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<sst xmlns="http://schemas.openxmlformats.org/spreadsheetml/2006/main" count="20538" uniqueCount="5473">
  <si>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</si>
  <si>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</si>
  <si>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</si>
  <si>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</si>
  <si>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</si>
  <si>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</si>
  <si>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</si>
  <si>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</si>
  <si>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</si>
  <si>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</si>
  <si>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</si>
  <si>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</si>
  <si>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</si>
  <si>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</si>
  <si>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</si>
  <si>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</si>
  <si>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</si>
  <si>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</si>
  <si>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</si>
  <si>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</si>
  <si>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</si>
  <si>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</si>
  <si>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</si>
  <si>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</si>
  <si>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</si>
  <si>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</si>
  <si>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</si>
  <si>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</si>
  <si>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</si>
  <si>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</si>
  <si>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</si>
  <si>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</si>
  <si>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</si>
  <si>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</si>
  <si>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</si>
  <si>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</si>
  <si>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</si>
  <si>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</si>
  <si>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</si>
  <si>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</si>
  <si>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</si>
  <si>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</si>
  <si>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</si>
  <si>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</si>
  <si>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</si>
  <si>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</si>
  <si>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</si>
  <si>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</si>
  <si>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</si>
  <si>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</si>
  <si>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</si>
  <si>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</si>
  <si>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</si>
  <si>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</si>
  <si>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</si>
  <si>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</si>
  <si>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</si>
  <si>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</si>
  <si>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</si>
  <si>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</si>
  <si>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</si>
  <si>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</si>
  <si>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</si>
  <si>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</si>
  <si>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</si>
  <si>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</si>
  <si>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</si>
  <si>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</si>
  <si>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</si>
  <si>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</si>
  <si>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</si>
  <si>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</si>
  <si>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</si>
  <si>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</si>
  <si>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</si>
  <si>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</si>
  <si>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</si>
  <si>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</si>
  <si>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</si>
  <si>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</si>
  <si>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</si>
  <si>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</si>
  <si>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</si>
  <si>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</si>
  <si>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</si>
  <si>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</si>
  <si>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</si>
  <si>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</si>
  <si>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</si>
  <si>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</si>
  <si>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</si>
  <si>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</si>
  <si>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</si>
  <si>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</si>
  <si>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</si>
  <si>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</si>
  <si>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</si>
  <si>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</si>
  <si>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</si>
  <si>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</si>
  <si>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</si>
  <si>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</si>
  <si>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</si>
  <si>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</si>
  <si>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</si>
  <si>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</si>
  <si>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</si>
  <si>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</si>
  <si>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</si>
  <si>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</si>
  <si>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</si>
  <si>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</si>
  <si>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</si>
  <si>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</si>
  <si>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</si>
  <si>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</si>
  <si>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</si>
  <si>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</si>
  <si>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</si>
  <si>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</si>
  <si>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</si>
  <si>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</si>
  <si>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</si>
  <si>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</si>
  <si>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</si>
  <si>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</si>
  <si>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</si>
  <si>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</si>
  <si>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</si>
  <si>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</si>
  <si>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</si>
  <si>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</si>
  <si>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</si>
  <si>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</si>
  <si>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</si>
  <si>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</si>
  <si>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</si>
  <si>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</si>
  <si>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</si>
  <si>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</si>
  <si>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</si>
  <si>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</si>
  <si>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</si>
  <si>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</si>
  <si>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</si>
  <si>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</si>
  <si>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</si>
  <si>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</si>
  <si>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</si>
  <si>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</si>
  <si>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</si>
  <si>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</si>
  <si>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</si>
  <si>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</si>
  <si>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</si>
  <si>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</si>
  <si>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</si>
  <si>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</si>
  <si>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</si>
  <si>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</si>
  <si>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</si>
  <si>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</si>
  <si>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</si>
  <si>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</si>
  <si>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</si>
  <si>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</si>
  <si>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</si>
  <si>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</si>
  <si>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</si>
  <si>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</si>
  <si>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</si>
  <si>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</si>
  <si>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</si>
  <si>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</si>
  <si>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</si>
  <si>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</si>
  <si>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</si>
  <si>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</si>
  <si>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</si>
  <si>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</si>
  <si>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</si>
  <si>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</si>
  <si>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</si>
  <si>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</si>
  <si>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</si>
  <si>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</si>
  <si>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</si>
  <si>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</si>
  <si>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</si>
  <si>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</si>
  <si>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</si>
  <si>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</si>
  <si>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</si>
  <si>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</si>
  <si>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</si>
  <si>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</si>
  <si>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</si>
  <si>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</si>
  <si>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</si>
  <si>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</si>
  <si>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</si>
  <si>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</si>
  <si>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</si>
  <si>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</si>
  <si>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</si>
  <si>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</si>
  <si>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</si>
  <si>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</si>
  <si>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</si>
  <si>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</si>
  <si>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</si>
  <si>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</si>
  <si>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flower_power_67</t>
  </si>
  <si>
    <t>zulutron</t>
  </si>
  <si>
    <t>jefflee2020</t>
  </si>
  <si>
    <t>exarmytrucks</t>
  </si>
  <si>
    <t>scania_online</t>
  </si>
  <si>
    <t>truckplantparts</t>
  </si>
  <si>
    <t>truckplantsales</t>
  </si>
  <si>
    <t>swapnil5979</t>
  </si>
  <si>
    <t>wiomax_md</t>
  </si>
  <si>
    <t>rhajoshr</t>
  </si>
  <si>
    <t>brunobertez</t>
  </si>
  <si>
    <t>juliechang1</t>
  </si>
  <si>
    <t>damicoaustin</t>
  </si>
  <si>
    <t>eclipsediag</t>
  </si>
  <si>
    <t>zachlubarsky</t>
  </si>
  <si>
    <t>tallgarv</t>
  </si>
  <si>
    <t>gnrupdates</t>
  </si>
  <si>
    <t>cati_careers</t>
  </si>
  <si>
    <t>riederstravis86</t>
  </si>
  <si>
    <t>chwalker16</t>
  </si>
  <si>
    <t>drakekoefoed2</t>
  </si>
  <si>
    <t>workday</t>
  </si>
  <si>
    <t>emenogugd</t>
  </si>
  <si>
    <t>t42592</t>
  </si>
  <si>
    <t>hppundit</t>
  </si>
  <si>
    <t>manginoonkdkaam</t>
  </si>
  <si>
    <t>texomashomepage</t>
  </si>
  <si>
    <t>abc7amarillo</t>
  </si>
  <si>
    <t>wamylove</t>
  </si>
  <si>
    <t>caterham7</t>
  </si>
  <si>
    <t>theifactory1</t>
  </si>
  <si>
    <t>datadazza</t>
  </si>
  <si>
    <t>advlogsupport</t>
  </si>
  <si>
    <t>marathontrucker</t>
  </si>
  <si>
    <t>rhachriss</t>
  </si>
  <si>
    <t>fmwmlaw</t>
  </si>
  <si>
    <t>totalinuk</t>
  </si>
  <si>
    <t>inckcog</t>
  </si>
  <si>
    <t>gsrobins</t>
  </si>
  <si>
    <t>simonkucher</t>
  </si>
  <si>
    <t>crampley</t>
  </si>
  <si>
    <t>greenworldwide</t>
  </si>
  <si>
    <t>patbrailey</t>
  </si>
  <si>
    <t>bakersfieldnow</t>
  </si>
  <si>
    <t>bakocom</t>
  </si>
  <si>
    <t>ldi_hq</t>
  </si>
  <si>
    <t>hugoacosta_</t>
  </si>
  <si>
    <t>zachcoooer8288</t>
  </si>
  <si>
    <t>kmphfox26</t>
  </si>
  <si>
    <t>kool_kix</t>
  </si>
  <si>
    <t>htsihlis</t>
  </si>
  <si>
    <t>rhasarahm</t>
  </si>
  <si>
    <t>rhatracyl</t>
  </si>
  <si>
    <t>officialctaa</t>
  </si>
  <si>
    <t>joannhutchinson</t>
  </si>
  <si>
    <t>kuebixtms</t>
  </si>
  <si>
    <t>truckeramt</t>
  </si>
  <si>
    <t>sj_markham</t>
  </si>
  <si>
    <t>sf_transit_news</t>
  </si>
  <si>
    <t>kilodelta</t>
  </si>
  <si>
    <t>pgllogistics</t>
  </si>
  <si>
    <t>wapatosd</t>
  </si>
  <si>
    <t>wolfie_smith</t>
  </si>
  <si>
    <t>cvtc_cdl</t>
  </si>
  <si>
    <t>protoolreviews</t>
  </si>
  <si>
    <t>bemcwilliam</t>
  </si>
  <si>
    <t>walky22talky</t>
  </si>
  <si>
    <t>ashtonslegal</t>
  </si>
  <si>
    <t>transportlaw</t>
  </si>
  <si>
    <t>brookedtaylor</t>
  </si>
  <si>
    <t>ct_lopez1</t>
  </si>
  <si>
    <t>einshippingnews</t>
  </si>
  <si>
    <t>creepstakes</t>
  </si>
  <si>
    <t>jon_doughnut</t>
  </si>
  <si>
    <t>ashleylynch</t>
  </si>
  <si>
    <t>mybellasparkles</t>
  </si>
  <si>
    <t>vanbcdispatch</t>
  </si>
  <si>
    <t>101stmonk3y</t>
  </si>
  <si>
    <t>kmtrangel</t>
  </si>
  <si>
    <t>jamiegrant67</t>
  </si>
  <si>
    <t>tombamonte</t>
  </si>
  <si>
    <t>futureautonomo1</t>
  </si>
  <si>
    <t>mcm_ct</t>
  </si>
  <si>
    <t>joeknowbest</t>
  </si>
  <si>
    <t>unclegtruck</t>
  </si>
  <si>
    <t>tomclarke24g</t>
  </si>
  <si>
    <t>joshuamyra</t>
  </si>
  <si>
    <t>postjobfree</t>
  </si>
  <si>
    <t>gettingamedical</t>
  </si>
  <si>
    <t>wolfofwolfst</t>
  </si>
  <si>
    <t>sonofabeach56</t>
  </si>
  <si>
    <t>southcoasttoday</t>
  </si>
  <si>
    <t>sentinelcolo</t>
  </si>
  <si>
    <t>tramgary</t>
  </si>
  <si>
    <t>tank442</t>
  </si>
  <si>
    <t>247breakdown</t>
  </si>
  <si>
    <t>sw_help</t>
  </si>
  <si>
    <t>northernassist</t>
  </si>
  <si>
    <t>a_capable_woman</t>
  </si>
  <si>
    <t>publicwrongs</t>
  </si>
  <si>
    <t>stuartbdonovan</t>
  </si>
  <si>
    <t>patrickmorgan</t>
  </si>
  <si>
    <t>nottmrlwystn</t>
  </si>
  <si>
    <t>morningconsult</t>
  </si>
  <si>
    <t>gazettedotcom</t>
  </si>
  <si>
    <t>schmidtmitchell</t>
  </si>
  <si>
    <t>shondo</t>
  </si>
  <si>
    <t>coachspegal</t>
  </si>
  <si>
    <t>geraldlamb9</t>
  </si>
  <si>
    <t>bobfrench3</t>
  </si>
  <si>
    <t>troygirlsbball</t>
  </si>
  <si>
    <t>etrucksifta</t>
  </si>
  <si>
    <t>yourbackseat</t>
  </si>
  <si>
    <t>sharidaann</t>
  </si>
  <si>
    <t>sfbay</t>
  </si>
  <si>
    <t>coachcharlie87</t>
  </si>
  <si>
    <t>malhotrasud</t>
  </si>
  <si>
    <t>ttsaoontario</t>
  </si>
  <si>
    <t>trucknewstalk</t>
  </si>
  <si>
    <t>truckerworld</t>
  </si>
  <si>
    <t>theericcarter</t>
  </si>
  <si>
    <t>tbhs_fb</t>
  </si>
  <si>
    <t>tms_trojans</t>
  </si>
  <si>
    <t>bobakkabob37</t>
  </si>
  <si>
    <t>xy4info</t>
  </si>
  <si>
    <t>nixon_tod</t>
  </si>
  <si>
    <t>gdciaul</t>
  </si>
  <si>
    <t>karlachristoph1</t>
  </si>
  <si>
    <t>kiyaedwards</t>
  </si>
  <si>
    <t>kare11</t>
  </si>
  <si>
    <t>icontainers</t>
  </si>
  <si>
    <t>rhanews</t>
  </si>
  <si>
    <t>go2_stream</t>
  </si>
  <si>
    <t>viprocure</t>
  </si>
  <si>
    <t>mdean04</t>
  </si>
  <si>
    <t>rhalucieb</t>
  </si>
  <si>
    <t>dontigerrr</t>
  </si>
  <si>
    <t>annarbornews</t>
  </si>
  <si>
    <t>infinite_i2g</t>
  </si>
  <si>
    <t>westlooptom</t>
  </si>
  <si>
    <t>fromhuronout</t>
  </si>
  <si>
    <t>blckgirlfromdet</t>
  </si>
  <si>
    <t>mlive</t>
  </si>
  <si>
    <t>michael91693258</t>
  </si>
  <si>
    <t>laurenslagter</t>
  </si>
  <si>
    <t>nicholas_whalen</t>
  </si>
  <si>
    <t>plummerofficial</t>
  </si>
  <si>
    <t>conversionia</t>
  </si>
  <si>
    <t>david96306994</t>
  </si>
  <si>
    <t>themsboa</t>
  </si>
  <si>
    <t>trusteemonicarw</t>
  </si>
  <si>
    <t>truckingwithgnw</t>
  </si>
  <si>
    <t>joplinglobe</t>
  </si>
  <si>
    <t>notme001</t>
  </si>
  <si>
    <t>accuratedrivers</t>
  </si>
  <si>
    <t>ukhaulier</t>
  </si>
  <si>
    <t>orbcomm_inc</t>
  </si>
  <si>
    <t>buzzandhum</t>
  </si>
  <si>
    <t>stockrat</t>
  </si>
  <si>
    <t>tommyrondi</t>
  </si>
  <si>
    <t>endgame00</t>
  </si>
  <si>
    <t>roger_blakeley</t>
  </si>
  <si>
    <t>forwardermag</t>
  </si>
  <si>
    <t>relaytransport</t>
  </si>
  <si>
    <t>axle492</t>
  </si>
  <si>
    <t>neednewplanet</t>
  </si>
  <si>
    <t>kerryes</t>
  </si>
  <si>
    <t>reevertransport</t>
  </si>
  <si>
    <t>adiglobaltrade</t>
  </si>
  <si>
    <t>roadsidemasters</t>
  </si>
  <si>
    <t>atc_surrey</t>
  </si>
  <si>
    <t>land_line_mag</t>
  </si>
  <si>
    <t>davethul</t>
  </si>
  <si>
    <t>ooida</t>
  </si>
  <si>
    <t>healthcaredive</t>
  </si>
  <si>
    <t>theshopmagazine</t>
  </si>
  <si>
    <t>meyerdist</t>
  </si>
  <si>
    <t>i_isdonaldtrump</t>
  </si>
  <si>
    <t>nancyl_hancock</t>
  </si>
  <si>
    <t>manpowergroupuk</t>
  </si>
  <si>
    <t>helenbrocklehu1</t>
  </si>
  <si>
    <t>ecoleautomtl</t>
  </si>
  <si>
    <t>shortyroc1979</t>
  </si>
  <si>
    <t>tryfleet</t>
  </si>
  <si>
    <t>quicktsi</t>
  </si>
  <si>
    <t>chriswi37248709</t>
  </si>
  <si>
    <t>amicussolutions</t>
  </si>
  <si>
    <t>tomtomwebfleet</t>
  </si>
  <si>
    <t>the_mover_mag</t>
  </si>
  <si>
    <t>celems_pfisd</t>
  </si>
  <si>
    <t>kbyers273</t>
  </si>
  <si>
    <t>asmukltd</t>
  </si>
  <si>
    <t>transendepod</t>
  </si>
  <si>
    <t>emptrainrept</t>
  </si>
  <si>
    <t>rhaheather</t>
  </si>
  <si>
    <t>theloadstar</t>
  </si>
  <si>
    <t>commerciallines</t>
  </si>
  <si>
    <t>alyourpalster</t>
  </si>
  <si>
    <t>pdisoftware</t>
  </si>
  <si>
    <t>ttndailytweets</t>
  </si>
  <si>
    <t>rocketcdl</t>
  </si>
  <si>
    <t>taleman31</t>
  </si>
  <si>
    <t>alexdc1</t>
  </si>
  <si>
    <t>nomorebooks</t>
  </si>
  <si>
    <t>thecdlschool</t>
  </si>
  <si>
    <t>moeyd64</t>
  </si>
  <si>
    <t>johnnylarueto</t>
  </si>
  <si>
    <t>nedklee12</t>
  </si>
  <si>
    <t>freightfactor1</t>
  </si>
  <si>
    <t>bryanco48015138</t>
  </si>
  <si>
    <t>splicedwdm</t>
  </si>
  <si>
    <t>dashcamsdontlie</t>
  </si>
  <si>
    <t>skinnybitch_ang</t>
  </si>
  <si>
    <t>sourish_dhar</t>
  </si>
  <si>
    <t>poweredbymhi</t>
  </si>
  <si>
    <t>traffix1979</t>
  </si>
  <si>
    <t>truckn</t>
  </si>
  <si>
    <t>ictruckandvan</t>
  </si>
  <si>
    <t>manpoweruktoday</t>
  </si>
  <si>
    <t>roadfreightappg</t>
  </si>
  <si>
    <t>7transcan</t>
  </si>
  <si>
    <t>rickrollvicvb</t>
  </si>
  <si>
    <t>lilycroze</t>
  </si>
  <si>
    <t>ukpapers</t>
  </si>
  <si>
    <t>stoneridge_uk</t>
  </si>
  <si>
    <t>jerrypdias</t>
  </si>
  <si>
    <t>jamessreaney</t>
  </si>
  <si>
    <t>mattyglesias</t>
  </si>
  <si>
    <t>r6rider</t>
  </si>
  <si>
    <t>gnrailuk</t>
  </si>
  <si>
    <t>joshua4congress</t>
  </si>
  <si>
    <t>potus</t>
  </si>
  <si>
    <t>gop</t>
  </si>
  <si>
    <t>realdonaldtrump</t>
  </si>
  <si>
    <t>whitehouse</t>
  </si>
  <si>
    <t>iancorner4</t>
  </si>
  <si>
    <t>cnbc</t>
  </si>
  <si>
    <t>abcommuters</t>
  </si>
  <si>
    <t>gatwickexpress</t>
  </si>
  <si>
    <t>chccs</t>
  </si>
  <si>
    <t>chtransit</t>
  </si>
  <si>
    <t>dallas</t>
  </si>
  <si>
    <t>cdl</t>
  </si>
  <si>
    <t>denverpost</t>
  </si>
  <si>
    <t>apextoolgroup</t>
  </si>
  <si>
    <t>shachikurl</t>
  </si>
  <si>
    <t>acoyne</t>
  </si>
  <si>
    <t>chantalhbert</t>
  </si>
  <si>
    <t>rosiebarton</t>
  </si>
  <si>
    <t>cbcthenational</t>
  </si>
  <si>
    <t>bensemchee</t>
  </si>
  <si>
    <t>islandgoth</t>
  </si>
  <si>
    <t>albertbridgecap</t>
  </si>
  <si>
    <t>editorbcmea</t>
  </si>
  <si>
    <t>justinparmenter</t>
  </si>
  <si>
    <t>pjironside</t>
  </si>
  <si>
    <t>atasharetheroad</t>
  </si>
  <si>
    <t>fmcsa</t>
  </si>
  <si>
    <t>philtwyford</t>
  </si>
  <si>
    <t>malosilima</t>
  </si>
  <si>
    <t>andyoldhamuk</t>
  </si>
  <si>
    <t>retr0joe</t>
  </si>
  <si>
    <t>anthwrizzle</t>
  </si>
  <si>
    <t>kilbrniesanders</t>
  </si>
  <si>
    <t>karoribee</t>
  </si>
  <si>
    <t>astropuss</t>
  </si>
  <si>
    <t>vetdannii</t>
  </si>
  <si>
    <t>jamesmelville</t>
  </si>
  <si>
    <t>elianabenador</t>
  </si>
  <si>
    <t>lizthegrey</t>
  </si>
  <si>
    <t>itscaravel</t>
  </si>
  <si>
    <t>valliebrownd5</t>
  </si>
  <si>
    <t>sfbos</t>
  </si>
  <si>
    <t>radikale</t>
  </si>
  <si>
    <t>spolitik</t>
  </si>
  <si>
    <t>spolitikeu</t>
  </si>
  <si>
    <t>urbanmanc</t>
  </si>
  <si>
    <t>lledwardsan</t>
  </si>
  <si>
    <t>handyshipping</t>
  </si>
  <si>
    <t>cnn</t>
  </si>
  <si>
    <t>bwillard246</t>
  </si>
  <si>
    <t>trumpnc4</t>
  </si>
  <si>
    <t>gosplitters</t>
  </si>
  <si>
    <t>todd2spencer</t>
  </si>
  <si>
    <t>sarahfreenz</t>
  </si>
  <si>
    <t>bbccambs</t>
  </si>
  <si>
    <t>rhatcornwell</t>
  </si>
  <si>
    <t>greaterwgtn</t>
  </si>
  <si>
    <t>wgtncc</t>
  </si>
  <si>
    <t>chriscalvifree</t>
  </si>
  <si>
    <t>ionapannett</t>
  </si>
  <si>
    <t>ttnews_official</t>
  </si>
  <si>
    <t>businessinsider</t>
  </si>
  <si>
    <t>schremlandline</t>
  </si>
  <si>
    <t>jkempcpa</t>
  </si>
  <si>
    <t>browntom1234</t>
  </si>
  <si>
    <t>captainkudzu</t>
  </si>
  <si>
    <t>conservacatgal</t>
  </si>
  <si>
    <t>stevengberman</t>
  </si>
  <si>
    <t>sheila_copps</t>
  </si>
  <si>
    <t>motor_transport</t>
  </si>
  <si>
    <t>kamalaharris</t>
  </si>
  <si>
    <t>oronline</t>
  </si>
  <si>
    <t>huffpostpol</t>
  </si>
  <si>
    <t>trimetbarber</t>
  </si>
  <si>
    <t>ignorant_jane</t>
  </si>
  <si>
    <t>sfmta_muni</t>
  </si>
  <si>
    <t>blacklane</t>
  </si>
  <si>
    <t>mrsoaroundworld</t>
  </si>
  <si>
    <t>fordnation</t>
  </si>
  <si>
    <t>pmoindia</t>
  </si>
  <si>
    <t>railminindia</t>
  </si>
  <si>
    <t>railwayseva</t>
  </si>
  <si>
    <t>piyushgoyaloffc</t>
  </si>
  <si>
    <t>logisticsvoices</t>
  </si>
  <si>
    <t>rachelswan</t>
  </si>
  <si>
    <t>Mentions</t>
  </si>
  <si>
    <t>Replies to</t>
  </si>
  <si>
    <t>The truck driver shortage is over!  _xD83D__xDE9A_
— Jim Cramer, Squawk on the Street</t>
  </si>
  <si>
    <t>RT @wolfofwolfst: Largest US Trucking Company Details U-Turn of Trucking Boom. J.B. Hunt: “Volume, or lack thereof, is  obviously the main…</t>
  </si>
  <si>
    <t>What J.B. Hunt Just Said About the U-Turn in Trucking 
by Wolf Richter • Apr 16, 2019 • 
Largest US Trucking Company: “Volume, or lack thereof, is obviously the main story.” The inventory pile-up hurts. And the driver shortage is ending.
https://t.co/4dJYXZVYAt</t>
  </si>
  <si>
    <t>Driver shortage – parliamentary group needs to hear from hauliers https://t.co/DEKRepsBUM The All-Party https://t.co/ymF9yktiP2</t>
  </si>
  <si>
    <t>Driver shortage – parliamentary group needs to hear from hauliers https://t.co/DNEPnOMAnS The All-Party https://t.co/ORZuVvCbjx</t>
  </si>
  <si>
    <t>Driver shortage – parliamentary group needs to hear from hauliers https://t.co/nyve9UARwo The All-Party https://t.co/7aDBEI03xg</t>
  </si>
  <si>
    <t>Driver shortage – parliamentary group needs to hear from hauliers https://t.co/nIVtkhkpjN The All-Party https://t.co/luUxUn8Isa</t>
  </si>
  <si>
    <t>Increasing demand for #safety and #security , rise in road #Traffic congestion, #Truck #Driver shortage, and reduction in #travel time are the key factors driving the growth of the semi-#autonomous #trucks #market 
https://t.co/lUIi9q2vCO
#AutonomousVehicles #AutonomousVehicle https://t.co/zbSejo8OjY</t>
  </si>
  <si>
    <t>RT @swapnil5979: Increasing demand for #safety and #security , rise in road #Traffic congestion, #Truck #Driver shortage, and reduction in…</t>
  </si>
  <si>
    <t>RT @RHANews: Driver shortage - how is this affecting your business? @roadfreightappg want to hear from you: https://t.co/H2x1krQgsW #freigh…</t>
  </si>
  <si>
    <t>School districts across the state are dealing with a critical school bus driver shortage in large part b/c they can make a lot more in the private sector. Here's how one proposal to raise salaries would help with that, officials say. #txlege #txed https://t.co/ltioZ1ibGw</t>
  </si>
  <si>
    <t>RT @JulieChang1: School districts across the state are dealing with a critical school bus driver shortage in large part b/c they can make a…</t>
  </si>
  <si>
    <t>Driver shortage – parliamentary group needs to hear from hauliers: https://t.co/yhtW5QPHdU</t>
  </si>
  <si>
    <t>@R6Rider @mattyglesias Right, the main driver is the housing shortage. The *cause* is zoning, though.</t>
  </si>
  <si>
    <t>@GNRailUK MOG to SVG 18.20 cancelled as fault on train. MOG to HFN 18.25 cancelled shortage of driver. Two trains in a row cancelled. Reasons omitted from live departures on your website</t>
  </si>
  <si>
    <t>RT @TallGarv: @GNRailUK MOG to SVG 18.20 cancelled as fault on train. MOG to HFN 18.25 cancelled shortage of driver. Two trains in a row ca…</t>
  </si>
  <si>
    <t>Driver shortage is a growing issue in the transportation industry. Find out what dispatchers can do to help attract and retain professional drivers. https://t.co/NCgGNznheg https://t.co/EShyxgJQrB</t>
  </si>
  <si>
    <t>What the “Truck Driver Shortage” in PA Says About the Trucking Industry https://t.co/Z7ZJHAug4R</t>
  </si>
  <si>
    <t>RT @TransportLaw: https://t.co/LhD1C3fy0p</t>
  </si>
  <si>
    <t>@Joshua4Congress The national driver shortage is a national victim shortage.  They cheat you out of literally half what you will supposedly make.  Driverless is a joke.  The directions tell you to turn on a street that doesn't exist.  Let management take the 737 max.</t>
  </si>
  <si>
    <t>"We see a shift because of a skills shortage. The employee is in the driver’s seat and it’s all about belonging in the culture. There are better ways to work now,” shares Barbry McGann. 
#wdaychats https://t.co/wFE3ip6xMu</t>
  </si>
  <si>
    <t>RT @Workday: "We see a shift because of a skills shortage. The employee is in the driver’s seat and it’s all about belonging in the culture…</t>
  </si>
  <si>
    <t>@WhiteHouse .@realDonaldTrump 
.@GOP 
Robbing HARD-WORKING TRUCKERS of their PER DIEM!
#FACTSMATTER
#WAKEUPAMERICA
.@POTUS signed into law a Tax code that robbed company drivers making less than $100k.
The driver shortage is real!
Drivers have quit, giving notice, trading in their CDL.</t>
  </si>
  <si>
    <t>https://t.co/0v6eQR8Al1</t>
  </si>
  <si>
    <t>Why don't people want to be bus drivers? Would you feel comfortable putting your middle or high school student on Public Transportation? Newsradio 1020 KDKA https://t.co/0VrX94OtZO</t>
  </si>
  <si>
    <t>Maintaining enough school bus drivers is an issue schools not just in Texoma but across the nation face regularly. https://t.co/9FjP7ld1f3</t>
  </si>
  <si>
    <t>Due to a driver shortage, Amarillo City Transit will temporarily alternate bus services starting Thursday on Routes 22 and 23 during the week.
https://t.co/dzfcCJHc4y</t>
  </si>
  <si>
    <t>Largest US Trucking Company: “Volume, or lack thereof, is obviously the main story.” The inventory pile-up hurts. And the driver shortage is ending.https://t.co/wBCvP7uoc8</t>
  </si>
  <si>
    <t>@GNRailUK @IanCorner4 And not the driver shortage ?</t>
  </si>
  <si>
    <t>Key logistics industry challenges according to the #transportlogistic2019 trend barometer:
_xD83D__xDC69_‍_xD83C__xDFEB_ Shortage of skilled workers
_xD83D__xDCC8_ Increased competition
_xD83D__xDE9A_ Driver shortage
_xD83C__xDF87_ Digitalisation of business processes
_xD83C__xDFE2_ Bureaucratic constraints
#logistics https://t.co/dmfITwdkn9</t>
  </si>
  <si>
    <t>RT @theifactory1: Key logistics industry challenges according to the #transportlogistic2019 trend barometer:
_xD83D__xDC69_‍_xD83C__xDFEB_ Shortage of skilled worker…</t>
  </si>
  <si>
    <t>Driver shortage – parliamentary group needs to hear from hauliers https://t.co/cp3Au4aPsD</t>
  </si>
  <si>
    <t>https://t.co/U6Bzyg5yuh We have to figure out how to keep older drivers.</t>
  </si>
  <si>
    <t>RT @RHANews: More on @roadfreightappg APPG calling for operators to let them know their views on the driver shortage. A quick survey. https…</t>
  </si>
  <si>
    <t>From ⁦@CNBC⁩: Autonomous vehicles hold promise for trucking industry, addressing driver shortage. #autonomousvehicles #driverless #selfdriving #trucking #truckers #trucks #Transportation  https://t.co/vvZugKuWLN</t>
  </si>
  <si>
    <t>21% of #freight transport jobs remain unfilled. Research found that 79% believed difficulty attracting women to the roles was a key reason for the driver shortage. What do you think could be done to attract more people to work in this industry?
https://t.co/J5sMmMM4Ci</t>
  </si>
  <si>
    <t>RT @TOTALinUK: 21% of #freight transport jobs remain unfilled. Research found that 79% believed difficulty attracting women to the roles wa…</t>
  </si>
  <si>
    <t>Largest US Trucking Company: “Volume, or lack thereof, is obviously the main story.” The inventory pile-up hurts. And the driver shortage is ending. https://t.co/Jlnf8pNErj</t>
  </si>
  <si>
    <t>Demand for #freighthauling services is experiencing strong growth in the US, but the number of available qualified truck drivers can’t keep up. Our expert explains what the potential consequences are and how #trucking companies can mitigate their impact. https://t.co/tB7qCxJfkG https://t.co/Ac0DtuqE0q</t>
  </si>
  <si>
    <t>If domestic carriers are the bloodlines of American commerce, why has this industry found it so difficult to attract and retain drivers to service U.S. supply chains? And, were the higher trucking rates in 2018 reflective of this driver shortage? https://t.co/qERVphUIdD https://t.co/nUcwokxxIO</t>
  </si>
  <si>
    <t>@GatwickExpress Why don’t you pull a rabbit out the hat and bring back the off peak (early and late) services you quietly stopped several years ago? Back then we were told a multide of reasons, track works, driver shortage...years later still no commitment to bring them back. @ABCommuters</t>
  </si>
  <si>
    <t>“I can teach anybody, you got a clean driving record, clean background for most of it, you’re in,"
https://t.co/DbFS7l04K0</t>
  </si>
  <si>
    <t>Truck driver shortage in #Kern County - Video https://t.co/oRKMbfa5nz #Bakersfield _xD83D__xDCF0_ https://t.co/QXyWzctteG</t>
  </si>
  <si>
    <t>Women are starting to make up for the driver shortage, with 6% representation in the US and 3% in Canada. https://t.co/CJxN13419T https://t.co/z8aKZZB8WE</t>
  </si>
  <si>
    <t>RT @KMPHFOX26: Kern County is currently in a truck driver drought https://t.co/z5en5H9gia</t>
  </si>
  <si>
    <t>Kern County is currently in a truck driver drought https://t.co/z5en5H9gia</t>
  </si>
  <si>
    <t>Tonight I took @chtransit to the @chccs board meeting to ask what can be done about @Chccs driver shortage.</t>
  </si>
  <si>
    <t>#Texas: #Amarillo City #Transit alternating service due to driver shortage - https://t.co/BeJ45aOKjS</t>
  </si>
  <si>
    <t>RT @OfficialCTAA: #Texas: #Amarillo City #Transit alternating service due to driver shortage - https://t.co/BeJ45aOKjS</t>
  </si>
  <si>
    <t>A recent study by the U.S. Bureau of Labor Statistics is questioning that there is a truck driver shortage in the US: https://t.co/QmeFEjE4iv</t>
  </si>
  <si>
    <t>Driver shortage solutions https://t.co/ur3Gt0nuz2</t>
  </si>
  <si>
    <t>Company turns trucking into a real-life video game, believes gamers could solve driver shortage with trucks operated by gamers #Trucking https://t.co/GiOYkol1w2</t>
  </si>
  <si>
    <t>$44,000 per year salary starting pay before taxes. This is why #MUNI has huge driver shortage that is holding back service expansion.  Absurdly low pay that pushes drivers to live too far away to make the job worth it.  SF needs to raise bus driver pay and build more #housing https://t.co/b6S4y2PxbP</t>
  </si>
  <si>
    <t>RT @SF_Transit_News: $44,000 per year salary starting pay before taxes. This is why #MUNI has huge driver shortage that is holding back ser…</t>
  </si>
  <si>
    <t>Tackling Canada’s woman driver shortage  https://t.co/WwFRCotYmr https://t.co/Ycx05Ufhho</t>
  </si>
  <si>
    <t>NOTICE: Families with elementary students riding afternoon buses on Routes 3, 10 &amp;amp; 14, due to a driver shortage buses serving those routes will be running late today (4/19).  We appreciate your understanding as we work as efficiently as possible to transport your students safely. https://t.co/JOOK1vHe3I</t>
  </si>
  <si>
    <t>@SW_Help Pity though that the driver of the train at Raynes Park at 13:40 saw fit to close the doors on embarking passengers  without warning., even though there was a shortage of trains and space in the train. We just werent getting on fast enough . Myself included...</t>
  </si>
  <si>
    <t>Colorado truck driver shortage a challenge for the industry, but an opportunity for immigrants https://t.co/ikEj6TLUsz via @denverpost @cdl @Dallas</t>
  </si>
  <si>
    <t>There's no shortage of Impact Bits to choose from - we find out if the  @ApexToolGroup bits, drivers, and holders stand out in the crowd in this #review! #tools #drivers #drilldrivers #fasteners #job #jobs #work #carpentry #construction #remodeling #tips
https://t.co/UDcqZW53Fg</t>
  </si>
  <si>
    <t>RT @TomBamonte: Japan to accelerate tearing of self-driving transit buses to address driver shortage. https://t.co/YnZQj5ya8p</t>
  </si>
  <si>
    <t>Our ongoing driver shortage crisis: where to now? @TransportLaw provides an update https://t.co/onokGJTQ0N #drivershortage #transport #InternationalRoadTransportUnion #Europe https://t.co/af9oqBKzI6</t>
  </si>
  <si>
    <t>RT @AshtonsLegal: Our ongoing driver shortage crisis: where to now? @TransportLaw provides an update https://t.co/onokGJTQ0N #drivershortag…</t>
  </si>
  <si>
    <t>https://t.co/LhD1C3fy0p</t>
  </si>
  <si>
    <t>@CBCTheNational @RosieBarton @ChantalHbert @acoyne @ShachiKurl Supposedly a driver shortage possibly you could help improve the gender imbalance there. Won’t hold my breath. #unitedweroll #Cdnpoli</t>
  </si>
  <si>
    <t>Driver shortage?? Problem solved @bensemchee https://t.co/yvZRHisep3</t>
  </si>
  <si>
    <t>A truck driver shortage? Maybe not https://t.co/f8hoEbtiR6</t>
  </si>
  <si>
    <t>@islandgoth I don't get why these companies just respond with blocking that driver from being able to pick that person up again. Fire the damn driver there ain't a shortage of drivers https://t.co/yhYzKAxuEd</t>
  </si>
  <si>
    <t>@AlbertBridgeCap Using ‘drivers’ as an example of those that need a social safety net is special: https://t.co/RJDLzHWgIH</t>
  </si>
  <si>
    <t>It's essentially Taxi Driver by way of Joker, but you know what there isn't a shortage of right now?  Vaguely angry young white men looking for any pop culture outlet that tells him being shitty to people you consider less than is cool.</t>
  </si>
  <si>
    <t>RT @ashleylynch: It's essentially Taxi Driver by way of Joker, but you know what there isn't a shortage of right now?  Vaguely angry young…</t>
  </si>
  <si>
    <t>Shortage DRIVER-1 https://t.co/rN28whkeHz #Shortages1630 @editorbcmea</t>
  </si>
  <si>
    <t>What J.B. Hunt Just Said About the U-Turn in Trucking
Largest US Trucking Company: “Volume, or lack thereof, is obviously the main story.” The inventory pile-up hurts. And the driver shortage is ending.
https://t.co/uTpMgB1dYK</t>
  </si>
  <si>
    <t>@JustinParmenter And yet people are confused by the bus driver shortage</t>
  </si>
  <si>
    <t>@PJIronside You won’t cause scotrail will cancel it due to a driver shortage</t>
  </si>
  <si>
    <t>Japan to accelerate tearing of self-driving transit buses to address driver shortage. https://t.co/YnZQj5ya8p</t>
  </si>
  <si>
    <t>Well @fmcsa @ooida @ATASharetheRoad you guys should support hr1697 hr1698 for they will let you go back to business as usual. For you guys no they don't help you as much as this book helps a driver. Heres your driver shortage and you think military kids are going to like this lol https://t.co/PWrPhyl4ef</t>
  </si>
  <si>
    <t>@ReeverTransport @OOIDA Well thanks for the response . No worries I'm backing off now. For I see no true leadership from none. I see everyone wanting to shake hands and have fake smiles in pictures. Issue is ELDS then HOS everything else is a corperate problem like parking and driver shortage all myths</t>
  </si>
  <si>
    <t>RT @truckerworld: |   Road Transport   |   Driver shortage – parliamentary group needs to hear from hauliers
11:00 Wed 17th Apr 2019 | Post…</t>
  </si>
  <si>
    <t>Truck Driver Shortage job in United States - April 2019 https://t.co/ssjPm462Aq</t>
  </si>
  <si>
    <t>Truck Driver Shortage job - United States: rig, shipping, carriers, pool, truck https://t.co/ssjPm462Aq</t>
  </si>
  <si>
    <t>Truck Driver Shortage in California City, CA: rig, shipping, carriers, pool, truck https://t.co/Yi4m7b43ut</t>
  </si>
  <si>
    <t>Unprecedented drug shortage linked to Brexit, NHS bosses say via the #BBC !
More only at: https://t.co/cqDCaKyX04 
#Medicals #Drivers #PCV #PlusBus #TruckDrivers #Taxi #MSA #NHS #Bus #Motorsport #Stagecoach #Driver #London #Manchester #Nationwide https://t.co/nkoJFAm8Oy</t>
  </si>
  <si>
    <t>Largest US Trucking Company Details U-Turn of Trucking Boom. J.B. Hunt: “Volume, or lack thereof, is  obviously the main story.” The inventory pile-up hurts. And the driver shortage is ending.
https://t.co/ybRUUYsIcv https://t.co/NNbiqiwLl7</t>
  </si>
  <si>
    <t>Truck drivers have long been the force we depend on to get things where they need to be. What the profession will look like in the future, however, is up for debate.
https://t.co/Oep0YCgTjA</t>
  </si>
  <si>
    <t>Truck drivers are responsible for delivering education materials to schools, food to supermarkets and clothes to stores, and for decades they have connected people and businesses across the country. What the profession will look like in the future, howev… https://t.co/GHgMowPdG5 https://t.co/CmledpkqS2</t>
  </si>
  <si>
    <t>GROUND CONTROL: POTHOLES ARE THE BANE OF EVERY DRIVER'S EXISTENCE — AND AURORA HAS NO SHORTAGE OF THEM - Sentinel Colorado https://t.co/SSTN1k0ngf #Aurora #potholes #CDOT https://t.co/p6dKvaPxfZ</t>
  </si>
  <si>
    <t>GROUND CONTROL: POTHOLES ARE THE BANE OF EVERY DRIVER'S EXISTENCE — AND AURORA HAS NO SHORTAGE OF THEM - Sentinel Colorado https://t.co/SSTN1k0ngf #Aurora #potholes #CDOT https://t.co/1tA77kR9dv</t>
  </si>
  <si>
    <t>GROUND CONTROL: POTHOLES ARE THE BANE OF EVERY DRIVER'S EXISTENCE — AND AURORA HAS NO SHORTAGE OF THEM - Sentinel Colorado https://t.co/SSTN1khY7N #Aurora #potholes #CDOT https://t.co/A3WsMmQwUS</t>
  </si>
  <si>
    <t>GROUND CONTROL: POTHOLES ARE THE BANE OF EVERY DRIVER'S EXISTENCE — AND AURORA HAS NO SHORTAGE OF THEM - Sentinel Colorado https://t.co/SSTN1k0ngf #Aurora #potholes #CDOT #COtraffic https://t.co/9cOpo9cvIg</t>
  </si>
  <si>
    <t>@malosilima My suggestion to Phil Tywford @PhilTwyford and Chris Laidlaw to solve the bus driver shortage is to look at conditions of employment. Reduce the 14 hour days, the 5.5 hours without a break &amp;amp; increase the hourly rates. The attitude of one employer is appalling &amp;amp; needs correcting.</t>
  </si>
  <si>
    <t>Truck driver shortage to get worse.  https://t.co/32QiXRPizn</t>
  </si>
  <si>
    <t>“Truck driver shortage” has been a hot topic in the media, despite the fact that truckers always denied it. Now the Bureau of Labor Statistics confirmed that the shortage doesn’t exist at all. #Trucks #Truck #Trucking #Transportation https://t.co/6G0NI0z4tz</t>
  </si>
  <si>
    <t>@AndyOldhamUK No driver would be called "a shortage of crew" or "waiting a member of crew". This was due to an operational incident, I'm afraid I'm unable to provide more details. ^MB</t>
  </si>
  <si>
    <t>@Retr0Joe Unfortunately due to a driver shortage this service has had to be cancelled, our apologies for the disruption this causes to your plans. If you wish to make a formal complaint in regards to this, you can do so by emailing complaints@northernrailway.co.uk Our apologies again. ^CM</t>
  </si>
  <si>
    <t>@Anthwrizzle Hi Anthony, This train was cancelled because of a shortage of train drivers. However a driver has just been sourced and the service is now being reinstated and will be starting from Leeds for 10:04. ^JP</t>
  </si>
  <si>
    <t>The driver just left us in the car, complaining of fuel shortage. Then we saw him going never to return. I think the driver was Ole</t>
  </si>
  <si>
    <t>@kilbrniesanders Functionally yes for the foreseeable future. Not the driver shortage etc, which is a huge part of the problem, but even if/when contractors are all on time, we've got a system based on hub and spoke where buses are regularly late. That's really hard to get past</t>
  </si>
  <si>
    <t>@AstroPuss @KaroriBee @Publicwrongs @kilbrniesanders Well patronage is holding up OK despite the service cuts caused by the driver shortage. 
You're obviously frustrated by situation, which I can understand. I'm just suggesting you may want to focus your rage.</t>
  </si>
  <si>
    <t>@StuartBDonovan @kilbrniesanders The hub and spoke model has been blamed by some, but I think the key problems lie elsewhere: PTOM, underfunding, driver shortage, wrong buses,  lack of bus lanes, poor implementation. A media pile on too.</t>
  </si>
  <si>
    <t>Because of a driver shortage, 15:19 to Leeds will start from Sheffield https://t.co/f3yK5dSILt</t>
  </si>
  <si>
    <t>Due to a driver shortage, 14:07 to Chepstow will start from Birmingham https://t.co/3qQTGgDWxx</t>
  </si>
  <si>
    <t>Opinion: Americans to Congress: Pass DRIVE-Safe Act to Fix Crippling Truck Driver Shortage https://t.co/bAuctmBicd via Mark Allen</t>
  </si>
  <si>
    <t>Report downplays truck driver shortage, argues better pay could help industry
https://t.co/r6mMUuyhvK</t>
  </si>
  <si>
    <t>Report downplays truck driver shortage, argues better pay could help industry -  https://t.co/oaGYjVJW3z via @gazettedotcom</t>
  </si>
  <si>
    <t>@JamesMelville @VetDannii Most of the vets I used to sign off beef export around the world were Spanish...almost exclusively, in fact. 95% of the vets we had on site at the abattoir were from Europe (E.Europe/Spain) - that's even before getting onto the HGV driver shortage we'll get!</t>
  </si>
  <si>
    <t>RT @TBHS_FB: Middle school parents, due to our current driver shortage we will be unable to transport those athletes to the HS for workouts…</t>
  </si>
  <si>
    <t>Check out this article: https://t.co/GUqnm1k80a https://t.co/GUqnm1k80a</t>
  </si>
  <si>
    <t>@ElianaBenador Doing it in trucking now. Big companies cry driver shortage. It’s really a pay problem.</t>
  </si>
  <si>
    <t>U.S. Bureau of Labor Statistics Department Questions driver Shortage, read more: https://t.co/NcpIQbqTjF https://t.co/UziUU807RW</t>
  </si>
  <si>
    <t>@itscaravel @lizthegrey lack of funding is not a problem. Nobody wants to drive a bus anymore which, a decent paying SF job yet, severe driver shortage for past 20 yrs &amp;amp; constant Union fighting (drivers sick of driving rolling mental heath wards &amp;amp; teenager fighting pits)</t>
  </si>
  <si>
    <t>Orinda has a parking space problem. City Council meets Tuesday to consider driver permit and developer fee programs aimed at alleviating the shortage. #Orinda #OrindaCityCouncil #OrindaParking #BART https://t.co/5NTtASLwqy https://t.co/jQ3gM5UByV</t>
  </si>
  <si>
    <t>Check out my latest article: Is Driver Retention being more challenging than Driver Shortage? 
https://t.co/RJrW8vJXdP 
#DriverShortage #Transportation #Logistics #DriverRetention #DriverManagement #RoadSafety #DriverDevelopment #ProfessionalDevelopment #Motivation #Leadership</t>
  </si>
  <si>
    <t>RT @MalhotraSud: Check out my latest article: Is Driver Retention being more challenging than Driver Shortage? 
https://t.co/RJrW8vJXdP 
#D…</t>
  </si>
  <si>
    <t>This is News?   https://t.co/1BNRByGAm9</t>
  </si>
  <si>
    <t>RT @trucknewstalk: This is News?   https://t.co/1BNRByGAm9</t>
  </si>
  <si>
    <t>|   Road Transport   |   Driver shortage – parliamentary group needs to hear from hauliers
11:00 Wed 17th Apr 2019 | Posted By UKHAULI...
More: https://t.co/nfTxLkDd6K https://t.co/Py8GDCaB7H</t>
  </si>
  <si>
    <t>Leading employment agency Manpower is doing its bit to ease the shortage of HGV drivers by launching a Driver Academy, which it hopes ...
More: https://t.co/iOYV3eKD6d https://t.co/uYPJ6HjXMj</t>
  </si>
  <si>
    <t>Leading employment agency Manpower is doing its bit to ease the shortage of HGV drivers by launching a Driver Academy, which it hopes ...
More: https://t.co/1OC5YQmezQ https://t.co/ziGjOrqack</t>
  </si>
  <si>
    <t>Just when you thought there couldn’t possibly be anything new to say about the “driver shortage” issue, some fuel gets thrown on the fire...
More: https://t.co/FAWGSAukoK</t>
  </si>
  <si>
    <t>Show me the money! https://t.co/79OOvkA19O https://t.co/79OOvkA19O</t>
  </si>
  <si>
    <t>Middle school parents, due to our current driver shortage we will be unable to transport those athletes to the HS for workouts.  However, the weight room will still be open and available.  We encourage all parents who are able and willing to drive players to the HS.  Thank you!</t>
  </si>
  <si>
    <t>This article from right after the @sfbos report was released says it all: 
https://t.co/crziKxoQBM
Here's the kicker quote from Supervisor @VallieBrownD5 : 
“We’re not even paying them enough to qualify for affordable housing.”</t>
  </si>
  <si>
    <t>Billige importerede varer, dårligt betalte jobs og dårligt arbejdsmiljø følges ad _xD83D__xDE9B_...
@SpolitikEU @Spolitik #EUROADTRIP @radikale #dkpol 
https://t.co/vlxz3bBoVF</t>
  </si>
  <si>
    <t>@lledwardsan @UrbanManc Not supporting pavement parking, I'm suggesting that the fact a disabled driver has parked there may indicate a shortage of disabled parking bays. Disabled access is always an afterthought. Steps, high kerbs, narrow doors. Disabled driver just wants to get close to destination.</t>
  </si>
  <si>
    <t>RT @ManpowerGroupUK: A new solution for today’s driver shortage. @ManpowerUKtoday is investing in people’s skills and helping companies to…</t>
  </si>
  <si>
    <t>RT @kare11: Reporter @kiyaedwards is talking about Minnesota's school bus driver shortage today on Sunrise. Would you make the cut as a bus…</t>
  </si>
  <si>
    <t>RT @kare11: Some schools and organizations say local students can't go on as many field trips because of a bus driver shortage, according t…</t>
  </si>
  <si>
    <t>Some schools and organizations say local students can't go on as many field trips because of a bus driver shortage, according to a new report from @kiyaedwards.
#Sunrisers, what's your best field trip memory? https://t.co/JgLJ8jcxyv</t>
  </si>
  <si>
    <t>Reporter @kiyaedwards is talking about Minnesota's school bus driver shortage today on Sunrise. Would you make the cut as a bus driver? _xD83D__xDE8C_ #sunrisers https://t.co/wQlspvXuXG</t>
  </si>
  <si>
    <t>Some schools say local students can't go on as many field trips because of a bus driver shortage, according to a new report from @kiyaedwards.
#Sunrisers, what's your best field trip memory? https://t.co/s1WkiWOKSp</t>
  </si>
  <si>
    <t>Truck driver shortage in the US is expected to hit 175,000 by 2026, according to ATA figures https://t.co/fQW9vMtij0 #logistics https://t.co/nagE39majC</t>
  </si>
  <si>
    <t>More on @roadfreightappg APPG calling for operators to let them know their views on the driver shortage. A quick survey. https://t.co/BEWLyPfptZ @HandyShipping https://t.co/7Zk4O0xVQc</t>
  </si>
  <si>
    <t>A truck driver shortage? Maybe not
https://t.co/QUECgD2moL https://t.co/CKzAkVR4yE</t>
  </si>
  <si>
    <t>Driver shortage - how is this affecting your business? Please input on this survey so your voice is heard. ⁦@RHANews⁩  https://t.co/4Sv3GigWkN</t>
  </si>
  <si>
    <t>RT @MDean04: Driver shortage - how is this affecting your business? Please input on this survey so your voice is heard. ⁦@RHANews⁩  https:/…</t>
  </si>
  <si>
    <t>No shit Sherlock! How fucking long did it take to figure this one out?!?!? https://t.co/ztf42M79ZD</t>
  </si>
  <si>
    <t>Driver shortage prompts Lincoln Schools to consider privatized busing https://t.co/cXR1ZNnmq3</t>
  </si>
  <si>
    <t>RT @annarbornews: Driver shortage prompts Lincoln Schools to consider privatized busing https://t.co/cXR1ZNnmq3</t>
  </si>
  <si>
    <t>@TrumpNc4 @BWillard246 @CNN There has been a driver shortage for years. Supply and demand. Those over the road jobs are tough.Nobody wants those jobs because people are away from their family often. They also have a hard time finding people that can pass background and drug tests. https://t.co/RhBbmLiVD3</t>
  </si>
  <si>
    <t>RT @MLive: Driver shortage prompts Lincoln Schools to consider privatized busing https://t.co/0ZU26kjCEr</t>
  </si>
  <si>
    <t>Driver shortage prompts Lincoln Schools to consider privatized busing https://t.co/0ZU26kjCEr</t>
  </si>
  <si>
    <t>Driver shortage prompts @GoSplitters to consider privatized busing https://t.co/Di3SSEgbaY</t>
  </si>
  <si>
    <t>The bus driver shortage is also affecting athletics -- teams are sometimes needing to find other transportation to games in St. Paul. @kare11 #Sunrisers</t>
  </si>
  <si>
    <t>RT @nicholas_whalen: The bus driver shortage is also affecting athletics -- teams are sometimes needing to find other transportation to gam…</t>
  </si>
  <si>
    <t>The question of whether there is or is not a truck driver shortage is making waves between the trucking industry and an official from the U.S. Bureau of Labor Statistics. Where do you stand? https://t.co/2NrOQUYobq</t>
  </si>
  <si>
    <t>#NorthernFail coincidence isn’t it that on first day after Easter break you cancel lots of trains due to driver shortage; looks like you need to fire the person who signs off  the holiday rota</t>
  </si>
  <si>
    <t>"You are very needed and an important part of the education system" - School Bus Drivers are still needed especially during the busy spring season. https://t.co/ySpbYhS691</t>
  </si>
  <si>
    <t>"AUGUSTA TOWNSHIP, MI - Lincoln Consolidated Schools is considering privatizing busing in hopes of improving service and addressing a driver shortage.
The... https://t.co/YQe5QJsz6W</t>
  </si>
  <si>
    <t>RT @KerryES: Sooo even if there were a driver shortage (and there is definitely NOT a driver shortage, am I right, @Todd2Spencer) then, may…</t>
  </si>
  <si>
    <t>Joplin's Sunshine Lamp Trolley and Metro Area Paratransit System, or MAPS, will temporarily halt Saturday public transportation service beginning this week as the result of a driver shortage. https://t.co/hRzPJVAqoY</t>
  </si>
  <si>
    <t>Drivers needed as Kern County trucking industry grows - KMPH Fox 26 https://t.co/K1VrvVqsck</t>
  </si>
  <si>
    <t>Report downplays truck driver shortage, argues better pay could help industry - The Gazette https://t.co/ZUkhtVUzk9</t>
  </si>
  <si>
    <t>Mesick Schools Faces Bus Driver Shortage - 9&amp;amp;10 News https://t.co/AiuxS390z7</t>
  </si>
  <si>
    <t>Driver shortage – parliamentary group needs to hear from hauliers
@RHANews 
https://t.co/z35DB5O3rA</t>
  </si>
  <si>
    <t>In the UK, there is a renewed conversation around driver shortage, believed to stand at more than 55,000. According to @UKHaulier the APPG is calling for operators to contain  https://t.co/3NNccgNTSD #DriverShortage #Retention</t>
  </si>
  <si>
    <t>@IonaPannett @ChrisCalviFree @WgtnCC @roger_blakeley @greaterwgtn @sarahfreenz Kingston, #7 route. Yes, the route that famously loses service any time there is a driver shortage.
And I know it's not a city council problem; but I really need to ask the city council to maybe stop and think about the destruction of public transport before doing other stuff?</t>
  </si>
  <si>
    <t>@RHATCornwell @RHANews @BBCCambs I have retired now but all my working life, “as a lorry driver” the RHA/FTA have been “discussing the skills shortage,” and saying the industry needs more drivers, it doesn’t, the industry needs to say NO to Just In Time, customers utilising vehicles for warehousing and storage.</t>
  </si>
  <si>
    <t>Autonomous trucking looks like it could become a commercial success earlier than autonomous cars, propelled by a driver shortage that the American Trucking Associations puts at 60,000 a year for semi drivers. https://t.co/U7RoZi9Cbe</t>
  </si>
  <si>
    <t>RT @ORBCOMM_Inc: In the UK, there is a renewed conversation around driver shortage, believed to stand at more than 55,000. According to @UK…</t>
  </si>
  <si>
    <t>@IonaPannett @buzzandhum @ChrisCalviFree @WgtnCC @greaterwgtn Yes , I and other GWRC Wgtn constituency crs are acutely aware of distress to to commuters and are working hard to fix it. Since early Feb problem of cancellations is NZ Bus driver shortage. GW CE working with bus operators , unions, MoT on NZ -wide action</t>
  </si>
  <si>
    <t>Driver shortage – parliamentary group needs to hear from hauliers https://t.co/Hg51J6oFt2</t>
  </si>
  <si>
    <t>RT @ForwarderMag: Driver shortage – parliamentary group needs to hear from hauliers https://t.co/Hg51J6oFt2</t>
  </si>
  <si>
    <t>@OOIDA @ttnews_official only 2% of truck drivers are UNION TEAMSTERS,wages have been mostly flat the last 20yrs ,it cost the average long haul driver over $150/week for meals on the road &amp;amp; NOW THE COST OF MEALS  ARE NO LONGER TAX DEDUCTIBLE THERE IS NO DRIVER SHORTAGE, LOW WAGES</t>
  </si>
  <si>
    <t>Sooo even if there were a driver shortage (and there is definitely NOT a driver shortage, am I right, @Todd2Spencer) then, maybe some licensing limits on younger drivers isn't such an insane crackpipe idea and perhaps choosing state lines as a practical way to implement it ... _xD83E__xDDD0_ https://t.co/7bMenkPrtl</t>
  </si>
  <si>
    <t>America's fifth-largest trucking company has a brand new, tech-heavy training program — and it shows how the transportation industry is trying to fight the trucker shortage https://t.co/nsAYnXmHKF via @businessinsider</t>
  </si>
  <si>
    <t>one of the industry’s biggest challenges is turnover and employee migration caused largely by pay and long hours. https://t.co/oK1200bdM2</t>
  </si>
  <si>
    <t>Driver shortage is a growing issue in the transportation industry. Find out what dispatchers can do to help attract and retain professional drivers. https://t.co/sqezyKcO08 https://t.co/gGn6SjTRWm</t>
  </si>
  <si>
    <t>Don’t hit the brakes during a #drivershortage. Here’s how #dispatchers can keep business running. https://t.co/2FIFugxCQc https://t.co/f54DDvL2V7</t>
  </si>
  <si>
    <t>Just when they thought the DRIVE-Safe Act was the answer to their fake driver shortage ...
.@OOIDA Foundation says younger-driver stats don't support DRIVE-Safe Act
https://t.co/k4783iocSn
By @SchremLandLine 
#Truckers #TruckDrivers #YoungDrivers #DRIVESafeAct https://t.co/UP1qSMSkmD</t>
  </si>
  <si>
    <t>@stevengberman @ConservaCatGal @captainkudzu @browntom1234 @jkempcpa Just the opposite. Autonomous semis will move freight OTR and human drivers will do the final delivery. It’s the only way we will ever solve the driver shortage.</t>
  </si>
  <si>
    <t>RT @Land_Line_Mag: Just when they thought the DRIVE-Safe Act was the answer to their fake driver shortage ...
.@OOIDA Foundation says youn…</t>
  </si>
  <si>
    <t>The graying of America is the main driver of the upcoming shortage. https://t.co/Ea9uUMsxYe</t>
  </si>
  <si>
    <t>EXCLUSIVE: Driver Shortage Creates Hurdles for Fast-Growing Meyer Distributing @meyerdist 
Hear what the company has to say about it: https://t.co/YYg2xGJtG9 https://t.co/6h11PGHZds</t>
  </si>
  <si>
    <t>RT @TheShopMagazine: EXCLUSIVE: Driver Shortage Creates Hurdles for Fast-Growing Meyer Distributing @meyerdist 
Hear what the company has t…</t>
  </si>
  <si>
    <t>@Sheila_Copps Can you provide influence to open the door for education and acceptance of professionals from abroad? I'm sickened by constantly getting an Uber driver who is way more educated than I am. We have a shortage of MDs due to our poor treatment of those in residence.  Thank you.</t>
  </si>
  <si>
    <t>RT @I_isDonaldTrump: @Sheila_Copps Can you provide influence to open the door for education and acceptance of professionals from abroad? I'…</t>
  </si>
  <si>
    <t>A driver shortage of over 50,000 and an ageing workforce – this ongoing talent shortage is the biggest challenge right now for the logistics industry. See how Manpower’s Driver Academy can help &amp;gt;&amp;gt; https://t.co/QnfH6cdzRZ https://t.co/PmRTRu3tgj</t>
  </si>
  <si>
    <t>We spoke to Ben Bristow, Sales Director, and Solomon Kravitz, Head of Corporate Business, at Specialised Training Services, to learn about the trends exacerbating the UK driver shortage:
https://t.co/iIANYObbAc</t>
  </si>
  <si>
    <t>A new solution for today’s driver shortage. @ManpowerUKtoday is investing in people’s skills and helping companies to stay one step ahead of their competitors. Watch our introduction to the Manpower Driver Academy: https://t.co/yAsj7Pr0ws</t>
  </si>
  <si>
    <t>RT @ManpowerUKtoday: Have you seen the in depth article recently in @Motor_Transport magazine on how we are overcoming the Driver Talent Sh…</t>
  </si>
  <si>
    <t>Driver shortage is a growing issue in the transportation industry. Find out what dispatchers can do to help attract and retain professional drivers. https://t.co/lIucWNee0X https://t.co/b0w2NFZZ1O</t>
  </si>
  <si>
    <t>@KamalaHarris Shortage of teachers is just not the wage gap. I heard teacher say how BAD the children act. The teachers cant say anything with a parent become so angry and some cases putting their hands on them. Look at the bus driver that was attacked by the parents</t>
  </si>
  <si>
    <t>Truck driver shortage in 2019 is real. Learn what is in your control (and what's not) to overcome this challenge while still growing your business https://t.co/JQHdMPtzo0 #trucking #ltl #transportation #truckdriver #ftl #smallbusiness #logistics #freight #lessthantruckload</t>
  </si>
  <si>
    <t>Truck driver shortage affecting business https://t.co/6sQEbmKHrk via @oronline</t>
  </si>
  <si>
    <t>https://t.co/fiH3XKQoeN _xD83D__xDE01__xD83D__xDCB8__xD83D__xDCB0__xD83D__xDCB8__xD83D__xDCB0__xD83D__xDCB8__xD83D__xDCB0_ #SupplyAndDemand _xD83D__xDCB8__xD83D__xDCB0__xD83D__xDCB8__xD83D__xDCB0__xD83D__xDCB8_ #HomelessWhiteTrash _xD83D__xDCB0__xD83D__xDCB8__xD83D__xDCB0__xD83D__xDCB8__xD83D__xDCB0__xD83D__xDCB8_ ... $ 120,000 a year and Rising ⬆️ _xD83D__xDE01_ ... School of Hard Knocks _xD83D__xDCDC_</t>
  </si>
  <si>
    <t>https://t.co/xIqQM8CU4y  _xD83D__xDE01__xD83D__xDCB8__xD83D__xDCB8__xD83D__xDCB8__xD83D__xDCB8__xD83D__xDCB8__xD83D__xDE9A_ #SupplyAndDemand</t>
  </si>
  <si>
    <t>The All-Party Parliamentary Group #APPG on #Road #Freight and Logistics needs to hear how the #skills #shortage is affecting #hauliers: https://t.co/vFmWnFzgIp</t>
  </si>
  <si>
    <t>Enhanced driver training and self-driving trucks: Can technology solve the HGV driver shortage? (link: https://t.co/9D6h0iwz25) https://t.co/kCuA6A4tP1 #fleetmanagement #logistics</t>
  </si>
  <si>
    <t>An All-Party Parliamentary Group on Road Freight and Logistics is asking those in the transport industry to take a survey to give their views on tackling the driver shortage in the UK.  The survey closes on Tuesday, 30 April. https://t.co/UP4wNI9yO9 #MoverMag</t>
  </si>
  <si>
    <t>As most of us know, PfISD (and surrounding schools) are experiencing a tremendous bus driver shortage. PfISD is working very hard to develop solutions. Please know that we are aware &amp;amp; that we truly care.
Some changes are already in place and we hope to see big improvements soon. https://t.co/G2CNFYQFAY</t>
  </si>
  <si>
    <t>RT @CeleMS_PfISD: As most of us know, PfISD (and surrounding schools) are experiencing a tremendous bus driver shortage. PfISD is working v…</t>
  </si>
  <si>
    <t>As #logistics staff and driver shortage increases, appeals to address the issues increase. Read more about what the FTA says on this issue here https://t.co/02DdqGGgqO https://t.co/TR7fz94Lwf</t>
  </si>
  <si>
    <t>That day when the JOLTS numbers set in: Major national newspaper headquartered 11 miles (four turns) from ETR HQ puts out a notice that distribution in the neighborhood may be disrupted by a driver shortage ... then the paper just stops coming.</t>
  </si>
  <si>
    <t>US rail freight operators capitalise on truck driver shortage to win new business https://t.co/rriiPv4QXB</t>
  </si>
  <si>
    <t>A new report casts doubt on the trucking industry’s claims of a driver shortage. 
https://t.co/uBqZGx0iCm via @HuffPostPol
#freight #truckers #transportation https://t.co/uzmwO8mLLn</t>
  </si>
  <si>
    <t>@ignorant_jane @TriMetBarber All I’m saying is the transit industry could solved the driver shortage by making the job attractive when hiring on
“They” have no interest in doing that</t>
  </si>
  <si>
    <t>As the trucking industry continues to make changes to become more inclusive and attract new talent, make sure to check out these tips to keep your current employees right where you want them - as part of your business. #logistics #trucking #PDISoftware https://t.co/RMhaIpCyNW</t>
  </si>
  <si>
    <t>RT @Traffix1979: In an attempt to help relieve the ongoing truck driver shortage, Ontario has welcomed the trucking industry into the Ontar…</t>
  </si>
  <si>
    <t>The driver shortage problem has been festering for about 15 years. It's time to do something about it. 
#drivershortage #transportation #trucking
https://t.co/zitUQnHwmB</t>
  </si>
  <si>
    <t>@sfmta_muni Why the 22-Fillmore to Bay St taking so long time come at Third 20th ...again with Driver shortage? Please hire more drivers with better rewards thanks.</t>
  </si>
  <si>
    <t>@mrsoaroundworld @Blacklane In Charlotte - booked them for a 5.00am pick up and got confirmation then got an email after midnight saying they couldn’t deliver as they had a driver shortage - gave them feedback and was told I’d been given plenty of notice! Most arrogant bunch of assholes ever in my exp</t>
  </si>
  <si>
    <t>RT @JerryPDias: The @fordnation gov't needs to make changes to Ontario's school bus system to address a looming driver shortage in the fall…</t>
  </si>
  <si>
    <t>Another look at the #trucking industry #driver shortage. Consider starting a career in the in-demand #transportation industry today!
#CDLSchools #TheCDLSchools #troops2transport #logistics #trucker https://t.co/vuoUIHZ2PZ</t>
  </si>
  <si>
    <t>More news about the #truckdriver shortage!  If you're interested in joining a workforce with great pay and long-term stability - contact us today to learn about how you can obtain your #CDL! 
#transportation #trucking #trucker #CDLA #NewJob #HiringNow https://t.co/FuxtVoBTQk</t>
  </si>
  <si>
    <t>RT @dashcamsdontlie: Lol, we have a  driver shortage, this is why, and you have to run team to California and really appreciate 3 days off…</t>
  </si>
  <si>
    <t>"The economic advisor Morgan Stanley reports that about 75 percent of freight in the United States is moved over the nation’s roadways by the roughly three million truckers."
How is the driver shortage affecting business &amp;amp; everyone?
Learn more:
https://t.co/CU7Rb2xZUf
#trucking</t>
  </si>
  <si>
    <t>US rail freight operators capitalise on truck driver shortage to win new business https://t.co/XuJHGTYWhS</t>
  </si>
  <si>
    <t>Lol, we have a  driver shortage, this is why, and you have to run team to California and really appreciate 3 days off a month, unless of course you would like to work some overtime. #bullshit https://t.co/j9vnfbznUi</t>
  </si>
  <si>
    <t>@PiyushGoyalOffc @RailwaySeva @RailMinIndia @PMOIndia Passengers are unbearably suffering due to irregular train services btwn SCL/KXJ to DLCR (55688) under NEFR (Assam). On the plea that there are shortage of loco driver. Please look into the matter.</t>
  </si>
  <si>
    <t>Driver Shortage/Capacity Crunch Voted Biggest Challenge for Supply Chains in 2019 https://t.co/D6LVPususr</t>
  </si>
  <si>
    <t>In an attempt to help relieve the ongoing truck driver shortage, Ontario has welcomed the trucking industry into the Ontario Immigration Nominee Program. The Ontario Trucking Association applauded the move, but will it help solve the problem? #trucking 
https://t.co/I5cr7EzzHt</t>
  </si>
  <si>
    <t>Are you experiencing a #drivershortage at your #haulage firm? _xD83D__xDE9A__xD83D__xDC68__xD83D__xDCC9__xD83D__xDC4E_ Then the All-Party Parliamentary Group (#APPG) on #Road Freight and #Logistics would like to hear from you. _xD83D__xDCAC_
https://t.co/qjJM0ezite
#HaveYourSay #MakeADifference #Trucks #TruckDrivers #TruckOperators https://t.co/K9Z5bANHsA</t>
  </si>
  <si>
    <t>Have you seen the in depth article recently in @Motor_Transport magazine on how we are overcoming the Driver Talent Shortage? We are leading the way and aiming to train 400 new HGV drivers with our new Driver Academy: https://t.co/IFRrlGz4Zi https://t.co/fng2eP7ukj</t>
  </si>
  <si>
    <t>A driver shortage of over 50,000 and an ageing workforce – this ongoing talent shortage is the biggest challenge right now for the logistics industry. See how Manpower’s Driver Academy can help: https://t.co/qx9tlHOuOD https://t.co/NOcdsmWopV</t>
  </si>
  <si>
    <t>Driver shortage - how is this affecting your business? @roadfreightappg want to hear from you: https://t.co/H2x1krQgsW #freight https://t.co/vKd30yOb0C</t>
  </si>
  <si>
    <t>Driver shortage - how is this affecting your business? @roadfreightappg want to hear from you: https://t.co/H2x1krQgsW #freight https://t.co/fqxwxsOzTH</t>
  </si>
  <si>
    <t>RT @rhanews: Driver shortage - how is this affecting your business? @roadfreightappg want to hear from you: https://t.co/lwEP018scK #freight https://t.co/NfIq0QsYkJ</t>
  </si>
  <si>
    <t>RT @logisticsvoices: Driver Shortage – Parliamentary Group Needs To Hear From Hauliers. https://t.co/eNpy2Jmign @RHANews #Logistics #Hauliers #DriverShortage https://t.co/emaM1OZpG9</t>
  </si>
  <si>
    <t>May shortage pala ng ikot jeeps sa UP ngayon, bumagsak daw sa emission testing sabi ni manong driver</t>
  </si>
  <si>
    <t>RT @rickrollvicvb: May shortage pala ng ikot jeeps sa UP ngayon, bumagsak daw sa emission testing sabi ni manong driver</t>
  </si>
  <si>
    <t>Union Move highlights Muni's Driver Shortage. Without overtime work, more than a dozen lines slowed - https://t.co/m8n6JuChO6 @rachelswan
#frontpagestoday #USA #SanFranciscoChronicle https://t.co/JvtUWiXOzc</t>
  </si>
  <si>
    <t>To combat the driver shortage Manpower academy aims to train 400 new HGV drivers a year! 
Find out more here: https://t.co/ZlKnxm0vuu https://t.co/Wu1SrX1hR0</t>
  </si>
  <si>
    <t>The @fordnation gov't needs to make changes to Ontario's school bus system to address a looming driver shortage in the fall. https://t.co/4lw8VA4i4W</t>
  </si>
  <si>
    <t>https://wolfstreet.com/2019/04/16/largest-us-trucking-company-details-u-turn-of-trucking-boom/</t>
  </si>
  <si>
    <t>https://www.ukhaulier.co.uk/news/road-transport/haulage/driver-shortage-parliamentary-group-needs-to-hear-from-hauliers/</t>
  </si>
  <si>
    <t>https://www.marketsandmarkets.com/Market-Reports/semi-autonomous-truck-market-224614273.html</t>
  </si>
  <si>
    <t>https://www.rha.uk.net/news/press-releases/2019-04-april/driver-shortage-%E2%80%93-parliamentary-group-needs-to-hear-from-hauliers</t>
  </si>
  <si>
    <t>https://twitter.com/JulieChang1/status/1117061260066136066</t>
  </si>
  <si>
    <t>https://www.autotrainingcentre.com/blog/4-practices-retaining-drivers-dispatch-school/?utm_content=89496665&amp;utm_medium=social&amp;utm_source=twitter&amp;hss_channel=tw-2321219312</t>
  </si>
  <si>
    <t>https://www.riederstravis.com/truck-driver-shortage/</t>
  </si>
  <si>
    <t>https://www.ashtonslegal.co.uk/insights/legal-news/our-ongoing-driver-shortage-crisis-where-to-now/</t>
  </si>
  <si>
    <t>https://www.highplainspundit.com/2019/04/driver-shortage-causes-amarillo-to.html</t>
  </si>
  <si>
    <t>https://kdkaradio.radio.com/articles/pittsburgh-public-schools-looking-eliminate-some-bus-routes-due-driver-shortage</t>
  </si>
  <si>
    <t>https://www.texomashomepage.com/news/local-news/school-districts-assess-bus-driver-shortage/1933856764?utm_medium=social&amp;utm_source=twitter_TexomasHomepage</t>
  </si>
  <si>
    <t>https://abc7amarillo.com/news/local/amarillo-city-transit-alternating-services-on-routes-22-23-due-to-driver-shortage</t>
  </si>
  <si>
    <t>https://twitter.com/transport_messe/status/1116782304624619523</t>
  </si>
  <si>
    <t>https://www.rha.uk.net/news/press-releases/2019-04-april/driver-shortage-%e2%80%93-parliamentary-group-needs-to-hear-from-hauliers</t>
  </si>
  <si>
    <t>https://www.smerconish.com/news/2018/11/26/why-is-there-a-professional-driver-shortage</t>
  </si>
  <si>
    <t>https://www.cnbc.com/2019/04/13/embark-tesla-tusimple-developing-driverless-trucks.html</t>
  </si>
  <si>
    <t>https://www.commercialfleet.org/news/people-news/2019/03/20/a-fifth-of-driver-vacancies-unfilled-says-iru</t>
  </si>
  <si>
    <t>https://lnkd.in/eAeYwk5</t>
  </si>
  <si>
    <t>https://www.ttnews.com/articles/opinion-multiple-strategies-can-mitigate-driver-shortage?utm_source=twitter&amp;utm_medium=socialmedia&amp;utm_campaign=third%20partie&amp;utm_content=Opinion:%20Multiple%20Strategies%20Can%20Mitigate%20Driver%20Shortage</t>
  </si>
  <si>
    <t>https://www.greenworldwide.com/is-the-truck-driver-shortage-real-study-questions-industry/</t>
  </si>
  <si>
    <t>https://bakersfieldnow.com/news/local/truck-driver-shortage-in-kern-county</t>
  </si>
  <si>
    <t>https://bako.com/I/24xN https://www.youtube.com/watch?v=_WuKSDk-iEI</t>
  </si>
  <si>
    <t>https://amp.businessinsider.com/women-truck-drivers-better-safer-trucker-shortage-2018-12</t>
  </si>
  <si>
    <t>https://kmph.com/news/local/truck-driver-shortage-in-kern-county</t>
  </si>
  <si>
    <t>https://goo.gl/alerts/VJaC5</t>
  </si>
  <si>
    <t>https://www.kuebix.com/new-study-questions-validity-of-the-truck-driver-shortage/</t>
  </si>
  <si>
    <t>https://www.trucker.com/drivers/driver-shortage-solutions</t>
  </si>
  <si>
    <t>https://cdllife.com/2019/gamers-could-be-the-next-replacement-for-truckers-say-remotely-controlled-truck-developers/</t>
  </si>
  <si>
    <t>https://twitter.com/alex_hallowell/status/1119270615339266048</t>
  </si>
  <si>
    <t>https://www.freightwaves.com/news/tacking-shortage-women-truckers-canada?utm_campaign=Daily%20Newsletter&amp;utm_source=hs_email&amp;utm_medium=email&amp;utm_content=70608394&amp;_hsenc=p2ANqtz-812g-NzAa2MAwrdNffu7elGVC2t9ascSV652FHFwrjR3BZEib48xQiuYlXlD6XJRGDOryQ1fVtI1Z7UVhPYtUa7KcYU42jICfKbIZrQvF63-9yLsY&amp;_hsmi=70608394</t>
  </si>
  <si>
    <t>https://www.denverpost.com/?p=3395779</t>
  </si>
  <si>
    <t>https://www.protoolreviews.com/tools/power/accessories/apex-bits-impact-bits-nut-driver-and-bit-holders/44225/</t>
  </si>
  <si>
    <t>https://asia.nikkei.com/Politics/Japan-puts-self-driving-transit-buses-to-the-test-next-year</t>
  </si>
  <si>
    <t>https://www.ashtonstransport.co.uk/news/our-ongoing-driver-shortage-crisis-where-to-now</t>
  </si>
  <si>
    <t>https://www.youtube.com/watch?v=vMXivgUGVn8&amp;feature=youtu.be</t>
  </si>
  <si>
    <t>https://s.einnews.com:443/z3Jd0W_m7g</t>
  </si>
  <si>
    <t>http://fortune.com/2019/01/23/walmart-truck-driver-trucking-shortage/</t>
  </si>
  <si>
    <t>https://mybcmea.bcmea.com/mybcmea_vancouver_work.aspx?category=All%20Categories&amp;detail=true</t>
  </si>
  <si>
    <t>https://www.postjobfree.com/job/fg1nt7/rig-shipping-carriers-pool-united-states</t>
  </si>
  <si>
    <t>https://www.postjobfree.com/job/fg1nt7</t>
  </si>
  <si>
    <t>https://www.bbc.co.uk/news/health-47646193</t>
  </si>
  <si>
    <t>https://www.southcoasttoday.com/news/20190420/truck-driver-shortage-maybe-not</t>
  </si>
  <si>
    <t>http://ow.ly/jtNg30otf4R</t>
  </si>
  <si>
    <t>https://www-washingtonpost-com.cdn.ampproject.org/v/s/www.washingtonpost.com/amphtml/news/wonk/wp/2018/05/28/america-has-a-massive-truck-driver-shortage-heres-why-few-want-an-80000-job/?usqp=mq331AQCCAE%3D&amp;amp_js_v=0.1</t>
  </si>
  <si>
    <t>https://www.businessinsider.in/the-federal-government-just-confirmed-what-americas-1-8-million-truck-drivers-have-been-saying-for-years-the-truck-driver-shortage-doesnt-really-exist/articleshow/68485451.cms?utm_sq=g1wymdrv69</t>
  </si>
  <si>
    <t>https://morningconsult.com/opinions/americans-to-congress-pass-drive-safe-act-to-fix-crippling-truck-driver-shortage/</t>
  </si>
  <si>
    <t>https://www.thegazette.com/subject/news/business/report-downplays-truck-driver-shortage-argues-better-pay-could-help-industry-20190421</t>
  </si>
  <si>
    <t>https://www.thegazette.com/subject/news/business/report-downplays-truck-driver-shortage-argues-better-pay-could-help-industry-20190421 https://www.thegazette.com/subject/news/business/report-downplays-truck-driver-shortage-argues-better-pay-could-help-industry-20190421</t>
  </si>
  <si>
    <t>https://www.truckinginfo.com/327605/labor-department-analysis-questions-driver-shortage</t>
  </si>
  <si>
    <t>https://sfbay.ca/2019/04/22/orinda-considers-permit-and-fee-programs-to-alleviate-parking-shortage/</t>
  </si>
  <si>
    <t>https://www.linkedin.com/pulse/driver-retention-being-more-challenging-than-shortage-malhotra</t>
  </si>
  <si>
    <t>https://www.thegazette.com/subject/news/business/report-downplays-truck-driver-shortage-argues-better-pay-could-help-industry-20190421?template=amphtml</t>
  </si>
  <si>
    <t>https://truckerworld.uk/l/1885</t>
  </si>
  <si>
    <t>https://truckerworld.uk/l/188h</t>
  </si>
  <si>
    <t>https://truckerworld.uk/l/188t</t>
  </si>
  <si>
    <t>https://truckerworld.uk/l/189b</t>
  </si>
  <si>
    <t>https://sf.curbed.com/2018/12/6/18129164/muni-sfmta-driver-shortage-meltdown-wages-vallie-brown</t>
  </si>
  <si>
    <t>https://www.euronews.com/2019/03/26/road-trip-day-7-europe-s-truck-driver-shortage</t>
  </si>
  <si>
    <t>https://www.icontainers.com/us/2019/04/23/how-the-us-trucking-shortage-has-affected-ocean-freight-logistics/?utm_source=twitter&amp;utm_medium=organic&amp;utm_campaign=how-the-us-trucking-shortage-has-affected-ocean-freight-logistics</t>
  </si>
  <si>
    <t>https://handyshippingguide.com/shipping-news/mp-calls-for-road-haulage-interests-to-speak-up-on-skills-and-staff-shortage-in-logistics_11865</t>
  </si>
  <si>
    <t>https://news.rha.uk.net/#continuous:page-6363</t>
  </si>
  <si>
    <t>https://trib.al/p06XGYp</t>
  </si>
  <si>
    <t>http://fortune.com/2019/03/02/us-trucker-shortage/</t>
  </si>
  <si>
    <t>https://trib.al/iVJOhTQ</t>
  </si>
  <si>
    <t>https://www.mlive.com/news/ann-arbor/2019/04/driver-shortage-prompts-lincoln-schools-to-consider-privatized-busing.html</t>
  </si>
  <si>
    <t>https://www.ttnews.com/articles/there-truck-driver-shortage-or-not-ata-says-research-paper-made-critical-errors</t>
  </si>
  <si>
    <t>https://www.kare11.com/video/news/local/kare11-sunrise/field-trips-hurt-by-minnesotas-school-bus-driver-shortage/89-aa8c1b38-0c42-46f7-b211-fb4055086196</t>
  </si>
  <si>
    <t>https://www.joplinglobe.com/news/local_news/joplin-suspends-saturday-trolley-maps-service/article_3c8d1cfc-dca9-5f53-a0cc-800050f30fca.html#utm_campaign=blox&amp;utm_source=twitter&amp;utm_medium=social</t>
  </si>
  <si>
    <t>https://www.9and10news.com/2019/04/23/mesick-schools-faces-bus-driver-shortage/</t>
  </si>
  <si>
    <t>https://lnkd.in/g73FEvA</t>
  </si>
  <si>
    <t>https://forwardermagazine.com/driver-shortage-parliamentary-group-needs-to-hear-from-hauliers/</t>
  </si>
  <si>
    <t>https://twitter.com/Land_Line_Mag/status/1120808565176856576</t>
  </si>
  <si>
    <t>https://www.businessinsider.com/us-xpress-new-training-program-truck-driver-shortage-2019-2?utm_source=twitter&amp;utm_medium=referral&amp;utm_content=topbar&amp;utm_term=desktop&amp;referrer=twitter</t>
  </si>
  <si>
    <t>https://www.autotrainingcentre.com/blog/4-practices-retaining-drivers-dispatch-school/?utm_content=89493863&amp;utm_medium=social&amp;utm_source=twitter&amp;hss_channel=tw-2511210782</t>
  </si>
  <si>
    <t>https://www.autotrainingcentre.com/blog/4-tips-power-driver-shortage-dispatch-training/?utm_content=90120493&amp;utm_medium=social&amp;utm_source=twitter&amp;hss_channel=tw-2511210782</t>
  </si>
  <si>
    <t>http://www.landlinemag.com/Story.aspx?StoryID=74112</t>
  </si>
  <si>
    <t>https://www.healthcaredive.com/news/graying-doctors-patients-to-fuel-122k-physician-shortage-by-2032-aamc-war/553327/</t>
  </si>
  <si>
    <t>https://theshopmag.com/features/exclusive-driver-shortage-creates-hurdles-fast-growing-meyer-distributing?utm_source=theshop.ly&amp;utm_medium=urlshortener</t>
  </si>
  <si>
    <t>https://www.manpower.co.uk/staticpages/10307/a-new-solution-for-today-s-driver-shortage/</t>
  </si>
  <si>
    <t>https://www.manpowergroup.co.uk/the-word-on-work/new-partership-driver-shortage/</t>
  </si>
  <si>
    <t>https://youtu.be/hoj73v5DDJ4</t>
  </si>
  <si>
    <t>https://www.autotrainingcentre.com/blog/4-practices-retaining-drivers-dispatch-school/?utm_content=89583861&amp;utm_medium=social&amp;utm_source=twitter&amp;hss_channel=tw-1416369786</t>
  </si>
  <si>
    <t>https://www.tryfleet.com/blog/truck-driver-shortage?utm_content=88009453&amp;utm_medium=social&amp;utm_source=twitter&amp;hss_channel=tw-3145961315</t>
  </si>
  <si>
    <t>https://observer-reporter.com/truck-driver-shortage-affecting-business/article_86b3d794-5a28-11e9-8d2a-8bb422623e83.html?utm_medium=social&amp;utm_source=twitter&amp;utm_campaign=user-share</t>
  </si>
  <si>
    <t>https://www.thestreet.com/markets/truck-driver-shortage-may-triple-by-2026-analysts-say-14650452</t>
  </si>
  <si>
    <t>https://www.usatoday.com/story/money/2018/04/26/truck-driver-shortage-raises-prices/535870002/</t>
  </si>
  <si>
    <t>https://telematics.tomtom.com/en_gb/webfleet/blog/enhanced-driver-training-and-self-driving-trucks-can-technology-solve-the-driver-shortage/ https://telematics.tomtom.com/en_gb/webfleet/blog/enhanced-driver-training-and-self-driving-trucks-can-technology-solve-the-driver-shortage/</t>
  </si>
  <si>
    <t>http://www.themover.co.uk/european-news/2019/04/25/driver-shortage-parliamentary-group-urgently-needs-your-comments-survey-open-until-tuesday-30-april-</t>
  </si>
  <si>
    <t>https://theloadstar.com/fta-calls-for-urgent-action-as-uk-faces-worsening-driver-and-logistics-staff-shortage/</t>
  </si>
  <si>
    <t>https://theloadstar.com/us-rail-freight-operators-capitalise-on-truck-driver-shortage-to-win-new-business/</t>
  </si>
  <si>
    <t>https://www.huffpost.com/entry/trucker-shortage-under-21_n_5c953d8de4b057f7330aa71f?ncid=engmodushpmg00000004&amp;utm_content=buffer6f056&amp;utm_medium=social&amp;utm_source=twitter.com&amp;utm_campaign=buffer</t>
  </si>
  <si>
    <t>https://www.pdisoftware.com/blog/trucking-companies-driver-shortage/</t>
  </si>
  <si>
    <t>https://observer-reporter.com/truck-driver-shortage-affecting-business/article_86b3d794-5a28-11e9-8d2a-8bb422623e83.html</t>
  </si>
  <si>
    <t>http://www.mhlroadmap.org/driver-shortage-capacity-crunch-voted-biggest-challenge-for-supply-chains-in-2019/</t>
  </si>
  <si>
    <t>https://traffix.com/blog/ontario-immigration-nominee-program-embraces-trucking-industry</t>
  </si>
  <si>
    <t>https://motortransport.co.uk/blog/2019/04/17/manpower-academy-aims-to-train-400-new-hgv-drivers-a-year/</t>
  </si>
  <si>
    <t>http://www.logisticsvoices.co.uk/driver-shortage-parliamentary-group-needs-to-hear-from-hauliers/</t>
  </si>
  <si>
    <t>https://t1p.de/kcoemm</t>
  </si>
  <si>
    <t>https://twitter.com/UniforTheUnion/status/1121491359129452544</t>
  </si>
  <si>
    <t>wolfstreet.com</t>
  </si>
  <si>
    <t>co.uk</t>
  </si>
  <si>
    <t>marketsandmarkets.com</t>
  </si>
  <si>
    <t>uk.net</t>
  </si>
  <si>
    <t>twitter.com</t>
  </si>
  <si>
    <t>autotrainingcentre.com</t>
  </si>
  <si>
    <t>riederstravis.com</t>
  </si>
  <si>
    <t>highplainspundit.com</t>
  </si>
  <si>
    <t>radio.com</t>
  </si>
  <si>
    <t>texomashomepage.com</t>
  </si>
  <si>
    <t>abc7amarillo.com</t>
  </si>
  <si>
    <t>smerconish.com</t>
  </si>
  <si>
    <t>cnbc.com</t>
  </si>
  <si>
    <t>commercialfleet.org</t>
  </si>
  <si>
    <t>lnkd.in</t>
  </si>
  <si>
    <t>ttnews.com</t>
  </si>
  <si>
    <t>greenworldwide.com</t>
  </si>
  <si>
    <t>bakersfieldnow.com</t>
  </si>
  <si>
    <t>bako.com youtube.com</t>
  </si>
  <si>
    <t>businessinsider.com</t>
  </si>
  <si>
    <t>kmph.com</t>
  </si>
  <si>
    <t>goo.gl</t>
  </si>
  <si>
    <t>kuebix.com</t>
  </si>
  <si>
    <t>trucker.com</t>
  </si>
  <si>
    <t>cdllife.com</t>
  </si>
  <si>
    <t>freightwaves.com</t>
  </si>
  <si>
    <t>denverpost.com</t>
  </si>
  <si>
    <t>protoolreviews.com</t>
  </si>
  <si>
    <t>nikkei.com</t>
  </si>
  <si>
    <t>youtube.com</t>
  </si>
  <si>
    <t>einnews.com</t>
  </si>
  <si>
    <t>fortune.com</t>
  </si>
  <si>
    <t>bcmea.com</t>
  </si>
  <si>
    <t>postjobfree.com</t>
  </si>
  <si>
    <t>southcoasttoday.com</t>
  </si>
  <si>
    <t>ow.ly</t>
  </si>
  <si>
    <t>ampproject.org</t>
  </si>
  <si>
    <t>businessinsider.in</t>
  </si>
  <si>
    <t>morningconsult.com</t>
  </si>
  <si>
    <t>thegazette.com</t>
  </si>
  <si>
    <t>thegazette.com thegazette.com</t>
  </si>
  <si>
    <t>truckinginfo.com</t>
  </si>
  <si>
    <t>sfbay.ca</t>
  </si>
  <si>
    <t>linkedin.com</t>
  </si>
  <si>
    <t>truckerworld.uk</t>
  </si>
  <si>
    <t>curbed.com</t>
  </si>
  <si>
    <t>euronews.com</t>
  </si>
  <si>
    <t>icontainers.com</t>
  </si>
  <si>
    <t>handyshippingguide.com</t>
  </si>
  <si>
    <t>trib.al</t>
  </si>
  <si>
    <t>mlive.com</t>
  </si>
  <si>
    <t>kare11.com</t>
  </si>
  <si>
    <t>joplinglobe.com</t>
  </si>
  <si>
    <t>9and10news.com</t>
  </si>
  <si>
    <t>forwardermagazine.com</t>
  </si>
  <si>
    <t>landlinemag.com</t>
  </si>
  <si>
    <t>healthcaredive.com</t>
  </si>
  <si>
    <t>theshopmag.com</t>
  </si>
  <si>
    <t>youtu.be</t>
  </si>
  <si>
    <t>tryfleet.com</t>
  </si>
  <si>
    <t>observer-reporter.com</t>
  </si>
  <si>
    <t>thestreet.com</t>
  </si>
  <si>
    <t>usatoday.com</t>
  </si>
  <si>
    <t>tomtom.com tomtom.com</t>
  </si>
  <si>
    <t>theloadstar.com</t>
  </si>
  <si>
    <t>huffpost.com</t>
  </si>
  <si>
    <t>pdisoftware.com</t>
  </si>
  <si>
    <t>mhlroadmap.org</t>
  </si>
  <si>
    <t>traffix.com</t>
  </si>
  <si>
    <t>t1p.de</t>
  </si>
  <si>
    <t>safety security traffic truck driver travel autonomous trucks market autonomousvehicles autonomousvehicle</t>
  </si>
  <si>
    <t>safety security traffic truck driver</t>
  </si>
  <si>
    <t>txlege txed</t>
  </si>
  <si>
    <t>wdaychats</t>
  </si>
  <si>
    <t>factsmatter wakeupamerica</t>
  </si>
  <si>
    <t>transportlogistic2019 logistics</t>
  </si>
  <si>
    <t>transportlogistic2019</t>
  </si>
  <si>
    <t>autonomousvehicles driverless selfdriving trucking truckers trucks transportation</t>
  </si>
  <si>
    <t>freight</t>
  </si>
  <si>
    <t>freighthauling trucking</t>
  </si>
  <si>
    <t>kern bakersfield</t>
  </si>
  <si>
    <t>texas amarillo transit</t>
  </si>
  <si>
    <t>trucking</t>
  </si>
  <si>
    <t>muni housing</t>
  </si>
  <si>
    <t>muni</t>
  </si>
  <si>
    <t>review tools drivers drilldrivers fasteners job jobs work carpentry construction remodeling tips</t>
  </si>
  <si>
    <t>drivershortage transport internationalroadtransportunion europe</t>
  </si>
  <si>
    <t>unitedweroll cdnpoli</t>
  </si>
  <si>
    <t>shortages1630</t>
  </si>
  <si>
    <t>bbc medicals drivers pcv plusbus truckdrivers taxi msa nhs bus motorsport stagecoach driver london manchester nationwide</t>
  </si>
  <si>
    <t>aurora potholes cdot</t>
  </si>
  <si>
    <t>aurora potholes cdot cotraffic</t>
  </si>
  <si>
    <t>trucks truck trucking transportation</t>
  </si>
  <si>
    <t>orinda orindacitycouncil orindaparking bart</t>
  </si>
  <si>
    <t>drivershortage transportation logistics driverretention drivermanagement roadsafety driverdevelopment professionaldevelopment motivation leadership</t>
  </si>
  <si>
    <t>euroadtrip dkpol</t>
  </si>
  <si>
    <t>sunrisers</t>
  </si>
  <si>
    <t>logistics</t>
  </si>
  <si>
    <t>northernfail</t>
  </si>
  <si>
    <t>drivershortage retention</t>
  </si>
  <si>
    <t>drivershortage dispatchers</t>
  </si>
  <si>
    <t>truckers truckdrivers youngdrivers drivesafeact</t>
  </si>
  <si>
    <t>trucking ltl transportation truckdriver ftl smallbusiness logistics freight lessthantruckload</t>
  </si>
  <si>
    <t>supplyanddemand homelesswhitetrash</t>
  </si>
  <si>
    <t>supplyanddemand</t>
  </si>
  <si>
    <t>appg road freight skills shortage hauliers</t>
  </si>
  <si>
    <t>fleetmanagement logistics</t>
  </si>
  <si>
    <t>movermag</t>
  </si>
  <si>
    <t>freight truckers transportation</t>
  </si>
  <si>
    <t>logistics trucking pdisoftware</t>
  </si>
  <si>
    <t>drivershortage transportation trucking</t>
  </si>
  <si>
    <t>trucking driver transportation cdlschools thecdlschools troops2transport logistics trucker</t>
  </si>
  <si>
    <t>truckdriver cdl transportation trucking trucker cdla newjob hiringnow</t>
  </si>
  <si>
    <t>bullshit</t>
  </si>
  <si>
    <t>drivershortage haulage appg road logistics haveyoursay makeadifference trucks truckdrivers truckoperators</t>
  </si>
  <si>
    <t>logistics hauliers drivershortage</t>
  </si>
  <si>
    <t>frontpagestoday usa sanfranciscochronicle</t>
  </si>
  <si>
    <t>https://pbs.twimg.com/tweet_video_thumb/D4WS8MZWwAA8pnt.jpg</t>
  </si>
  <si>
    <t>https://pbs.twimg.com/tweet_video_thumb/D4WS9H9XsAI7QqV.jpg</t>
  </si>
  <si>
    <t>https://pbs.twimg.com/tweet_video_thumb/D4WS9j4W0AAimqc.jpg</t>
  </si>
  <si>
    <t>https://pbs.twimg.com/tweet_video_thumb/D4WS9wpWkAI2RWq.jpg</t>
  </si>
  <si>
    <t>https://pbs.twimg.com/media/D4WsUkXU0AEHaun.png</t>
  </si>
  <si>
    <t>https://pbs.twimg.com/media/D4Xe5LQXsAAw0QT.jpg</t>
  </si>
  <si>
    <t>https://pbs.twimg.com/media/D4SNT79UYAAnLsU.jpg</t>
  </si>
  <si>
    <t>https://pbs.twimg.com/media/D4cZLWLWAAEeSNl.jpg</t>
  </si>
  <si>
    <t>https://pbs.twimg.com/media/D4cw9lYW0AAcgd2.jpg</t>
  </si>
  <si>
    <t>https://pbs.twimg.com/media/D4dhtMTXkAADQUj.jpg</t>
  </si>
  <si>
    <t>https://pbs.twimg.com/media/D4ixBMeUEAAslTK.jpg</t>
  </si>
  <si>
    <t>https://pbs.twimg.com/media/D4i3pFrUEAAy1BI.jpg</t>
  </si>
  <si>
    <t>https://pbs.twimg.com/media/D4M59IUWkAA-n_g.jpg</t>
  </si>
  <si>
    <t>https://pbs.twimg.com/tweet_video_thumb/D4nuQQBUYAARYNo.jpg</t>
  </si>
  <si>
    <t>https://pbs.twimg.com/media/D4cEEU4WAAAsts5.jpg</t>
  </si>
  <si>
    <t>https://pbs.twimg.com/media/D4roOJDXkAAAStb.jpg</t>
  </si>
  <si>
    <t>https://pbs.twimg.com/media/D4TFtHEU4AA1qV5.png</t>
  </si>
  <si>
    <t>https://pbs.twimg.com/media/D4sGT4nXkAIVZUx.jpg</t>
  </si>
  <si>
    <t>https://pbs.twimg.com/media/D4cu9OsW4AE_PC3.jpg</t>
  </si>
  <si>
    <t>https://pbs.twimg.com/media/D4dzlq5WkAkYV-n.jpg</t>
  </si>
  <si>
    <t>https://pbs.twimg.com/media/D4fTs3pUUAAHs2A.jpg</t>
  </si>
  <si>
    <t>https://pbs.twimg.com/media/D4sgVNgW0AYvG5G.jpg</t>
  </si>
  <si>
    <t>https://pbs.twimg.com/media/D4rdBkRW0AEQLqm.jpg</t>
  </si>
  <si>
    <t>https://pbs.twimg.com/media/D4wWW2PWsAEZnMj.jpg</t>
  </si>
  <si>
    <t>https://pbs.twimg.com/media/D4x0LOKX4AAHy5F.jpg</t>
  </si>
  <si>
    <t>https://pbs.twimg.com/media/D4yJrMyWsAEL3O4.jpg</t>
  </si>
  <si>
    <t>https://pbs.twimg.com/media/D4rMyopXkAAf6n6.jpg</t>
  </si>
  <si>
    <t>https://pbs.twimg.com/media/D4tnufFWkAANusu.jpg</t>
  </si>
  <si>
    <t>https://pbs.twimg.com/media/D4vh4_AWsAIV-Fj.jpg</t>
  </si>
  <si>
    <t>https://pbs.twimg.com/media/D41AY-hVUAEv05c.jpg</t>
  </si>
  <si>
    <t>https://pbs.twimg.com/media/D40-9bqU4AAiktW.png</t>
  </si>
  <si>
    <t>https://pbs.twimg.com/media/D41ICeHU0AEcU3F.jpg</t>
  </si>
  <si>
    <t>https://pbs.twimg.com/media/D41vdt8X4AA6qQp.jpg</t>
  </si>
  <si>
    <t>https://pbs.twimg.com/media/D4bo6cMXoAA10qk.jpg</t>
  </si>
  <si>
    <t>https://pbs.twimg.com/media/D41-HKKWwAET2x3.jpg</t>
  </si>
  <si>
    <t>https://pbs.twimg.com/media/D4XewQNW0AEaur0.jpg</t>
  </si>
  <si>
    <t>https://pbs.twimg.com/media/D473L2eWAAIJdmF.jpg</t>
  </si>
  <si>
    <t>https://pbs.twimg.com/media/D43c9GmXsAEqkZv.jpg</t>
  </si>
  <si>
    <t>https://pbs.twimg.com/media/D48gqHxU0AEUn3T.jpg</t>
  </si>
  <si>
    <t>https://pbs.twimg.com/media/D4a-vGvX4AAAL8y.jpg</t>
  </si>
  <si>
    <t>https://pbs.twimg.com/media/D48yWjlXoAMbFA-.jpg</t>
  </si>
  <si>
    <t>https://pbs.twimg.com/media/D495v2GW0AAa-c2.jpg</t>
  </si>
  <si>
    <t>https://pbs.twimg.com/media/D4_8iImXsAYZW52.jpg</t>
  </si>
  <si>
    <t>https://pbs.twimg.com/media/D5AQYLvWAAQREe6.jpg</t>
  </si>
  <si>
    <t>https://pbs.twimg.com/media/D5Asup-VUAAK-51.jpg</t>
  </si>
  <si>
    <t>https://pbs.twimg.com/media/D5D-4qxU8AAfX9T.jpg</t>
  </si>
  <si>
    <t>https://pbs.twimg.com/media/D46PnwlXkAU4i4K.jpg</t>
  </si>
  <si>
    <t>https://pbs.twimg.com/media/D5EVwpcWkAEIyUH.jpg</t>
  </si>
  <si>
    <t>https://pbs.twimg.com/media/D4RZhbIW0AIau8P.jpg</t>
  </si>
  <si>
    <t>https://pbs.twimg.com/media/D418b8BXsAAxSXg.jpg</t>
  </si>
  <si>
    <t>https://pbs.twimg.com/media/D4TC_ucWAAATGYh.jpg</t>
  </si>
  <si>
    <t>https://pbs.twimg.com/media/D5Ee8HxXsAIPN0g.jpg</t>
  </si>
  <si>
    <t>https://pbs.twimg.com/media/D5AXdMxW4AAQyX5.jpg</t>
  </si>
  <si>
    <t>http://pbs.twimg.com/profile_images/3252636838/08152fec7b1a37781b540b2c4d116d2e_normal.jpeg</t>
  </si>
  <si>
    <t>http://pbs.twimg.com/profile_images/1068109354530795521/3V8LQAl3_normal.jpg</t>
  </si>
  <si>
    <t>http://pbs.twimg.com/profile_images/1116775380361326593/cZH5BrHd_normal.png</t>
  </si>
  <si>
    <t>http://pbs.twimg.com/profile_images/778336502677925888/8dOCBo0t_normal.jpg</t>
  </si>
  <si>
    <t>http://pbs.twimg.com/profile_images/1091297273852628992/nkEYbvIb_normal.jpg</t>
  </si>
  <si>
    <t>http://pbs.twimg.com/profile_images/965955704975691779/CW1I4OYY_normal.jpg</t>
  </si>
  <si>
    <t>http://pbs.twimg.com/profile_images/629669646682099713/ZqA5Pe-j_normal.jpg</t>
  </si>
  <si>
    <t>http://pbs.twimg.com/profile_images/1062699498894311424/F4UJ6807_normal.jpg</t>
  </si>
  <si>
    <t>http://pbs.twimg.com/profile_images/1106175643555979265/3A4rSW58_normal.png</t>
  </si>
  <si>
    <t>http://pbs.twimg.com/profile_images/915658913860718592/hnvk8nfM_normal.jpg</t>
  </si>
  <si>
    <t>http://pbs.twimg.com/profile_images/1135381343/statue_normal.jpg</t>
  </si>
  <si>
    <t>http://pbs.twimg.com/profile_images/525612271997702144/N4csiuu3_normal.jpeg</t>
  </si>
  <si>
    <t>http://pbs.twimg.com/profile_images/788900556580462593/UOJlkHzR_normal.jpg</t>
  </si>
  <si>
    <t>http://pbs.twimg.com/profile_images/914147613670301696/H9dZ_Dd1_normal.jpg</t>
  </si>
  <si>
    <t>http://pbs.twimg.com/profile_images/883186132648955905/dryozO6B_normal.jpg</t>
  </si>
  <si>
    <t>http://pbs.twimg.com/profile_images/1095372808656277504/7DR8H-30_normal.jpg</t>
  </si>
  <si>
    <t>http://pbs.twimg.com/profile_images/1020682270833688576/kJmsoH0G_normal.jpg</t>
  </si>
  <si>
    <t>http://pbs.twimg.com/profile_images/916674494600642560/ChNnKBJt_normal.jpg</t>
  </si>
  <si>
    <t>http://pbs.twimg.com/profile_images/1076247722376790017/Pf8mDjF6_normal.jpg</t>
  </si>
  <si>
    <t>http://pbs.twimg.com/profile_images/1016787101302566912/1hICqsDJ_normal.jpg</t>
  </si>
  <si>
    <t>http://pbs.twimg.com/profile_images/684062820837662720/4164R5lb_normal.png</t>
  </si>
  <si>
    <t>http://pbs.twimg.com/profile_images/1108115851696324608/2A0n7H73_normal.jpg</t>
  </si>
  <si>
    <t>http://pbs.twimg.com/profile_images/210521381/tnDSC_8197-2_1__normal.jpg</t>
  </si>
  <si>
    <t>http://pbs.twimg.com/profile_images/735062277670375426/bLgDNd1m_normal.jpg</t>
  </si>
  <si>
    <t>http://pbs.twimg.com/profile_images/1044235536242790400/aQKwt2g3_normal.jpg</t>
  </si>
  <si>
    <t>http://pbs.twimg.com/profile_images/1268785069/Adv_logo_as_PNG_mini_normal.png</t>
  </si>
  <si>
    <t>http://pbs.twimg.com/profile_images/820323191939682304/xICKjQT3_normal.jpg</t>
  </si>
  <si>
    <t>http://pbs.twimg.com/profile_images/1017307193685827585/1HEt28Ko_normal.jpg</t>
  </si>
  <si>
    <t>http://pbs.twimg.com/profile_images/1080805938028777473/9D9ihKEW_normal.jpg</t>
  </si>
  <si>
    <t>http://pbs.twimg.com/profile_images/920654735396556800/Z84HZdQd_normal.jpg</t>
  </si>
  <si>
    <t>http://pbs.twimg.com/profile_images/1113810470002135046/c_tpugoF_normal.jpg</t>
  </si>
  <si>
    <t>http://pbs.twimg.com/profile_images/578552127389200384/TkVTBT-r_normal.jpeg</t>
  </si>
  <si>
    <t>http://pbs.twimg.com/profile_images/756028357259788288/tMX2SbzA_normal.jpg</t>
  </si>
  <si>
    <t>http://pbs.twimg.com/profile_images/661873654863691776/iuLjnEU__normal.jpg</t>
  </si>
  <si>
    <t>http://pbs.twimg.com/profile_images/1120590316065546240/LYAVNCuo_normal.jpg</t>
  </si>
  <si>
    <t>http://pbs.twimg.com/profile_images/537553900144828416/wB62ekyb_normal.jpeg</t>
  </si>
  <si>
    <t>http://pbs.twimg.com/profile_images/1236790342/161432_763134021_4937399_q_normal.jpg</t>
  </si>
  <si>
    <t>http://pbs.twimg.com/profile_images/1081816130610577408/WZ46du3P_normal.jpg</t>
  </si>
  <si>
    <t>http://pbs.twimg.com/profile_images/875481210645921793/jguaZQwD_normal.jpg</t>
  </si>
  <si>
    <t>http://pbs.twimg.com/profile_images/638181478677872641/sFAsiXY1_normal.jpg</t>
  </si>
  <si>
    <t>http://abs.twimg.com/sticky/default_profile_images/default_profile_normal.png</t>
  </si>
  <si>
    <t>http://pbs.twimg.com/profile_images/893391584435335168/gbWD7cMQ_normal.jpg</t>
  </si>
  <si>
    <t>http://pbs.twimg.com/profile_images/477095137621725184/4Tpb8xkS_normal.jpeg</t>
  </si>
  <si>
    <t>http://pbs.twimg.com/profile_images/906183648491307009/YEFUDqyJ_normal.jpg</t>
  </si>
  <si>
    <t>http://pbs.twimg.com/profile_images/739485559446511616/6J9-YbP5_normal.jpg</t>
  </si>
  <si>
    <t>http://pbs.twimg.com/profile_images/865199684234625024/lOhBzOcs_normal.jpg</t>
  </si>
  <si>
    <t>http://pbs.twimg.com/profile_images/580452227896225792/sb4F3IYR_normal.jpg</t>
  </si>
  <si>
    <t>http://pbs.twimg.com/profile_images/1080493114224242689/vRqV99a0_normal.jpg</t>
  </si>
  <si>
    <t>http://pbs.twimg.com/profile_images/1010796110204420097/RihyFFdd_normal.jpg</t>
  </si>
  <si>
    <t>http://pbs.twimg.com/profile_images/1116574130629799936/yTECguu__normal.png</t>
  </si>
  <si>
    <t>http://pbs.twimg.com/profile_images/752480225712279552/f5OQEMLC_normal.jpg</t>
  </si>
  <si>
    <t>http://pbs.twimg.com/profile_images/834542821755412482/EOTZRCw__normal.jpg</t>
  </si>
  <si>
    <t>http://pbs.twimg.com/profile_images/3092082388/1dbc83d720947a29b7e4d6bb5570cb4c_normal.png</t>
  </si>
  <si>
    <t>http://pbs.twimg.com/profile_images/1117495832092086273/ckNhK1Er_normal.png</t>
  </si>
  <si>
    <t>http://pbs.twimg.com/profile_images/698255732093751297/Km_uzt0A_normal.jpg</t>
  </si>
  <si>
    <t>http://pbs.twimg.com/profile_images/1445628316/imagesCAG62Y7twitter_normal.jpg</t>
  </si>
  <si>
    <t>http://pbs.twimg.com/profile_images/1121766318519328768/kLBf1ElH_normal.jpg</t>
  </si>
  <si>
    <t>http://pbs.twimg.com/profile_images/991411151455096832/A3irJspC_normal.jpg</t>
  </si>
  <si>
    <t>http://pbs.twimg.com/profile_images/2561580373/4bfsbgbjfe4v93f9yeog_normal.png</t>
  </si>
  <si>
    <t>http://pbs.twimg.com/profile_images/1070311019170414592/GXucWE_t_normal.jpg</t>
  </si>
  <si>
    <t>http://pbs.twimg.com/profile_images/1103417250197848064/Pd5PJlLK_normal.png</t>
  </si>
  <si>
    <t>http://pbs.twimg.com/profile_images/1121657489412378626/aOWz_ZF8_normal.jpg</t>
  </si>
  <si>
    <t>http://pbs.twimg.com/profile_images/424187281830727681/LMt5wrtT_normal.jpeg</t>
  </si>
  <si>
    <t>http://pbs.twimg.com/profile_images/755977521837899776/cO-0FLDK_normal.jpg</t>
  </si>
  <si>
    <t>http://pbs.twimg.com/profile_images/719181748832182274/gZpMokd3_normal.jpg</t>
  </si>
  <si>
    <t>http://pbs.twimg.com/profile_images/754751923442618368/Cj2Xm1kJ_normal.jpg</t>
  </si>
  <si>
    <t>http://pbs.twimg.com/profile_images/378800000139934505/00b5cada29d63ed8ec6ea340c6dc4f31_normal.jpeg</t>
  </si>
  <si>
    <t>http://pbs.twimg.com/profile_images/1052607027158093824/yN7V6lZu_normal.jpg</t>
  </si>
  <si>
    <t>http://pbs.twimg.com/profile_images/613045035236503552/uf2HMAb5_normal.jpg</t>
  </si>
  <si>
    <t>http://pbs.twimg.com/profile_images/938092471334133760/dAApCQjp_normal.jpg</t>
  </si>
  <si>
    <t>http://pbs.twimg.com/profile_images/1066106623091892224/31FpgR2i_normal.jpg</t>
  </si>
  <si>
    <t>http://pbs.twimg.com/profile_images/815877819855151104/E8-yHCgO_normal.jpg</t>
  </si>
  <si>
    <t>http://pbs.twimg.com/profile_images/1893241282/adset2-300x300_normal.jpg</t>
  </si>
  <si>
    <t>http://pbs.twimg.com/profile_images/1133692153/pjf_small_logo_normal.png</t>
  </si>
  <si>
    <t>http://pbs.twimg.com/profile_images/1069027021026664449/rOn9iOe__normal.jpg</t>
  </si>
  <si>
    <t>http://pbs.twimg.com/profile_images/727875392149803008/3JseODMZ_normal.jpg</t>
  </si>
  <si>
    <t>http://pbs.twimg.com/profile_images/310291921/562M_normal.jpg</t>
  </si>
  <si>
    <t>http://pbs.twimg.com/profile_images/634940608432345088/v19UeC_z_normal.jpg</t>
  </si>
  <si>
    <t>http://pbs.twimg.com/profile_images/1016721126142152704/n3uWr3x3_normal.jpg</t>
  </si>
  <si>
    <t>http://pbs.twimg.com/profile_images/715715410360926209/cRQupvIN_normal.jpg</t>
  </si>
  <si>
    <t>http://pbs.twimg.com/profile_images/1119706897744060417/NOKxZILO_normal.jpg</t>
  </si>
  <si>
    <t>http://pbs.twimg.com/profile_images/517697079733272577/1aod4jGB_normal.jpeg</t>
  </si>
  <si>
    <t>http://pbs.twimg.com/profile_images/944104450636914688/hpHatKPH_normal.jpg</t>
  </si>
  <si>
    <t>http://pbs.twimg.com/profile_images/1008561824147488768/JLPgq_RG_normal.jpg</t>
  </si>
  <si>
    <t>http://pbs.twimg.com/profile_images/1007365951870947329/uJu3TKjb_normal.jpg</t>
  </si>
  <si>
    <t>http://pbs.twimg.com/profile_images/1429295829/tG_normal.jpg</t>
  </si>
  <si>
    <t>http://pbs.twimg.com/profile_images/1106701340988846080/aq32Txji_normal.png</t>
  </si>
  <si>
    <t>http://pbs.twimg.com/profile_images/666215681130631168/nFrGQLbD_normal.jpg</t>
  </si>
  <si>
    <t>http://pbs.twimg.com/profile_images/1033385289006366720/P0jYNYRM_normal.jpg</t>
  </si>
  <si>
    <t>http://pbs.twimg.com/profile_images/1100417178334052352/QMdFxrg5_normal.png</t>
  </si>
  <si>
    <t>http://pbs.twimg.com/profile_images/1039622035117232128/88VHKw7G_normal.jpg</t>
  </si>
  <si>
    <t>http://pbs.twimg.com/profile_images/887146185726713856/6HsUokM8_normal.jpg</t>
  </si>
  <si>
    <t>http://pbs.twimg.com/profile_images/581284543363072000/up3cCJVE_normal.jpg</t>
  </si>
  <si>
    <t>http://pbs.twimg.com/profile_images/1117132829979078656/Hv8F-dya_normal.jpg</t>
  </si>
  <si>
    <t>http://pbs.twimg.com/profile_images/1032658643349581825/ZkztfeuC_normal.jpg</t>
  </si>
  <si>
    <t>http://pbs.twimg.com/profile_images/1768890040/TR-final-logo-symbol_normal.jpg</t>
  </si>
  <si>
    <t>http://pbs.twimg.com/profile_images/1015681815573680128/YOZ9nSSh_normal.jpg</t>
  </si>
  <si>
    <t>http://pbs.twimg.com/profile_images/1119623324697604096/02TD8YgG_normal.jpg</t>
  </si>
  <si>
    <t>http://pbs.twimg.com/profile_images/1061410689623965697/dFiJl-sm_normal.jpg</t>
  </si>
  <si>
    <t>http://pbs.twimg.com/profile_images/2343580021/trojanhead_normal.jpg</t>
  </si>
  <si>
    <t>http://pbs.twimg.com/profile_images/776186570038583296/OcvHNDAU_normal.jpg</t>
  </si>
  <si>
    <t>http://pbs.twimg.com/profile_images/3419598481/633d5ed81677343c4a379ddab4d26921_normal.jpeg</t>
  </si>
  <si>
    <t>http://pbs.twimg.com/profile_images/571821173169893378/lO4YN8QU_normal.jpeg</t>
  </si>
  <si>
    <t>http://pbs.twimg.com/profile_images/450357174112235520/Vfn3OyDF_normal.jpeg</t>
  </si>
  <si>
    <t>http://pbs.twimg.com/profile_images/844356844709691392/JBUVpO0J_normal.jpg</t>
  </si>
  <si>
    <t>http://pbs.twimg.com/profile_images/1109864035909095425/EkPUs3d7_normal.jpg</t>
  </si>
  <si>
    <t>http://pbs.twimg.com/profile_images/957992455974072320/m9y9NsCd_normal.jpg</t>
  </si>
  <si>
    <t>http://pbs.twimg.com/profile_images/1583410140/DSCF3549_normal.jpg</t>
  </si>
  <si>
    <t>http://pbs.twimg.com/profile_images/1095415059298308096/KZ3sEIlZ_normal.jpg</t>
  </si>
  <si>
    <t>http://pbs.twimg.com/profile_images/477610638437404672/K2EkJIHw_normal.jpeg</t>
  </si>
  <si>
    <t>http://pbs.twimg.com/profile_images/961622782021984256/P8y6gcyM_normal.jpg</t>
  </si>
  <si>
    <t>http://pbs.twimg.com/profile_images/1044493037701877760/idjZzzOF_normal.jpg</t>
  </si>
  <si>
    <t>http://pbs.twimg.com/profile_images/1098480054391263232/JpWTgTd0_normal.jpg</t>
  </si>
  <si>
    <t>http://pbs.twimg.com/profile_images/2449199706/nnpc75d8kegfs12bzdc1_normal.jpeg</t>
  </si>
  <si>
    <t>http://pbs.twimg.com/profile_images/793369608493211648/dnVAZgOM_normal.jpg</t>
  </si>
  <si>
    <t>http://pbs.twimg.com/profile_images/961579276167507969/g5i1wXX8_normal.jpg</t>
  </si>
  <si>
    <t>http://pbs.twimg.com/profile_images/1076647161687875584/WF5sykvJ_normal.jpg</t>
  </si>
  <si>
    <t>http://pbs.twimg.com/profile_images/1074635371840004096/p2_tEfg7_normal.jpg</t>
  </si>
  <si>
    <t>http://pbs.twimg.com/profile_images/378800000228219535/a18c11c977dc3288bdb6888bdf681795_normal.jpeg</t>
  </si>
  <si>
    <t>http://pbs.twimg.com/profile_images/1007340584737132546/nT8k2r90_normal.jpg</t>
  </si>
  <si>
    <t>http://pbs.twimg.com/profile_images/563026925757558784/-hJ0HQcF_normal.jpeg</t>
  </si>
  <si>
    <t>http://pbs.twimg.com/profile_images/897117268831752192/W8jn9ura_normal.jpg</t>
  </si>
  <si>
    <t>http://pbs.twimg.com/profile_images/877659151480041472/4zohqzsI_normal.jpg</t>
  </si>
  <si>
    <t>http://pbs.twimg.com/profile_images/1022175609538002944/lJQfmrGC_normal.jpg</t>
  </si>
  <si>
    <t>http://pbs.twimg.com/profile_images/1498803493/71158_124496457141_1160906_n_normal.jpg</t>
  </si>
  <si>
    <t>http://pbs.twimg.com/profile_images/971142157255036928/JizlKre5_normal.jpg</t>
  </si>
  <si>
    <t>http://pbs.twimg.com/profile_images/738780701525463040/u0YGigIK_normal.jpg</t>
  </si>
  <si>
    <t>http://pbs.twimg.com/profile_images/876855953672593408/y7bMeNID_normal.jpg</t>
  </si>
  <si>
    <t>http://pbs.twimg.com/profile_images/378800000837609901/d984c5b9170da4edba4df4b1d0d6d1da_normal.png</t>
  </si>
  <si>
    <t>http://pbs.twimg.com/profile_images/1115715027346939904/9TnRYT8J_normal.jpg</t>
  </si>
  <si>
    <t>http://pbs.twimg.com/profile_images/966360915519078400/EWWcx0JR_normal.jpg</t>
  </si>
  <si>
    <t>http://pbs.twimg.com/profile_images/555032848566992896/g6bs4-V__normal.jpeg</t>
  </si>
  <si>
    <t>http://pbs.twimg.com/profile_images/1077953066748530688/uVauXvCN_normal.jpg</t>
  </si>
  <si>
    <t>http://pbs.twimg.com/profile_images/733891884502810624/dY1g9PUX_normal.jpg</t>
  </si>
  <si>
    <t>http://pbs.twimg.com/profile_images/738036244576411648/kxkDDyzw_normal.jpg</t>
  </si>
  <si>
    <t>http://pbs.twimg.com/profile_images/618441786600620032/95PE3ply_normal.jpg</t>
  </si>
  <si>
    <t>http://pbs.twimg.com/profile_images/930832385997967360/1Y2ZoWWg_normal.jpg</t>
  </si>
  <si>
    <t>http://pbs.twimg.com/profile_images/729086885918736384/lOxkOrxi_normal.jpg</t>
  </si>
  <si>
    <t>http://pbs.twimg.com/profile_images/996465352270798848/C5AcW7IS_normal.jpg</t>
  </si>
  <si>
    <t>http://pbs.twimg.com/profile_images/929066902827225088/Q_Os1lEA_normal.jpg</t>
  </si>
  <si>
    <t>http://pbs.twimg.com/profile_images/551970301391560704/jzVuRk6M_normal.jpeg</t>
  </si>
  <si>
    <t>http://pbs.twimg.com/profile_images/461243399505330176/umE8q79O_normal.png</t>
  </si>
  <si>
    <t>http://pbs.twimg.com/profile_images/710066064089022465/eedsP7b3_normal.jpg</t>
  </si>
  <si>
    <t>http://pbs.twimg.com/profile_images/1049367591934779394/Wyi8Z0NK_normal.jpg</t>
  </si>
  <si>
    <t>http://pbs.twimg.com/profile_images/973770203979907072/4-u060gM_normal.jpg</t>
  </si>
  <si>
    <t>http://pbs.twimg.com/profile_images/1132354810/MeyerDistributingLogoHR121W_normal.jpg</t>
  </si>
  <si>
    <t>http://pbs.twimg.com/profile_images/1121079728809529344/1ABjWVgV_normal.jpg</t>
  </si>
  <si>
    <t>http://pbs.twimg.com/profile_images/1114172809813614592/-kvLoTWV_normal.jpg</t>
  </si>
  <si>
    <t>http://pbs.twimg.com/profile_images/882563797667508224/1Jbe9J3Q_normal.jpg</t>
  </si>
  <si>
    <t>http://pbs.twimg.com/profile_images/1044339550787645440/UBb9LHZG_normal.jpg</t>
  </si>
  <si>
    <t>http://pbs.twimg.com/profile_images/912472302280994816/6jUIdpX3_normal.jpg</t>
  </si>
  <si>
    <t>http://pbs.twimg.com/profile_images/752983337472434176/v48MUatI_normal.jpg</t>
  </si>
  <si>
    <t>http://pbs.twimg.com/profile_images/2267437511/fv6oeyixnc637txtp4z4_normal.png</t>
  </si>
  <si>
    <t>http://pbs.twimg.com/profile_images/1116059165695401984/4bSGqOBk_normal.jpg</t>
  </si>
  <si>
    <t>http://pbs.twimg.com/profile_images/852604073509572608/OjzioGBZ_normal.jpg</t>
  </si>
  <si>
    <t>http://pbs.twimg.com/profile_images/883363617034448898/ELNLqDLy_normal.jpg</t>
  </si>
  <si>
    <t>http://pbs.twimg.com/profile_images/1265844848/The_Mover_magazine_avatar_normal.jpg</t>
  </si>
  <si>
    <t>http://pbs.twimg.com/profile_images/1117380626007642118/EbVuJLEW_normal.jpg</t>
  </si>
  <si>
    <t>http://pbs.twimg.com/profile_images/1102931777960771586/cyxjQvfL_normal.png</t>
  </si>
  <si>
    <t>http://pbs.twimg.com/profile_images/629332538956365824/aWfCemrr_normal.jpg</t>
  </si>
  <si>
    <t>http://pbs.twimg.com/profile_images/923563924519358464/fWyRCDqG_normal.jpg</t>
  </si>
  <si>
    <t>http://pbs.twimg.com/profile_images/1964529831/Loadstar_star_normal.png</t>
  </si>
  <si>
    <t>http://pbs.twimg.com/profile_images/968212415920988162/8hFoa6JF_normal.jpg</t>
  </si>
  <si>
    <t>http://pbs.twimg.com/profile_images/908020432246161408/YjH0BrXu_normal.jpg</t>
  </si>
  <si>
    <t>http://pbs.twimg.com/profile_images/1103712313729789952/zGBhrIzQ_normal.png</t>
  </si>
  <si>
    <t>http://pbs.twimg.com/profile_images/958839490335801344/N8ikB-t9_normal.jpg</t>
  </si>
  <si>
    <t>http://pbs.twimg.com/profile_images/1004836024227262464/kEyhFxGk_normal.jpg</t>
  </si>
  <si>
    <t>http://pbs.twimg.com/profile_images/964178302482157569/SuPbDEJl_normal.jpg</t>
  </si>
  <si>
    <t>http://pbs.twimg.com/profile_images/484328019029266432/yloQUnQr_normal.jpeg</t>
  </si>
  <si>
    <t>http://pbs.twimg.com/profile_images/1031165288450936832/HPTDrItK_normal.jpg</t>
  </si>
  <si>
    <t>http://pbs.twimg.com/profile_images/1079889381262012422/405Rj5nn_normal.jpg</t>
  </si>
  <si>
    <t>http://pbs.twimg.com/profile_images/1108628600054439936/cn3JpeIb_normal.jpg</t>
  </si>
  <si>
    <t>http://pbs.twimg.com/profile_images/627201709597569024/8z9ykvFE_normal.png</t>
  </si>
  <si>
    <t>http://pbs.twimg.com/profile_images/1107419891366313985/8q_LPf8d_normal.jpg</t>
  </si>
  <si>
    <t>http://pbs.twimg.com/profile_images/549531501294256128/Y8-vA2YW_normal.jpeg</t>
  </si>
  <si>
    <t>http://pbs.twimg.com/profile_images/1081721372030705664/_S3HkF46_normal.jpg</t>
  </si>
  <si>
    <t>http://pbs.twimg.com/profile_images/1017293682939125760/GSowTvz2_normal.jpg</t>
  </si>
  <si>
    <t>http://pbs.twimg.com/profile_images/3077751259/783fbdff1b9083e833a05e7fb43f2ce5_normal.png</t>
  </si>
  <si>
    <t>http://pbs.twimg.com/profile_images/1011623687957745664/fPDBco5U_normal.jpg</t>
  </si>
  <si>
    <t>http://pbs.twimg.com/profile_images/971178071582638080/Pg7q4ZB8_normal.jpg</t>
  </si>
  <si>
    <t>http://pbs.twimg.com/profile_images/1115996304511991808/ylrLDaqZ_normal.png</t>
  </si>
  <si>
    <t>http://pbs.twimg.com/profile_images/1117606142236971009/HqlzQB5u_normal.png</t>
  </si>
  <si>
    <t>http://pbs.twimg.com/profile_images/1120201540709404672/RHb3M0OX_normal.png</t>
  </si>
  <si>
    <t>http://pbs.twimg.com/profile_images/1072927611045597184/PYps66Z8_normal.jpg</t>
  </si>
  <si>
    <t>http://pbs.twimg.com/profile_images/1101562470483873793/Fwbyg5P-_normal.jpg</t>
  </si>
  <si>
    <t>https://twitter.com/#!/flower_power_67/status/1118362027574034434</t>
  </si>
  <si>
    <t>https://twitter.com/#!/zulutron/status/1118408881783234560</t>
  </si>
  <si>
    <t>https://twitter.com/#!/jefflee2020/status/1118447365793435648</t>
  </si>
  <si>
    <t>https://twitter.com/#!/exarmytrucks/status/1118461647478304768</t>
  </si>
  <si>
    <t>https://twitter.com/#!/scania_online/status/1118461663194124288</t>
  </si>
  <si>
    <t>https://twitter.com/#!/truckplantparts/status/1118461670257496066</t>
  </si>
  <si>
    <t>https://twitter.com/#!/truckplantsales/status/1118461673742970885</t>
  </si>
  <si>
    <t>https://twitter.com/#!/swapnil5979/status/1118489564601937924</t>
  </si>
  <si>
    <t>https://twitter.com/#!/wiomax_md/status/1118495383666274307</t>
  </si>
  <si>
    <t>https://twitter.com/#!/rhajoshr/status/1118502739745628161</t>
  </si>
  <si>
    <t>https://twitter.com/#!/brunobertez/status/1118506554435735552</t>
  </si>
  <si>
    <t>https://twitter.com/#!/juliechang1/status/1117901599760769024</t>
  </si>
  <si>
    <t>https://twitter.com/#!/damicoaustin/status/1118511969412112384</t>
  </si>
  <si>
    <t>https://twitter.com/#!/eclipsediag/status/1118528326874947585</t>
  </si>
  <si>
    <t>https://twitter.com/#!/zachlubarsky/status/1118538280755056641</t>
  </si>
  <si>
    <t>https://twitter.com/#!/tallgarv/status/1118543713087696897</t>
  </si>
  <si>
    <t>https://twitter.com/#!/gnrupdates/status/1118544809420099584</t>
  </si>
  <si>
    <t>https://twitter.com/#!/cati_careers/status/1118545157652209664</t>
  </si>
  <si>
    <t>https://twitter.com/#!/riederstravis86/status/1118594410734813184</t>
  </si>
  <si>
    <t>https://twitter.com/#!/chwalker16/status/1118597420567486466</t>
  </si>
  <si>
    <t>https://twitter.com/#!/drakekoefoed2/status/1118597974710476800</t>
  </si>
  <si>
    <t>https://twitter.com/#!/workday/status/1118174232838430722</t>
  </si>
  <si>
    <t>https://twitter.com/#!/emenogugd/status/1118606377855934466</t>
  </si>
  <si>
    <t>https://twitter.com/#!/t42592/status/1118612965572243456</t>
  </si>
  <si>
    <t>https://twitter.com/#!/hppundit/status/1118618786033209344</t>
  </si>
  <si>
    <t>https://twitter.com/#!/manginoonkdkaam/status/1118625035005112322</t>
  </si>
  <si>
    <t>https://twitter.com/#!/texomashomepage/status/1118635279609413638</t>
  </si>
  <si>
    <t>https://twitter.com/#!/abc7amarillo/status/1118635284550311936</t>
  </si>
  <si>
    <t>https://twitter.com/#!/wamylove/status/1118650307955834880</t>
  </si>
  <si>
    <t>https://twitter.com/#!/caterham7/status/1118746871508418567</t>
  </si>
  <si>
    <t>https://twitter.com/#!/theifactory1/status/1117711624603934720</t>
  </si>
  <si>
    <t>https://twitter.com/#!/datadazza/status/1118823418726625280</t>
  </si>
  <si>
    <t>https://twitter.com/#!/advlogsupport/status/1118833234891165696</t>
  </si>
  <si>
    <t>https://twitter.com/#!/marathontrucker/status/1118836367709167617</t>
  </si>
  <si>
    <t>https://twitter.com/#!/rhachriss/status/1118859139789225985</t>
  </si>
  <si>
    <t>https://twitter.com/#!/rhachriss/status/1118859203370786816</t>
  </si>
  <si>
    <t>https://twitter.com/#!/fmwmlaw/status/1118869404018724866</t>
  </si>
  <si>
    <t>https://twitter.com/#!/totalinuk/status/1117704363345088513</t>
  </si>
  <si>
    <t>https://twitter.com/#!/inckcog/status/1118871040409649153</t>
  </si>
  <si>
    <t>https://twitter.com/#!/gsrobins/status/1118874738003251200</t>
  </si>
  <si>
    <t>https://twitter.com/#!/simonkucher/status/1118890717194194944</t>
  </si>
  <si>
    <t>https://twitter.com/#!/crampley/status/1118905831867736064</t>
  </si>
  <si>
    <t>https://twitter.com/#!/greenworldwide/status/1118916873620545536</t>
  </si>
  <si>
    <t>https://twitter.com/#!/patbrailey/status/1118927997304750080</t>
  </si>
  <si>
    <t>https://twitter.com/#!/bakersfieldnow/status/1118955857201385472</t>
  </si>
  <si>
    <t>https://twitter.com/#!/bakocom/status/1118969457832091651</t>
  </si>
  <si>
    <t>https://twitter.com/#!/ldi_hq/status/1118970462753701889</t>
  </si>
  <si>
    <t>https://twitter.com/#!/hugoacosta_/status/1118988404023160832</t>
  </si>
  <si>
    <t>https://twitter.com/#!/zachcoooer8288/status/1119000897130909697</t>
  </si>
  <si>
    <t>https://twitter.com/#!/kmphfox26/status/1119000029237088256</t>
  </si>
  <si>
    <t>https://twitter.com/#!/kool_kix/status/1119003263674634240</t>
  </si>
  <si>
    <t>https://twitter.com/#!/htsihlis/status/1119039063477108737</t>
  </si>
  <si>
    <t>https://twitter.com/#!/rhasarahm/status/1119141631339315200</t>
  </si>
  <si>
    <t>https://twitter.com/#!/rhatracyl/status/1119194604715352069</t>
  </si>
  <si>
    <t>https://twitter.com/#!/officialctaa/status/1119200004068052993</t>
  </si>
  <si>
    <t>https://twitter.com/#!/joannhutchinson/status/1119225516006039554</t>
  </si>
  <si>
    <t>https://twitter.com/#!/kuebixtms/status/1119239886421331969</t>
  </si>
  <si>
    <t>https://twitter.com/#!/truckeramt/status/1119266416635654144</t>
  </si>
  <si>
    <t>https://twitter.com/#!/sj_markham/status/1119281466569969666</t>
  </si>
  <si>
    <t>https://twitter.com/#!/sf_transit_news/status/1119273225429479426</t>
  </si>
  <si>
    <t>https://twitter.com/#!/kilodelta/status/1119283807788642305</t>
  </si>
  <si>
    <t>https://twitter.com/#!/pgllogistics/status/1119339149020950528</t>
  </si>
  <si>
    <t>https://twitter.com/#!/wapatosd/status/1119346934496391168</t>
  </si>
  <si>
    <t>https://twitter.com/#!/wolfie_smith/status/1119357306804809733</t>
  </si>
  <si>
    <t>https://twitter.com/#!/cvtc_cdl/status/1119368394904604673</t>
  </si>
  <si>
    <t>https://twitter.com/#!/protoolreviews/status/1119375400415764480</t>
  </si>
  <si>
    <t>https://twitter.com/#!/bemcwilliam/status/1119400976098586625</t>
  </si>
  <si>
    <t>https://twitter.com/#!/walky22talky/status/1119403846831308803</t>
  </si>
  <si>
    <t>https://twitter.com/#!/ashtonslegal/status/1117801503618682880</t>
  </si>
  <si>
    <t>https://twitter.com/#!/transportlaw/status/1119497560929050624</t>
  </si>
  <si>
    <t>https://twitter.com/#!/transportlaw/status/1118548694738132994</t>
  </si>
  <si>
    <t>https://twitter.com/#!/brookedtaylor/status/1119594399996968962</t>
  </si>
  <si>
    <t>https://twitter.com/#!/ct_lopez1/status/1119628677749321728</t>
  </si>
  <si>
    <t>https://twitter.com/#!/einshippingnews/status/1119662222748340224</t>
  </si>
  <si>
    <t>https://twitter.com/#!/creepstakes/status/1119687953200979968</t>
  </si>
  <si>
    <t>https://twitter.com/#!/jon_doughnut/status/1119704189205188610</t>
  </si>
  <si>
    <t>https://twitter.com/#!/ashleylynch/status/1113621910946844672</t>
  </si>
  <si>
    <t>https://twitter.com/#!/mybellasparkles/status/1119720986369249280</t>
  </si>
  <si>
    <t>https://twitter.com/#!/vanbcdispatch/status/1119731221888585728</t>
  </si>
  <si>
    <t>https://twitter.com/#!/101stmonk3y/status/1119738031995486208</t>
  </si>
  <si>
    <t>https://twitter.com/#!/kmtrangel/status/1119757807346229255</t>
  </si>
  <si>
    <t>https://twitter.com/#!/jamiegrant67/status/1119831118000414720</t>
  </si>
  <si>
    <t>https://twitter.com/#!/tombamonte/status/1119398721387663366</t>
  </si>
  <si>
    <t>https://twitter.com/#!/futureautonomo1/status/1119832992724201473</t>
  </si>
  <si>
    <t>https://twitter.com/#!/mcm_ct/status/1119874266596618240</t>
  </si>
  <si>
    <t>https://twitter.com/#!/joeknowbest/status/1119879010576752640</t>
  </si>
  <si>
    <t>https://twitter.com/#!/unclegtruck/status/1118867533367578624</t>
  </si>
  <si>
    <t>https://twitter.com/#!/unclegtruck/status/1119887057692839937</t>
  </si>
  <si>
    <t>https://twitter.com/#!/tomclarke24g/status/1119938513070379008</t>
  </si>
  <si>
    <t>https://twitter.com/#!/joshuamyra/status/1119950336632983555</t>
  </si>
  <si>
    <t>https://twitter.com/#!/joshuamyra/status/1119950377821122560</t>
  </si>
  <si>
    <t>https://twitter.com/#!/postjobfree/status/1119953600266915840</t>
  </si>
  <si>
    <t>https://twitter.com/#!/gettingamedical/status/1119962788426858497</t>
  </si>
  <si>
    <t>https://twitter.com/#!/wolfofwolfst/status/1118236088097632256</t>
  </si>
  <si>
    <t>https://twitter.com/#!/sonofabeach56/status/1119963511671668736</t>
  </si>
  <si>
    <t>https://twitter.com/#!/southcoasttoday/status/1119700670431596545</t>
  </si>
  <si>
    <t>https://twitter.com/#!/southcoasttoday/status/1119995872086044672</t>
  </si>
  <si>
    <t>https://twitter.com/#!/sentinelcolo/status/1118914663633309696</t>
  </si>
  <si>
    <t>https://twitter.com/#!/sentinelcolo/status/1118990125202051074</t>
  </si>
  <si>
    <t>https://twitter.com/#!/sentinelcolo/status/1119095802503110656</t>
  </si>
  <si>
    <t>https://twitter.com/#!/sentinelcolo/status/1120024482830323713</t>
  </si>
  <si>
    <t>https://twitter.com/#!/tramgary/status/1120078690342150144</t>
  </si>
  <si>
    <t>https://twitter.com/#!/tank442/status/1120095475582099457</t>
  </si>
  <si>
    <t>https://twitter.com/#!/247breakdown/status/1120149042862927872</t>
  </si>
  <si>
    <t>https://twitter.com/#!/sw_help/status/1120183320514633728</t>
  </si>
  <si>
    <t>https://twitter.com/#!/northernassist/status/1119991291507609600</t>
  </si>
  <si>
    <t>https://twitter.com/#!/northernassist/status/1120236297044594688</t>
  </si>
  <si>
    <t>https://twitter.com/#!/a_capable_woman/status/1120246835032088577</t>
  </si>
  <si>
    <t>https://twitter.com/#!/publicwrongs/status/1119897464411054080</t>
  </si>
  <si>
    <t>https://twitter.com/#!/stuartbdonovan/status/1120278251924938754</t>
  </si>
  <si>
    <t>https://twitter.com/#!/patrickmorgan/status/1120281082115420160</t>
  </si>
  <si>
    <t>https://twitter.com/#!/nottmrlwystn/status/1119950480585699328</t>
  </si>
  <si>
    <t>https://twitter.com/#!/nottmrlwystn/status/1120294993263046657</t>
  </si>
  <si>
    <t>https://twitter.com/#!/morningconsult/status/1120322361570365442</t>
  </si>
  <si>
    <t>https://twitter.com/#!/gazettedotcom/status/1120303741582958592</t>
  </si>
  <si>
    <t>https://twitter.com/#!/schmidtmitchell/status/1120347986444394497</t>
  </si>
  <si>
    <t>https://twitter.com/#!/shondo/status/1120354329611907072</t>
  </si>
  <si>
    <t>https://twitter.com/#!/coachspegal/status/1120354415901331456</t>
  </si>
  <si>
    <t>https://twitter.com/#!/geraldlamb9/status/1120362764772552704</t>
  </si>
  <si>
    <t>https://twitter.com/#!/bobfrench3/status/1120365424917479424</t>
  </si>
  <si>
    <t>https://twitter.com/#!/troygirlsbball/status/1120375481541517312</t>
  </si>
  <si>
    <t>https://twitter.com/#!/etrucksifta/status/1120398145865814016</t>
  </si>
  <si>
    <t>https://twitter.com/#!/yourbackseat/status/1120398780447318020</t>
  </si>
  <si>
    <t>https://twitter.com/#!/sharidaann/status/1120408329807962113</t>
  </si>
  <si>
    <t>https://twitter.com/#!/sfbay/status/1120421784891875328</t>
  </si>
  <si>
    <t>https://twitter.com/#!/coachcharlie87/status/1120422022654373888</t>
  </si>
  <si>
    <t>https://twitter.com/#!/malhotrasud/status/1120093295810449408</t>
  </si>
  <si>
    <t>https://twitter.com/#!/ttsaoontario/status/1120097886983925760</t>
  </si>
  <si>
    <t>https://twitter.com/#!/trucknewstalk/status/1120364043183771653</t>
  </si>
  <si>
    <t>https://twitter.com/#!/ttsaoontario/status/1120459489361133568</t>
  </si>
  <si>
    <t>https://twitter.com/#!/truckerworld/status/1119932630181527552</t>
  </si>
  <si>
    <t>https://twitter.com/#!/truckerworld/status/1120102984338300930</t>
  </si>
  <si>
    <t>https://twitter.com/#!/truckerworld/status/1120237303392239616</t>
  </si>
  <si>
    <t>https://twitter.com/#!/truckerworld/status/1120471644127072256</t>
  </si>
  <si>
    <t>https://twitter.com/#!/theericcarter/status/1120479760302395392</t>
  </si>
  <si>
    <t>https://twitter.com/#!/tbhs_fb/status/1120351431905693697</t>
  </si>
  <si>
    <t>https://twitter.com/#!/tms_trojans/status/1120493753557487617</t>
  </si>
  <si>
    <t>https://twitter.com/#!/bobakkabob37/status/1120497531270696961</t>
  </si>
  <si>
    <t>https://twitter.com/#!/xy4info/status/1120593425483563008</t>
  </si>
  <si>
    <t>https://twitter.com/#!/nixon_tod/status/1120609186407120896</t>
  </si>
  <si>
    <t>https://twitter.com/#!/gdciaul/status/1120611460034461697</t>
  </si>
  <si>
    <t>https://twitter.com/#!/karlachristoph1/status/1120641281745739776</t>
  </si>
  <si>
    <t>https://twitter.com/#!/kiyaedwards/status/1120641058080219136</t>
  </si>
  <si>
    <t>https://twitter.com/#!/kiyaedwards/status/1120641195640807425</t>
  </si>
  <si>
    <t>https://twitter.com/#!/kare11/status/1120628379860992000</t>
  </si>
  <si>
    <t>https://twitter.com/#!/kare11/status/1120640961153880074</t>
  </si>
  <si>
    <t>https://twitter.com/#!/kare11/status/1120643478474645504</t>
  </si>
  <si>
    <t>https://twitter.com/#!/icontainers/status/1120674440352808965</t>
  </si>
  <si>
    <t>https://twitter.com/#!/rhanews/status/1118837741201035265</t>
  </si>
  <si>
    <t>https://twitter.com/#!/go2_stream/status/1120688827411116033</t>
  </si>
  <si>
    <t>https://twitter.com/#!/viprocure/status/1120690547147014144</t>
  </si>
  <si>
    <t>https://twitter.com/#!/mdean04/status/1118782593460264960</t>
  </si>
  <si>
    <t>https://twitter.com/#!/rhalucieb/status/1118784399200411653</t>
  </si>
  <si>
    <t>https://twitter.com/#!/rhalucieb/status/1120693296341377025</t>
  </si>
  <si>
    <t>https://twitter.com/#!/dontigerrr/status/1120697954006913024</t>
  </si>
  <si>
    <t>https://twitter.com/#!/annarbornews/status/1120703260573274113</t>
  </si>
  <si>
    <t>https://twitter.com/#!/infinite_i2g/status/1120704440049254400</t>
  </si>
  <si>
    <t>https://twitter.com/#!/westlooptom/status/1120704475445039107</t>
  </si>
  <si>
    <t>https://twitter.com/#!/fromhuronout/status/1120704779393675265</t>
  </si>
  <si>
    <t>https://twitter.com/#!/blckgirlfromdet/status/1120705090854293510</t>
  </si>
  <si>
    <t>https://twitter.com/#!/mlive/status/1120704257752281088</t>
  </si>
  <si>
    <t>https://twitter.com/#!/michael91693258/status/1120705993673990144</t>
  </si>
  <si>
    <t>https://twitter.com/#!/laurenslagter/status/1120708002279936000</t>
  </si>
  <si>
    <t>https://twitter.com/#!/nicholas_whalen/status/1120643836320129027</t>
  </si>
  <si>
    <t>https://twitter.com/#!/plummerofficial/status/1120708733712195584</t>
  </si>
  <si>
    <t>https://twitter.com/#!/conversionia/status/1120734968509026305</t>
  </si>
  <si>
    <t>https://twitter.com/#!/david96306994/status/1120744966035263492</t>
  </si>
  <si>
    <t>https://twitter.com/#!/themsboa/status/1120745355887435776</t>
  </si>
  <si>
    <t>https://twitter.com/#!/trusteemonicarw/status/1120784453763313665</t>
  </si>
  <si>
    <t>https://twitter.com/#!/truckingwithgnw/status/1120824015860506626</t>
  </si>
  <si>
    <t>https://twitter.com/#!/joplinglobe/status/1120879809507336193</t>
  </si>
  <si>
    <t>https://twitter.com/#!/notme001/status/1120890714815172608</t>
  </si>
  <si>
    <t>https://twitter.com/#!/accuratedrivers/status/1119167278183010304</t>
  </si>
  <si>
    <t>https://twitter.com/#!/accuratedrivers/status/1120339243992326147</t>
  </si>
  <si>
    <t>https://twitter.com/#!/accuratedrivers/status/1120946306153963521</t>
  </si>
  <si>
    <t>https://twitter.com/#!/ukhaulier/status/1118456806769143810</t>
  </si>
  <si>
    <t>https://twitter.com/#!/orbcomm_inc/status/1120948018914713602</t>
  </si>
  <si>
    <t>https://twitter.com/#!/buzzandhum/status/1120957551741267968</t>
  </si>
  <si>
    <t>https://twitter.com/#!/stockrat/status/1120979780264955904</t>
  </si>
  <si>
    <t>https://twitter.com/#!/tommyrondi/status/1120983215894695937</t>
  </si>
  <si>
    <t>https://twitter.com/#!/endgame00/status/1120984585951698944</t>
  </si>
  <si>
    <t>https://twitter.com/#!/roger_blakeley/status/1121003061009235968</t>
  </si>
  <si>
    <t>https://twitter.com/#!/forwardermag/status/1121004437928128513</t>
  </si>
  <si>
    <t>https://twitter.com/#!/relaytransport/status/1121005588022996993</t>
  </si>
  <si>
    <t>https://twitter.com/#!/axle492/status/1121067828621266945</t>
  </si>
  <si>
    <t>https://twitter.com/#!/neednewplanet/status/1121075636418670592</t>
  </si>
  <si>
    <t>https://twitter.com/#!/kerryes/status/1120815196661067776</t>
  </si>
  <si>
    <t>https://twitter.com/#!/reevertransport/status/1121079209387016193</t>
  </si>
  <si>
    <t>https://twitter.com/#!/adiglobaltrade/status/1121079349661143041</t>
  </si>
  <si>
    <t>https://twitter.com/#!/roadsidemasters/status/1121081965770432522</t>
  </si>
  <si>
    <t>https://twitter.com/#!/atc_surrey/status/1118545004690124800</t>
  </si>
  <si>
    <t>https://twitter.com/#!/atc_surrey/status/1121105142009532417</t>
  </si>
  <si>
    <t>https://twitter.com/#!/land_line_mag/status/1121110555488550913</t>
  </si>
  <si>
    <t>https://twitter.com/#!/davethul/status/1121111416524689408</t>
  </si>
  <si>
    <t>https://twitter.com/#!/ooida/status/1121116513514196993</t>
  </si>
  <si>
    <t>https://twitter.com/#!/healthcaredive/status/1121136979238768640</t>
  </si>
  <si>
    <t>https://twitter.com/#!/theshopmagazine/status/1121150776296890369</t>
  </si>
  <si>
    <t>https://twitter.com/#!/meyerdist/status/1121152034118479877</t>
  </si>
  <si>
    <t>https://twitter.com/#!/i_isdonaldtrump/status/1121093056298545153</t>
  </si>
  <si>
    <t>https://twitter.com/#!/nancyl_hancock/status/1121162855619940352</t>
  </si>
  <si>
    <t>https://twitter.com/#!/manpowergroupuk/status/1118791278416633857</t>
  </si>
  <si>
    <t>https://twitter.com/#!/manpowergroupuk/status/1120322866631847937</t>
  </si>
  <si>
    <t>https://twitter.com/#!/manpowergroupuk/status/1120611384260202496</t>
  </si>
  <si>
    <t>https://twitter.com/#!/helenbrocklehu1/status/1121167522437521410</t>
  </si>
  <si>
    <t>https://twitter.com/#!/helenbrocklehu1/status/1121164980089499648</t>
  </si>
  <si>
    <t>https://twitter.com/#!/ecoleautomtl/status/1121170196528533504</t>
  </si>
  <si>
    <t>https://twitter.com/#!/shortyroc1979/status/1121184997468250112</t>
  </si>
  <si>
    <t>https://twitter.com/#!/tryfleet/status/1121257018591973376</t>
  </si>
  <si>
    <t>https://twitter.com/#!/quicktsi/status/1121287209909276672</t>
  </si>
  <si>
    <t>https://twitter.com/#!/chriswi37248709/status/1120671944033153024</t>
  </si>
  <si>
    <t>https://twitter.com/#!/chriswi37248709/status/1121312065669541888</t>
  </si>
  <si>
    <t>https://twitter.com/#!/amicussolutions/status/1121338224721506304</t>
  </si>
  <si>
    <t>https://twitter.com/#!/tomtomwebfleet/status/1121351284777521153</t>
  </si>
  <si>
    <t>https://twitter.com/#!/the_mover_mag/status/1121365900245045250</t>
  </si>
  <si>
    <t>https://twitter.com/#!/celems_pfisd/status/1121248696384012288</t>
  </si>
  <si>
    <t>https://twitter.com/#!/kbyers273/status/1121390297953513472</t>
  </si>
  <si>
    <t>https://twitter.com/#!/asmukltd/status/1121392496888696832</t>
  </si>
  <si>
    <t>https://twitter.com/#!/transendepod/status/1121393458407718912</t>
  </si>
  <si>
    <t>https://twitter.com/#!/emptrainrept/status/1121398464993214465</t>
  </si>
  <si>
    <t>https://twitter.com/#!/rhaheather/status/1118458498130567168</t>
  </si>
  <si>
    <t>https://twitter.com/#!/rhaheather/status/1121403000189325312</t>
  </si>
  <si>
    <t>https://twitter.com/#!/theloadstar/status/1121405301658398720</t>
  </si>
  <si>
    <t>https://twitter.com/#!/commerciallines/status/1121414316530524161</t>
  </si>
  <si>
    <t>https://twitter.com/#!/alyourpalster/status/1121421366119542785</t>
  </si>
  <si>
    <t>https://twitter.com/#!/pdisoftware/status/1121456005412466688</t>
  </si>
  <si>
    <t>https://twitter.com/#!/ttndailytweets/status/1121476291708854273</t>
  </si>
  <si>
    <t>https://twitter.com/#!/rocketcdl/status/1121483770832588801</t>
  </si>
  <si>
    <t>https://twitter.com/#!/taleman31/status/1121494543222755329</t>
  </si>
  <si>
    <t>https://twitter.com/#!/alexdc1/status/1121500992472780802</t>
  </si>
  <si>
    <t>https://twitter.com/#!/nomorebooks/status/1121516635087568903</t>
  </si>
  <si>
    <t>https://twitter.com/#!/thecdlschool/status/1120338518683914240</t>
  </si>
  <si>
    <t>https://twitter.com/#!/thecdlschool/status/1121517928455733252</t>
  </si>
  <si>
    <t>https://twitter.com/#!/moeyd64/status/1121523639168319488</t>
  </si>
  <si>
    <t>https://twitter.com/#!/johnnylarueto/status/1121529648934993920</t>
  </si>
  <si>
    <t>https://twitter.com/#!/nedklee12/status/1121534795765305344</t>
  </si>
  <si>
    <t>https://twitter.com/#!/freightfactor1/status/1121214252054908929</t>
  </si>
  <si>
    <t>https://twitter.com/#!/freightfactor1/status/1121535807326756864</t>
  </si>
  <si>
    <t>https://twitter.com/#!/bryanco48015138/status/1121538034556477440</t>
  </si>
  <si>
    <t>https://twitter.com/#!/splicedwdm/status/1121543587957747714</t>
  </si>
  <si>
    <t>https://twitter.com/#!/dashcamsdontlie/status/1121445491915378693</t>
  </si>
  <si>
    <t>https://twitter.com/#!/skinnybitch_ang/status/1121588775329701888</t>
  </si>
  <si>
    <t>https://twitter.com/#!/sourish_dhar/status/1121590901640294400</t>
  </si>
  <si>
    <t>https://twitter.com/#!/poweredbymhi/status/1121640494058967041</t>
  </si>
  <si>
    <t>https://twitter.com/#!/traffix1979/status/1121472949028974593</t>
  </si>
  <si>
    <t>https://twitter.com/#!/truckn/status/1121659226416242688</t>
  </si>
  <si>
    <t>https://twitter.com/#!/ictruckandvan/status/1121676559130120193</t>
  </si>
  <si>
    <t>https://twitter.com/#!/manpoweruktoday/status/1120991272569921538</t>
  </si>
  <si>
    <t>https://twitter.com/#!/manpoweruktoday/status/1121701710882324480</t>
  </si>
  <si>
    <t>https://twitter.com/#!/roadfreightappg/status/1118502321300934661</t>
  </si>
  <si>
    <t>https://twitter.com/#!/rhanews/status/1118117148965130240</t>
  </si>
  <si>
    <t>https://twitter.com/#!/rhanews/status/1120688735560118278</t>
  </si>
  <si>
    <t>https://twitter.com/#!/7transcan/status/1120681312568926208</t>
  </si>
  <si>
    <t>https://twitter.com/#!/7transcan/status/1121701719455535104</t>
  </si>
  <si>
    <t>https://twitter.com/#!/rickrollvicvb/status/1121705492756086785</t>
  </si>
  <si>
    <t>https://twitter.com/#!/lilycroze/status/1121707653783146496</t>
  </si>
  <si>
    <t>https://twitter.com/#!/ukpapers/status/1121711804328103936</t>
  </si>
  <si>
    <t>https://twitter.com/#!/stoneridge_uk/status/1121753291811999749</t>
  </si>
  <si>
    <t>https://twitter.com/#!/jerrypdias/status/1121502889485037568</t>
  </si>
  <si>
    <t>https://twitter.com/#!/jamessreaney/status/1121764260659511297</t>
  </si>
  <si>
    <t>1118362027574034434</t>
  </si>
  <si>
    <t>1118408881783234560</t>
  </si>
  <si>
    <t>1118447365793435648</t>
  </si>
  <si>
    <t>1118461647478304768</t>
  </si>
  <si>
    <t>1118461663194124288</t>
  </si>
  <si>
    <t>1118461670257496066</t>
  </si>
  <si>
    <t>1118461673742970885</t>
  </si>
  <si>
    <t>1118489564601937924</t>
  </si>
  <si>
    <t>1118495383666274307</t>
  </si>
  <si>
    <t>1118502739745628161</t>
  </si>
  <si>
    <t>1118506554435735552</t>
  </si>
  <si>
    <t>1117901599760769024</t>
  </si>
  <si>
    <t>1118511969412112384</t>
  </si>
  <si>
    <t>1118528326874947585</t>
  </si>
  <si>
    <t>1118538280755056641</t>
  </si>
  <si>
    <t>1118543713087696897</t>
  </si>
  <si>
    <t>1118544809420099584</t>
  </si>
  <si>
    <t>1118545157652209664</t>
  </si>
  <si>
    <t>1118594410734813184</t>
  </si>
  <si>
    <t>1118597420567486466</t>
  </si>
  <si>
    <t>1118597974710476800</t>
  </si>
  <si>
    <t>1118174232838430722</t>
  </si>
  <si>
    <t>1118606377855934466</t>
  </si>
  <si>
    <t>1118612965572243456</t>
  </si>
  <si>
    <t>1118618786033209344</t>
  </si>
  <si>
    <t>1118625035005112322</t>
  </si>
  <si>
    <t>1118635279609413638</t>
  </si>
  <si>
    <t>1118635284550311936</t>
  </si>
  <si>
    <t>1118650307955834880</t>
  </si>
  <si>
    <t>1118746871508418567</t>
  </si>
  <si>
    <t>1117711624603934720</t>
  </si>
  <si>
    <t>1118823418726625280</t>
  </si>
  <si>
    <t>1118833234891165696</t>
  </si>
  <si>
    <t>1118836367709167617</t>
  </si>
  <si>
    <t>1118859139789225985</t>
  </si>
  <si>
    <t>1118859203370786816</t>
  </si>
  <si>
    <t>1118869404018724866</t>
  </si>
  <si>
    <t>1117704363345088513</t>
  </si>
  <si>
    <t>1118871040409649153</t>
  </si>
  <si>
    <t>1118874738003251200</t>
  </si>
  <si>
    <t>1118890717194194944</t>
  </si>
  <si>
    <t>1118905831867736064</t>
  </si>
  <si>
    <t>1118916873620545536</t>
  </si>
  <si>
    <t>1118927997304750080</t>
  </si>
  <si>
    <t>1118955857201385472</t>
  </si>
  <si>
    <t>1118969457832091651</t>
  </si>
  <si>
    <t>1118970462753701889</t>
  </si>
  <si>
    <t>1118988404023160832</t>
  </si>
  <si>
    <t>1119000897130909697</t>
  </si>
  <si>
    <t>1119000029237088256</t>
  </si>
  <si>
    <t>1119003263674634240</t>
  </si>
  <si>
    <t>1119039063477108737</t>
  </si>
  <si>
    <t>1119141631339315200</t>
  </si>
  <si>
    <t>1119194604715352069</t>
  </si>
  <si>
    <t>1119200004068052993</t>
  </si>
  <si>
    <t>1119225516006039554</t>
  </si>
  <si>
    <t>1119239886421331969</t>
  </si>
  <si>
    <t>1119266416635654144</t>
  </si>
  <si>
    <t>1119281466569969666</t>
  </si>
  <si>
    <t>1119273225429479426</t>
  </si>
  <si>
    <t>1119283807788642305</t>
  </si>
  <si>
    <t>1119339149020950528</t>
  </si>
  <si>
    <t>1119346934496391168</t>
  </si>
  <si>
    <t>1119357306804809733</t>
  </si>
  <si>
    <t>1119368394904604673</t>
  </si>
  <si>
    <t>1119375400415764480</t>
  </si>
  <si>
    <t>1119400976098586625</t>
  </si>
  <si>
    <t>1119403846831308803</t>
  </si>
  <si>
    <t>1117801503618682880</t>
  </si>
  <si>
    <t>1119497560929050624</t>
  </si>
  <si>
    <t>1118548694738132994</t>
  </si>
  <si>
    <t>1119594399996968962</t>
  </si>
  <si>
    <t>1119628677749321728</t>
  </si>
  <si>
    <t>1119662222748340224</t>
  </si>
  <si>
    <t>1119687953200979968</t>
  </si>
  <si>
    <t>1119704189205188610</t>
  </si>
  <si>
    <t>1113621910946844672</t>
  </si>
  <si>
    <t>1119720986369249280</t>
  </si>
  <si>
    <t>1119731221888585728</t>
  </si>
  <si>
    <t>1119738031995486208</t>
  </si>
  <si>
    <t>1119757807346229255</t>
  </si>
  <si>
    <t>1119831118000414720</t>
  </si>
  <si>
    <t>1119398721387663366</t>
  </si>
  <si>
    <t>1119832992724201473</t>
  </si>
  <si>
    <t>1119874266596618240</t>
  </si>
  <si>
    <t>1119879010576752640</t>
  </si>
  <si>
    <t>1118867533367578624</t>
  </si>
  <si>
    <t>1119887057692839937</t>
  </si>
  <si>
    <t>1119938513070379008</t>
  </si>
  <si>
    <t>1119950336632983555</t>
  </si>
  <si>
    <t>1119950377821122560</t>
  </si>
  <si>
    <t>1119953600266915840</t>
  </si>
  <si>
    <t>1119962788426858497</t>
  </si>
  <si>
    <t>1118236088097632256</t>
  </si>
  <si>
    <t>1119963511671668736</t>
  </si>
  <si>
    <t>1119700670431596545</t>
  </si>
  <si>
    <t>1119995872086044672</t>
  </si>
  <si>
    <t>1118914663633309696</t>
  </si>
  <si>
    <t>1118990125202051074</t>
  </si>
  <si>
    <t>1119095802503110656</t>
  </si>
  <si>
    <t>1120024482830323713</t>
  </si>
  <si>
    <t>1120078690342150144</t>
  </si>
  <si>
    <t>1120095475582099457</t>
  </si>
  <si>
    <t>1120149042862927872</t>
  </si>
  <si>
    <t>1120183320514633728</t>
  </si>
  <si>
    <t>1119991291507609600</t>
  </si>
  <si>
    <t>1120236297044594688</t>
  </si>
  <si>
    <t>1120246835032088577</t>
  </si>
  <si>
    <t>1119897464411054080</t>
  </si>
  <si>
    <t>1120278251924938754</t>
  </si>
  <si>
    <t>1120281082115420160</t>
  </si>
  <si>
    <t>1119950480585699328</t>
  </si>
  <si>
    <t>1120294993263046657</t>
  </si>
  <si>
    <t>1120322361570365442</t>
  </si>
  <si>
    <t>1120303741582958592</t>
  </si>
  <si>
    <t>1120347986444394497</t>
  </si>
  <si>
    <t>1120354329611907072</t>
  </si>
  <si>
    <t>1120354415901331456</t>
  </si>
  <si>
    <t>1120362764772552704</t>
  </si>
  <si>
    <t>1120365424917479424</t>
  </si>
  <si>
    <t>1120375481541517312</t>
  </si>
  <si>
    <t>1120398145865814016</t>
  </si>
  <si>
    <t>1120398780447318020</t>
  </si>
  <si>
    <t>1120408329807962113</t>
  </si>
  <si>
    <t>1120421784891875328</t>
  </si>
  <si>
    <t>1120422022654373888</t>
  </si>
  <si>
    <t>1120093295810449408</t>
  </si>
  <si>
    <t>1120097886983925760</t>
  </si>
  <si>
    <t>1120364043183771653</t>
  </si>
  <si>
    <t>1120459489361133568</t>
  </si>
  <si>
    <t>1119932630181527552</t>
  </si>
  <si>
    <t>1120102984338300930</t>
  </si>
  <si>
    <t>1120237303392239616</t>
  </si>
  <si>
    <t>1120471644127072256</t>
  </si>
  <si>
    <t>1120479760302395392</t>
  </si>
  <si>
    <t>1120351431905693697</t>
  </si>
  <si>
    <t>1120493753557487617</t>
  </si>
  <si>
    <t>1120497531270696961</t>
  </si>
  <si>
    <t>1120593425483563008</t>
  </si>
  <si>
    <t>1120609186407120896</t>
  </si>
  <si>
    <t>1120611460034461697</t>
  </si>
  <si>
    <t>1120641281745739776</t>
  </si>
  <si>
    <t>1120641058080219136</t>
  </si>
  <si>
    <t>1120641195640807425</t>
  </si>
  <si>
    <t>1120628379860992000</t>
  </si>
  <si>
    <t>1120640961153880074</t>
  </si>
  <si>
    <t>1120643478474645504</t>
  </si>
  <si>
    <t>1120674440352808965</t>
  </si>
  <si>
    <t>1118837741201035265</t>
  </si>
  <si>
    <t>1120688827411116033</t>
  </si>
  <si>
    <t>1120690547147014144</t>
  </si>
  <si>
    <t>1118782593460264960</t>
  </si>
  <si>
    <t>1118784399200411653</t>
  </si>
  <si>
    <t>1120693296341377025</t>
  </si>
  <si>
    <t>1120697954006913024</t>
  </si>
  <si>
    <t>1120703260573274113</t>
  </si>
  <si>
    <t>1120704440049254400</t>
  </si>
  <si>
    <t>1120704475445039107</t>
  </si>
  <si>
    <t>1120704779393675265</t>
  </si>
  <si>
    <t>1120705090854293510</t>
  </si>
  <si>
    <t>1120704257752281088</t>
  </si>
  <si>
    <t>1120705993673990144</t>
  </si>
  <si>
    <t>1120708002279936000</t>
  </si>
  <si>
    <t>1120643836320129027</t>
  </si>
  <si>
    <t>1120708733712195584</t>
  </si>
  <si>
    <t>1120734968509026305</t>
  </si>
  <si>
    <t>1120744966035263492</t>
  </si>
  <si>
    <t>1120745355887435776</t>
  </si>
  <si>
    <t>1120784453763313665</t>
  </si>
  <si>
    <t>1120824015860506626</t>
  </si>
  <si>
    <t>1120879809507336193</t>
  </si>
  <si>
    <t>1120890714815172608</t>
  </si>
  <si>
    <t>1119167278183010304</t>
  </si>
  <si>
    <t>1120339243992326147</t>
  </si>
  <si>
    <t>1120946306153963521</t>
  </si>
  <si>
    <t>1118456806769143810</t>
  </si>
  <si>
    <t>1120948018914713602</t>
  </si>
  <si>
    <t>1120957551741267968</t>
  </si>
  <si>
    <t>1120979780264955904</t>
  </si>
  <si>
    <t>1120983215894695937</t>
  </si>
  <si>
    <t>1120984585951698944</t>
  </si>
  <si>
    <t>1121003061009235968</t>
  </si>
  <si>
    <t>1121004437928128513</t>
  </si>
  <si>
    <t>1121005588022996993</t>
  </si>
  <si>
    <t>1121067828621266945</t>
  </si>
  <si>
    <t>1121075636418670592</t>
  </si>
  <si>
    <t>1120815196661067776</t>
  </si>
  <si>
    <t>1121079209387016193</t>
  </si>
  <si>
    <t>1121079349661143041</t>
  </si>
  <si>
    <t>1121081965770432522</t>
  </si>
  <si>
    <t>1118545004690124800</t>
  </si>
  <si>
    <t>1121105142009532417</t>
  </si>
  <si>
    <t>1121110555488550913</t>
  </si>
  <si>
    <t>1121111416524689408</t>
  </si>
  <si>
    <t>1121116513514196993</t>
  </si>
  <si>
    <t>1121136979238768640</t>
  </si>
  <si>
    <t>1121150776296890369</t>
  </si>
  <si>
    <t>1121152034118479877</t>
  </si>
  <si>
    <t>1121093056298545153</t>
  </si>
  <si>
    <t>1121162855619940352</t>
  </si>
  <si>
    <t>1118791278416633857</t>
  </si>
  <si>
    <t>1120322866631847937</t>
  </si>
  <si>
    <t>1120611384260202496</t>
  </si>
  <si>
    <t>1121167522437521410</t>
  </si>
  <si>
    <t>1121164980089499648</t>
  </si>
  <si>
    <t>1121170196528533504</t>
  </si>
  <si>
    <t>1121184997468250112</t>
  </si>
  <si>
    <t>1121257018591973376</t>
  </si>
  <si>
    <t>1121287209909276672</t>
  </si>
  <si>
    <t>1120671944033153024</t>
  </si>
  <si>
    <t>1121312065669541888</t>
  </si>
  <si>
    <t>1121338224721506304</t>
  </si>
  <si>
    <t>1121351284777521153</t>
  </si>
  <si>
    <t>1121365900245045250</t>
  </si>
  <si>
    <t>1121248696384012288</t>
  </si>
  <si>
    <t>1121390297953513472</t>
  </si>
  <si>
    <t>1121392496888696832</t>
  </si>
  <si>
    <t>1121393458407718912</t>
  </si>
  <si>
    <t>1121398464993214465</t>
  </si>
  <si>
    <t>1118458498130567168</t>
  </si>
  <si>
    <t>1121403000189325312</t>
  </si>
  <si>
    <t>1121405301658398720</t>
  </si>
  <si>
    <t>1121414316530524161</t>
  </si>
  <si>
    <t>1121421366119542785</t>
  </si>
  <si>
    <t>1121456005412466688</t>
  </si>
  <si>
    <t>1121476291708854273</t>
  </si>
  <si>
    <t>1121483770832588801</t>
  </si>
  <si>
    <t>1121494543222755329</t>
  </si>
  <si>
    <t>1121500992472780802</t>
  </si>
  <si>
    <t>1121516635087568903</t>
  </si>
  <si>
    <t>1120338518683914240</t>
  </si>
  <si>
    <t>1121517928455733252</t>
  </si>
  <si>
    <t>1121523639168319488</t>
  </si>
  <si>
    <t>1121529648934993920</t>
  </si>
  <si>
    <t>1121534795765305344</t>
  </si>
  <si>
    <t>1121214252054908929</t>
  </si>
  <si>
    <t>1121535807326756864</t>
  </si>
  <si>
    <t>1121538034556477440</t>
  </si>
  <si>
    <t>1121543587957747714</t>
  </si>
  <si>
    <t>1121445491915378693</t>
  </si>
  <si>
    <t>1121588775329701888</t>
  </si>
  <si>
    <t>1121590901640294400</t>
  </si>
  <si>
    <t>1121640494058967041</t>
  </si>
  <si>
    <t>1121472949028974593</t>
  </si>
  <si>
    <t>1121659226416242688</t>
  </si>
  <si>
    <t>1121676559130120193</t>
  </si>
  <si>
    <t>1120991272569921538</t>
  </si>
  <si>
    <t>1121701710882324480</t>
  </si>
  <si>
    <t>1118502321300934661</t>
  </si>
  <si>
    <t>1118117148965130240</t>
  </si>
  <si>
    <t>1120688735560118278</t>
  </si>
  <si>
    <t>1120681312568926208</t>
  </si>
  <si>
    <t>1121701719455535104</t>
  </si>
  <si>
    <t>1121705492756086785</t>
  </si>
  <si>
    <t>1121707653783146496</t>
  </si>
  <si>
    <t>1121711804328103936</t>
  </si>
  <si>
    <t>1121753291811999749</t>
  </si>
  <si>
    <t>1121502889485037568</t>
  </si>
  <si>
    <t>1121764260659511297</t>
  </si>
  <si>
    <t>1118389094009196544</t>
  </si>
  <si>
    <t>1118568817297215488</t>
  </si>
  <si>
    <t>1118605354898792449</t>
  </si>
  <si>
    <t>1118742750713864194</t>
  </si>
  <si>
    <t>1118912418820886528</t>
  </si>
  <si>
    <t>1119272106234208256</t>
  </si>
  <si>
    <t>1119292074426155008</t>
  </si>
  <si>
    <t>1119611101577195520</t>
  </si>
  <si>
    <t>1119651912532545536</t>
  </si>
  <si>
    <t>1113620542504857600</t>
  </si>
  <si>
    <t>1119753934384652290</t>
  </si>
  <si>
    <t>1119790745769136129</t>
  </si>
  <si>
    <t>1119711082573119493</t>
  </si>
  <si>
    <t>1119839528766697472</t>
  </si>
  <si>
    <t>1120182284055928832</t>
  </si>
  <si>
    <t>1119988355587018754</t>
  </si>
  <si>
    <t>1120233737453756417</t>
  </si>
  <si>
    <t>1119896592377470976</t>
  </si>
  <si>
    <t>1120260997757857797</t>
  </si>
  <si>
    <t>1120191888965767168</t>
  </si>
  <si>
    <t>1120213875025174528</t>
  </si>
  <si>
    <t>1120263765583433728</t>
  </si>
  <si>
    <t>1120363691092975616</t>
  </si>
  <si>
    <t>1120487617349525504</t>
  </si>
  <si>
    <t>1120425283566350347</t>
  </si>
  <si>
    <t>1120701175681171456</t>
  </si>
  <si>
    <t>1120956086318538754</t>
  </si>
  <si>
    <t>1120971125880705024</t>
  </si>
  <si>
    <t>1120952319686795270</t>
  </si>
  <si>
    <t>1121074135935770625</t>
  </si>
  <si>
    <t>1121092605343932416</t>
  </si>
  <si>
    <t>1120873705863884800</t>
  </si>
  <si>
    <t>1121168950207840261</t>
  </si>
  <si>
    <t>1121175371724931072</t>
  </si>
  <si>
    <t>1121500404133576706</t>
  </si>
  <si>
    <t/>
  </si>
  <si>
    <t>15039950</t>
  </si>
  <si>
    <t>2589687589</t>
  </si>
  <si>
    <t>3253224984</t>
  </si>
  <si>
    <t>822215673812119553</t>
  </si>
  <si>
    <t>163816182</t>
  </si>
  <si>
    <t>381112363</t>
  </si>
  <si>
    <t>24000965</t>
  </si>
  <si>
    <t>981562908</t>
  </si>
  <si>
    <t>904706553521070080</t>
  </si>
  <si>
    <t>9006272</t>
  </si>
  <si>
    <t>1006278938</t>
  </si>
  <si>
    <t>1546437576</t>
  </si>
  <si>
    <t>916289573054971904</t>
  </si>
  <si>
    <t>215456604</t>
  </si>
  <si>
    <t>206364180</t>
  </si>
  <si>
    <t>997589958</t>
  </si>
  <si>
    <t>56781569</t>
  </si>
  <si>
    <t>890543049536712704</t>
  </si>
  <si>
    <t>22449875</t>
  </si>
  <si>
    <t>944103128059691008</t>
  </si>
  <si>
    <t>20675681</t>
  </si>
  <si>
    <t>46315077</t>
  </si>
  <si>
    <t>145019564</t>
  </si>
  <si>
    <t>740149146</t>
  </si>
  <si>
    <t>784021051143585792</t>
  </si>
  <si>
    <t>1394938777</t>
  </si>
  <si>
    <t>205615496</t>
  </si>
  <si>
    <t>1019156439187804161</t>
  </si>
  <si>
    <t>729084375762001920</t>
  </si>
  <si>
    <t>450904322</t>
  </si>
  <si>
    <t>285190720</t>
  </si>
  <si>
    <t>30354991</t>
  </si>
  <si>
    <t>1051574382496104449</t>
  </si>
  <si>
    <t>109702390</t>
  </si>
  <si>
    <t>342134583</t>
  </si>
  <si>
    <t>717686709983424513</t>
  </si>
  <si>
    <t>en</t>
  </si>
  <si>
    <t>und</t>
  </si>
  <si>
    <t>da</t>
  </si>
  <si>
    <t>tl</t>
  </si>
  <si>
    <t>1117061260066136066</t>
  </si>
  <si>
    <t>1116782304624619523</t>
  </si>
  <si>
    <t>1119270615339266048</t>
  </si>
  <si>
    <t>1120808565176856576</t>
  </si>
  <si>
    <t>1121491359129452544</t>
  </si>
  <si>
    <t>Twitter for iPad</t>
  </si>
  <si>
    <t>Twitter for Android</t>
  </si>
  <si>
    <t>Twitter Web Client</t>
  </si>
  <si>
    <t>Webman RSSTweet</t>
  </si>
  <si>
    <t>Twitter Web App</t>
  </si>
  <si>
    <t>WioCities1</t>
  </si>
  <si>
    <t>TweetDeck</t>
  </si>
  <si>
    <t>Hootsuite Inc.</t>
  </si>
  <si>
    <t>Twitter for iPhone</t>
  </si>
  <si>
    <t>GN Rail Updates</t>
  </si>
  <si>
    <t>HubSpot</t>
  </si>
  <si>
    <t>IFTTT</t>
  </si>
  <si>
    <t>Facebook</t>
  </si>
  <si>
    <t>SocialNewsDesk</t>
  </si>
  <si>
    <t>Echofon</t>
  </si>
  <si>
    <t>Buffer</t>
  </si>
  <si>
    <t>LinkedIn</t>
  </si>
  <si>
    <t>Bakocom</t>
  </si>
  <si>
    <t>Sprout Social</t>
  </si>
  <si>
    <t>EIN News Publisher</t>
  </si>
  <si>
    <t>BCMEADispatch</t>
  </si>
  <si>
    <t>Twitter Dev Client</t>
  </si>
  <si>
    <t>Post Job Free</t>
  </si>
  <si>
    <t>SmarterQueue</t>
  </si>
  <si>
    <t>Coosto</t>
  </si>
  <si>
    <t>Conversocial</t>
  </si>
  <si>
    <t>Social Reputation</t>
  </si>
  <si>
    <t>SFBay</t>
  </si>
  <si>
    <t>Trucker Blogs Application</t>
  </si>
  <si>
    <t>SocialFlow</t>
  </si>
  <si>
    <t>HeyOrca</t>
  </si>
  <si>
    <t>BLOX CMS</t>
  </si>
  <si>
    <t>Twibble.io</t>
  </si>
  <si>
    <t>Retweet</t>
  </si>
  <si>
    <t>-96.977527,32.620678 
-96.54598,32.620678 
-96.54598,33.019039 
-96.977527,33.019039</t>
  </si>
  <si>
    <t>152.668522848,-27.767440994 
153.31787024,-27.767440994 
153.31787024,-26.996844991 
152.668522848,-26.996844991</t>
  </si>
  <si>
    <t>-82.968959,42.479787 
-82.902872,42.479787 
-82.902872,42.539749 
-82.968959,42.539749</t>
  </si>
  <si>
    <t>-75.736629,44.566171 
-75.662382,44.566171 
-75.662382,44.635167 
-75.736629,44.635167</t>
  </si>
  <si>
    <t>-93.207783,44.8907521 
-93.003514,44.8907521 
-93.003514,44.992279 
-93.207783,44.992279</t>
  </si>
  <si>
    <t>-74.25136,40.679997 
-74.118336,40.679997 
-74.118336,40.788991 
-74.25136,40.788991</t>
  </si>
  <si>
    <t>-84.7067967,38.917578 
-84.606098,38.917578 
-84.606098,39.060938 
-84.7067967,39.060938</t>
  </si>
  <si>
    <t>-97.538285,32.569477 
-97.033542,32.569477 
-97.033542,32.990456 
-97.538285,32.990456</t>
  </si>
  <si>
    <t>United States</t>
  </si>
  <si>
    <t>Australia</t>
  </si>
  <si>
    <t>Canada</t>
  </si>
  <si>
    <t>US</t>
  </si>
  <si>
    <t>AU</t>
  </si>
  <si>
    <t>CA</t>
  </si>
  <si>
    <t>Dallas, TX</t>
  </si>
  <si>
    <t>Brisbane, Queensland</t>
  </si>
  <si>
    <t>Roseville, MI</t>
  </si>
  <si>
    <t>Brockville, Ontario</t>
  </si>
  <si>
    <t>St Paul, MN</t>
  </si>
  <si>
    <t>Newark, NJ</t>
  </si>
  <si>
    <t>Florence, KY</t>
  </si>
  <si>
    <t>Fort Worth, TX</t>
  </si>
  <si>
    <t>18810aa5b43e76c7</t>
  </si>
  <si>
    <t>004ec16c62325149</t>
  </si>
  <si>
    <t>7b082d03ee1b544d</t>
  </si>
  <si>
    <t>02bfa8238069803a</t>
  </si>
  <si>
    <t>60e2c37980197297</t>
  </si>
  <si>
    <t>fa3435044b52ecc7</t>
  </si>
  <si>
    <t>dcd73905ee565216</t>
  </si>
  <si>
    <t>42e46bc3663a4b5f</t>
  </si>
  <si>
    <t>Dallas</t>
  </si>
  <si>
    <t>Brisbane</t>
  </si>
  <si>
    <t>Roseville</t>
  </si>
  <si>
    <t>Brockville</t>
  </si>
  <si>
    <t>St Paul</t>
  </si>
  <si>
    <t>Newark</t>
  </si>
  <si>
    <t>Florence</t>
  </si>
  <si>
    <t>Fort Worth</t>
  </si>
  <si>
    <t>city</t>
  </si>
  <si>
    <t>https://api.twitter.com/1.1/geo/id/18810aa5b43e76c7.json</t>
  </si>
  <si>
    <t>https://api.twitter.com/1.1/geo/id/004ec16c62325149.json</t>
  </si>
  <si>
    <t>https://api.twitter.com/1.1/geo/id/7b082d03ee1b544d.json</t>
  </si>
  <si>
    <t>https://api.twitter.com/1.1/geo/id/02bfa8238069803a.json</t>
  </si>
  <si>
    <t>https://api.twitter.com/1.1/geo/id/60e2c37980197297.json</t>
  </si>
  <si>
    <t>https://api.twitter.com/1.1/geo/id/fa3435044b52ecc7.json</t>
  </si>
  <si>
    <t>https://api.twitter.com/1.1/geo/id/dcd73905ee565216.json</t>
  </si>
  <si>
    <t>https://api.twitter.com/1.1/geo/id/42e46bc3663a4b5f.json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</si>
  <si>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</si>
  <si>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</si>
  <si>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</si>
  <si>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</si>
  <si>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</si>
  <si>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</si>
  <si>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</si>
  <si>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</si>
  <si>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</si>
  <si>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</si>
  <si>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</si>
  <si>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</si>
  <si>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</si>
  <si>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</si>
  <si>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</si>
  <si>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</si>
  <si>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</si>
  <si>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</si>
  <si>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</si>
  <si>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</si>
  <si>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</si>
  <si>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FlowerPower</t>
  </si>
  <si>
    <t>_xD83D__xDCA7_Zulutron</t>
  </si>
  <si>
    <t>Wolf Richter</t>
  </si>
  <si>
    <t>Jeff  Lee</t>
  </si>
  <si>
    <t>ExArmy Truck &amp; Plant</t>
  </si>
  <si>
    <t>Scania Trucks Online</t>
  </si>
  <si>
    <t>Truck Plant Spares</t>
  </si>
  <si>
    <t>Truck &amp; Plant Online</t>
  </si>
  <si>
    <t>swapnil</t>
  </si>
  <si>
    <t>WioCities</t>
  </si>
  <si>
    <t>Josh Reynolds</t>
  </si>
  <si>
    <t>Road Freight and Logistics APPG</t>
  </si>
  <si>
    <t>RHA News</t>
  </si>
  <si>
    <t>bruno bertez</t>
  </si>
  <si>
    <t>Julie Chang</t>
  </si>
  <si>
    <t>Eclipse Diagnostics</t>
  </si>
  <si>
    <t>Zach Lubarsky _xD83D__xDEA1_</t>
  </si>
  <si>
    <t>Matthew Yglesias</t>
  </si>
  <si>
    <t>PandaDog_xD83D__xDEA9__xD83C__xDFF4_</t>
  </si>
  <si>
    <t>Kieran Garvey</t>
  </si>
  <si>
    <t>Great Northern</t>
  </si>
  <si>
    <t>CATI</t>
  </si>
  <si>
    <t>Rieders &amp; Travis</t>
  </si>
  <si>
    <t>Cheryl Walker</t>
  </si>
  <si>
    <t>TransportLaw</t>
  </si>
  <si>
    <t>drakekoefoed_xD83C__xDF39_</t>
  </si>
  <si>
    <t>_xD83D__xDE9B_Joshua Collins 4 Congress</t>
  </si>
  <si>
    <t>Workday</t>
  </si>
  <si>
    <t>Phil  Emenogu</t>
  </si>
  <si>
    <t>Z PATRIOT</t>
  </si>
  <si>
    <t>President Trump</t>
  </si>
  <si>
    <t>GOP</t>
  </si>
  <si>
    <t>Donald J. Trump</t>
  </si>
  <si>
    <t>The White House</t>
  </si>
  <si>
    <t>High Plains Pundit</t>
  </si>
  <si>
    <t>Robert Mangino</t>
  </si>
  <si>
    <t>Texoma's Homepage</t>
  </si>
  <si>
    <t>ABC 7 Amarillo</t>
  </si>
  <si>
    <t>Paul Davis</t>
  </si>
  <si>
    <t>Ian Corner</t>
  </si>
  <si>
    <t>The Information Factory</t>
  </si>
  <si>
    <t>_xD83D__xDCF2_ iFactory Darren _xD83C__xDDEA__xD83C__xDDFA_</t>
  </si>
  <si>
    <t>Advance Support</t>
  </si>
  <si>
    <t>jeff clark</t>
  </si>
  <si>
    <t>Chris Seaton</t>
  </si>
  <si>
    <t>FMWM</t>
  </si>
  <si>
    <t>CNBC</t>
  </si>
  <si>
    <t>Total in the UK</t>
  </si>
  <si>
    <t>_xD83C__xDDF3__xD83C__xDDEC_ KCOG, INC _xD83C__xDDFA__xD83C__xDDF8__xD83C__xDDE8__xD83C__xDDF3__xD83C__xDDF7__xD83C__xDDFA__xD83C__xDDE6__xD83C__xDDFF__xD83D__xDCAF_®️</t>
  </si>
  <si>
    <t>GB Robins (Graham)</t>
  </si>
  <si>
    <t>Simon-Kucher</t>
  </si>
  <si>
    <t>Chrys Rampley</t>
  </si>
  <si>
    <t>Green Worldwide Shipping®</t>
  </si>
  <si>
    <t>Patrick Brailey</t>
  </si>
  <si>
    <t>Association of British Commuters</t>
  </si>
  <si>
    <t>Gatwick Express</t>
  </si>
  <si>
    <t>BakersfieldNow</t>
  </si>
  <si>
    <t>Bako.com</t>
  </si>
  <si>
    <t>LDI</t>
  </si>
  <si>
    <t>Hugo Acosta</t>
  </si>
  <si>
    <t>Zachary Dean Cooper</t>
  </si>
  <si>
    <t>FOX26 News</t>
  </si>
  <si>
    <t>Kevin Barker</t>
  </si>
  <si>
    <t>Heather Tsihlis</t>
  </si>
  <si>
    <t>CHCCS</t>
  </si>
  <si>
    <t>Chapel Hill Transit</t>
  </si>
  <si>
    <t>Sarah Maynard</t>
  </si>
  <si>
    <t>Tracy Levin</t>
  </si>
  <si>
    <t>CTAA</t>
  </si>
  <si>
    <t>Jo Ann Hutchinson</t>
  </si>
  <si>
    <t>Kuebix</t>
  </si>
  <si>
    <t>American Trucker</t>
  </si>
  <si>
    <t>SJ Markham &amp; Son Inc</t>
  </si>
  <si>
    <t>Eric Tucker</t>
  </si>
  <si>
    <t>Kiley Davidson_xD83C__xDFF3_️‍_xD83C__xDF08_</t>
  </si>
  <si>
    <t>PGL Logistics</t>
  </si>
  <si>
    <t>Wapato SD</t>
  </si>
  <si>
    <t>Fred Matthews</t>
  </si>
  <si>
    <t>SWR Help</t>
  </si>
  <si>
    <t>THECDLCENTER.COM</t>
  </si>
  <si>
    <t>Dallas Kashuba</t>
  </si>
  <si>
    <t>colby ludwig</t>
  </si>
  <si>
    <t>The Denver Post</t>
  </si>
  <si>
    <t>Pro Tool Reviews</t>
  </si>
  <si>
    <t>Apex Tool Group</t>
  </si>
  <si>
    <t>Bruce McWilliam Associates Illustration</t>
  </si>
  <si>
    <t>Thomas Bamonte</t>
  </si>
  <si>
    <t>Ashtons Legal</t>
  </si>
  <si>
    <t>Brooke Duane Taylor</t>
  </si>
  <si>
    <t>Shachi Kurl</t>
  </si>
  <si>
    <t>Andrew Coyne</t>
  </si>
  <si>
    <t>chantal hébert</t>
  </si>
  <si>
    <t>Rosemary Barton</t>
  </si>
  <si>
    <t>CBC News: The National</t>
  </si>
  <si>
    <t>CT Lopez</t>
  </si>
  <si>
    <t>Bitcoin Ben</t>
  </si>
  <si>
    <t>Shipping &amp; Logistics</t>
  </si>
  <si>
    <t>Nameless Rebel Scum_xD83C__xDF39_</t>
  </si>
  <si>
    <t>Rara Imler</t>
  </si>
  <si>
    <t>JDF</t>
  </si>
  <si>
    <t>Drew Dickson</t>
  </si>
  <si>
    <t>ᴡʜʏ ɪs ASHLEY LYNCH ᴏɴ ᴍʏ ᴛʟ</t>
  </si>
  <si>
    <t>Erica</t>
  </si>
  <si>
    <t>Vancouver Dispatch</t>
  </si>
  <si>
    <t>BCMEA</t>
  </si>
  <si>
    <t>Kat Tompkins Rangel</t>
  </si>
  <si>
    <t>Justin Parmenter</t>
  </si>
  <si>
    <t>Jamie Grant</t>
  </si>
  <si>
    <t>Philip Ironside</t>
  </si>
  <si>
    <t>futureautonomous</t>
  </si>
  <si>
    <t>mcm-ct.com</t>
  </si>
  <si>
    <t>Joe Best</t>
  </si>
  <si>
    <t>George</t>
  </si>
  <si>
    <t>ATA Share the Road</t>
  </si>
  <si>
    <t>FMCSA</t>
  </si>
  <si>
    <t>OOIDA since 1973</t>
  </si>
  <si>
    <t>Reever Transport</t>
  </si>
  <si>
    <t>Tom Clarke</t>
  </si>
  <si>
    <t>Trucker World</t>
  </si>
  <si>
    <t>GettingAMedical</t>
  </si>
  <si>
    <t>sonofabeach</t>
  </si>
  <si>
    <t>SouthCoastToday</t>
  </si>
  <si>
    <t>Sentinel Colorado</t>
  </si>
  <si>
    <t>Gary. Tram</t>
  </si>
  <si>
    <t>Phil Twyford</t>
  </si>
  <si>
    <t>Dave Armstrong</t>
  </si>
  <si>
    <t>Byron Cummings</t>
  </si>
  <si>
    <t>Rocky Mountain Truck Centers</t>
  </si>
  <si>
    <t>Andy O</t>
  </si>
  <si>
    <t>Northern</t>
  </si>
  <si>
    <t>_xD83D__xDD79_ Gamiest Gamer @ #PlayExpoManchester _xD83C__xDFAE_</t>
  </si>
  <si>
    <t>Anthony Wright</t>
  </si>
  <si>
    <t>Akua  Anansewaa™</t>
  </si>
  <si>
    <t>Eddie Clark</t>
  </si>
  <si>
    <t>Jords</t>
  </si>
  <si>
    <t>Stu Donovan</t>
  </si>
  <si>
    <t>Ben</t>
  </si>
  <si>
    <t>Textually _xD83C__xDDF3__xD83C__xDDFF_ Active</t>
  </si>
  <si>
    <t>Patrick Morgan</t>
  </si>
  <si>
    <t>Nottingham Station</t>
  </si>
  <si>
    <t>Morning Consult</t>
  </si>
  <si>
    <t>The Gazette</t>
  </si>
  <si>
    <t>Mitchell Schmidt</t>
  </si>
  <si>
    <t>Shôn Douglas</t>
  </si>
  <si>
    <t>Daniella Dos Santos</t>
  </si>
  <si>
    <t>James Melville</t>
  </si>
  <si>
    <t>Coach Spegal</t>
  </si>
  <si>
    <t>Coach Nesbitt</t>
  </si>
  <si>
    <t>Jerry lamb</t>
  </si>
  <si>
    <t>FTL</t>
  </si>
  <si>
    <t>_xD83D__xDD4E_ElianaBenador_xD83D__xDD4E_</t>
  </si>
  <si>
    <t>Coach Lacy</t>
  </si>
  <si>
    <t>eTrucks</t>
  </si>
  <si>
    <t>Java Luke</t>
  </si>
  <si>
    <t>Liz Fong-Jones (方禮真)</t>
  </si>
  <si>
    <t>Natalie</t>
  </si>
  <si>
    <t>Sharida Ann</t>
  </si>
  <si>
    <t>SFBay.ca</t>
  </si>
  <si>
    <t>Charlie Holloway</t>
  </si>
  <si>
    <t>Sud Malhotra</t>
  </si>
  <si>
    <t>TTSAO Ontario</t>
  </si>
  <si>
    <t>TruckerRadio</t>
  </si>
  <si>
    <t>The Eric Carter</t>
  </si>
  <si>
    <t>Troy Middle School</t>
  </si>
  <si>
    <t>Bobak Esfandiari _xD83E__xDD51_</t>
  </si>
  <si>
    <t>Vallie Brown</t>
  </si>
  <si>
    <t>Board of Supervisors</t>
  </si>
  <si>
    <t>Søren Hansen</t>
  </si>
  <si>
    <t>Radikale Venstre</t>
  </si>
  <si>
    <t>Socialdemokratiet</t>
  </si>
  <si>
    <t>Socialdemokratiet i Europa-Parlamentet</t>
  </si>
  <si>
    <t>jimmy kinsella</t>
  </si>
  <si>
    <t>Urban</t>
  </si>
  <si>
    <t>Lloyd Edwards</t>
  </si>
  <si>
    <t>Giuseppe Di Ciaula</t>
  </si>
  <si>
    <t>Manpower UK</t>
  </si>
  <si>
    <t>ManpowerGroup UK</t>
  </si>
  <si>
    <t>Karla Christopherson</t>
  </si>
  <si>
    <t>Kiya Edwards</t>
  </si>
  <si>
    <t>KARE 11</t>
  </si>
  <si>
    <t>iContainers</t>
  </si>
  <si>
    <t>Handy Shipping Guide</t>
  </si>
  <si>
    <t>StreamTeam</t>
  </si>
  <si>
    <t>VIProcure</t>
  </si>
  <si>
    <t>Martin Dean</t>
  </si>
  <si>
    <t>@RHALucieB</t>
  </si>
  <si>
    <t>Don Purvis</t>
  </si>
  <si>
    <t>The Ann Arbor News</t>
  </si>
  <si>
    <t>Infinite Intelligence Group</t>
  </si>
  <si>
    <t>@WestLoopTom</t>
  </si>
  <si>
    <t>CNN</t>
  </si>
  <si>
    <t>William Hoffmann</t>
  </si>
  <si>
    <t>NC4Trump</t>
  </si>
  <si>
    <t>DeKazMac</t>
  </si>
  <si>
    <t>MLive</t>
  </si>
  <si>
    <t>Dionne Lenigan</t>
  </si>
  <si>
    <t>Michael Young</t>
  </si>
  <si>
    <t>Lauren(Fitch)Slagter</t>
  </si>
  <si>
    <t>Lincoln Railsplitter</t>
  </si>
  <si>
    <t>Nick Whalen</t>
  </si>
  <si>
    <t>Chris L. Plummer</t>
  </si>
  <si>
    <t>Conversion Interactive Agency</t>
  </si>
  <si>
    <t>david</t>
  </si>
  <si>
    <t>MSBOA</t>
  </si>
  <si>
    <t>MonicaYTownTrustee</t>
  </si>
  <si>
    <t>George and Wendy</t>
  </si>
  <si>
    <t>Todd Spencer</t>
  </si>
  <si>
    <t>Kerry Evans-Spillman</t>
  </si>
  <si>
    <t>The Joplin Globe</t>
  </si>
  <si>
    <t>NotMe001</t>
  </si>
  <si>
    <t>Accurate Driving</t>
  </si>
  <si>
    <t>UK HAULIER</t>
  </si>
  <si>
    <t>ORBCOMM</t>
  </si>
  <si>
    <t>pöst-scött</t>
  </si>
  <si>
    <t>Sarah Free</t>
  </si>
  <si>
    <t>We Bite Design</t>
  </si>
  <si>
    <t>BBC Cambridgeshire</t>
  </si>
  <si>
    <t>Tom Cornwell</t>
  </si>
  <si>
    <t>Tommy Rondi</t>
  </si>
  <si>
    <t>VR .com Domain Names</t>
  </si>
  <si>
    <t>Greater Wellington Regional Council</t>
  </si>
  <si>
    <t>Roger Blakeley</t>
  </si>
  <si>
    <t>Wellington City Council</t>
  </si>
  <si>
    <t>Chris Calvi-Freeman</t>
  </si>
  <si>
    <t>Iona Pannett</t>
  </si>
  <si>
    <t>FORWARDER Magazine</t>
  </si>
  <si>
    <t>Relay Transport</t>
  </si>
  <si>
    <t>A J Hall</t>
  </si>
  <si>
    <t>American Born</t>
  </si>
  <si>
    <t>Trending Today News</t>
  </si>
  <si>
    <t>ADI Acorn Dev. Inc.</t>
  </si>
  <si>
    <t>Business Insider</t>
  </si>
  <si>
    <t>RoadsideMASTERS.com</t>
  </si>
  <si>
    <t>ATC Surrey</t>
  </si>
  <si>
    <t>Land Line Magazine</t>
  </si>
  <si>
    <t>Mark Schremmer</t>
  </si>
  <si>
    <t>Dave Thul</t>
  </si>
  <si>
    <t>Jeff Kemp</t>
  </si>
  <si>
    <t>Tom Brown</t>
  </si>
  <si>
    <t>Pilot Pundit</t>
  </si>
  <si>
    <t>Merrie Soltis</t>
  </si>
  <si>
    <t>Steve Berman</t>
  </si>
  <si>
    <t>Healthcare Dive</t>
  </si>
  <si>
    <t>THE SHOP</t>
  </si>
  <si>
    <t>Meyer Distributing</t>
  </si>
  <si>
    <t>Hogtown Headache</t>
  </si>
  <si>
    <t>Hon. Sheila Copps</t>
  </si>
  <si>
    <t>Nancy Lynn Hancock _xD83C__xDDE8__xD83C__xDDE6_</t>
  </si>
  <si>
    <t>Helen brocklehurst</t>
  </si>
  <si>
    <t>Motor Transport</t>
  </si>
  <si>
    <t>École Mécanique Auto</t>
  </si>
  <si>
    <t>Roxanne Paris</t>
  </si>
  <si>
    <t>Kamala Harris</t>
  </si>
  <si>
    <t>Try Fleet</t>
  </si>
  <si>
    <t>QuickTSI</t>
  </si>
  <si>
    <t>Observer-Reporter</t>
  </si>
  <si>
    <t>Chris Wilson</t>
  </si>
  <si>
    <t>Amicus Insurance</t>
  </si>
  <si>
    <t>TomTom Telematics</t>
  </si>
  <si>
    <t>The Mover Magazine</t>
  </si>
  <si>
    <t>Cele MS Principal</t>
  </si>
  <si>
    <t>Kevin Byers</t>
  </si>
  <si>
    <t>ASM (UK) Ltd</t>
  </si>
  <si>
    <t>TranSend Solutions</t>
  </si>
  <si>
    <t>E&amp;T Reporter</t>
  </si>
  <si>
    <t>H Wallace</t>
  </si>
  <si>
    <t>The Loadstar</t>
  </si>
  <si>
    <t>Adam Cortright</t>
  </si>
  <si>
    <t>HuffPost Politics</t>
  </si>
  <si>
    <t>AL M</t>
  </si>
  <si>
    <t>_xD83D__xDC88_ The TriMet Barber _xD83D__xDC88_</t>
  </si>
  <si>
    <t>jane, the ignorant slut</t>
  </si>
  <si>
    <t>PDI Software</t>
  </si>
  <si>
    <t>The Trucking Network</t>
  </si>
  <si>
    <t>Traffix</t>
  </si>
  <si>
    <t>RocketCDL</t>
  </si>
  <si>
    <t>Tales</t>
  </si>
  <si>
    <t>SFMTA</t>
  </si>
  <si>
    <t>Alex de Courcy</t>
  </si>
  <si>
    <t>Blacklane</t>
  </si>
  <si>
    <t>Ana O'Reilly</t>
  </si>
  <si>
    <t>MED</t>
  </si>
  <si>
    <t>Doug Ford</t>
  </si>
  <si>
    <t>Jerry Dias</t>
  </si>
  <si>
    <t>The CDL School</t>
  </si>
  <si>
    <t>maureen dawson</t>
  </si>
  <si>
    <t>Johnny LaRue</t>
  </si>
  <si>
    <t>Keith V.</t>
  </si>
  <si>
    <t>Dashcams Don't Lie</t>
  </si>
  <si>
    <t>Freight Factoring</t>
  </si>
  <si>
    <t>Bryan Cooper</t>
  </si>
  <si>
    <t>Aaron Cross</t>
  </si>
  <si>
    <t>Hot Mess _xD83C__xDFA3__xD83C__xDDE8__xD83C__xDDE6__xD83D__xDE9B_</t>
  </si>
  <si>
    <t>Sourish Dhar</t>
  </si>
  <si>
    <t>PMO India</t>
  </si>
  <si>
    <t>Ministry of Railways</t>
  </si>
  <si>
    <t>Indian Railways Seva</t>
  </si>
  <si>
    <t>Piyush Goyal Office</t>
  </si>
  <si>
    <t>MHI</t>
  </si>
  <si>
    <t>Stephen F</t>
  </si>
  <si>
    <t>IMPERIAL Commercials _xD83C__xDDEC__xD83C__xDDE7_</t>
  </si>
  <si>
    <t>Seven Telematics</t>
  </si>
  <si>
    <t>Logistics Voices</t>
  </si>
  <si>
    <t>Victooortoooor #LS4peat #OneMoreYearIsaTotsJus</t>
  </si>
  <si>
    <t>LilyCroze</t>
  </si>
  <si>
    <t>Front Pages Today</t>
  </si>
  <si>
    <t>Rachel Swan</t>
  </si>
  <si>
    <t>Stoneridge UK</t>
  </si>
  <si>
    <t>James Stewart Reaney</t>
  </si>
  <si>
    <t>Realist.</t>
  </si>
  <si>
    <t>Publisher of finance and econ site https://t.co/Xt9NMmBHdg</t>
  </si>
  <si>
    <t>I post daily macro economic articles &amp; videos by experts the MSM will never tell you.</t>
  </si>
  <si>
    <t>Ex MOD trucks and equipment #exmodtrucks #exmodplant #usedtrucks #truckspares #exmodauctions #exmodlandrovers #agriplant #worldwideplant</t>
  </si>
  <si>
    <t>used scania trucks #scania #truckdealers #webmanagentconsultants</t>
  </si>
  <si>
    <t>Truck &amp; Plant Machinery Spares, UK and Ireland Classified Ads #truckspares #plantspares #trucks #plant</t>
  </si>
  <si>
    <t>used trucks,excavators,plant,forklifts and tractors we also do websites for dealers @wmc_consultants Call us 0161 932 1117 glyn@truckandplantonline.com</t>
  </si>
  <si>
    <t>Living in #Pune. Enjoy working with people to help create wealth. Follow us for the #latestautomotiveandtransportationresearch  and #automotivenews!</t>
  </si>
  <si>
    <t>All about #transportation, #urbanplanning and #smartcities.</t>
  </si>
  <si>
    <t>Editor of the RoadwayLive app_xD83D__xDE9B_
Opinions are numerous and entirely my own.</t>
  </si>
  <si>
    <t>To promote and represent the interests of the UK road haulage and logistics industries and provide a forum to discuss the opportunities and challenges.</t>
  </si>
  <si>
    <t>Representing the interests of hauliers operating 250,000 UK registered HGVs, working in every sector of Britain's transport &amp; logistics industry.</t>
  </si>
  <si>
    <t>HEC,analyste financier,gérant de fortune,patron de presse, fondateur de La Tribune. Conseiller politique et syndical. Pour un capitalisme productif, légitime,</t>
  </si>
  <si>
    <t>@Statesman reporter covering state education and social services |  @TheLBJSchool student and product of @HoustonISD | Contact me at jchang@statesman.com</t>
  </si>
  <si>
    <t>Writer, Communications Director @TexasAFT, Enjoy all things bicycle and archaeology</t>
  </si>
  <si>
    <t>UK's leading supplier of multi brand automotive diagnostic packages for Car &amp; Truck servicing. Solutions for HGV, Trailer, Bus, Coach, Boats, Plant &amp; Agri.</t>
  </si>
  <si>
    <t>Writer for https://t.co/IgaTHutdWz // Policy/Political Director @tech4housing // Social Democrat // Indie Head // Okay, what's Next?</t>
  </si>
  <si>
    <t>Dad, Chief Neoliberal Shill, proud owner of a non-conforming garage</t>
  </si>
  <si>
    <t>worker, marxist, organizer, writer, comrade, teller of jokes on occasion, Repeal Taft-Hartley</t>
  </si>
  <si>
    <t>Hello from Great Northern. Taking you into King's Cross/Moorgate. Here to help with all your journey information 24 hours a day.</t>
  </si>
  <si>
    <t>Retweets for commuters, built by @awhitehouse. (For the official GN Rail account go to @GNRailUK.) Unofficial retweets for @TLRailUK at @tlupdates.</t>
  </si>
  <si>
    <t>Leading Canadian expert in automotive industry knowledge.</t>
  </si>
  <si>
    <t>North Central Pennsylvania law firm focusing on medical malpractice, personal injury, car accident, truck accident, motorcycle wreck,defective &amp; product.#Lawyer</t>
  </si>
  <si>
    <t>Health and fitness fanatic;  competitive, goal orientated. Supports local charities.</t>
  </si>
  <si>
    <t>Tim Ridyard @AshtonsLegal crim reg lawyer ⚖️ Chambers2018 Rk1 Road Tpt; 2019 Legal500 lead ind_xD83D__xDE9B__xD83D__xDE9A__xD83D__xDEB2_ _xD83D__xDE95__xD83D__xDEA6_⛴ helps clients to avoid _xD83D__xDEA7_ in the road ahead own views</t>
  </si>
  <si>
    <t>Retired carpenter, seaman, lawyer, techie, correctional officer.  Seller of polished agate/pet wood. Want a progressive party. See samples of my novels on Kobo.</t>
  </si>
  <si>
    <t>Truck driver running 4 Congress in WA CD-10!
#M4A
#GreenNewDeal
_xD83D__xDE9B_#CollinsConvoy
People first, no exceptions.
He/him.
https://t.co/zgMnBRrBFG
Donation link ⬇️</t>
  </si>
  <si>
    <t>Get a closer look at Workday, the enterprise cloud for finance, HR, and planning.</t>
  </si>
  <si>
    <t>Cold War | Army Veteran | Electronics / Mechanical | Comp Science/Technology | Network/Security | Data/Signal | Analysis/Forensics | Z | PATRIOT</t>
  </si>
  <si>
    <t>45th President of the United States of America, @realDonaldTrump. Tweets archived: https://t.co/eVVzoBb3Zr</t>
  </si>
  <si>
    <t>Join our team and get official updates from the Republican National Committee. ⬇️</t>
  </si>
  <si>
    <t>45th President of the United States of America_xD83C__xDDFA__xD83C__xDDF8_</t>
  </si>
  <si>
    <t>Welcome to @WhiteHouse! Follow for the latest from President @realDonaldTrump and his Administration. Tweets may be archived: https://t.co/IURuMIrzxb</t>
  </si>
  <si>
    <t>High Plains Pundit is a 24/7 media organization that informs people and engages with them about public policy, politics, government and national issues.</t>
  </si>
  <si>
    <t>Talk Show Host Wed-Fri 6p-10p and Sat and Sun afternoons on @kdkaradio https://t.co/l1OXiAD23M. The news with my peculiar perspective. IG &amp; FB @ManginoOnKDKAAM</t>
  </si>
  <si>
    <t>We’re your home for local news, weather and sports, we’re KFDX and Texoma’s Fox, we’re the spirit of Texoma!</t>
  </si>
  <si>
    <t>Dedicated to providing relevant news and information in the #PanhandleSpirit</t>
  </si>
  <si>
    <t>I work with the disabled and see lots of live music. Love business, recipes, health, technology and medical news, also.</t>
  </si>
  <si>
    <t>Over here, near the edge of reality</t>
  </si>
  <si>
    <t>#Data driven #software solutions for the #logistics &amp; #SupplyChain sectors. Delivering #DataAnalytics, #digitalisation &amp; decision making power to drive ROI.</t>
  </si>
  <si>
    <t>_xD83D__xDE80_ Do data stuff. Do software integration &amp; engagement stuff. _xD83D__xDEB4_‍♂️ Ride bikes, love bikes _xD83D__xDEB4_‍♂️ Customer Success &amp; Sales guy @ The iFactory. Darren Blackstock</t>
  </si>
  <si>
    <t>Suppliers of professional LGV drivers, transport office and warehouse personnel to the transport industry. Providers of JAUPT Approved Driver CPC Training.</t>
  </si>
  <si>
    <t>I am a Christian, husband,father,grandfather,trucker, and marathon finisher. My goal is to increase the life expectancy of over the road truckers.</t>
  </si>
  <si>
    <t>Head of Public Affairs and Regional Policy for the UK's largest trade body dedicated to the road freight industry (RHA)</t>
  </si>
  <si>
    <t>Frankl Miller Webb &amp; Moyers, LLP, is an AV rated law firm specializing in insurance defense, trucking, workers' comp, traffic, and personal injury claims.</t>
  </si>
  <si>
    <t>First in business worldwide.</t>
  </si>
  <si>
    <t>Total is a leading energy player on the international stage, focused on three business segments: Upstream, Refining &amp; Chemicals, and Marketing &amp; Services.</t>
  </si>
  <si>
    <t>▪️_xD83D__xDCAF_...where oil solutions are given.</t>
  </si>
  <si>
    <t>CEO at A &amp; A Customs Brokers 
 #YPO</t>
  </si>
  <si>
    <t>Simon-Kucher &amp; Partners is a global consulting firm specializing in TopLine Power®, which encompasses strategy, marketing, pricing, and sales.</t>
  </si>
  <si>
    <t>Green Worldwide Shipping is an independent shipping company founded on the basic principles of respect, dedication, and best-in-class customer service.</t>
  </si>
  <si>
    <t>Fighting for the rights of passengers through our crowd-funded investigations, legal work and advocacy. DMs open. Email: contact [at] abcommuters dot com.</t>
  </si>
  <si>
    <t>Hello from Gatwick Express. We're here to help with your journey needs 24 hours a day.</t>
  </si>
  <si>
    <t>Welcome to the official Twitter page for Eyewitness News KBAK-CBS and FOX58 in Bakersfield, California.</t>
  </si>
  <si>
    <t>https://t.co/RLUBT3JLHE! Bakersfield Events, Classifieds, Local News. Sign up with your facebook account Bakersfield! _xD83D__xDE00_</t>
  </si>
  <si>
    <t>Logistic Dynamics, Inc. is North America's leading freight broker &amp; logistic provider. One of America's fastest-growing private companies (Inc. 5000).</t>
  </si>
  <si>
    <t>Ing. Eléctrico @ITSaltillo 
M.I.I @FCQ_UANL</t>
  </si>
  <si>
    <t>Breaking news, weather, sports and information for the Fresno area and the Central Valley from the FOX26 News studio. Have a Great Day!</t>
  </si>
  <si>
    <t>We're the Chapel Hill-Carrboro City Schools in North Carolina.</t>
  </si>
  <si>
    <t>CHT provides public transportation services to the residents and visitors of the Chapel Hill, Carrboro, and UNC communities. https://t.co/Q0JNp2Ua79</t>
  </si>
  <si>
    <t>Marketing Department at the Road Haulage Association.</t>
  </si>
  <si>
    <t>Marketing Executive for the RHA- the UK's only dedicated trade association for the road transport industry.</t>
  </si>
  <si>
    <t>CTAA is a professional organization that advocates for community and public transportation. CTAA and its members believe that mobility is a basic human right.</t>
  </si>
  <si>
    <t>community transportation association of America , board member representing southeast region</t>
  </si>
  <si>
    <t>Kuebix offers a cloud-based transportation management system (TMS) that provides true freight intelligence for simple to complex supply chains.</t>
  </si>
  <si>
    <t>AMERICAN TRUCKER offers access to a large community of diverse trucking businesses providing valuable content for trucks, trailers, parts&amp; equipment.</t>
  </si>
  <si>
    <t>The official twitter account for SJ Markham &amp; Son, Inc insurance agency. Expert on keeping your home, vehicles, businesses, and more protected.</t>
  </si>
  <si>
    <t>Masters of Urban and Regional Planning-San Jose State University Alum '16...transit, bikes, housing, shared mobility</t>
  </si>
  <si>
    <t>Mac IT Nerd @elastic (my views ≠ theirs). Total YIMBY, transit wonk, likes playing with radios. ⚧ She/Her</t>
  </si>
  <si>
    <t>PGL is a customer service oriented logistics provider to high growth North American Companies.</t>
  </si>
  <si>
    <t>On a journey to discover if its possble to be perpetually amused by and grumpy at life's minutae</t>
  </si>
  <si>
    <t>We're here to give you travel updates and answer your questions. Here 24/7 for your convenience. Follow @SW_Railway for news and offers!</t>
  </si>
  <si>
    <t>_xD83D__xDD0E_ Who visits your Twitter profile? _xD83D__xDD0E_ 
                _xD83D__xDC46_ Click here: https://t.co/lXGG7dzZJ5 _xD83D__xDC46_</t>
  </si>
  <si>
    <t>Creative soul, logic oriented, music-guy/DJ/producer. Founded @dreamhost. Music: Submodern, Thrillouette, iDallas!</t>
  </si>
  <si>
    <t>i make web and 3d things — product design &amp; full-stack dev at @normalvr — _xD83C__xDDE8__xD83C__xDDE6__xD83C__xDFF3_️‍_xD83C__xDF08_ — he/him</t>
  </si>
  <si>
    <t>Colorado's source for breaking news and information. Unlimited digital access: https://t.co/1v4RgsBl4b. Subscribe to our newsletters: https://t.co/sYORpoazmo</t>
  </si>
  <si>
    <t>Professional tool review publication dedicated to tool reviews, industry news and how-to articles</t>
  </si>
  <si>
    <t>Maker of GEARWRENCH®, Crescent®, SATA®, Cleco®, Weller® and APEX® brand tools – and proud of how our associates give back in their communities!</t>
  </si>
  <si>
    <t>Visualization, Rendering &amp; Illustration    "A good plan is like a road map: It show the final destination and usually the best way to get there ."H Stanley Judd</t>
  </si>
  <si>
    <t>Self driving car enthusiast #selfdrivingcars #driverless Go SAE Level 4 or go home.</t>
  </si>
  <si>
    <t>Transportation technology and innovation. Automated vehicles. V2X technology. Transportation planning. Views expressed are my own.</t>
  </si>
  <si>
    <t>Practical solutions to legal needs. Aiming to be East Anglia’s law firm employer of choice – #Cambridge #Norwich #BuryStEdmunds #Ipswich #Thetford</t>
  </si>
  <si>
    <t>Blessed gear-jammer. Love family, real friends, poochie &amp; my blue collar. RIP Trev &amp; Billy, love you son and brother forever. Keep on truckin’.....no matter.</t>
  </si>
  <si>
    <t>Executive Director, Angus Reid Institute, Cda's non partisan, not for profit pollster. I ask ppl q's &amp; tell u their answers. Opinions mine, unless they're yours</t>
  </si>
  <si>
    <t>Explorer, founder of Lachine, seigneur of Cataracoui, discoverer of the mouths of the Mississippi.</t>
  </si>
  <si>
    <t>columnist/chroniqueur politique: Toronto Star,  L'actualité; CBC's At Issue panel et à la SRC Les coulisses du pouvoir (TV) et Gravel le matin (radio Mtl) .</t>
  </si>
  <si>
    <t>CBC journalist on Parliament Hill. Co-host of @cbcthenational. Freckled. Loves all the politics. Heavy on the coffee and the high heels.</t>
  </si>
  <si>
    <t>Flagship nightly news program from Canada's public broadcaster. Watch live 9pmET Sunday-Friday. Instagram: @CBCTheNational   Facebook: https://t.co/s4PKOupVDH</t>
  </si>
  <si>
    <t>It's Bitcoin Ben! #Cryptocurrency guru, #Freedom lover! Facebook: https://t.co/dfenggqaX2 | Find me on YouTube: https://t.co/dPT4CVVcNK</t>
  </si>
  <si>
    <t>Latest shipping &amp; logistics news for industry professionals &amp; analysts. Shipping and Logistics Industry Today is a media monitoring service provided by EIN News</t>
  </si>
  <si>
    <t>Opinions r ur mom's. Artist, gamer. Extremely not good at Twitter, don't care.</t>
  </si>
  <si>
    <t>Comedian. Actor. Stripper. Dumbass.</t>
  </si>
  <si>
    <t>London via Indiana and Georgia, and a few other stops in between.  CIO of Albert Bridge Capital.</t>
  </si>
  <si>
    <t>Post-production sorceress, award winning editor &amp; screenwriter, owner of @GBGPost. [she/her] 
https://t.co/liw9zYem7X</t>
  </si>
  <si>
    <t>No.</t>
  </si>
  <si>
    <t>Vancouver Dispatch Center - Longshore Hiring Hall - News and Information</t>
  </si>
  <si>
    <t>192.168.1.1 Schooled
001101100</t>
  </si>
  <si>
    <t>This one is all mine. Un poco de todo, a lot of randomness. I'm a working educator mom. DL &amp; EL are my  jam. Car dancing to mortify my children.</t>
  </si>
  <si>
    <t>Amateur father. Public school teacher and advocate, writer, Hope Street Design Team, Public Schools 1st NC &amp; Red4EdNC boards, RPCV, NBCT, master of savasana</t>
  </si>
  <si>
    <t>Housing Assistant _xD83C__xDFE0_ Psychology Graduate _xD83E__xDDE0_ Vigorous Celtic supporter _xD83C__xDF40_ I play PlayStation sometimes</t>
  </si>
  <si>
    <t>Destiny is calling me. Open up my eager eyes, 'cause I'm Philip Ironside.
https://t.co/aYhvIXIKdb</t>
  </si>
  <si>
    <t>The Future of Autonomous Vehicles - A Global Open Foresight Programme</t>
  </si>
  <si>
    <t>Proprietary markets centric datamodeling, analytics/technology, finance impact on society - Opinions expressed are solely for informational/educational purposes</t>
  </si>
  <si>
    <t>one truck independent owner operater. virginia is my home . America is my backyard _xD83D__xDE0E_ Some like me some don't . It's ok for me I'm good either way</t>
  </si>
  <si>
    <t>A highway safety program of the American Trucking Associations (ATA)</t>
  </si>
  <si>
    <t>Our primary mission is to prevent crashes, injuries and fatalities involving large trucks and buses.</t>
  </si>
  <si>
    <t>Owner-Operator Independent Drivers Association</t>
  </si>
  <si>
    <t>Government &amp; Politics Gov Officials &amp; Agencies All things Trucking Cincinnati Reds Opinions are mine &amp; usually right.</t>
  </si>
  <si>
    <t>I'm an opinionated white working class male who drives a lorry and loves to rant and rail against the world. Loves my country and always supports our forces</t>
  </si>
  <si>
    <t>Your Views On The World Of Transport</t>
  </si>
  <si>
    <t>Post and Search Jobs and Resumes for free</t>
  </si>
  <si>
    <t>Our team of doctors across the UK carry out HGV, LGV, PCV, MSA, taxi driver D4 medicals (goods vehicle&amp;buses) for obtaining&amp;renewing licences. #GettingaMedical</t>
  </si>
  <si>
    <t>CRE investment analyst by trade. Blew up my acct but made it all back. Trading so I can invest.</t>
  </si>
  <si>
    <t>Your Link to SouthCoast Massachusetts and Beyond, featuring news from The Standard-Times.</t>
  </si>
  <si>
    <t>For more than a century, the Sentinel has been covering Aurora, Colorado, the region in print weekly and online 24/7.</t>
  </si>
  <si>
    <t>Minister of Housing &amp; Urban Development, and Transport. Labour Party. MP for Te Atatu. Authorised by Phil Twyford, 6 Railside Ave, Henderson.</t>
  </si>
  <si>
    <t>DomPost columnist and playwright. 'Boring old dray-horse' Whale Oil
'Lefty Wgtn lightweight' and 'potboiler playwright' Bob Jones</t>
  </si>
  <si>
    <t>Weather geek, Internet junkie</t>
  </si>
  <si>
    <t>Locally owned and operated, Rocky Mountain Mobile Truck Service has provided fast, friendly, and knowledgeable service for over 20 years.</t>
  </si>
  <si>
    <t>Proud dad _xD83D__xDE0A_ Apple fanboi _xD83C__xDF4F_ Film lover _xD83C__xDF9E_ Steam train geek _xD83D__xDE82_ Enthusiastic Remaniac _xD83C__xDDEA__xD83C__xDDFA_ Self-appointed chief of the Grammar Police _xD83D__xDC6E_‍♂️ RTs ≠ endorsement.</t>
  </si>
  <si>
    <t>Official twitter of Northern train services. Please see our live updates here: https://t.co/0HYjW1z7KO and social media policy: https://t.co/0CYGGbRZzE</t>
  </si>
  <si>
    <t>#GamersUnite!
Video Games and community engagement is my passion!
Hit me up if you want me to share gaming content
Freelance Video Editor and Voice Actor</t>
  </si>
  <si>
    <t>Market Woman~ Events planner &amp; consultant ~ Afabea Events ~ Learner~ Listener. 
0548894404  DM for business only!
Football { Kotoko, Liverpool}_xD83D__xDE0D_</t>
  </si>
  <si>
    <t>Lecturer at the VUW Faculty of Law.  Discussion of public law issues, especially admin law (NZ &amp; Canada).  Occasional sarcasm.</t>
  </si>
  <si>
    <t>Pākehā New Zealander. He/Him. Historian of China.</t>
  </si>
  <si>
    <t>Indulging my passions for people, cities, and transport. Originally from New Zealand, live in Australia.</t>
  </si>
  <si>
    <t>Ngāti Ogilvie tōku iwi pākehā. He/him, cis. Social _xD83E__xDD8B_, sometimes understands ngā Reo Māori, _xD83C__xDDEE__xD83C__xDDF9_, _xD83C__xDDE9__xD83C__xDDEA_, &amp; _xD83C__xDDEB__xD83C__xDDF7_ but don't count on it.
Fuck wasps ✊_xD83C__xDFFC_</t>
  </si>
  <si>
    <t>Telly veteran, now wandering in the wilderness | 70s-era feminist | Tired |
Me/She/Her
Qui solo opinioni personali</t>
  </si>
  <si>
    <t>Bicycling advocate in New Zealand. Believes we are all better off when more people ride, more often.</t>
  </si>
  <si>
    <t>Ran by volunteers (^BN, ^FA), this account is to provide you with the latest travel information through Nottingham’s railway station. #Nottingham</t>
  </si>
  <si>
    <t>Revolutionizing ways to collect, organize, and share survey research data globally to transform how decisions are made ➡️Intelligent data_xD83D__xDCCA_Intelligent decisions_xD83D__xDCA1_</t>
  </si>
  <si>
    <t>Eastern Iowa news and sports, since 1883 | Photos: @gazettevisuals | Sports: @CRGazetteSports | Don't miss a story: https://t.co/IiMsXMGQbT_xD83D__xDCF0_</t>
  </si>
  <si>
    <t>Reporter w/ @gazettedotcom. I cover energy, transportation &amp; government. I have a dog named Floyd &amp; too many plaid shirts. I'm even more awkward in person.</t>
  </si>
  <si>
    <t>Founder of Ginthusiasm, Indenaans and Animales. Rugby enthusiast. 50% of @ALaValhalla. Views My Own</t>
  </si>
  <si>
    <t>@Britishvets Junior Vice President. Exotics &amp; Small Animal Vet. @KingsCollegeLon &amp; @RoyalVetCollege grad. @AWF_VETS Trustee. Disney mad. Views are my own</t>
  </si>
  <si>
    <t>Wandering Scot. #Sponsorship #PublicAffairs #PR #SocialMedia | _xD83C__xDFF4__xDB40__xDC67__xDB40__xDC62__xDB40__xDC73__xDB40__xDC63__xDB40__xDC74__xDB40__xDC7F__xD83C__xDDEA__xD83C__xDDFA_</t>
  </si>
  <si>
    <t>Coach Spegal Varsity Football at Troy Buchanan High School. Northwest Missouri State Graduate! #OABAAB</t>
  </si>
  <si>
    <t>Christian, Husband, Father, PE teacher, head football coach at Troy Buchanan, UCM and Hickman High grad #TPW</t>
  </si>
  <si>
    <t>Michigan Conservative Trump supporter,     Support our Troops an Police</t>
  </si>
  <si>
    <t>_xD83D__xDD4E_BATSHEVA_xD83D__xDD4E_JEWISHQueen_xD83D__xDD4E_ KingDavidWife_xD83D__xDD4E_KingSolomonMother «ThePolioWarrioress» Conservative ANTIFEMINIST ProLIFE SheWolf OrthodoxJew ©ElianaBenador_xD83C__xDDFA__xD83C__xDDF8__xD83C__xDDEE__xD83C__xDDF1__xD83C__xDDE8__xD83C__xDDED_</t>
  </si>
  <si>
    <t>Christian, Father of Two, Varsity Girls Basketball Coach, Boston Celtics Fan</t>
  </si>
  <si>
    <t>eTrucks IFTA is the easiest, most complete and compliance-driven fuel tax reporting software on the market today.</t>
  </si>
  <si>
    <t>Writer/Director- Micro-shots of experience behind the glass. Fog city wheel man. Humans as cargo, some dressed nicely. Others, leave odor</t>
  </si>
  <si>
    <t>SRE Dev Advocate @honeycombio_xD83C__xDF6F__xD83D__xDC1D_; board @TransEquality; views her own. Employee advocate, Xoogler, social impact investor. Trans &amp; queer as fuck. #pluralgang</t>
  </si>
  <si>
    <t>poly trans lesbian (she/her) // writer // https://t.co/yYIw50ECkQ // masto: caravel@gayhorse.club</t>
  </si>
  <si>
    <t>SFBay.ca is an award-winning San Francisco-based media startup covering #BayArea news, sports and more. #TrulyLocalMedia #AllBayAllDay News tips: (855) SFBAY-CA</t>
  </si>
  <si>
    <t>Passionately working towards creating strong network in trucking industry. Continuous learning and creating innovative strategies is part of my daily   routine</t>
  </si>
  <si>
    <t>Truck Training School Association of Ontario is a transportation association of accredited transportation schools and associated professionals. #ttsao</t>
  </si>
  <si>
    <t>TWO SHOWS (1) A two-hour weekly syndicated news &amp; entertainment show on terrestrial radio stations (2) An online News &amp; Talk Show  on https://t.co/62foUbrCin</t>
  </si>
  <si>
    <t>Just me. I tell it like it is. No tongue biting over here.</t>
  </si>
  <si>
    <t>#BeBold #troyms</t>
  </si>
  <si>
    <t>Volunteer at @SFYimby. #Urbanist #RichmondDistrict #Persian #Gamer @OFA_CA and @SantaClaraUniv alumnus</t>
  </si>
  <si>
    <t>San Francisco Supervisor, District 5 | Neighborhood Activist, Artist, Housing Advocate, former City Hall Aide</t>
  </si>
  <si>
    <t>#FREMAD for et grønnere, friere og stærkere Danmark.</t>
  </si>
  <si>
    <t>Socialdemokratiet på Twitter. Opdateres af Socialdemokratiets pressetjeneste. #dkpol #eupol</t>
  </si>
  <si>
    <t>Socialdemokratiet i Europa-Parlamentet på Twitter. Opdateres af sekretariatet. Følg også vores MEP'ere @JeppeKofod, @SchaldemoseMEP og @OleEU  #eudk #eupol</t>
  </si>
  <si>
    <t>If I had a hammer...</t>
  </si>
  <si>
    <t>Activist, revolutionist, environmentalist, cyclist, Tweeting about cycling, local issues, video games, photography and life. We're gonna need a bigger boat !</t>
  </si>
  <si>
    <t>Sw Engineer Expert - 
Experis Project Solutions ManpowerGroup Italia
#Social #Web #IT #projects
Circumstances do not make the man, they reveal him</t>
  </si>
  <si>
    <t>Every day, tens of thousands of people go to work because of us. It’s your time to win in the world of work - and we can help.</t>
  </si>
  <si>
    <t>Powering the future of work</t>
  </si>
  <si>
    <t>@KARE11 #reporter. Big Sister thru @bigstwincities! White belt in #jiujitsu...not to brag. Cannot watch people eat cereal. Yes, I will be your bridesmaid.</t>
  </si>
  <si>
    <t>KARE 11 News, https://t.co/jgSQeIDClu and https://t.co/QawmomYn3f are the places to go for all your news, weather, sports and traffic. Part of #teamTEGNA</t>
  </si>
  <si>
    <t>#1 Global online #freight forwarder and leading expert in the #logistics market. Get your instant quote in 15 seconds. Yes, only 15 seconds.</t>
  </si>
  <si>
    <t>For International Freight News, Opinion and Shipping Updates</t>
  </si>
  <si>
    <t>Logistics, vehicle &amp; transport management software made easy |  Schedule your demo: https://t.co/FAqUwFBuUu</t>
  </si>
  <si>
    <t>Logistics cost management for small parcel and freight shippers.</t>
  </si>
  <si>
    <t>Key Account Manager at the Road Haulage Association. Ex Transport Manager, lorry driver and HGV Mechanic.</t>
  </si>
  <si>
    <t>Customer Service Manager at the Road Haulage Association
.
.
. 
Personal shenanigans on Instagram @bucielerridge</t>
  </si>
  <si>
    <t>Happily married intersex/transman, atheist, vegan, bodybuilder! :-) That says a lot!</t>
  </si>
  <si>
    <t>Local news covering Ann Arbor and the Washtenaw County region online 24/7 and in print Thur+Sun. RT does not equal endorsement.</t>
  </si>
  <si>
    <t>Runner, 6X 26.2 Finisher, Beaches, Beer, and Burritos. @EIU Alum. Quarterback U. Chicago.</t>
  </si>
  <si>
    <t>It’s our job to #GoThere &amp; tell the most difficult stories. Join us! For more breaking news updates follow @CNNBRK  &amp; Download our app _xD83D__xDCF2_https://t.co/Xgo5kjIt8c</t>
  </si>
  <si>
    <t>Historian, Common sense political observer. Views are mine own backed by what ever pops in my head during my morning constitution. _xD83D__xDE0A_</t>
  </si>
  <si>
    <t>Constitutional Conservative, MAGA, Build that wall, Truck Driver, Healthy food, Fitness, and a real man, not a Gillette pansy!_xD83C__xDFCB_️‍♂️_xD83D__xDCAA__xD83C__xDFFB_, Who is John galt.</t>
  </si>
  <si>
    <t>Cali to Michi...GoBlue X2!</t>
  </si>
  <si>
    <t>Bringing you the best in local and statewide news across Michigan.</t>
  </si>
  <si>
    <t>I'm a 36-year-old married mother of one from Detroit.</t>
  </si>
  <si>
    <t>Aspiring Teacher/Professor, English/History Double Major, Chartwells Dishwasher, Oakland University Alumnus, Fitzgerald Public Schools Alumnus, CPR&amp;AED&amp;FA</t>
  </si>
  <si>
    <t>Reporting on housing &amp; education for @AnnArborNews @MLive. Wife of @slagterm. Send news tips &amp; cute dog pics to lslagter@mlive.com</t>
  </si>
  <si>
    <t>Lincoln Consolidated Schools provides an exemplary educational experience where students develop the foundation for lifelong learning.</t>
  </si>
  <si>
    <t>Twitter: because, how else are you supposed to contact @bigtigpurp?</t>
  </si>
  <si>
    <t>MBA Grad @CSUedu [] Business Development &amp; Marketing Manager @smartecarteus [] Undergrad Alum @UWRiverFalls</t>
  </si>
  <si>
    <t>ConversionIA is a full-service advertising agency providing innovative recruiting, retention and training strategies for the transportation industry.</t>
  </si>
  <si>
    <t>Established in 1948, MSBOA members offer the very best the school bus industry can provide…safe and efficient transportation for all of our customers state wide</t>
  </si>
  <si>
    <t>Monica Ross-WIlliams is one of four Ypsilanti Township, MI Trustees since 11/8/16. She previously Served as an Park Commissioner since 2011. #YTown #ClearyUGrad</t>
  </si>
  <si>
    <t>Say no to cheap freight, pay attention to the fuckery going on in your government, demand better, and #pushback against cheap freight. You have the #power.</t>
  </si>
  <si>
    <t>President of OOIDA.</t>
  </si>
  <si>
    <t>Social Media Maven | Independent/Moderate | Skeptic | Atheist | MakeR of typ0s | Crustacean in a Human Suit</t>
  </si>
  <si>
    <t>Black and white and read all over the Four-States Area. Follow us for breaking news, photos and more. RTs do not equal endorsements.</t>
  </si>
  <si>
    <t>Embrace the moment.
Don't underestimate me. I am Smarter than you think and Stronger than I look!</t>
  </si>
  <si>
    <t>MTO-Approved BDE course provider in Whitby and Oshawa. Our students master accuracy, safety, and confidence on the road and behind the wheel.</t>
  </si>
  <si>
    <t>The UK's favourite website dedicated to transport &amp; logistics. Mobile friendly services &amp; information. Latest News. Company Directory. Driver Job Boards.</t>
  </si>
  <si>
    <t>The leading global provider of IoT &amp; M2M solutions purpose-built for remote asset tracking, management and control.</t>
  </si>
  <si>
    <t>cats and beer and rock'n'roll. words can buzz and hum like insects in the air</t>
  </si>
  <si>
    <t>WCC Eastern Ward Councillor;- doing my best for Wellington. Retweets not necessarily an endorsement</t>
  </si>
  <si>
    <t>Official account for the BBC in Cambridgeshire. You can listen to BBC Radio Cambridgeshire on 96&amp;95.7FM on digital and online</t>
  </si>
  <si>
    <t>Area Manager for the Road Haulage Association (@RHANews). Any views expressed are my own.  RT’s are not endorsements.</t>
  </si>
  <si>
    <t>"Failure is not fatal, but failure to change might be" | Working at @AccentureConslt | @unibocconi Alumnus | Ski Instructor l #digital #business #consulting</t>
  </si>
  <si>
    <t>I own one of the top portfolio's of generic VR .com domains. Please check out at the site below with more not listed. Much improved micro stock investor.</t>
  </si>
  <si>
    <t>We tweet the latest news, events and info from around the Greater Wellington region.</t>
  </si>
  <si>
    <t>Elected Member for Greater Wellington Regional Council &amp; Capital &amp; Coast District Health Board.</t>
  </si>
  <si>
    <t>Official news &amp; updates from Wellington City Council. Call or email us 24/7 for info requests or issues: 04 499 4444/ info@wcc.govt.nz.</t>
  </si>
  <si>
    <t>Wellington City Councillor. Portfolio leader, transport strategy &amp; operations. Jo's husband, Cam &amp; Izzy's dad. Views are mine.  chris.calvi-freeman@wcc.govt.nz</t>
  </si>
  <si>
    <t>FORWARDER is the only magazine that gives you greatest insight into everything freight. Read here: https://t.co/h4GBWkz7gk /  Subscribe: https://t.co/XoM8ctbenv</t>
  </si>
  <si>
    <t>Specialist transport, warehousing and installation across the UK and beyond.</t>
  </si>
  <si>
    <t>Editor of RHA's Roadway magazine</t>
  </si>
  <si>
    <t>Independent Patriot
 “May we think of freedom not as the right to do as we please but as the opportunity to do what is right.”   
Quote By Rev. Peter Marshall</t>
  </si>
  <si>
    <t>Trending Today News Official Account. Get Daily World Wide News in Hindi. If You Want to Share Your Knowledge Please Contact Us.</t>
  </si>
  <si>
    <t>ADI Acorn Development Inc. is Your Place for Wholesale Bus, Truck parts and Equipment.</t>
  </si>
  <si>
    <t>What you need to know. Follow us on Facebook, Instagram, and YouTube. Visit our home page for the top stories of the day.</t>
  </si>
  <si>
    <t>http://t.co/QhmpJ4rx0V offers the best in Heavy Duty/Commercial Vehicle Emergency Roadside Assistance Service through its annual membership program.</t>
  </si>
  <si>
    <t>Automotive Training Centres (ATC) offers courses and programs that are designed to give students the skills they need to become the best car experts out there.</t>
  </si>
  <si>
    <t>Land Line Magazine - The Official Publication of the Owner-Operator Independent Drivers Association (RTs≠Endorsements) #Trucking</t>
  </si>
  <si>
    <t>Associate editor for Land Line Magazine</t>
  </si>
  <si>
    <t>Retired Army Infantry, Iraq war veteran, former GOP activist and still proud to be #NeverTrump.</t>
  </si>
  <si>
    <t>Business Owner| Husband/Dad | CPA | Headhunter | Clemson Alum | Moderate Conservative &amp; Former Republican | @Kempgroupsearch</t>
  </si>
  <si>
    <t>Cucking for the Rothschilds, (((globalist))), corporate-Dem, race-mixing agent of Soros. Proud contributor to the Hebrew Immigrant Aid Society since Oct 2018.</t>
  </si>
  <si>
    <t>Professional pilot, American patriot, compassionate conservative, Christian, free thinker, father, husband, Southern gentleman and writer for @Resurgent.</t>
  </si>
  <si>
    <t>Editor at The Resurgent. Conservative blogger. Crazy cat lady.</t>
  </si>
  <si>
    <t>Politics is toxic to the soul. Real men don't mind peach as a color. Contributor: https://t.co/jSK8sv6Yih The means are everything. God controls the ends.</t>
  </si>
  <si>
    <t>Your go-to source for daily healthcare industry news. https://t.co/kTOhgES7Lb Editors: @Kimkd512, @stmuchmore &amp; @RebeccaMPifer</t>
  </si>
  <si>
    <t>The performance, restyling and hot rod go-to resource for professionals in the automotive aftermarkets. Subscribe today: https://t.co/4qcUsDFsKP</t>
  </si>
  <si>
    <t>Meyer Distributing is a leader in automotive specialty products marketing and distribution.</t>
  </si>
  <si>
    <t>Rights for all. Fuck it. Comedy and Cannabis are my new CC.</t>
  </si>
  <si>
    <t>Hon. Sheila Copps PC OC Former Heritage Minister, Environment Minister &amp; Deputy PM of Canada. RTs not necessarily endorsements. Views are my own.</t>
  </si>
  <si>
    <t>Canadian French to English interpreter and translator. Loving single mom of 3 adolescents, and loving God, Earth and Life. She/her. #MSWARRIOR _xD83C__xDF41__xD83E__xDD8B__xD83C__xDDE8__xD83C__xDDE6_</t>
  </si>
  <si>
    <t>Operational Team Lead for Talent Acquisition @ManpowerUK follow us on @MP_WorkforUs ...mum to the beautiful Hannah, enjoying life :-) views are my own</t>
  </si>
  <si>
    <t>The sharp, informed and challenging title for the road transport market.</t>
  </si>
  <si>
    <t>Nous formons principalement des apprentis mécaniciens en offrant une base solide.Suivez-nous pour trouver votre prochain employé compétent, vous en avez besoin!</t>
  </si>
  <si>
    <t>U.S. Senator and candidate for president. Wife, Momala, Auntie. Fighting for the people. No corporate PACs, just people like you. Text JOIN to 70785 to join us.</t>
  </si>
  <si>
    <t>A Marketplace for International Logistics</t>
  </si>
  <si>
    <t>QuickTSI offers an all-inclusive platform for the multiple business functions involved in transportation and freight logistics.</t>
  </si>
  <si>
    <t>Your No. 1 source of local news in Washington and Greene counties since 1808.</t>
  </si>
  <si>
    <t>Busy , all the time! #BBN #cincinnatiREDS #NHRA #bassfishing #FordMustang ... Lexington, Kentucky  ... Orlando, Florida... Columbus, Ohio  .... I get around!</t>
  </si>
  <si>
    <t>Amicus is a specialist #Insurance #Broker. We deliver what clients want, when they want it and in a relaxed but professional style. ☎️ 0208 669 0991</t>
  </si>
  <si>
    <t>A world leader in fleet management. WEBFLEET  technology helps businesses improve vehicle performance,  fleet efficiency and productivity.</t>
  </si>
  <si>
    <t>The Mover magazine: the independent voice of the global moving industry.  Read online at: http://t.co/PsBpaw7vE3.</t>
  </si>
  <si>
    <t>Campus events and information for Cele Middle School in Pflugerville Independent School District</t>
  </si>
  <si>
    <t>Latest trade, Customs systems and import/export information for UK Cargo Community from ASM, leading provider of customs clearance and data management software.</t>
  </si>
  <si>
    <t>TranSend Mobile Data Business Applications #ePOD proof of delivery, #routeplanning, job allocation &amp; tracking, driver management and customer service.</t>
  </si>
  <si>
    <t>Your news source for workforce development and support since 1969.</t>
  </si>
  <si>
    <t>Award-winning independent comment, analysis and news for logistics industry</t>
  </si>
  <si>
    <t>Commercial Lines Director | Fleet Owner-Operators #Transportation Insurance. #Hazmat &amp; Long-Haul #Trucking Operations. #Cannabis Product Liability Insurance.</t>
  </si>
  <si>
    <t>The latest political news from HuffPost's politics team.</t>
  </si>
  <si>
    <t>Transit/Trimet/MBTA blogger-collector of transit related tweets detailing the endless joys of the American public transportation industrial complex</t>
  </si>
  <si>
    <t>Transit comedy, parody, &amp; news!</t>
  </si>
  <si>
    <t>Lady. Smooth operator, patient with everyone but fussbudgets.</t>
  </si>
  <si>
    <t>Delivering innovative software solutions to the convenience store and petroleum marketing industries.
Check out our blog at https://t.co/Spn4HuFWHK.</t>
  </si>
  <si>
    <t>The Transportation People</t>
  </si>
  <si>
    <t>We are a software company that is committed to making the hiring process for motor carriers as efficient as possible.</t>
  </si>
  <si>
    <t>We manage Muni, parking, bike &amp; walking projects, traffic &amp; taxis. Follow for real-time #SFMuni updates. Hours &amp; more info at https://t.co/iizowbB8s0.</t>
  </si>
  <si>
    <t>Husband, wine drinker, part-time singer/actor, professional airline passenger and most likely jet lagged somewhere - My views are my own unless I RT yours!</t>
  </si>
  <si>
    <t>Your professional chauffeur service in over 300 cities worldwide!  Book now at https://t.co/mWq6odYyUn.  Questions or concerns? We're here for you.</t>
  </si>
  <si>
    <t>Mrs. O Around the World is a luxury blog by Ana O’Reilly._xD83C__xDDEC__xD83C__xDDE7_ based with _xD83C__xDDF5__xD83C__xDDF9_ soul. Covering #luxurytravel, beauty, fashion+tech. Co-founder of #luxtravelchat</t>
  </si>
  <si>
    <t>Premier of Ontario • Leader of the @OntarioPCParty • For The People</t>
  </si>
  <si>
    <t>@UnifortheUnion National President, advocate for working people, committed to social &amp; economic justice. #canlab #unifor</t>
  </si>
  <si>
    <t>The CDL School (EST. in 1991), is  nationally recognized as a premiere full service commercial driving school that provides high level hands on training.</t>
  </si>
  <si>
    <t>UNIFOR National Rep</t>
  </si>
  <si>
    <t>space is the place. so drummers need to stop ruining it with their stupid paradiddles.</t>
  </si>
  <si>
    <t>Cranky Old Bastard, Truckie, Australian Army Vet.
Stand alone Solar Powered (6 years and counting)
Producer, The No Agenda Show (TBPITU)</t>
  </si>
  <si>
    <t>All video(s) are for educational purposes and posted under fair use copyright laws.</t>
  </si>
  <si>
    <t>Union Chair Person with Unifor local 4268 at Penske logistics in Ingersoll Ontario. I am also a member of the locals education committee, and Wsib representive</t>
  </si>
  <si>
    <t>loving husband and telecom tech.</t>
  </si>
  <si>
    <t>I'M A SKINNY BITCH AND MY DAUGHTER BRITNEY IS AWESOME! _xD83C__xDDE8__xD83C__xDDE6_ Fiesty Female ❤️•fishing•camping•water•music•hunting•rocks•trucking #RollOffOperator #Survivor</t>
  </si>
  <si>
    <t>Office of the Prime Minister of India</t>
  </si>
  <si>
    <t>Official Account of the Ministry of Railways, Government of India.</t>
  </si>
  <si>
    <t>Official twitter account for support to passengers of Indian Railways @RailMinIndia</t>
  </si>
  <si>
    <t>Office of Shri @PiyushGoyal, Minister of Railways and Coal, Government of India</t>
  </si>
  <si>
    <t>MHI is the leading trade association representing the material handling &amp; logistics industry. Discover all #poweredbymhi. Official sponsor of #ProMatShow.</t>
  </si>
  <si>
    <t>36 years a long distance trucker. Some days were Dark. Some nights were Bright. I wish I could do it all again.</t>
  </si>
  <si>
    <t>The Largest Independent Commercial Vehicle Dealer Group in the UK. Largest DAF Trucks Dealer Group in UK &amp; Europe. Sales, Service &amp; All Makes Parts</t>
  </si>
  <si>
    <t>Manufacturers of EN12830 approved Transcan® Temperature Dataloggers. Using SevenEye® GPS tracking to combine live and historic temperature with location.</t>
  </si>
  <si>
    <t>Latest News from the Logistics and Supply Chain Industry. Your Industry. Your Voice.</t>
  </si>
  <si>
    <t>Sports account. Movie buff. Survivor fan. Molecular Biologist ||  PEx: victor212121  #UPFight  || For UPWVT highlights, check my YT channel VolleySmasherPH</t>
  </si>
  <si>
    <t>#upfight</t>
  </si>
  <si>
    <t>Front pages from the UK, US &amp; Aus. I neither agree or disagree with posts &amp; I'm not responsible for their content. Thanks for reading - Also at @keggies</t>
  </si>
  <si>
    <t>Transportation reporter for @SFChronicle. Raising two girls to be good humans. Pedestrian but aspirational. Tips: rswan@sfchronicle.com</t>
  </si>
  <si>
    <t>Stoneridge Electronics, Digital Tachograph &amp; Tacho analysis software manufacturers</t>
  </si>
  <si>
    <t>Living #ldnont dream as member of Forest City London Music Awards board &amp; advocate for its award-winning London Music Hall Of Fame, 182 Dundas St. Thots r mine</t>
  </si>
  <si>
    <t>San Francisco</t>
  </si>
  <si>
    <t>Manchester, UK</t>
  </si>
  <si>
    <t>Pune, India</t>
  </si>
  <si>
    <t>Weybridge</t>
  </si>
  <si>
    <t>info@roadfreightappg.com</t>
  </si>
  <si>
    <t>London, England</t>
  </si>
  <si>
    <t>Suisse, France</t>
  </si>
  <si>
    <t>Austin, TX</t>
  </si>
  <si>
    <t>Swadlincote</t>
  </si>
  <si>
    <t>Seattle</t>
  </si>
  <si>
    <t>Washington, DC</t>
  </si>
  <si>
    <t>Los Angeles, CA</t>
  </si>
  <si>
    <t>UK</t>
  </si>
  <si>
    <t>Ontario, Canada</t>
  </si>
  <si>
    <t>Williamsport, PA</t>
  </si>
  <si>
    <t>Cambridge, England</t>
  </si>
  <si>
    <t>Citizen of Suffolk _xD83C__xDDEA__xD83C__xDDFA_ _xD83C__xDDEC__xD83C__xDDE7_</t>
  </si>
  <si>
    <t>West Texas, USA</t>
  </si>
  <si>
    <t>Olympia, WA</t>
  </si>
  <si>
    <t>Pleasanton, CA</t>
  </si>
  <si>
    <t>Atown, Tx</t>
  </si>
  <si>
    <t>Washington, D.C.</t>
  </si>
  <si>
    <t>Pittsburgh, Pa</t>
  </si>
  <si>
    <t>Wichita Falls, Texas</t>
  </si>
  <si>
    <t>Amarillo, Texas</t>
  </si>
  <si>
    <t>Atlanta, Georgia</t>
  </si>
  <si>
    <t>Worldwide</t>
  </si>
  <si>
    <t>United Kingdom</t>
  </si>
  <si>
    <t>Northampton &amp; Rugby, UK</t>
  </si>
  <si>
    <t>Kewaunee, WI</t>
  </si>
  <si>
    <t>Roanoke, VA</t>
  </si>
  <si>
    <t>Englewood Cliffs, NJ</t>
  </si>
  <si>
    <t>Lagos, Nigeria</t>
  </si>
  <si>
    <t>Vancouver, B.C., CANADA</t>
  </si>
  <si>
    <t>Decatur, GA</t>
  </si>
  <si>
    <t>London</t>
  </si>
  <si>
    <t>London Victoria</t>
  </si>
  <si>
    <t>Bakersfield, California</t>
  </si>
  <si>
    <t>Bakersfield, CA</t>
  </si>
  <si>
    <t>US and Canada</t>
  </si>
  <si>
    <t>Coahuilense de cepa</t>
  </si>
  <si>
    <t>Porterville, CA</t>
  </si>
  <si>
    <t>Fresno</t>
  </si>
  <si>
    <t>Chapel HIll, NC</t>
  </si>
  <si>
    <t>Chapel Hill, NC</t>
  </si>
  <si>
    <t>Peterborough, England</t>
  </si>
  <si>
    <t>Washington DC</t>
  </si>
  <si>
    <t>Florida</t>
  </si>
  <si>
    <t>Maynard, Massachusetts, USA</t>
  </si>
  <si>
    <t xml:space="preserve">United States </t>
  </si>
  <si>
    <t>Fitchburg, MA</t>
  </si>
  <si>
    <t>San Francisco, CA</t>
  </si>
  <si>
    <t>San Diego, CA</t>
  </si>
  <si>
    <t>Wapato, WA</t>
  </si>
  <si>
    <t>Merton, London</t>
  </si>
  <si>
    <t>Colorado, USA</t>
  </si>
  <si>
    <t>Edmonton, AB</t>
  </si>
  <si>
    <t>Denver, CO</t>
  </si>
  <si>
    <t>Sparks, Maryland</t>
  </si>
  <si>
    <t>Langley, British Columbia</t>
  </si>
  <si>
    <t>Houston, TX</t>
  </si>
  <si>
    <t>Dallas/Oak Cliff</t>
  </si>
  <si>
    <t>East Anglia, UK</t>
  </si>
  <si>
    <t xml:space="preserve"> Chaswood, Musq. Valley NS</t>
  </si>
  <si>
    <t>Vancouver, mostly</t>
  </si>
  <si>
    <t>Montréal</t>
  </si>
  <si>
    <t xml:space="preserve">Ottawa </t>
  </si>
  <si>
    <t>Wildwood, MO</t>
  </si>
  <si>
    <t>Earth, Milky Way Galaxy</t>
  </si>
  <si>
    <t>Guam</t>
  </si>
  <si>
    <t>Vancouver, BC</t>
  </si>
  <si>
    <t>ÜT: 33.883422,-84.46003</t>
  </si>
  <si>
    <t>Vancouver, BC Canada</t>
  </si>
  <si>
    <t>The Back of Tiamat</t>
  </si>
  <si>
    <t>North Carolina, USA</t>
  </si>
  <si>
    <t>Charlotte, NC</t>
  </si>
  <si>
    <t>Glasgow, Scotland</t>
  </si>
  <si>
    <t>Scotland, United Kingdom</t>
  </si>
  <si>
    <t>Virginia, USA</t>
  </si>
  <si>
    <t>America's Highways</t>
  </si>
  <si>
    <t>Grain Valley, MO</t>
  </si>
  <si>
    <t>Northwich</t>
  </si>
  <si>
    <t>Norfolk, United Kingdom</t>
  </si>
  <si>
    <t>Sharpsburg, NC 27878</t>
  </si>
  <si>
    <t>New Bedford, Ma</t>
  </si>
  <si>
    <t>Aurora, CO</t>
  </si>
  <si>
    <t>Auckland, New Zealand</t>
  </si>
  <si>
    <t>Wellington, New Zealand</t>
  </si>
  <si>
    <t>Alabama</t>
  </si>
  <si>
    <t>Hampshire</t>
  </si>
  <si>
    <t>Manchester UK</t>
  </si>
  <si>
    <t>Leeds, England</t>
  </si>
  <si>
    <t>hanging from your ceiling</t>
  </si>
  <si>
    <t>Wellington City, New Zealand</t>
  </si>
  <si>
    <t>Whanganui-ā-tara</t>
  </si>
  <si>
    <t>New Zealand and Pittsburgh PA</t>
  </si>
  <si>
    <t>Nottingham, England</t>
  </si>
  <si>
    <t>Cedar Rapids, Iowa</t>
  </si>
  <si>
    <t>Iowa City</t>
  </si>
  <si>
    <t>Cheltenham, England</t>
  </si>
  <si>
    <t>Kent</t>
  </si>
  <si>
    <t>Troy, MO</t>
  </si>
  <si>
    <t>Elwood In</t>
  </si>
  <si>
    <t>The World</t>
  </si>
  <si>
    <t>Saskatoon, SK, CA, S7N 2X8</t>
  </si>
  <si>
    <t>https://instagram.com/luzleaf</t>
  </si>
  <si>
    <t>Brooklyn, SF, Seattle, &amp; ✈️s</t>
  </si>
  <si>
    <t>Shame Cube</t>
  </si>
  <si>
    <t>San Francisco Bay Area</t>
  </si>
  <si>
    <t>Brampton, Ontario</t>
  </si>
  <si>
    <t>Ontario Canada</t>
  </si>
  <si>
    <t>Alabama, United States</t>
  </si>
  <si>
    <t>Danmark</t>
  </si>
  <si>
    <t>copenhagen</t>
  </si>
  <si>
    <t>Bruxelles, Belgien</t>
  </si>
  <si>
    <t>Manchester, the World.</t>
  </si>
  <si>
    <t>#Bari #Apulia #Italy</t>
  </si>
  <si>
    <t>Minneapolis, MN</t>
  </si>
  <si>
    <t>Miami, Florida</t>
  </si>
  <si>
    <t>Global</t>
  </si>
  <si>
    <t>Leeds &amp; Nottingham</t>
  </si>
  <si>
    <t>Florida, USA</t>
  </si>
  <si>
    <t>Huntingdon, England</t>
  </si>
  <si>
    <t>Toronto, Ontario Canada</t>
  </si>
  <si>
    <t>Ann Arbor, Michigan</t>
  </si>
  <si>
    <t>Detroit, MI</t>
  </si>
  <si>
    <t>Chicago, IL</t>
  </si>
  <si>
    <t>Kansas City, Kansas</t>
  </si>
  <si>
    <t>Mooresville, NC</t>
  </si>
  <si>
    <t>Cleveland, TN</t>
  </si>
  <si>
    <t>Michigan</t>
  </si>
  <si>
    <t>Ann Arbor, MI</t>
  </si>
  <si>
    <t>Saint Paul, MN</t>
  </si>
  <si>
    <t>Oakdale, MN</t>
  </si>
  <si>
    <t>Brentwood, TN</t>
  </si>
  <si>
    <t>Minnesota, USA</t>
  </si>
  <si>
    <t>Ypsilanti Township, MI</t>
  </si>
  <si>
    <t>The highways of North America</t>
  </si>
  <si>
    <t>Missouri, USA</t>
  </si>
  <si>
    <t>Joplin, Mo.</t>
  </si>
  <si>
    <t>Durham Region, ON</t>
  </si>
  <si>
    <t>Rochelle Park, NJ, USA</t>
  </si>
  <si>
    <t>Wellington, NZ</t>
  </si>
  <si>
    <t>England</t>
  </si>
  <si>
    <t>Cambridgeshire, UK</t>
  </si>
  <si>
    <t>Milan, Italy</t>
  </si>
  <si>
    <t>Mideast Coast</t>
  </si>
  <si>
    <t>Wellington Central</t>
  </si>
  <si>
    <t>Wellington</t>
  </si>
  <si>
    <t>Bristol, England</t>
  </si>
  <si>
    <t>Iver, Buckinghamshire</t>
  </si>
  <si>
    <t>Weybridge, Surrey</t>
  </si>
  <si>
    <t>America</t>
  </si>
  <si>
    <t>New Delhi, India</t>
  </si>
  <si>
    <t>Capital Region, NY</t>
  </si>
  <si>
    <t>New York, NY</t>
  </si>
  <si>
    <t>Across the USA &amp; Canada</t>
  </si>
  <si>
    <t>Surrey, BC, Canada</t>
  </si>
  <si>
    <t>Grain Valley, Missouri</t>
  </si>
  <si>
    <t>Owatonna, Minnesota</t>
  </si>
  <si>
    <t>Greer, SC</t>
  </si>
  <si>
    <t>Columbus, Ga.</t>
  </si>
  <si>
    <t>Tucker, GA</t>
  </si>
  <si>
    <t>Alpharetta, GA</t>
  </si>
  <si>
    <t>Jasper, IN</t>
  </si>
  <si>
    <t>Toronto, Ontario</t>
  </si>
  <si>
    <t>Ottawa, ON</t>
  </si>
  <si>
    <t>Sutton, Surrey, UK</t>
  </si>
  <si>
    <t>Montreal,Quebec, Canada</t>
  </si>
  <si>
    <t>Youngstown Oh</t>
  </si>
  <si>
    <t>California</t>
  </si>
  <si>
    <t>Portland, OR</t>
  </si>
  <si>
    <t>Washington, Pennsylvania</t>
  </si>
  <si>
    <t>Croydon, London</t>
  </si>
  <si>
    <t>Pflugerville, TX</t>
  </si>
  <si>
    <t>San Diego, California</t>
  </si>
  <si>
    <t>earth</t>
  </si>
  <si>
    <t>Temple, TX</t>
  </si>
  <si>
    <t>Mississauga, Ontario</t>
  </si>
  <si>
    <t>Milton, Ontario</t>
  </si>
  <si>
    <t>Henley on Thames, UK</t>
  </si>
  <si>
    <t>Ontario</t>
  </si>
  <si>
    <t>New York / Florida / Georgia</t>
  </si>
  <si>
    <t>Bath Ontario</t>
  </si>
  <si>
    <t>Owen, South Australia</t>
  </si>
  <si>
    <t>Penticton, British Columbia</t>
  </si>
  <si>
    <t xml:space="preserve">Union Ontario </t>
  </si>
  <si>
    <t>Kawartha Lakes, Ontario</t>
  </si>
  <si>
    <t>Guwahati, India</t>
  </si>
  <si>
    <t xml:space="preserve">India </t>
  </si>
  <si>
    <t>New Delhi</t>
  </si>
  <si>
    <t>UK, Europe, Global</t>
  </si>
  <si>
    <t>Quezon City, National Capital Region</t>
  </si>
  <si>
    <t>Here, Now, With You - UK</t>
  </si>
  <si>
    <t>Oakland</t>
  </si>
  <si>
    <t>Dundee</t>
  </si>
  <si>
    <t>http://t.co/6id5hPAU6x</t>
  </si>
  <si>
    <t>http://t.co/tEGOhYNu2F</t>
  </si>
  <si>
    <t>https://t.co/qqrkAAeYTU</t>
  </si>
  <si>
    <t>https://t.co/yN6xXywucC</t>
  </si>
  <si>
    <t>https://t.co/eYgnEZR1fe</t>
  </si>
  <si>
    <t>https://t.co/V0915hbYeO</t>
  </si>
  <si>
    <t>https://t.co/akEKLBvQV4</t>
  </si>
  <si>
    <t>http://t.co/M03m9tN8</t>
  </si>
  <si>
    <t>http://t.co/Oiq08jFZPR</t>
  </si>
  <si>
    <t>https://t.co/6PI79GANNr</t>
  </si>
  <si>
    <t>https://t.co/j9BoZFzAaf</t>
  </si>
  <si>
    <t>http://t.co/zqXBJMjzWD</t>
  </si>
  <si>
    <t>https://t.co/KOZn04YnoA</t>
  </si>
  <si>
    <t>https://t.co/sDoNo9ZQ2L</t>
  </si>
  <si>
    <t>https://t.co/J0ivYsxNin</t>
  </si>
  <si>
    <t>https://t.co/eim9y0wWDQ</t>
  </si>
  <si>
    <t>http://t.co/HDosBKuRuY</t>
  </si>
  <si>
    <t>https://t.co/IxLjEB2zlE</t>
  </si>
  <si>
    <t>https://t.co/TuMeEDhfc4</t>
  </si>
  <si>
    <t>https://t.co/OMxB0x7xC5</t>
  </si>
  <si>
    <t>https://t.co/wyOVgSLgBV</t>
  </si>
  <si>
    <t>https://t.co/1Y0wrE3WCm</t>
  </si>
  <si>
    <t>https://t.co/CBriTfa9R6</t>
  </si>
  <si>
    <t>https://t.co/lREXHpuaDD</t>
  </si>
  <si>
    <t>https://t.co/txyA3go5Ff</t>
  </si>
  <si>
    <t>http://t.co/kl09pXtIH1</t>
  </si>
  <si>
    <t>https://t.co/oERlEGHoif</t>
  </si>
  <si>
    <t>http://t.co/L8uln5raJ7</t>
  </si>
  <si>
    <t>https://t.co/pcTI1zCFnh</t>
  </si>
  <si>
    <t>https://t.co/QII1WpSyYl</t>
  </si>
  <si>
    <t>https://t.co/r6LVntSn4O</t>
  </si>
  <si>
    <t>https://t.co/hUXh5a6Nso</t>
  </si>
  <si>
    <t>https://t.co/bW0fdMH5eg</t>
  </si>
  <si>
    <t>https://t.co/TN1tL2C9Se</t>
  </si>
  <si>
    <t>https://t.co/tEJc8pwGZf</t>
  </si>
  <si>
    <t>https://t.co/9lKcZdZRwm</t>
  </si>
  <si>
    <t>https://t.co/0WHbHs4P2W</t>
  </si>
  <si>
    <t>https://t.co/RLUBT3JLHE</t>
  </si>
  <si>
    <t>http://t.co/QMDrF3SvCz</t>
  </si>
  <si>
    <t>https://t.co/1Xkl8AWhKD</t>
  </si>
  <si>
    <t>https://t.co/mWwZPJhOpV</t>
  </si>
  <si>
    <t>https://t.co/SV0yzC93Va</t>
  </si>
  <si>
    <t>https://t.co/UqYXNWqCCl</t>
  </si>
  <si>
    <t>https://t.co/BdVLHp6gDc</t>
  </si>
  <si>
    <t>https://t.co/bf9jeONcbP</t>
  </si>
  <si>
    <t>https://t.co/WT9WfXmRJT</t>
  </si>
  <si>
    <t>https://t.co/lfCnTjQjMn</t>
  </si>
  <si>
    <t>http://t.co/eSFNnY1H97</t>
  </si>
  <si>
    <t>https://t.co/9KlqCo6UPd</t>
  </si>
  <si>
    <t>http://t.co/CF4PUmM1Dy</t>
  </si>
  <si>
    <t>https://t.co/H1LO5ryNpw</t>
  </si>
  <si>
    <t>https://t.co/lXGG7dzZJ5</t>
  </si>
  <si>
    <t>https://t.co/vAWcFljq0L</t>
  </si>
  <si>
    <t>https://t.co/PyBQ3tfqGS</t>
  </si>
  <si>
    <t>http://t.co/HvDYiwfHFX</t>
  </si>
  <si>
    <t>https://t.co/cTCOwpkSJt</t>
  </si>
  <si>
    <t>https://t.co/yESUFUQlwP</t>
  </si>
  <si>
    <t>https://t.co/6EmdtDJBoV</t>
  </si>
  <si>
    <t>https://t.co/thi9jMLTQe</t>
  </si>
  <si>
    <t>https://t.co/7Hl7RlRwU5</t>
  </si>
  <si>
    <t>https://t.co/Bvye2HlfQA</t>
  </si>
  <si>
    <t>https://t.co/wb6y1lL6VZ</t>
  </si>
  <si>
    <t>http://t.co/QJ0pRAeUVA</t>
  </si>
  <si>
    <t>https://t.co/8Jvng3fOJA</t>
  </si>
  <si>
    <t>http://t.co/w6TNBWfgLG</t>
  </si>
  <si>
    <t>https://t.co/EqNN3bQf6V</t>
  </si>
  <si>
    <t>http://t.co/0e2TxHJN0O</t>
  </si>
  <si>
    <t>https://t.co/eyHu0I90Et</t>
  </si>
  <si>
    <t>https://t.co/YBjhvA3m8z</t>
  </si>
  <si>
    <t>https://t.co/OTgpuAQRSR</t>
  </si>
  <si>
    <t>http://t.co/ZPt1iZec3W</t>
  </si>
  <si>
    <t>https://t.co/oJ9lK7hfmu</t>
  </si>
  <si>
    <t>https://t.co/Enkg1Trt2r</t>
  </si>
  <si>
    <t>https://t.co/M6EEXjRRjM</t>
  </si>
  <si>
    <t>https://t.co/wxVyG9T7EA</t>
  </si>
  <si>
    <t>https://t.co/i4Gmw7ghBI</t>
  </si>
  <si>
    <t>http://t.co/cZ6ayUqzOX</t>
  </si>
  <si>
    <t>https://t.co/4MAxvV7JGo</t>
  </si>
  <si>
    <t>http://t.co/ddDLrK541x</t>
  </si>
  <si>
    <t>https://t.co/QydEz3ML9X</t>
  </si>
  <si>
    <t>https://t.co/Atu6mMk3WY</t>
  </si>
  <si>
    <t>http://t.co/OKWEDzsJLl</t>
  </si>
  <si>
    <t>http://t.co/KyYGKE531W</t>
  </si>
  <si>
    <t>http://t.co/nTMbMEHpg4</t>
  </si>
  <si>
    <t>https://t.co/ODh2E96uwT</t>
  </si>
  <si>
    <t>https://t.co/toWt0lxyrD</t>
  </si>
  <si>
    <t>https://t.co/RQrFOzX10k</t>
  </si>
  <si>
    <t>https://t.co/PYmvPg2r7f</t>
  </si>
  <si>
    <t>http://t.co/T3VFcS1yP5</t>
  </si>
  <si>
    <t>https://t.co/Xo4D7CSK38</t>
  </si>
  <si>
    <t>https://t.co/MkriR5VB6y</t>
  </si>
  <si>
    <t>http://t.co/KLwTTv8TGS</t>
  </si>
  <si>
    <t>http://t.co/XqH27g49x9</t>
  </si>
  <si>
    <t>https://t.co/E9lPPFryfb</t>
  </si>
  <si>
    <t>https://t.co/fyMdYZOYA3</t>
  </si>
  <si>
    <t>https://t.co/OwgHDACrUK</t>
  </si>
  <si>
    <t>https://t.co/XmHOkpxFwg</t>
  </si>
  <si>
    <t>https://t.co/ifBYCYW9xg</t>
  </si>
  <si>
    <t>https://t.co/vnzhHj7Wvf</t>
  </si>
  <si>
    <t>https://t.co/KHEbsVkq8K</t>
  </si>
  <si>
    <t>https://t.co/EWAoZfYg11</t>
  </si>
  <si>
    <t>https://t.co/ErMveW5OJ3</t>
  </si>
  <si>
    <t>https://t.co/7UYIqFZepD</t>
  </si>
  <si>
    <t>https://t.co/CYpGZTmQPq</t>
  </si>
  <si>
    <t>http://t.co/R6kWqELGyQ</t>
  </si>
  <si>
    <t>https://t.co/w0etPvvwvH</t>
  </si>
  <si>
    <t>https://t.co/cZkuBC0XTs</t>
  </si>
  <si>
    <t>http://t.co/sgtXZpJdFR</t>
  </si>
  <si>
    <t>http://t.co/JpbcrgYT6z</t>
  </si>
  <si>
    <t>https://t.co/FVn1ODPB7H</t>
  </si>
  <si>
    <t>https://t.co/r6fYomBVlL</t>
  </si>
  <si>
    <t>https://t.co/MKFbVYtRxb</t>
  </si>
  <si>
    <t>http://t.co/c4CdF5g9sQ</t>
  </si>
  <si>
    <t>https://t.co/elb5UntkTB</t>
  </si>
  <si>
    <t>https://t.co/QFSlXoi3Gw</t>
  </si>
  <si>
    <t>http://t.co/PzZVaPnSVB</t>
  </si>
  <si>
    <t>http://t.co/IaghNW8Xm2</t>
  </si>
  <si>
    <t>https://t.co/fzHi7kYoaz</t>
  </si>
  <si>
    <t>https://t.co/91ajNjT9lO</t>
  </si>
  <si>
    <t>http://t.co/T6LO16Brnt</t>
  </si>
  <si>
    <t>https://t.co/19QwS9qcks</t>
  </si>
  <si>
    <t>https://t.co/Hv9GzOQ2R3</t>
  </si>
  <si>
    <t>https://t.co/jTkp3kDcSZ</t>
  </si>
  <si>
    <t>https://t.co/3mt10yx6Tm</t>
  </si>
  <si>
    <t>https://t.co/yiIVwLaPNB</t>
  </si>
  <si>
    <t>http://t.co/3Z9kPKze6Q</t>
  </si>
  <si>
    <t>https://t.co/oWuY2Otpba</t>
  </si>
  <si>
    <t>https://t.co/ia9MPbhwuq</t>
  </si>
  <si>
    <t>https://t.co/b8LJdxwrz8</t>
  </si>
  <si>
    <t>http://t.co/goBvGRIt5W</t>
  </si>
  <si>
    <t>https://t.co/hEoLDh7bi5</t>
  </si>
  <si>
    <t>https://t.co/uD7SNq1HXM</t>
  </si>
  <si>
    <t>https://t.co/yNzgVAlB4D</t>
  </si>
  <si>
    <t>http://t.co/42NF9myJFC</t>
  </si>
  <si>
    <t>https://t.co/8bGn4MfewK</t>
  </si>
  <si>
    <t>http://t.co/sPmADVQ6It</t>
  </si>
  <si>
    <t>https://t.co/rJ0oOPsGBT</t>
  </si>
  <si>
    <t>https://t.co/xqRu03xDRk</t>
  </si>
  <si>
    <t>https://t.co/RMkf7jACew</t>
  </si>
  <si>
    <t>http://t.co/I3kjUoxKlg</t>
  </si>
  <si>
    <t>http://t.co/JLnNlsZgWW</t>
  </si>
  <si>
    <t>http://t.co/Mlj9a1KGw7</t>
  </si>
  <si>
    <t>https://t.co/mpAYmPYLiA</t>
  </si>
  <si>
    <t>https://t.co/1RfNxGqP4w</t>
  </si>
  <si>
    <t>https://t.co/PGjl86XG3I</t>
  </si>
  <si>
    <t>https://t.co/Jkmq4MMPMA</t>
  </si>
  <si>
    <t>https://t.co/j7h5FUygG3</t>
  </si>
  <si>
    <t>https://t.co/jSK8sv6Yih</t>
  </si>
  <si>
    <t>https://t.co/gV7JdTR841</t>
  </si>
  <si>
    <t>https://t.co/8qpJLhL9ir</t>
  </si>
  <si>
    <t>http://t.co/KZvPnWGLRU</t>
  </si>
  <si>
    <t>https://t.co/zF3Ukt5Suv</t>
  </si>
  <si>
    <t>https://t.co/wcwBxrIvBx</t>
  </si>
  <si>
    <t>https://t.co/dRquaMqdjt</t>
  </si>
  <si>
    <t>https://t.co/9cBMcSHzaO</t>
  </si>
  <si>
    <t>https://t.co/Jm9rTW5JfX</t>
  </si>
  <si>
    <t>http://t.co/eYZLNgalMh</t>
  </si>
  <si>
    <t>http://t.co/IbL01p7pYJ</t>
  </si>
  <si>
    <t>http://t.co/NVPI6AEI9E</t>
  </si>
  <si>
    <t>http://t.co/xt5wkTksDV</t>
  </si>
  <si>
    <t>http://t.co/Nw3VBck8U9</t>
  </si>
  <si>
    <t>https://t.co/ZO4fOGt5V3</t>
  </si>
  <si>
    <t>http://t.co/iqjUfc5Epw</t>
  </si>
  <si>
    <t>http://t.co/PsBpaw7vE3</t>
  </si>
  <si>
    <t>http://t.co/Cic8OymqFD</t>
  </si>
  <si>
    <t>http://t.co/GavHSpWA</t>
  </si>
  <si>
    <t>http://t.co/3mcsWBTIXw</t>
  </si>
  <si>
    <t>http://t.co/zbWxnNb8Zk</t>
  </si>
  <si>
    <t>https://t.co/dGeSEcB0Yu</t>
  </si>
  <si>
    <t>https://t.co/CT7l0yc2Fr</t>
  </si>
  <si>
    <t>https://t.co/tn6MKaH6mv</t>
  </si>
  <si>
    <t>https://t.co/8nxyF0aUKs</t>
  </si>
  <si>
    <t>https://t.co/NVA3MGxvRu</t>
  </si>
  <si>
    <t>https://t.co/XNZmWekE02</t>
  </si>
  <si>
    <t>https://t.co/pnYayGEiGk</t>
  </si>
  <si>
    <t>http://t.co/dEBxcWXZHL</t>
  </si>
  <si>
    <t>https://t.co/oJty7RyDtm</t>
  </si>
  <si>
    <t>https://t.co/YL4T1P2XbA</t>
  </si>
  <si>
    <t>http://t.co/6zzeHl3ZiQ</t>
  </si>
  <si>
    <t>https://t.co/Y8KDTrZhAj</t>
  </si>
  <si>
    <t>https://t.co/EXbP9BDOMD</t>
  </si>
  <si>
    <t>https://t.co/si8yrA7UzL</t>
  </si>
  <si>
    <t>http://t.co/9jz0ANsTuL</t>
  </si>
  <si>
    <t>http://t.co/8rx4lFTNxZ</t>
  </si>
  <si>
    <t>https://t.co/59Ir3ROzXB</t>
  </si>
  <si>
    <t>https://t.co/zjDw4uxWDg</t>
  </si>
  <si>
    <t>http://t.co/FPss24hG</t>
  </si>
  <si>
    <t>https://t.co/FATAeaxWcv</t>
  </si>
  <si>
    <t>https://t.co/pwJPDJ5FE7</t>
  </si>
  <si>
    <t>http://t.co/xAIW6WlZNX</t>
  </si>
  <si>
    <t>http://t.co/3I05Joj8VN</t>
  </si>
  <si>
    <t>https://t.co/qaa6Nr5Bvf</t>
  </si>
  <si>
    <t>https://t.co/xLzQI0oKCJ</t>
  </si>
  <si>
    <t>https://pbs.twimg.com/profile_banners/1163696714/1528272340</t>
  </si>
  <si>
    <t>https://pbs.twimg.com/profile_banners/866900105126854656/1545296657</t>
  </si>
  <si>
    <t>https://pbs.twimg.com/profile_banners/346072615/1414262525</t>
  </si>
  <si>
    <t>https://pbs.twimg.com/profile_banners/86796377/1488058704</t>
  </si>
  <si>
    <t>https://pbs.twimg.com/profile_banners/3001382111/1422367189</t>
  </si>
  <si>
    <t>https://pbs.twimg.com/profile_banners/2813744836/1412684588</t>
  </si>
  <si>
    <t>https://pbs.twimg.com/profile_banners/2863776275/1415278612</t>
  </si>
  <si>
    <t>https://pbs.twimg.com/profile_banners/2839926611/1451655688</t>
  </si>
  <si>
    <t>https://pbs.twimg.com/profile_banners/979290119747219456/1536582175</t>
  </si>
  <si>
    <t>https://pbs.twimg.com/profile_banners/978264774139105281/1549020468</t>
  </si>
  <si>
    <t>https://pbs.twimg.com/profile_banners/1113423972920590336/1554814676</t>
  </si>
  <si>
    <t>https://pbs.twimg.com/profile_banners/354167602/1539168609</t>
  </si>
  <si>
    <t>https://pbs.twimg.com/profile_banners/317395060/1394301029</t>
  </si>
  <si>
    <t>https://pbs.twimg.com/profile_banners/16931906/1542202502</t>
  </si>
  <si>
    <t>https://pbs.twimg.com/profile_banners/809189371/1552572198</t>
  </si>
  <si>
    <t>https://pbs.twimg.com/profile_banners/15964242/1447717555</t>
  </si>
  <si>
    <t>https://pbs.twimg.com/profile_banners/15039950/1555019408</t>
  </si>
  <si>
    <t>https://pbs.twimg.com/profile_banners/197579600/1515847011</t>
  </si>
  <si>
    <t>https://pbs.twimg.com/profile_banners/2589687589/1552384298</t>
  </si>
  <si>
    <t>https://pbs.twimg.com/profile_banners/2321219312/1413917370</t>
  </si>
  <si>
    <t>https://pbs.twimg.com/profile_banners/788900123711533056/1476923536</t>
  </si>
  <si>
    <t>https://pbs.twimg.com/profile_banners/799294174457712644/1487629930</t>
  </si>
  <si>
    <t>https://pbs.twimg.com/profile_banners/883164927225200640/1499403161</t>
  </si>
  <si>
    <t>https://pbs.twimg.com/profile_banners/3253224984/1555032986</t>
  </si>
  <si>
    <t>https://pbs.twimg.com/profile_banners/54983317/1555351951</t>
  </si>
  <si>
    <t>https://pbs.twimg.com/profile_banners/1095372582692491267/1556207421</t>
  </si>
  <si>
    <t>https://pbs.twimg.com/profile_banners/561155821/1549798007</t>
  </si>
  <si>
    <t>https://pbs.twimg.com/profile_banners/822215679726100480/1549425227</t>
  </si>
  <si>
    <t>https://pbs.twimg.com/profile_banners/11134252/1542124038</t>
  </si>
  <si>
    <t>https://pbs.twimg.com/profile_banners/25073877/1550087458</t>
  </si>
  <si>
    <t>https://pbs.twimg.com/profile_banners/822215673812119553/1553098760</t>
  </si>
  <si>
    <t>https://pbs.twimg.com/profile_banners/69159422/1548095075</t>
  </si>
  <si>
    <t>https://pbs.twimg.com/profile_banners/189628044/1413085342</t>
  </si>
  <si>
    <t>https://pbs.twimg.com/profile_banners/41435071/1549288678</t>
  </si>
  <si>
    <t>https://pbs.twimg.com/profile_banners/21322076/1374530325</t>
  </si>
  <si>
    <t>https://pbs.twimg.com/profile_banners/1278387528/1487589442</t>
  </si>
  <si>
    <t>https://pbs.twimg.com/profile_banners/832212701975834625/1551265204</t>
  </si>
  <si>
    <t>https://pbs.twimg.com/profile_banners/196979301/1456152813</t>
  </si>
  <si>
    <t>https://pbs.twimg.com/profile_banners/86200147/1362170533</t>
  </si>
  <si>
    <t>https://pbs.twimg.com/profile_banners/3368398018/1528920032</t>
  </si>
  <si>
    <t>https://pbs.twimg.com/profile_banners/884089152039505920/1500244672</t>
  </si>
  <si>
    <t>https://pbs.twimg.com/profile_banners/20402945/1533568341</t>
  </si>
  <si>
    <t>https://pbs.twimg.com/profile_banners/413145383/1554210847</t>
  </si>
  <si>
    <t>https://pbs.twimg.com/profile_banners/1113807259224682496/1554388082</t>
  </si>
  <si>
    <t>https://pbs.twimg.com/profile_banners/14449681/1347980916</t>
  </si>
  <si>
    <t>https://pbs.twimg.com/profile_banners/73070135/1515520992</t>
  </si>
  <si>
    <t>https://pbs.twimg.com/profile_banners/356955751/1469086228</t>
  </si>
  <si>
    <t>https://pbs.twimg.com/profile_banners/713030872354660352/1534177109</t>
  </si>
  <si>
    <t>https://pbs.twimg.com/profile_banners/313301071/1453981463</t>
  </si>
  <si>
    <t>https://pbs.twimg.com/profile_banners/741282942828318720/1501175029</t>
  </si>
  <si>
    <t>https://pbs.twimg.com/profile_banners/163816182/1544209917</t>
  </si>
  <si>
    <t>https://pbs.twimg.com/profile_banners/24959025/1495640451</t>
  </si>
  <si>
    <t>https://pbs.twimg.com/profile_banners/187353947/1398293049</t>
  </si>
  <si>
    <t>https://pbs.twimg.com/profile_banners/2851735757/1491915562</t>
  </si>
  <si>
    <t>https://pbs.twimg.com/profile_banners/47796743/1539961872</t>
  </si>
  <si>
    <t>https://pbs.twimg.com/profile_banners/4503774853/1546760604</t>
  </si>
  <si>
    <t>https://pbs.twimg.com/profile_banners/22547149/1350012761</t>
  </si>
  <si>
    <t>https://pbs.twimg.com/profile_banners/26810086/1404257268</t>
  </si>
  <si>
    <t>https://pbs.twimg.com/profile_banners/60661887/1555934937</t>
  </si>
  <si>
    <t>https://pbs.twimg.com/profile_banners/202135855/1553599635</t>
  </si>
  <si>
    <t>https://pbs.twimg.com/profile_banners/805710537279602689/1483530225</t>
  </si>
  <si>
    <t>https://pbs.twimg.com/profile_banners/2198470400/1502277400</t>
  </si>
  <si>
    <t>https://pbs.twimg.com/profile_banners/186045787/1544563170</t>
  </si>
  <si>
    <t>https://pbs.twimg.com/profile_banners/599588310/1504201625</t>
  </si>
  <si>
    <t>https://pbs.twimg.com/profile_banners/263143013/1427225560</t>
  </si>
  <si>
    <t>https://pbs.twimg.com/profile_banners/877905820788428801/1546445531</t>
  </si>
  <si>
    <t>https://pbs.twimg.com/profile_banners/1583761766/1414784444</t>
  </si>
  <si>
    <t>https://pbs.twimg.com/profile_banners/6402912/1444798077</t>
  </si>
  <si>
    <t>https://pbs.twimg.com/profile_banners/754798415469383680/1468889446</t>
  </si>
  <si>
    <t>https://pbs.twimg.com/profile_banners/106765039/1543437280</t>
  </si>
  <si>
    <t>https://pbs.twimg.com/profile_banners/381112363/1546624952</t>
  </si>
  <si>
    <t>https://pbs.twimg.com/profile_banners/798912657562669056/1546044885</t>
  </si>
  <si>
    <t>https://pbs.twimg.com/profile_banners/72653/1540335876</t>
  </si>
  <si>
    <t>https://pbs.twimg.com/profile_banners/2841820928/1547966996</t>
  </si>
  <si>
    <t>https://pbs.twimg.com/profile_banners/8216772/1506881357</t>
  </si>
  <si>
    <t>https://pbs.twimg.com/profile_banners/33592188/1552787220</t>
  </si>
  <si>
    <t>https://pbs.twimg.com/profile_banners/326774680/1548961401</t>
  </si>
  <si>
    <t>https://pbs.twimg.com/profile_banners/394150751/1556281189</t>
  </si>
  <si>
    <t>https://pbs.twimg.com/profile_banners/3751685369/1443579348</t>
  </si>
  <si>
    <t>https://pbs.twimg.com/profile_banners/78340097/1555316450</t>
  </si>
  <si>
    <t>https://pbs.twimg.com/profile_banners/484121627/1555569844</t>
  </si>
  <si>
    <t>https://pbs.twimg.com/profile_banners/249337765/1527404175</t>
  </si>
  <si>
    <t>https://pbs.twimg.com/profile_banners/75050644/1512075409</t>
  </si>
  <si>
    <t>https://pbs.twimg.com/profile_banners/24000965/1512409185</t>
  </si>
  <si>
    <t>https://pbs.twimg.com/profile_banners/21441287/1554760106</t>
  </si>
  <si>
    <t>https://pbs.twimg.com/profile_banners/4027499474/1494984529</t>
  </si>
  <si>
    <t>https://pbs.twimg.com/profile_banners/981562908/1526859953</t>
  </si>
  <si>
    <t>https://pbs.twimg.com/profile_banners/904706553521070080/1504535550</t>
  </si>
  <si>
    <t>https://pbs.twimg.com/profile_banners/9006272/1551910114</t>
  </si>
  <si>
    <t>https://pbs.twimg.com/profile_banners/48466793/1556084635</t>
  </si>
  <si>
    <t>https://pbs.twimg.com/profile_banners/1618505694/1389968979</t>
  </si>
  <si>
    <t>https://pbs.twimg.com/profile_banners/84162216/1552085559</t>
  </si>
  <si>
    <t>https://pbs.twimg.com/profile_banners/820845151/1362959098</t>
  </si>
  <si>
    <t>https://pbs.twimg.com/profile_banners/3576880157/1460301265</t>
  </si>
  <si>
    <t>https://pbs.twimg.com/profile_banners/1006278938/1463591207</t>
  </si>
  <si>
    <t>https://pbs.twimg.com/profile_banners/53517151/1399303366</t>
  </si>
  <si>
    <t>https://pbs.twimg.com/profile_banners/1546437576/1519217392</t>
  </si>
  <si>
    <t>https://pbs.twimg.com/profile_banners/1052605528549949440/1539795895</t>
  </si>
  <si>
    <t>https://pbs.twimg.com/profile_banners/3162911248/1436750837</t>
  </si>
  <si>
    <t>https://pbs.twimg.com/profile_banners/938015057119760384/1512495801</t>
  </si>
  <si>
    <t>https://pbs.twimg.com/profile_banners/316496755/1537365692</t>
  </si>
  <si>
    <t>https://pbs.twimg.com/profile_banners/3418461995/1555605853</t>
  </si>
  <si>
    <t>https://pbs.twimg.com/profile_banners/29197155/1539023656</t>
  </si>
  <si>
    <t>https://pbs.twimg.com/profile_banners/540732730/1401402107</t>
  </si>
  <si>
    <t>https://pbs.twimg.com/profile_banners/784231129/1530990891</t>
  </si>
  <si>
    <t>https://pbs.twimg.com/profile_banners/381139091/1527092131</t>
  </si>
  <si>
    <t>https://pbs.twimg.com/profile_banners/3144975525/1543760615</t>
  </si>
  <si>
    <t>https://pbs.twimg.com/profile_banners/7542802/1555965373</t>
  </si>
  <si>
    <t>https://pbs.twimg.com/profile_banners/40409545/1542343175</t>
  </si>
  <si>
    <t>https://pbs.twimg.com/profile_banners/215456604/1545373750</t>
  </si>
  <si>
    <t>https://pbs.twimg.com/profile_banners/56173745/1432188403</t>
  </si>
  <si>
    <t>https://pbs.twimg.com/profile_banners/3323313552/1537304257</t>
  </si>
  <si>
    <t>https://pbs.twimg.com/profile_banners/206364180/1476870560</t>
  </si>
  <si>
    <t>https://pbs.twimg.com/profile_banners/194512268/1554113638</t>
  </si>
  <si>
    <t>https://pbs.twimg.com/profile_banners/997589958/1556115003</t>
  </si>
  <si>
    <t>https://pbs.twimg.com/profile_banners/56781569/1385198362</t>
  </si>
  <si>
    <t>https://pbs.twimg.com/profile_banners/2871670448/1513670670</t>
  </si>
  <si>
    <t>https://pbs.twimg.com/profile_banners/1966876022/1424985081</t>
  </si>
  <si>
    <t>https://pbs.twimg.com/profile_banners/890543049536712704/1551180535</t>
  </si>
  <si>
    <t>https://pbs.twimg.com/profile_banners/944103128059691008/1513927701</t>
  </si>
  <si>
    <t>https://pbs.twimg.com/profile_banners/755861204/1554588637</t>
  </si>
  <si>
    <t>https://pbs.twimg.com/profile_banners/22449875/1552600371</t>
  </si>
  <si>
    <t>https://pbs.twimg.com/profile_banners/18263340/1540520182</t>
  </si>
  <si>
    <t>https://pbs.twimg.com/profile_banners/1036264785787215874/1547313801</t>
  </si>
  <si>
    <t>https://pbs.twimg.com/profile_banners/149954544/1549473491</t>
  </si>
  <si>
    <t>https://pbs.twimg.com/profile_banners/14370739/1498688161</t>
  </si>
  <si>
    <t>https://pbs.twimg.com/profile_banners/507883257/1392992646</t>
  </si>
  <si>
    <t>https://pbs.twimg.com/profile_banners/20455143/1398970462</t>
  </si>
  <si>
    <t>https://pbs.twimg.com/profile_banners/2992962508/1550184599</t>
  </si>
  <si>
    <t>https://pbs.twimg.com/profile_banners/20675681/1547292360</t>
  </si>
  <si>
    <t>https://pbs.twimg.com/profile_banners/327340568/1496669398</t>
  </si>
  <si>
    <t>https://pbs.twimg.com/profile_banners/2994674352/1479921371</t>
  </si>
  <si>
    <t>https://pbs.twimg.com/profile_banners/46315077/1556187795</t>
  </si>
  <si>
    <t>https://pbs.twimg.com/profile_banners/3232793442/1494366699</t>
  </si>
  <si>
    <t>https://pbs.twimg.com/profile_banners/730479827094921218/1544546236</t>
  </si>
  <si>
    <t>https://pbs.twimg.com/profile_banners/807898490/1462340205</t>
  </si>
  <si>
    <t>https://pbs.twimg.com/profile_banners/14534896/1435184095</t>
  </si>
  <si>
    <t>https://pbs.twimg.com/profile_banners/145019564/1508686112</t>
  </si>
  <si>
    <t>https://pbs.twimg.com/profile_banners/887126704568664064/1500347106</t>
  </si>
  <si>
    <t>https://pbs.twimg.com/profile_banners/342922268/1540618647</t>
  </si>
  <si>
    <t>https://pbs.twimg.com/profile_banners/897902161648119810/1514960968</t>
  </si>
  <si>
    <t>https://pbs.twimg.com/profile_banners/2899718247/1535039982</t>
  </si>
  <si>
    <t>https://pbs.twimg.com/profile_banners/71289947/1488475338</t>
  </si>
  <si>
    <t>https://pbs.twimg.com/profile_banners/619401819/1495282811</t>
  </si>
  <si>
    <t>https://pbs.twimg.com/profile_banners/740149146/1405394400</t>
  </si>
  <si>
    <t>https://pbs.twimg.com/profile_banners/1018917794690228224/1538688964</t>
  </si>
  <si>
    <t>https://pbs.twimg.com/profile_banners/513200822/1364217180</t>
  </si>
  <si>
    <t>https://pbs.twimg.com/profile_banners/14462419/1549887633</t>
  </si>
  <si>
    <t>https://pbs.twimg.com/profile_banners/251034857/1474608490</t>
  </si>
  <si>
    <t>https://pbs.twimg.com/profile_banners/957663943329222656/1517472004</t>
  </si>
  <si>
    <t>https://pbs.twimg.com/profile_banners/224819989/1463831757</t>
  </si>
  <si>
    <t>https://pbs.twimg.com/profile_banners/23589265/1464044355</t>
  </si>
  <si>
    <t>https://pbs.twimg.com/profile_banners/1308926202/1396223992</t>
  </si>
  <si>
    <t>https://pbs.twimg.com/profile_banners/259670448/1539338317</t>
  </si>
  <si>
    <t>https://pbs.twimg.com/profile_banners/1927148990/1552405386</t>
  </si>
  <si>
    <t>https://pbs.twimg.com/profile_banners/735061916146601989/1538053745</t>
  </si>
  <si>
    <t>https://pbs.twimg.com/profile_banners/13001192/1519856923</t>
  </si>
  <si>
    <t>https://pbs.twimg.com/profile_banners/1633052412/1461064203</t>
  </si>
  <si>
    <t>https://pbs.twimg.com/profile_banners/88345291/1453305875</t>
  </si>
  <si>
    <t>https://pbs.twimg.com/profile_banners/1734525270/1526567443</t>
  </si>
  <si>
    <t>https://pbs.twimg.com/profile_banners/1017787275629998081/1534430043</t>
  </si>
  <si>
    <t>https://pbs.twimg.com/profile_banners/52851653/1398388806</t>
  </si>
  <si>
    <t>https://pbs.twimg.com/profile_banners/26005689/1415308953</t>
  </si>
  <si>
    <t>https://pbs.twimg.com/profile_banners/972904272965881857/1555821870</t>
  </si>
  <si>
    <t>https://pbs.twimg.com/profile_banners/1394938777/1466621950</t>
  </si>
  <si>
    <t>https://pbs.twimg.com/profile_banners/759251/1508752874</t>
  </si>
  <si>
    <t>https://pbs.twimg.com/profile_banners/943094361679716353/1513965211</t>
  </si>
  <si>
    <t>https://pbs.twimg.com/profile_banners/1084140046100373504/1547406472</t>
  </si>
  <si>
    <t>https://pbs.twimg.com/profile_banners/267274566/1366481070</t>
  </si>
  <si>
    <t>https://pbs.twimg.com/profile_banners/12952842/1398714505</t>
  </si>
  <si>
    <t>https://pbs.twimg.com/profile_banners/16883300/1539203114</t>
  </si>
  <si>
    <t>https://pbs.twimg.com/profile_banners/1586888712/1534204774</t>
  </si>
  <si>
    <t>https://pbs.twimg.com/profile_banners/277536157/1539978212</t>
  </si>
  <si>
    <t>https://pbs.twimg.com/profile_banners/637284028/1421423027</t>
  </si>
  <si>
    <t>https://pbs.twimg.com/profile_banners/357679949/1400482518</t>
  </si>
  <si>
    <t>https://pbs.twimg.com/profile_banners/242903772/1494550077</t>
  </si>
  <si>
    <t>https://pbs.twimg.com/profile_banners/897114994210484226/1502726302</t>
  </si>
  <si>
    <t>https://pbs.twimg.com/profile_banners/704011412352442368/1487964072</t>
  </si>
  <si>
    <t>https://pbs.twimg.com/profile_banners/869123954/1532754108</t>
  </si>
  <si>
    <t>https://pbs.twimg.com/profile_banners/847547612119142404/1490907416</t>
  </si>
  <si>
    <t>https://pbs.twimg.com/profile_banners/17447949/1526410843</t>
  </si>
  <si>
    <t>https://pbs.twimg.com/profile_banners/24610862/1555662320</t>
  </si>
  <si>
    <t>https://pbs.twimg.com/profile_banners/323622526/1493865666</t>
  </si>
  <si>
    <t>https://pbs.twimg.com/profile_banners/738770876284477442/1471445484</t>
  </si>
  <si>
    <t>https://pbs.twimg.com/profile_banners/153504840/1465247415</t>
  </si>
  <si>
    <t>https://pbs.twimg.com/profile_banners/133758157/1447444808</t>
  </si>
  <si>
    <t>https://pbs.twimg.com/profile_banners/27741136/1423781781</t>
  </si>
  <si>
    <t>https://pbs.twimg.com/profile_banners/94682555/1519233288</t>
  </si>
  <si>
    <t>https://pbs.twimg.com/profile_banners/48400758/1418814731</t>
  </si>
  <si>
    <t>https://pbs.twimg.com/profile_banners/1019156439187804161/1547472098</t>
  </si>
  <si>
    <t>https://pbs.twimg.com/profile_banners/297138979/1545903079</t>
  </si>
  <si>
    <t>https://pbs.twimg.com/profile_banners/2648996348/1466960351</t>
  </si>
  <si>
    <t>https://pbs.twimg.com/profile_banners/141071353/1543894872</t>
  </si>
  <si>
    <t>https://pbs.twimg.com/profile_banners/731614779828109312/1552098252</t>
  </si>
  <si>
    <t>https://pbs.twimg.com/profile_banners/141074181/1555027007</t>
  </si>
  <si>
    <t>https://pbs.twimg.com/profile_banners/205615496/1556272306</t>
  </si>
  <si>
    <t>https://pbs.twimg.com/profile_banners/4208945423/1552395751</t>
  </si>
  <si>
    <t>https://pbs.twimg.com/profile_banners/843847820/1436283685</t>
  </si>
  <si>
    <t>https://pbs.twimg.com/profile_banners/794519515266777088/1508336113</t>
  </si>
  <si>
    <t>https://pbs.twimg.com/profile_banners/729084375762001920/1462668618</t>
  </si>
  <si>
    <t>https://pbs.twimg.com/profile_banners/983254848882720768/1545279590</t>
  </si>
  <si>
    <t>https://pbs.twimg.com/profile_banners/557213193/1420436245</t>
  </si>
  <si>
    <t>https://pbs.twimg.com/profile_banners/20562637/1545063807</t>
  </si>
  <si>
    <t>https://pbs.twimg.com/profile_banners/510615330/1529952300</t>
  </si>
  <si>
    <t>https://pbs.twimg.com/profile_banners/2511210782/1413918017</t>
  </si>
  <si>
    <t>https://pbs.twimg.com/profile_banners/17349191/1530562913</t>
  </si>
  <si>
    <t>https://pbs.twimg.com/profile_banners/18128547/1548345490</t>
  </si>
  <si>
    <t>https://pbs.twimg.com/profile_banners/248481789/1519837062</t>
  </si>
  <si>
    <t>https://pbs.twimg.com/profile_banners/2279709169/1483387553</t>
  </si>
  <si>
    <t>https://pbs.twimg.com/profile_banners/20637408/1526254947</t>
  </si>
  <si>
    <t>https://pbs.twimg.com/profile_banners/450904322/1465816539</t>
  </si>
  <si>
    <t>https://pbs.twimg.com/profile_banners/1564072062/1412800207</t>
  </si>
  <si>
    <t>https://pbs.twimg.com/profile_banners/3266368963/1436994852</t>
  </si>
  <si>
    <t>https://pbs.twimg.com/profile_banners/112798281/1541607436</t>
  </si>
  <si>
    <t>https://pbs.twimg.com/profile_banners/831533503468666882/1556121212</t>
  </si>
  <si>
    <t>https://pbs.twimg.com/profile_banners/285190720/1397268692</t>
  </si>
  <si>
    <t>https://pbs.twimg.com/profile_banners/2863546669/1542211556</t>
  </si>
  <si>
    <t>https://pbs.twimg.com/profile_banners/1408852670/1533848703</t>
  </si>
  <si>
    <t>https://pbs.twimg.com/profile_banners/25056415/1544443341</t>
  </si>
  <si>
    <t>https://pbs.twimg.com/profile_banners/1416369786/1368237640</t>
  </si>
  <si>
    <t>https://pbs.twimg.com/profile_banners/410757849/1506384911</t>
  </si>
  <si>
    <t>https://pbs.twimg.com/profile_banners/30354991/1553004657</t>
  </si>
  <si>
    <t>https://pbs.twimg.com/profile_banners/3145961315/1527027998</t>
  </si>
  <si>
    <t>https://pbs.twimg.com/profile_banners/25458410/1446429096</t>
  </si>
  <si>
    <t>https://pbs.twimg.com/profile_banners/26270132/1501269283</t>
  </si>
  <si>
    <t>https://pbs.twimg.com/profile_banners/1116058542400835584/1554924495</t>
  </si>
  <si>
    <t>https://pbs.twimg.com/profile_banners/399669441/1492111295</t>
  </si>
  <si>
    <t>https://pbs.twimg.com/profile_banners/186041925/1529277017</t>
  </si>
  <si>
    <t>https://pbs.twimg.com/profile_banners/3406019392/1438883585</t>
  </si>
  <si>
    <t>https://pbs.twimg.com/profile_banners/1092187092/1406794579</t>
  </si>
  <si>
    <t>https://pbs.twimg.com/profile_banners/292942965/1460710738</t>
  </si>
  <si>
    <t>https://pbs.twimg.com/profile_banners/3405809501/1438879434</t>
  </si>
  <si>
    <t>https://pbs.twimg.com/profile_banners/356786715/1509029428</t>
  </si>
  <si>
    <t>https://pbs.twimg.com/profile_banners/868598948/1542498100</t>
  </si>
  <si>
    <t>https://pbs.twimg.com/profile_banners/15458694/1549482935</t>
  </si>
  <si>
    <t>https://pbs.twimg.com/profile_banners/260851869/1482714763</t>
  </si>
  <si>
    <t>https://pbs.twimg.com/profile_banners/1032867653491163136/1555730847</t>
  </si>
  <si>
    <t>https://pbs.twimg.com/profile_banners/596934150/1545241967</t>
  </si>
  <si>
    <t>https://pbs.twimg.com/profile_banners/1424343872/1554747931</t>
  </si>
  <si>
    <t>https://pbs.twimg.com/profile_banners/244169490/1530025199</t>
  </si>
  <si>
    <t>https://pbs.twimg.com/profile_banners/958133793755316229/1517441161</t>
  </si>
  <si>
    <t>https://pbs.twimg.com/profile_banners/109702390/1541613868</t>
  </si>
  <si>
    <t>https://pbs.twimg.com/profile_banners/20227724/1497302124</t>
  </si>
  <si>
    <t>https://pbs.twimg.com/profile_banners/487345669/1551200414</t>
  </si>
  <si>
    <t>https://pbs.twimg.com/profile_banners/342134583/1442998729</t>
  </si>
  <si>
    <t>https://pbs.twimg.com/profile_banners/2809959174/1549845785</t>
  </si>
  <si>
    <t>https://pbs.twimg.com/profile_banners/1658684538/1547386607</t>
  </si>
  <si>
    <t>https://pbs.twimg.com/profile_banners/86531292/1404307952</t>
  </si>
  <si>
    <t>https://pbs.twimg.com/profile_banners/279623396/1445389919</t>
  </si>
  <si>
    <t>https://pbs.twimg.com/profile_banners/499221506/1441988132</t>
  </si>
  <si>
    <t>https://pbs.twimg.com/profile_banners/931276548/1553153004</t>
  </si>
  <si>
    <t>https://pbs.twimg.com/profile_banners/727931409801744384/1545940234</t>
  </si>
  <si>
    <t>https://pbs.twimg.com/profile_banners/3386319724/1438371577</t>
  </si>
  <si>
    <t>https://pbs.twimg.com/profile_banners/22666795/1419853459</t>
  </si>
  <si>
    <t>https://pbs.twimg.com/profile_banners/550703304/1396425448</t>
  </si>
  <si>
    <t>https://pbs.twimg.com/profile_banners/471741741/1401303859</t>
  </si>
  <si>
    <t>https://pbs.twimg.com/profile_banners/2602959463/1506338154</t>
  </si>
  <si>
    <t>https://pbs.twimg.com/profile_banners/945918632642494464/1514368023</t>
  </si>
  <si>
    <t>https://pbs.twimg.com/profile_banners/717686709983424513/1530688889</t>
  </si>
  <si>
    <t>https://pbs.twimg.com/profile_banners/22147639/1540314009</t>
  </si>
  <si>
    <t>https://pbs.twimg.com/profile_banners/134099142/1521411915</t>
  </si>
  <si>
    <t>https://pbs.twimg.com/profile_banners/187842578/1554757870</t>
  </si>
  <si>
    <t>https://pbs.twimg.com/profile_banners/262687553/1519664205</t>
  </si>
  <si>
    <t>https://pbs.twimg.com/profile_banners/27631892/1511096332</t>
  </si>
  <si>
    <t>https://pbs.twimg.com/profile_banners/3304319059/1537433001</t>
  </si>
  <si>
    <t>https://pbs.twimg.com/profile_banners/953856611943985152/1546786341</t>
  </si>
  <si>
    <t>https://pbs.twimg.com/profile_banners/306209103/1528582507</t>
  </si>
  <si>
    <t>https://pbs.twimg.com/profile_banners/40213270/1552393256</t>
  </si>
  <si>
    <t>en-gb</t>
  </si>
  <si>
    <t>fr</t>
  </si>
  <si>
    <t>es</t>
  </si>
  <si>
    <t>it</t>
  </si>
  <si>
    <t>http://abs.twimg.com/images/themes/theme1/bg.png</t>
  </si>
  <si>
    <t>http://abs.twimg.com/images/themes/theme16/bg.gif</t>
  </si>
  <si>
    <t>http://abs.twimg.com/images/themes/theme18/bg.gif</t>
  </si>
  <si>
    <t>http://abs.twimg.com/images/themes/theme3/bg.gif</t>
  </si>
  <si>
    <t>http://abs.twimg.com/images/themes/theme14/bg.gif</t>
  </si>
  <si>
    <t>http://abs.twimg.com/images/themes/theme15/bg.png</t>
  </si>
  <si>
    <t>http://abs.twimg.com/images/themes/theme2/bg.gif</t>
  </si>
  <si>
    <t>http://abs.twimg.com/images/themes/theme19/bg.gif</t>
  </si>
  <si>
    <t>http://abs.twimg.com/images/themes/theme4/bg.gif</t>
  </si>
  <si>
    <t>http://abs.twimg.com/images/themes/theme13/bg.gif</t>
  </si>
  <si>
    <t>http://abs.twimg.com/images/themes/theme9/bg.gif</t>
  </si>
  <si>
    <t>http://abs.twimg.com/images/themes/theme8/bg.gif</t>
  </si>
  <si>
    <t>http://abs.twimg.com/images/themes/theme10/bg.gif</t>
  </si>
  <si>
    <t>http://abs.twimg.com/images/themes/theme11/bg.gif</t>
  </si>
  <si>
    <t>http://abs.twimg.com/images/themes/theme6/bg.gif</t>
  </si>
  <si>
    <t>http://abs.twimg.com/images/themes/theme5/bg.gif</t>
  </si>
  <si>
    <t>http://abs.twimg.com/images/themes/theme7/bg.gif</t>
  </si>
  <si>
    <t>http://abs.twimg.com/images/themes/theme12/bg.gif</t>
  </si>
  <si>
    <t>http://pbs.twimg.com/profile_images/1476983708/1MyImage-Twitter_normal.JPG</t>
  </si>
  <si>
    <t>http://pbs.twimg.com/profile_images/560076322366427138/tYUcvf5Y_normal.jpeg</t>
  </si>
  <si>
    <t>http://pbs.twimg.com/profile_images/519462656852250624/UfPoAD4Y_normal.jpeg</t>
  </si>
  <si>
    <t>http://pbs.twimg.com/profile_images/530342959544152064/EiFqI2xN_normal.jpeg</t>
  </si>
  <si>
    <t>http://pbs.twimg.com/profile_images/524555131245719552/P-KmJ-5D_normal.jpeg</t>
  </si>
  <si>
    <t>http://pbs.twimg.com/profile_images/979293787812806657/HUXBk9w9_normal.jpg</t>
  </si>
  <si>
    <t>http://pbs.twimg.com/profile_images/1087299199350308865/4WYQTmC3_normal.jpg</t>
  </si>
  <si>
    <t>http://pbs.twimg.com/profile_images/1081753394153443333/MAAifNLI_normal.jpg</t>
  </si>
  <si>
    <t>http://pbs.twimg.com/profile_images/1079451043984015361/jJZjPFQ7_normal.jpg</t>
  </si>
  <si>
    <t>http://pbs.twimg.com/profile_images/1062063273686777862/TyR7Emp9_normal.jpg</t>
  </si>
  <si>
    <t>http://pbs.twimg.com/profile_images/429341286592565248/kNpEVcv4_normal.jpeg</t>
  </si>
  <si>
    <t>http://pbs.twimg.com/profile_images/1120416983651115008/g9lxl8Dc_normal.jpg</t>
  </si>
  <si>
    <t>http://pbs.twimg.com/profile_images/809155444677582848/gqTc6JEd_normal.jpg</t>
  </si>
  <si>
    <t>http://pbs.twimg.com/profile_images/859982100904148992/hv5soju7_normal.jpg</t>
  </si>
  <si>
    <t>http://pbs.twimg.com/profile_images/975343259001106432/7uzLo2Tx_normal.jpg</t>
  </si>
  <si>
    <t>http://pbs.twimg.com/profile_images/874276197357596672/kUuht00m_normal.jpg</t>
  </si>
  <si>
    <t>http://pbs.twimg.com/profile_images/1059888693945630720/yex0Gcbi_normal.jpg</t>
  </si>
  <si>
    <t>http://pbs.twimg.com/profile_images/1121136445811503104/zIqb3qhX_normal.png</t>
  </si>
  <si>
    <t>http://pbs.twimg.com/profile_images/856624075564646400/YK7tXBqT_normal.jpg</t>
  </si>
  <si>
    <t>http://pbs.twimg.com/profile_images/713037637125332992/vWagrsSW_normal.jpg</t>
  </si>
  <si>
    <t>http://pbs.twimg.com/profile_images/1029633326624256001/6Y9EqOno_normal.jpg</t>
  </si>
  <si>
    <t>http://pbs.twimg.com/profile_images/1062063433347153921/p4sLf6kD_normal.jpg</t>
  </si>
  <si>
    <t>http://pbs.twimg.com/profile_images/837326433051676677/zGcLe9iq_normal.jpg</t>
  </si>
  <si>
    <t>http://pbs.twimg.com/profile_images/1024636438535659521/tNDVMm67_normal.jpg</t>
  </si>
  <si>
    <t>http://pbs.twimg.com/profile_images/1057931778420326401/DE4q6Wti_normal.jpg</t>
  </si>
  <si>
    <t>http://pbs.twimg.com/profile_images/755121211546349568/KRQ7CEG-_normal.jpg</t>
  </si>
  <si>
    <t>http://pbs.twimg.com/profile_images/648837135/W_logo_normal.JPG</t>
  </si>
  <si>
    <t>http://pbs.twimg.com/profile_images/1054871227758653441/_qeJ_8eV_normal.jpg</t>
  </si>
  <si>
    <t>http://pbs.twimg.com/profile_images/1121567719105548289/_nJxaN1T_normal.jpg</t>
  </si>
  <si>
    <t>http://pbs.twimg.com/profile_images/1011025399201927168/K8RRaEBZ_normal.jpg</t>
  </si>
  <si>
    <t>http://pbs.twimg.com/profile_images/1014964863251243009/R1pRlnpU_normal.jpg</t>
  </si>
  <si>
    <t>http://pbs.twimg.com/profile_images/715119174712958977/M2fBUKwA_normal.jpg</t>
  </si>
  <si>
    <t>http://pbs.twimg.com/profile_images/1650569304/12599a33-aace-4a89-929e-3cd434c1f875_normal.jpg</t>
  </si>
  <si>
    <t>http://pbs.twimg.com/profile_images/1000044672746598400/wH__1klC_normal.jpg</t>
  </si>
  <si>
    <t>http://pbs.twimg.com/profile_images/908631250986029056/z2eJn4-X_normal.jpg</t>
  </si>
  <si>
    <t>http://pbs.twimg.com/profile_images/1070995270765305856/6IHgWcje_normal.jpg</t>
  </si>
  <si>
    <t>http://pbs.twimg.com/profile_images/1065726631531163648/KxKeKSnH_normal.jpg</t>
  </si>
  <si>
    <t>http://pbs.twimg.com/profile_images/1021235863412518912/fHi5rraT_normal.jpg</t>
  </si>
  <si>
    <t>http://pbs.twimg.com/profile_images/1009630409024417793/2UDNfOSM_normal.jpg</t>
  </si>
  <si>
    <t>http://pbs.twimg.com/profile_images/1113441188705722368/vw_VmUNr_normal.jpg</t>
  </si>
  <si>
    <t>http://pbs.twimg.com/profile_images/1053575606900793348/7CpiKBkj_normal.jpg</t>
  </si>
  <si>
    <t>http://pbs.twimg.com/profile_images/1104152978359906304/zQ00-o-2_normal.jpg</t>
  </si>
  <si>
    <t>http://pbs.twimg.com/profile_images/750104720975470593/w19teZOM_normal.jpg</t>
  </si>
  <si>
    <t>http://pbs.twimg.com/profile_images/966288771539980293/JrRG814b_normal.jpg</t>
  </si>
  <si>
    <t>http://pbs.twimg.com/profile_images/638357217322921984/Cx_B249M_normal.jpg</t>
  </si>
  <si>
    <t>http://pbs.twimg.com/profile_images/1118924896661385222/sJTUfp13_normal.png</t>
  </si>
  <si>
    <t>http://pbs.twimg.com/profile_images/999321540473712640/RM9YcYLE_normal.jpg</t>
  </si>
  <si>
    <t>http://pbs.twimg.com/profile_images/1016713726211133440/6i66CetN_normal.jpg</t>
  </si>
  <si>
    <t>http://pbs.twimg.com/profile_images/1063290679437156353/y2nAulGM_normal.jpg</t>
  </si>
  <si>
    <t>http://pbs.twimg.com/profile_images/1076001462855991296/iUu5g-Yx_normal.jpg</t>
  </si>
  <si>
    <t>http://pbs.twimg.com/profile_images/515129250446602240/-Oif7MQf_normal.jpeg</t>
  </si>
  <si>
    <t>http://pbs.twimg.com/profile_images/1117451576833134592/Kww6rRbT_normal.jpg</t>
  </si>
  <si>
    <t>http://pbs.twimg.com/profile_images/759316325923684352/_uPDXdJw_normal.jpg</t>
  </si>
  <si>
    <t>http://pbs.twimg.com/profile_images/1102461279141126149/-FpnRa5z_normal.png</t>
  </si>
  <si>
    <t>http://pbs.twimg.com/profile_images/1085268116420980736/whCwj0Yv_normal.jpg</t>
  </si>
  <si>
    <t>http://pbs.twimg.com/profile_images/1120879643337170944/ErjfUBtR_normal.jpg</t>
  </si>
  <si>
    <t>http://pbs.twimg.com/profile_images/1112856372280999936/rHik7sEl_normal.jpg</t>
  </si>
  <si>
    <t>http://pbs.twimg.com/profile_images/558365504797024257/4eJEfgWy_normal.jpeg</t>
  </si>
  <si>
    <t>http://pbs.twimg.com/profile_images/1116081052206891019/pzoMme8Z_normal.jpg</t>
  </si>
  <si>
    <t>http://pbs.twimg.com/profile_images/1120800345737912321/4txcjQu5_normal.jpg</t>
  </si>
  <si>
    <t>http://pbs.twimg.com/profile_images/1074739913172471809/A1LnUi8z_normal.jpg</t>
  </si>
  <si>
    <t>http://pbs.twimg.com/profile_images/660978527290966016/OHo9dSmN_normal.jpg</t>
  </si>
  <si>
    <t>http://pbs.twimg.com/profile_images/1044041288969056262/wCi2-5ah_normal.jpg</t>
  </si>
  <si>
    <t>http://pbs.twimg.com/profile_images/1047663229252431873/l7diEJnf_normal.jpg</t>
  </si>
  <si>
    <t>http://pbs.twimg.com/profile_images/1047963388372873222/htw9v-gq_normal.jpg</t>
  </si>
  <si>
    <t>http://pbs.twimg.com/profile_images/67532387/photo_box_temp_normal.jpg</t>
  </si>
  <si>
    <t>http://pbs.twimg.com/profile_images/1031470917388521472/W4Wc3HmE_normal.jpg</t>
  </si>
  <si>
    <t>http://pbs.twimg.com/profile_images/502755694655725569/rajwQoij_normal.jpeg</t>
  </si>
  <si>
    <t>http://pbs.twimg.com/profile_images/958972694506168320/xzc1MH6v_normal.jpg</t>
  </si>
  <si>
    <t>http://pbs.twimg.com/profile_images/455636280815390720/WPQ2NWtx_normal.jpeg</t>
  </si>
  <si>
    <t>http://pbs.twimg.com/profile_images/882565336591212545/h__oMvCR_normal.jpg</t>
  </si>
  <si>
    <t>http://pbs.twimg.com/profile_images/989250710284984322/1ZwM00em_normal.jpg</t>
  </si>
  <si>
    <t>http://pbs.twimg.com/profile_images/722381217627316229/fXGMcgGA_normal.jpg</t>
  </si>
  <si>
    <t>http://pbs.twimg.com/profile_images/603585120/hsg_twitter2_normal.jpg</t>
  </si>
  <si>
    <t>http://pbs.twimg.com/profile_images/1030100307727069187/1ULwvPJv_normal.jpg</t>
  </si>
  <si>
    <t>http://pbs.twimg.com/profile_images/508960761826131968/LnvhR8ED_normal.png</t>
  </si>
  <si>
    <t>http://pbs.twimg.com/profile_images/944264638799273984/TVWCM-EH_normal.jpg</t>
  </si>
  <si>
    <t>http://pbs.twimg.com/profile_images/1118837939323248646/OFb_l0Qm_normal.jpg</t>
  </si>
  <si>
    <t>http://pbs.twimg.com/profile_images/556110551240044545/YjyY2RsC_normal.png</t>
  </si>
  <si>
    <t>http://pbs.twimg.com/profile_images/988518835585073152/FgC1yECa_normal.jpg</t>
  </si>
  <si>
    <t>http://pbs.twimg.com/profile_images/3730542119/9d0fee8232adb1bd5021b7a531532f8b_normal.jpeg</t>
  </si>
  <si>
    <t>http://pbs.twimg.com/profile_images/979406211480195073/QUGFE60M_normal.jpg</t>
  </si>
  <si>
    <t>http://pbs.twimg.com/profile_images/1022545280032559105/O83_ESRY_normal.jpg</t>
  </si>
  <si>
    <t>http://pbs.twimg.com/profile_images/1095852867473178624/-PAZ67fU_normal.png</t>
  </si>
  <si>
    <t>http://pbs.twimg.com/profile_images/690309931195432960/11aBYRrS_normal.png</t>
  </si>
  <si>
    <t>http://pbs.twimg.com/profile_images/762877132489973764/vOyHSVDz_normal.jpg</t>
  </si>
  <si>
    <t>http://pbs.twimg.com/profile_images/1121713380983627776/5fpAGU6D_normal.png</t>
  </si>
  <si>
    <t>http://pbs.twimg.com/profile_images/1099101586725449728/Qalg7yLb_normal.jpg</t>
  </si>
  <si>
    <t>http://pbs.twimg.com/profile_images/887662979902304257/azSzxYkB_normal.jpg</t>
  </si>
  <si>
    <t>http://pbs.twimg.com/profile_images/468832376504586240/FARBNapq_normal.jpeg</t>
  </si>
  <si>
    <t>http://pbs.twimg.com/profile_images/1101580437611266055/AGJ5gGQf_normal.png</t>
  </si>
  <si>
    <t>http://pbs.twimg.com/profile_images/675428309509890048/tmpT1ERD_normal.jpg</t>
  </si>
  <si>
    <t>http://pbs.twimg.com/profile_images/1095382457136877569/uiRQoX1u_normal.jpg</t>
  </si>
  <si>
    <t>http://pbs.twimg.com/profile_images/761655837769158656/nFrL-d4G_normal.jpg</t>
  </si>
  <si>
    <t>http://pbs.twimg.com/profile_images/1094094131855609856/fkG043IT_normal.jpg</t>
  </si>
  <si>
    <t>http://pbs.twimg.com/profile_images/3204816313/935a53855cfa0983059b72cc1155e3f3_normal.jpeg</t>
  </si>
  <si>
    <t>http://pbs.twimg.com/profile_images/1022127633507725313/kJ-KgaTH_normal.jpg</t>
  </si>
  <si>
    <t>http://pbs.twimg.com/profile_images/621427490209202177/MLxuH67w_normal.jpg</t>
  </si>
  <si>
    <t>http://pbs.twimg.com/profile_images/1472962982/facebook_headshot_02_normal.JPG</t>
  </si>
  <si>
    <t>http://pbs.twimg.com/profile_images/745239832151080960/wB1_Nigq_normal.jpg</t>
  </si>
  <si>
    <t>http://pbs.twimg.com/profile_images/852221350034817024/T9sDEHvi_normal.jpg</t>
  </si>
  <si>
    <t>http://pbs.twimg.com/profile_images/1093306247766515712/MBaqSY2M_normal.jpg</t>
  </si>
  <si>
    <t>http://pbs.twimg.com/profile_images/651220199887106048/MsZAzV5s_normal.jpg</t>
  </si>
  <si>
    <t>http://pbs.twimg.com/profile_images/1093560090265710592/C6vORrWr_normal.jpg</t>
  </si>
  <si>
    <t>http://pbs.twimg.com/profile_images/3112753420/92baa27f1ef484ab2dc4066155aee038_normal.png</t>
  </si>
  <si>
    <t>http://pbs.twimg.com/profile_images/1062415923951263744/moRlml3w_normal.jpg</t>
  </si>
  <si>
    <t>http://pbs.twimg.com/profile_images/875370822260719617/vPxbJicr_normal.jpg</t>
  </si>
  <si>
    <t>http://pbs.twimg.com/profile_images/1119435604410814464/5oczbiet_normal.png</t>
  </si>
  <si>
    <t>http://pbs.twimg.com/profile_images/1051599662593888257/EtkmNGkM_normal.jpg</t>
  </si>
  <si>
    <t>http://pbs.twimg.com/profile_images/991437109071237120/OaC8FAEN_normal.jpg</t>
  </si>
  <si>
    <t>http://pbs.twimg.com/profile_images/815836523681763328/Z96XU2bM_normal.jpg</t>
  </si>
  <si>
    <t>http://pbs.twimg.com/profile_images/646312034150281216/c_UloVcR_normal.png</t>
  </si>
  <si>
    <t>http://pbs.twimg.com/profile_images/1033039338563674113/cJve9KLp_normal.jpg</t>
  </si>
  <si>
    <t>http://pbs.twimg.com/profile_images/1096665617350815744/-UK9TQ1U_normal.png</t>
  </si>
  <si>
    <t>http://pbs.twimg.com/profile_images/718314653181427716/9gKTzW1d_normal.jpg</t>
  </si>
  <si>
    <t>http://pbs.twimg.com/profile_images/485049154880536576/ZoQ3rXKw_normal.png</t>
  </si>
  <si>
    <t>http://pbs.twimg.com/profile_images/945953979535564800/L3zNCNHo_normal.jpg</t>
  </si>
  <si>
    <t>http://pbs.twimg.com/profile_images/1043769703607480320/GkHF57iM_normal.jpg</t>
  </si>
  <si>
    <t>http://pbs.twimg.com/profile_images/895923338853437440/KW7XTG1T_normal.jpg</t>
  </si>
  <si>
    <t>http://pbs.twimg.com/profile_images/971310079139090432/Y14nFBbX_normal.jpg</t>
  </si>
  <si>
    <t>http://pbs.twimg.com/profile_images/695215710444896256/gy-YYLKZ_normal.jpg</t>
  </si>
  <si>
    <t>http://pbs.twimg.com/profile_images/969350258613420033/ZOfLc4dP_normal.jpg</t>
  </si>
  <si>
    <t>http://pbs.twimg.com/profile_images/450319539507445760/1plg7_ao_normal.png</t>
  </si>
  <si>
    <t>http://pbs.twimg.com/profile_images/854661661130715137/PlpSHt4H_normal.jpg</t>
  </si>
  <si>
    <t>Open Twitter Page for This Person</t>
  </si>
  <si>
    <t>https://twitter.com/flower_power_67</t>
  </si>
  <si>
    <t>https://twitter.com/zulutron</t>
  </si>
  <si>
    <t>https://twitter.com/wolfofwolfst</t>
  </si>
  <si>
    <t>https://twitter.com/jefflee2020</t>
  </si>
  <si>
    <t>https://twitter.com/exarmytrucks</t>
  </si>
  <si>
    <t>https://twitter.com/scania_online</t>
  </si>
  <si>
    <t>https://twitter.com/truckplantparts</t>
  </si>
  <si>
    <t>https://twitter.com/truckplantsales</t>
  </si>
  <si>
    <t>https://twitter.com/swapnil5979</t>
  </si>
  <si>
    <t>https://twitter.com/wiomax_md</t>
  </si>
  <si>
    <t>https://twitter.com/rhajoshr</t>
  </si>
  <si>
    <t>https://twitter.com/roadfreightappg</t>
  </si>
  <si>
    <t>https://twitter.com/rhanews</t>
  </si>
  <si>
    <t>https://twitter.com/brunobertez</t>
  </si>
  <si>
    <t>https://twitter.com/juliechang1</t>
  </si>
  <si>
    <t>https://twitter.com/damicoaustin</t>
  </si>
  <si>
    <t>https://twitter.com/eclipsediag</t>
  </si>
  <si>
    <t>https://twitter.com/zachlubarsky</t>
  </si>
  <si>
    <t>https://twitter.com/mattyglesias</t>
  </si>
  <si>
    <t>https://twitter.com/r6rider</t>
  </si>
  <si>
    <t>https://twitter.com/tallgarv</t>
  </si>
  <si>
    <t>https://twitter.com/gnrailuk</t>
  </si>
  <si>
    <t>https://twitter.com/gnrupdates</t>
  </si>
  <si>
    <t>https://twitter.com/cati_careers</t>
  </si>
  <si>
    <t>https://twitter.com/riederstravis86</t>
  </si>
  <si>
    <t>https://twitter.com/chwalker16</t>
  </si>
  <si>
    <t>https://twitter.com/transportlaw</t>
  </si>
  <si>
    <t>https://twitter.com/drakekoefoed2</t>
  </si>
  <si>
    <t>https://twitter.com/joshua4congress</t>
  </si>
  <si>
    <t>https://twitter.com/workday</t>
  </si>
  <si>
    <t>https://twitter.com/emenogugd</t>
  </si>
  <si>
    <t>https://twitter.com/t42592</t>
  </si>
  <si>
    <t>https://twitter.com/potus</t>
  </si>
  <si>
    <t>https://twitter.com/gop</t>
  </si>
  <si>
    <t>https://twitter.com/realdonaldtrump</t>
  </si>
  <si>
    <t>https://twitter.com/whitehouse</t>
  </si>
  <si>
    <t>https://twitter.com/hppundit</t>
  </si>
  <si>
    <t>https://twitter.com/manginoonkdkaam</t>
  </si>
  <si>
    <t>https://twitter.com/texomashomepage</t>
  </si>
  <si>
    <t>https://twitter.com/abc7amarillo</t>
  </si>
  <si>
    <t>https://twitter.com/wamylove</t>
  </si>
  <si>
    <t>https://twitter.com/caterham7</t>
  </si>
  <si>
    <t>https://twitter.com/iancorner4</t>
  </si>
  <si>
    <t>https://twitter.com/theifactory1</t>
  </si>
  <si>
    <t>https://twitter.com/datadazza</t>
  </si>
  <si>
    <t>https://twitter.com/advlogsupport</t>
  </si>
  <si>
    <t>https://twitter.com/marathontrucker</t>
  </si>
  <si>
    <t>https://twitter.com/rhachriss</t>
  </si>
  <si>
    <t>https://twitter.com/fmwmlaw</t>
  </si>
  <si>
    <t>https://twitter.com/cnbc</t>
  </si>
  <si>
    <t>https://twitter.com/totalinuk</t>
  </si>
  <si>
    <t>https://twitter.com/inckcog</t>
  </si>
  <si>
    <t>https://twitter.com/gsrobins</t>
  </si>
  <si>
    <t>https://twitter.com/simonkucher</t>
  </si>
  <si>
    <t>https://twitter.com/crampley</t>
  </si>
  <si>
    <t>https://twitter.com/greenworldwide</t>
  </si>
  <si>
    <t>https://twitter.com/patbrailey</t>
  </si>
  <si>
    <t>https://twitter.com/abcommuters</t>
  </si>
  <si>
    <t>https://twitter.com/gatwickexpress</t>
  </si>
  <si>
    <t>https://twitter.com/bakersfieldnow</t>
  </si>
  <si>
    <t>https://twitter.com/bakocom</t>
  </si>
  <si>
    <t>https://twitter.com/ldi_hq</t>
  </si>
  <si>
    <t>https://twitter.com/hugoacosta_</t>
  </si>
  <si>
    <t>https://twitter.com/zachcoooer8288</t>
  </si>
  <si>
    <t>https://twitter.com/kmphfox26</t>
  </si>
  <si>
    <t>https://twitter.com/kool_kix</t>
  </si>
  <si>
    <t>https://twitter.com/htsihlis</t>
  </si>
  <si>
    <t>https://twitter.com/chccs</t>
  </si>
  <si>
    <t>https://twitter.com/chtransit</t>
  </si>
  <si>
    <t>https://twitter.com/rhasarahm</t>
  </si>
  <si>
    <t>https://twitter.com/rhatracyl</t>
  </si>
  <si>
    <t>https://twitter.com/officialctaa</t>
  </si>
  <si>
    <t>https://twitter.com/joannhutchinson</t>
  </si>
  <si>
    <t>https://twitter.com/kuebixtms</t>
  </si>
  <si>
    <t>https://twitter.com/truckeramt</t>
  </si>
  <si>
    <t>https://twitter.com/sj_markham</t>
  </si>
  <si>
    <t>https://twitter.com/sf_transit_news</t>
  </si>
  <si>
    <t>https://twitter.com/kilodelta</t>
  </si>
  <si>
    <t>https://twitter.com/pgllogistics</t>
  </si>
  <si>
    <t>https://twitter.com/wapatosd</t>
  </si>
  <si>
    <t>https://twitter.com/wolfie_smith</t>
  </si>
  <si>
    <t>https://twitter.com/sw_help</t>
  </si>
  <si>
    <t>https://twitter.com/cvtc_cdl</t>
  </si>
  <si>
    <t>https://twitter.com/dallas</t>
  </si>
  <si>
    <t>https://twitter.com/cdl</t>
  </si>
  <si>
    <t>https://twitter.com/denverpost</t>
  </si>
  <si>
    <t>https://twitter.com/protoolreviews</t>
  </si>
  <si>
    <t>https://twitter.com/apextoolgroup</t>
  </si>
  <si>
    <t>https://twitter.com/bemcwilliam</t>
  </si>
  <si>
    <t>https://twitter.com/walky22talky</t>
  </si>
  <si>
    <t>https://twitter.com/tombamonte</t>
  </si>
  <si>
    <t>https://twitter.com/ashtonslegal</t>
  </si>
  <si>
    <t>https://twitter.com/brookedtaylor</t>
  </si>
  <si>
    <t>https://twitter.com/shachikurl</t>
  </si>
  <si>
    <t>https://twitter.com/acoyne</t>
  </si>
  <si>
    <t>https://twitter.com/chantalhbert</t>
  </si>
  <si>
    <t>https://twitter.com/rosiebarton</t>
  </si>
  <si>
    <t>https://twitter.com/cbcthenational</t>
  </si>
  <si>
    <t>https://twitter.com/ct_lopez1</t>
  </si>
  <si>
    <t>https://twitter.com/bensemchee</t>
  </si>
  <si>
    <t>https://twitter.com/einshippingnews</t>
  </si>
  <si>
    <t>https://twitter.com/creepstakes</t>
  </si>
  <si>
    <t>https://twitter.com/islandgoth</t>
  </si>
  <si>
    <t>https://twitter.com/jon_doughnut</t>
  </si>
  <si>
    <t>https://twitter.com/albertbridgecap</t>
  </si>
  <si>
    <t>https://twitter.com/ashleylynch</t>
  </si>
  <si>
    <t>https://twitter.com/mybellasparkles</t>
  </si>
  <si>
    <t>https://twitter.com/vanbcdispatch</t>
  </si>
  <si>
    <t>https://twitter.com/editorbcmea</t>
  </si>
  <si>
    <t>https://twitter.com/101stmonk3y</t>
  </si>
  <si>
    <t>https://twitter.com/kmtrangel</t>
  </si>
  <si>
    <t>https://twitter.com/justinparmenter</t>
  </si>
  <si>
    <t>https://twitter.com/jamiegrant67</t>
  </si>
  <si>
    <t>https://twitter.com/pjironside</t>
  </si>
  <si>
    <t>https://twitter.com/futureautonomo1</t>
  </si>
  <si>
    <t>https://twitter.com/mcm_ct</t>
  </si>
  <si>
    <t>https://twitter.com/joeknowbest</t>
  </si>
  <si>
    <t>https://twitter.com/unclegtruck</t>
  </si>
  <si>
    <t>https://twitter.com/atasharetheroad</t>
  </si>
  <si>
    <t>https://twitter.com/fmcsa</t>
  </si>
  <si>
    <t>https://twitter.com/ooida</t>
  </si>
  <si>
    <t>https://twitter.com/reevertransport</t>
  </si>
  <si>
    <t>https://twitter.com/tomclarke24g</t>
  </si>
  <si>
    <t>https://twitter.com/truckerworld</t>
  </si>
  <si>
    <t>https://twitter.com/joshuamyra</t>
  </si>
  <si>
    <t>https://twitter.com/postjobfree</t>
  </si>
  <si>
    <t>https://twitter.com/gettingamedical</t>
  </si>
  <si>
    <t>https://twitter.com/sonofabeach56</t>
  </si>
  <si>
    <t>https://twitter.com/southcoasttoday</t>
  </si>
  <si>
    <t>https://twitter.com/sentinelcolo</t>
  </si>
  <si>
    <t>https://twitter.com/tramgary</t>
  </si>
  <si>
    <t>https://twitter.com/philtwyford</t>
  </si>
  <si>
    <t>https://twitter.com/malosilima</t>
  </si>
  <si>
    <t>https://twitter.com/tank442</t>
  </si>
  <si>
    <t>https://twitter.com/247breakdown</t>
  </si>
  <si>
    <t>https://twitter.com/andyoldhamuk</t>
  </si>
  <si>
    <t>https://twitter.com/northernassist</t>
  </si>
  <si>
    <t>https://twitter.com/retr0joe</t>
  </si>
  <si>
    <t>https://twitter.com/anthwrizzle</t>
  </si>
  <si>
    <t>https://twitter.com/a_capable_woman</t>
  </si>
  <si>
    <t>https://twitter.com/publicwrongs</t>
  </si>
  <si>
    <t>https://twitter.com/kilbrniesanders</t>
  </si>
  <si>
    <t>https://twitter.com/stuartbdonovan</t>
  </si>
  <si>
    <t>https://twitter.com/karoribee</t>
  </si>
  <si>
    <t>https://twitter.com/astropuss</t>
  </si>
  <si>
    <t>https://twitter.com/patrickmorgan</t>
  </si>
  <si>
    <t>https://twitter.com/nottmrlwystn</t>
  </si>
  <si>
    <t>https://twitter.com/morningconsult</t>
  </si>
  <si>
    <t>https://twitter.com/gazettedotcom</t>
  </si>
  <si>
    <t>https://twitter.com/schmidtmitchell</t>
  </si>
  <si>
    <t>https://twitter.com/shondo</t>
  </si>
  <si>
    <t>https://twitter.com/vetdannii</t>
  </si>
  <si>
    <t>https://twitter.com/jamesmelville</t>
  </si>
  <si>
    <t>https://twitter.com/coachspegal</t>
  </si>
  <si>
    <t>https://twitter.com/tbhs_fb</t>
  </si>
  <si>
    <t>https://twitter.com/geraldlamb9</t>
  </si>
  <si>
    <t>https://twitter.com/bobfrench3</t>
  </si>
  <si>
    <t>https://twitter.com/elianabenador</t>
  </si>
  <si>
    <t>https://twitter.com/troygirlsbball</t>
  </si>
  <si>
    <t>https://twitter.com/etrucksifta</t>
  </si>
  <si>
    <t>https://twitter.com/yourbackseat</t>
  </si>
  <si>
    <t>https://twitter.com/lizthegrey</t>
  </si>
  <si>
    <t>https://twitter.com/itscaravel</t>
  </si>
  <si>
    <t>https://twitter.com/sharidaann</t>
  </si>
  <si>
    <t>https://twitter.com/sfbay</t>
  </si>
  <si>
    <t>https://twitter.com/coachcharlie87</t>
  </si>
  <si>
    <t>https://twitter.com/malhotrasud</t>
  </si>
  <si>
    <t>https://twitter.com/ttsaoontario</t>
  </si>
  <si>
    <t>https://twitter.com/trucknewstalk</t>
  </si>
  <si>
    <t>https://twitter.com/theericcarter</t>
  </si>
  <si>
    <t>https://twitter.com/tms_trojans</t>
  </si>
  <si>
    <t>https://twitter.com/bobakkabob37</t>
  </si>
  <si>
    <t>https://twitter.com/valliebrownd5</t>
  </si>
  <si>
    <t>https://twitter.com/sfbos</t>
  </si>
  <si>
    <t>https://twitter.com/xy4info</t>
  </si>
  <si>
    <t>https://twitter.com/radikale</t>
  </si>
  <si>
    <t>https://twitter.com/spolitik</t>
  </si>
  <si>
    <t>https://twitter.com/spolitikeu</t>
  </si>
  <si>
    <t>https://twitter.com/nixon_tod</t>
  </si>
  <si>
    <t>https://twitter.com/urbanmanc</t>
  </si>
  <si>
    <t>https://twitter.com/lledwardsan</t>
  </si>
  <si>
    <t>https://twitter.com/gdciaul</t>
  </si>
  <si>
    <t>https://twitter.com/manpoweruktoday</t>
  </si>
  <si>
    <t>https://twitter.com/manpowergroupuk</t>
  </si>
  <si>
    <t>https://twitter.com/karlachristoph1</t>
  </si>
  <si>
    <t>https://twitter.com/kiyaedwards</t>
  </si>
  <si>
    <t>https://twitter.com/kare11</t>
  </si>
  <si>
    <t>https://twitter.com/icontainers</t>
  </si>
  <si>
    <t>https://twitter.com/handyshipping</t>
  </si>
  <si>
    <t>https://twitter.com/go2_stream</t>
  </si>
  <si>
    <t>https://twitter.com/viprocure</t>
  </si>
  <si>
    <t>https://twitter.com/mdean04</t>
  </si>
  <si>
    <t>https://twitter.com/rhalucieb</t>
  </si>
  <si>
    <t>https://twitter.com/dontigerrr</t>
  </si>
  <si>
    <t>https://twitter.com/annarbornews</t>
  </si>
  <si>
    <t>https://twitter.com/infinite_i2g</t>
  </si>
  <si>
    <t>https://twitter.com/westlooptom</t>
  </si>
  <si>
    <t>https://twitter.com/cnn</t>
  </si>
  <si>
    <t>https://twitter.com/bwillard246</t>
  </si>
  <si>
    <t>https://twitter.com/trumpnc4</t>
  </si>
  <si>
    <t>https://twitter.com/fromhuronout</t>
  </si>
  <si>
    <t>https://twitter.com/mlive</t>
  </si>
  <si>
    <t>https://twitter.com/blckgirlfromdet</t>
  </si>
  <si>
    <t>https://twitter.com/michael91693258</t>
  </si>
  <si>
    <t>https://twitter.com/laurenslagter</t>
  </si>
  <si>
    <t>https://twitter.com/gosplitters</t>
  </si>
  <si>
    <t>https://twitter.com/nicholas_whalen</t>
  </si>
  <si>
    <t>https://twitter.com/plummerofficial</t>
  </si>
  <si>
    <t>https://twitter.com/conversionia</t>
  </si>
  <si>
    <t>https://twitter.com/david96306994</t>
  </si>
  <si>
    <t>https://twitter.com/themsboa</t>
  </si>
  <si>
    <t>https://twitter.com/trusteemonicarw</t>
  </si>
  <si>
    <t>https://twitter.com/truckingwithgnw</t>
  </si>
  <si>
    <t>https://twitter.com/todd2spencer</t>
  </si>
  <si>
    <t>https://twitter.com/kerryes</t>
  </si>
  <si>
    <t>https://twitter.com/joplinglobe</t>
  </si>
  <si>
    <t>https://twitter.com/notme001</t>
  </si>
  <si>
    <t>https://twitter.com/accuratedrivers</t>
  </si>
  <si>
    <t>https://twitter.com/ukhaulier</t>
  </si>
  <si>
    <t>https://twitter.com/orbcomm_inc</t>
  </si>
  <si>
    <t>https://twitter.com/buzzandhum</t>
  </si>
  <si>
    <t>https://twitter.com/sarahfreenz</t>
  </si>
  <si>
    <t>https://twitter.com/stockrat</t>
  </si>
  <si>
    <t>https://twitter.com/bbccambs</t>
  </si>
  <si>
    <t>https://twitter.com/rhatcornwell</t>
  </si>
  <si>
    <t>https://twitter.com/tommyrondi</t>
  </si>
  <si>
    <t>https://twitter.com/endgame00</t>
  </si>
  <si>
    <t>https://twitter.com/greaterwgtn</t>
  </si>
  <si>
    <t>https://twitter.com/roger_blakeley</t>
  </si>
  <si>
    <t>https://twitter.com/wgtncc</t>
  </si>
  <si>
    <t>https://twitter.com/chriscalvifree</t>
  </si>
  <si>
    <t>https://twitter.com/ionapannett</t>
  </si>
  <si>
    <t>https://twitter.com/forwardermag</t>
  </si>
  <si>
    <t>https://twitter.com/relaytransport</t>
  </si>
  <si>
    <t>https://twitter.com/axle492</t>
  </si>
  <si>
    <t>https://twitter.com/neednewplanet</t>
  </si>
  <si>
    <t>https://twitter.com/ttnews_official</t>
  </si>
  <si>
    <t>https://twitter.com/adiglobaltrade</t>
  </si>
  <si>
    <t>https://twitter.com/businessinsider</t>
  </si>
  <si>
    <t>https://twitter.com/roadsidemasters</t>
  </si>
  <si>
    <t>https://twitter.com/atc_surrey</t>
  </si>
  <si>
    <t>https://twitter.com/land_line_mag</t>
  </si>
  <si>
    <t>https://twitter.com/schremlandline</t>
  </si>
  <si>
    <t>https://twitter.com/davethul</t>
  </si>
  <si>
    <t>https://twitter.com/jkempcpa</t>
  </si>
  <si>
    <t>https://twitter.com/browntom1234</t>
  </si>
  <si>
    <t>https://twitter.com/captainkudzu</t>
  </si>
  <si>
    <t>https://twitter.com/conservacatgal</t>
  </si>
  <si>
    <t>https://twitter.com/stevengberman</t>
  </si>
  <si>
    <t>https://twitter.com/healthcaredive</t>
  </si>
  <si>
    <t>https://twitter.com/theshopmagazine</t>
  </si>
  <si>
    <t>https://twitter.com/meyerdist</t>
  </si>
  <si>
    <t>https://twitter.com/i_isdonaldtrump</t>
  </si>
  <si>
    <t>https://twitter.com/sheila_copps</t>
  </si>
  <si>
    <t>https://twitter.com/nancyl_hancock</t>
  </si>
  <si>
    <t>https://twitter.com/helenbrocklehu1</t>
  </si>
  <si>
    <t>https://twitter.com/motor_transport</t>
  </si>
  <si>
    <t>https://twitter.com/ecoleautomtl</t>
  </si>
  <si>
    <t>https://twitter.com/shortyroc1979</t>
  </si>
  <si>
    <t>https://twitter.com/kamalaharris</t>
  </si>
  <si>
    <t>https://twitter.com/tryfleet</t>
  </si>
  <si>
    <t>https://twitter.com/quicktsi</t>
  </si>
  <si>
    <t>https://twitter.com/oronline</t>
  </si>
  <si>
    <t>https://twitter.com/chriswi37248709</t>
  </si>
  <si>
    <t>https://twitter.com/amicussolutions</t>
  </si>
  <si>
    <t>https://twitter.com/tomtomwebfleet</t>
  </si>
  <si>
    <t>https://twitter.com/the_mover_mag</t>
  </si>
  <si>
    <t>https://twitter.com/celems_pfisd</t>
  </si>
  <si>
    <t>https://twitter.com/kbyers273</t>
  </si>
  <si>
    <t>https://twitter.com/asmukltd</t>
  </si>
  <si>
    <t>https://twitter.com/transendepod</t>
  </si>
  <si>
    <t>https://twitter.com/emptrainrept</t>
  </si>
  <si>
    <t>https://twitter.com/rhaheather</t>
  </si>
  <si>
    <t>https://twitter.com/theloadstar</t>
  </si>
  <si>
    <t>https://twitter.com/commerciallines</t>
  </si>
  <si>
    <t>https://twitter.com/huffpostpol</t>
  </si>
  <si>
    <t>https://twitter.com/alyourpalster</t>
  </si>
  <si>
    <t>https://twitter.com/trimetbarber</t>
  </si>
  <si>
    <t>https://twitter.com/ignorant_jane</t>
  </si>
  <si>
    <t>https://twitter.com/pdisoftware</t>
  </si>
  <si>
    <t>https://twitter.com/ttndailytweets</t>
  </si>
  <si>
    <t>https://twitter.com/traffix1979</t>
  </si>
  <si>
    <t>https://twitter.com/rocketcdl</t>
  </si>
  <si>
    <t>https://twitter.com/taleman31</t>
  </si>
  <si>
    <t>https://twitter.com/sfmta_muni</t>
  </si>
  <si>
    <t>https://twitter.com/alexdc1</t>
  </si>
  <si>
    <t>https://twitter.com/blacklane</t>
  </si>
  <si>
    <t>https://twitter.com/mrsoaroundworld</t>
  </si>
  <si>
    <t>https://twitter.com/nomorebooks</t>
  </si>
  <si>
    <t>https://twitter.com/fordnation</t>
  </si>
  <si>
    <t>https://twitter.com/jerrypdias</t>
  </si>
  <si>
    <t>https://twitter.com/thecdlschool</t>
  </si>
  <si>
    <t>https://twitter.com/moeyd64</t>
  </si>
  <si>
    <t>https://twitter.com/johnnylarueto</t>
  </si>
  <si>
    <t>https://twitter.com/nedklee12</t>
  </si>
  <si>
    <t>https://twitter.com/dashcamsdontlie</t>
  </si>
  <si>
    <t>https://twitter.com/freightfactor1</t>
  </si>
  <si>
    <t>https://twitter.com/bryanco48015138</t>
  </si>
  <si>
    <t>https://twitter.com/splicedwdm</t>
  </si>
  <si>
    <t>https://twitter.com/skinnybitch_ang</t>
  </si>
  <si>
    <t>https://twitter.com/sourish_dhar</t>
  </si>
  <si>
    <t>https://twitter.com/pmoindia</t>
  </si>
  <si>
    <t>https://twitter.com/railminindia</t>
  </si>
  <si>
    <t>https://twitter.com/railwayseva</t>
  </si>
  <si>
    <t>https://twitter.com/piyushgoyaloffc</t>
  </si>
  <si>
    <t>https://twitter.com/poweredbymhi</t>
  </si>
  <si>
    <t>https://twitter.com/truckn</t>
  </si>
  <si>
    <t>https://twitter.com/ictruckandvan</t>
  </si>
  <si>
    <t>https://twitter.com/7transcan</t>
  </si>
  <si>
    <t>https://twitter.com/logisticsvoices</t>
  </si>
  <si>
    <t>https://twitter.com/rickrollvicvb</t>
  </si>
  <si>
    <t>https://twitter.com/lilycroze</t>
  </si>
  <si>
    <t>https://twitter.com/ukpapers</t>
  </si>
  <si>
    <t>https://twitter.com/rachelswan</t>
  </si>
  <si>
    <t>https://twitter.com/stoneridge_uk</t>
  </si>
  <si>
    <t>https://twitter.com/jamessreaney</t>
  </si>
  <si>
    <t>flower_power_67
The truck driver shortage is over!
_xD83D__xDE9A_ — Jim Cramer, Squawk on the
Street</t>
  </si>
  <si>
    <t>zulutron
RT @wolfofwolfst: Largest US Trucking
Company Details U-Turn of Trucking
Boom. J.B. Hunt: “Volume, or lack
thereof, is obviously the main…</t>
  </si>
  <si>
    <t>wolfofwolfst
Largest US Trucking Company Details
U-Turn of Trucking Boom. J.B. Hunt:
“Volume, or lack thereof, is obviously
the main story.” The inventory
pile-up hurts. And the driver shortage
is ending. https://t.co/ybRUUYsIcv
https://t.co/NNbiqiwLl7</t>
  </si>
  <si>
    <t>jefflee2020
What J.B. Hunt Just Said About
the U-Turn in Trucking by Wolf
Richter • Apr 16, 2019 • Largest
US Trucking Company: “Volume, or
lack thereof, is obviously the
main story.” The inventory pile-up
hurts. And the driver shortage
is ending. https://t.co/4dJYXZVYAt</t>
  </si>
  <si>
    <t>exarmytrucks
Driver shortage – parliamentary
group needs to hear from hauliers
https://t.co/DEKRepsBUM The All-Party
https://t.co/ymF9yktiP2</t>
  </si>
  <si>
    <t>scania_online
Driver shortage – parliamentary
group needs to hear from hauliers
https://t.co/DNEPnOMAnS The All-Party
https://t.co/ORZuVvCbjx</t>
  </si>
  <si>
    <t>truckplantparts
Driver shortage – parliamentary
group needs to hear from hauliers
https://t.co/nyve9UARwo The All-Party
https://t.co/7aDBEI03xg</t>
  </si>
  <si>
    <t>truckplantsales
Driver shortage – parliamentary
group needs to hear from hauliers
https://t.co/nIVtkhkpjN The All-Party
https://t.co/luUxUn8Isa</t>
  </si>
  <si>
    <t>swapnil5979
Increasing demand for #safety and
#security , rise in road #Traffic
congestion, #Truck #Driver shortage,
and reduction in #travel time are
the key factors driving the growth
of the semi-#autonomous #trucks
#market https://t.co/lUIi9q2vCO
#AutonomousVehicles #AutonomousVehicle
https://t.co/zbSejo8OjY</t>
  </si>
  <si>
    <t>wiomax_md
RT @swapnil5979: Increasing demand
for #safety and #security , rise
in road #Traffic congestion, #Truck
#Driver shortage, and reduction
in…</t>
  </si>
  <si>
    <t>rhajoshr
RT @RHANews: Driver shortage -
how is this affecting your business?
@roadfreightappg want to hear from
you: https://t.co/H2x1krQgsW #freigh…</t>
  </si>
  <si>
    <t>roadfreightappg
RT @RHANews: Driver shortage -
how is this affecting your business?
@roadfreightappg want to hear from
you: https://t.co/H2x1krQgsW #freigh…</t>
  </si>
  <si>
    <t>rhanews
Driver shortage - how is this affecting
your business? @roadfreightappg
want to hear from you: https://t.co/H2x1krQgsW
#freight https://t.co/fqxwxsOzTH</t>
  </si>
  <si>
    <t>brunobertez
RT @wolfofwolfst: Largest US Trucking
Company Details U-Turn of Trucking
Boom. J.B. Hunt: “Volume, or lack
thereof, is obviously the main…</t>
  </si>
  <si>
    <t>juliechang1
School districts across the state
are dealing with a critical school
bus driver shortage in large part
b/c they can make a lot more in
the private sector. Here's how
one proposal to raise salaries
would help with that, officials
say. #txlege #txed https://t.co/ltioZ1ibGw</t>
  </si>
  <si>
    <t>damicoaustin
RT @JulieChang1: School districts
across the state are dealing with
a critical school bus driver shortage
in large part b/c they can make
a…</t>
  </si>
  <si>
    <t>eclipsediag
Driver shortage – parliamentary
group needs to hear from hauliers:
https://t.co/yhtW5QPHdU</t>
  </si>
  <si>
    <t>zachlubarsky
@R6Rider @mattyglesias Right, the
main driver is the housing shortage.
The *cause* is zoning, though.</t>
  </si>
  <si>
    <t xml:space="preserve">mattyglesias
</t>
  </si>
  <si>
    <t xml:space="preserve">r6rider
</t>
  </si>
  <si>
    <t>tallgarv
@GNRailUK MOG to SVG 18.20 cancelled
as fault on train. MOG to HFN 18.25
cancelled shortage of driver. Two
trains in a row cancelled. Reasons
omitted from live departures on
your website</t>
  </si>
  <si>
    <t xml:space="preserve">gnrailuk
</t>
  </si>
  <si>
    <t>gnrupdates
RT @TallGarv: @GNRailUK MOG to
SVG 18.20 cancelled as fault on
train. MOG to HFN 18.25 cancelled
shortage of driver. Two trains
in a row ca…</t>
  </si>
  <si>
    <t>cati_careers
Driver shortage is a growing issue
in the transportation industry.
Find out what dispatchers can do
to help attract and retain professional
drivers. https://t.co/NCgGNznheg
https://t.co/EShyxgJQrB</t>
  </si>
  <si>
    <t>riederstravis86
What the “Truck Driver Shortage”
in PA Says About the Trucking Industry
https://t.co/Z7ZJHAug4R</t>
  </si>
  <si>
    <t>chwalker16
RT @TransportLaw: https://t.co/LhD1C3fy0p</t>
  </si>
  <si>
    <t>transportlaw
RT @AshtonsLegal: Our ongoing driver
shortage crisis: where to now?
@TransportLaw provides an update
https://t.co/onokGJTQ0N #drivershortag…</t>
  </si>
  <si>
    <t>drakekoefoed2
@Joshua4Congress The national driver
shortage is a national victim shortage.
They cheat you out of literally
half what you will supposedly make.
Driverless is a joke. The directions
tell you to turn on a street that
doesn't exist. Let management take
the 737 max.</t>
  </si>
  <si>
    <t xml:space="preserve">joshua4congress
</t>
  </si>
  <si>
    <t>workday
"We see a shift because of a skills
shortage. The employee is in the
driver’s seat and it’s all about
belonging in the culture. There
are better ways to work now,” shares
Barbry McGann. #wdaychats https://t.co/wFE3ip6xMu</t>
  </si>
  <si>
    <t>emenogugd
RT @Workday: "We see a shift because
of a skills shortage. The employee
is in the driver’s seat and it’s
all about belonging in the culture…</t>
  </si>
  <si>
    <t>t42592
@WhiteHouse .@realDonaldTrump .@GOP
Robbing HARD-WORKING TRUCKERS of
their PER DIEM! #FACTSMATTER #WAKEUPAMERICA
.@POTUS signed into law a Tax code
that robbed company drivers making
less than $100k. The driver shortage
is real! Drivers have quit, giving
notice, trading in their CDL.</t>
  </si>
  <si>
    <t xml:space="preserve">potus
</t>
  </si>
  <si>
    <t xml:space="preserve">gop
</t>
  </si>
  <si>
    <t xml:space="preserve">realdonaldtrump
</t>
  </si>
  <si>
    <t xml:space="preserve">whitehouse
</t>
  </si>
  <si>
    <t>hppundit
https://t.co/0v6eQR8Al1</t>
  </si>
  <si>
    <t>manginoonkdkaam
Why don't people want to be bus
drivers? Would you feel comfortable
putting your middle or high school
student on Public Transportation?
Newsradio 1020 KDKA https://t.co/0VrX94OtZO</t>
  </si>
  <si>
    <t>texomashomepage
Maintaining enough school bus drivers
is an issue schools not just in
Texoma but across the nation face
regularly. https://t.co/9FjP7ld1f3</t>
  </si>
  <si>
    <t>abc7amarillo
Due to a driver shortage, Amarillo
City Transit will temporarily alternate
bus services starting Thursday
on Routes 22 and 23 during the
week. https://t.co/dzfcCJHc4y</t>
  </si>
  <si>
    <t>wamylove
Largest US Trucking Company: “Volume,
or lack thereof, is obviously the
main story.” The inventory pile-up
hurts. And the driver shortage
is ending.https://t.co/wBCvP7uoc8</t>
  </si>
  <si>
    <t>caterham7
@GNRailUK @IanCorner4 And not the
driver shortage ?</t>
  </si>
  <si>
    <t xml:space="preserve">iancorner4
</t>
  </si>
  <si>
    <t>theifactory1
Key logistics industry challenges
according to the #transportlogistic2019
trend barometer: _xD83D__xDC69_‍_xD83C__xDFEB_ Shortage
of skilled workers _xD83D__xDCC8_ Increased
competition _xD83D__xDE9A_ Driver shortage
_xD83C__xDF87_ Digitalisation of business processes
_xD83C__xDFE2_ Bureaucratic constraints #logistics
https://t.co/dmfITwdkn9</t>
  </si>
  <si>
    <t>datadazza
RT @theifactory1: Key logistics
industry challenges according to
the #transportlogistic2019 trend
barometer: _xD83D__xDC69_‍_xD83C__xDFEB_ Shortage of skilled
worker…</t>
  </si>
  <si>
    <t>advlogsupport
Driver shortage – parliamentary
group needs to hear from hauliers
https://t.co/cp3Au4aPsD</t>
  </si>
  <si>
    <t>marathontrucker
https://t.co/U6Bzyg5yuh We have
to figure out how to keep older
drivers.</t>
  </si>
  <si>
    <t>rhachriss
RT @RHANews: More on @roadfreightappg
APPG calling for operators to let
them know their views on the driver
shortage. A quick survey. https…</t>
  </si>
  <si>
    <t>fmwmlaw
From ⁦@CNBC⁩: Autonomous vehicles
hold promise for trucking industry,
addressing driver shortage. #autonomousvehicles
#driverless #selfdriving #trucking
#truckers #trucks #Transportation
https://t.co/vvZugKuWLN</t>
  </si>
  <si>
    <t xml:space="preserve">cnbc
</t>
  </si>
  <si>
    <t>totalinuk
21% of #freight transport jobs
remain unfilled. Research found
that 79% believed difficulty attracting
women to the roles was a key reason
for the driver shortage. What do
you think could be done to attract
more people to work in this industry?
https://t.co/J5sMmMM4Ci</t>
  </si>
  <si>
    <t>inckcog
RT @TOTALinUK: 21% of #freight
transport jobs remain unfilled.
Research found that 79% believed
difficulty attracting women to
the roles wa…</t>
  </si>
  <si>
    <t>gsrobins
Largest US Trucking Company: “Volume,
or lack thereof, is obviously the
main story.” The inventory pile-up
hurts. And the driver shortage
is ending. https://t.co/Jlnf8pNErj</t>
  </si>
  <si>
    <t>simonkucher
Demand for #freighthauling services
is experiencing strong growth in
the US, but the number of available
qualified truck drivers can’t keep
up. Our expert explains what the
potential consequences are and
how #trucking companies can mitigate
their impact. https://t.co/tB7qCxJfkG
https://t.co/Ac0DtuqE0q</t>
  </si>
  <si>
    <t>crampley
RT @RHANews: More on @roadfreightappg
APPG calling for operators to let
them know their views on the driver
shortage. A quick survey. https…</t>
  </si>
  <si>
    <t>greenworldwide
If domestic carriers are the bloodlines
of American commerce, why has this
industry found it so difficult
to attract and retain drivers to
service U.S. supply chains? And,
were the higher trucking rates
in 2018 reflective of this driver
shortage? https://t.co/qERVphUIdD
https://t.co/nUcwokxxIO</t>
  </si>
  <si>
    <t>patbrailey
@GatwickExpress Why don’t you pull
a rabbit out the hat and bring
back the off peak (early and late)
services you quietly stopped several
years ago? Back then we were told
a multide of reasons, track works,
driver shortage...years later still
no commitment to bring them back.
@ABCommuters</t>
  </si>
  <si>
    <t xml:space="preserve">abcommuters
</t>
  </si>
  <si>
    <t xml:space="preserve">gatwickexpress
</t>
  </si>
  <si>
    <t>bakersfieldnow
“I can teach anybody, you got a
clean driving record, clean background
for most of it, you’re in," https://t.co/DbFS7l04K0</t>
  </si>
  <si>
    <t>bakocom
Truck driver shortage in #Kern
County - Video https://t.co/oRKMbfa5nz
#Bakersfield _xD83D__xDCF0_ https://t.co/QXyWzctteG</t>
  </si>
  <si>
    <t>ldi_hq
Women are starting to make up for
the driver shortage, with 6% representation
in the US and 3% in Canada. https://t.co/CJxN13419T
https://t.co/z8aKZZB8WE</t>
  </si>
  <si>
    <t>hugoacosta_
RT @wolfofwolfst: Largest US Trucking
Company Details U-Turn of Trucking
Boom. J.B. Hunt: “Volume, or lack
thereof, is obviously the main…</t>
  </si>
  <si>
    <t>zachcoooer8288
RT @KMPHFOX26: Kern County is currently
in a truck driver drought https://t.co/z5en5H9gia</t>
  </si>
  <si>
    <t>kmphfox26
Kern County is currently in a truck
driver drought https://t.co/z5en5H9gia</t>
  </si>
  <si>
    <t>kool_kix
RT @KMPHFOX26: Kern County is currently
in a truck driver drought https://t.co/z5en5H9gia</t>
  </si>
  <si>
    <t>htsihlis
Tonight I took @chtransit to the
@chccs board meeting to ask what
can be done about @Chccs driver
shortage.</t>
  </si>
  <si>
    <t xml:space="preserve">chccs
</t>
  </si>
  <si>
    <t xml:space="preserve">chtransit
</t>
  </si>
  <si>
    <t>rhasarahm
RT @RHANews: More on @roadfreightappg
APPG calling for operators to let
them know their views on the driver
shortage. A quick survey. https…</t>
  </si>
  <si>
    <t>rhatracyl
RT @RHANews: More on @roadfreightappg
APPG calling for operators to let
them know their views on the driver
shortage. A quick survey. https…</t>
  </si>
  <si>
    <t>officialctaa
#Texas: #Amarillo City #Transit
alternating service due to driver
shortage - https://t.co/BeJ45aOKjS</t>
  </si>
  <si>
    <t>joannhutchinson
RT @OfficialCTAA: #Texas: #Amarillo
City #Transit alternating service
due to driver shortage - https://t.co/BeJ45aOKjS</t>
  </si>
  <si>
    <t>kuebixtms
A recent study by the U.S. Bureau
of Labor Statistics is questioning
that there is a truck driver shortage
in the US: https://t.co/QmeFEjE4iv</t>
  </si>
  <si>
    <t>truckeramt
Driver shortage solutions https://t.co/ur3Gt0nuz2</t>
  </si>
  <si>
    <t>sj_markham
Company turns trucking into a real-life
video game, believes gamers could
solve driver shortage with trucks
operated by gamers #Trucking https://t.co/GiOYkol1w2</t>
  </si>
  <si>
    <t>sf_transit_news
$44,000 per year salary starting
pay before taxes. This is why #MUNI
has huge driver shortage that is
holding back service expansion.
Absurdly low pay that pushes drivers
to live too far away to make the
job worth it. SF needs to raise
bus driver pay and build more #housing
https://t.co/b6S4y2PxbP</t>
  </si>
  <si>
    <t>kilodelta
RT @SF_Transit_News: $44,000 per
year salary starting pay before
taxes. This is why #MUNI has huge
driver shortage that is holding
back ser…</t>
  </si>
  <si>
    <t>pgllogistics
Tackling Canada’s woman driver
shortage https://t.co/WwFRCotYmr
https://t.co/Ycx05Ufhho</t>
  </si>
  <si>
    <t>wapatosd
NOTICE: Families with elementary
students riding afternoon buses
on Routes 3, 10 &amp;amp; 14, due to
a driver shortage buses serving
those routes will be running late
today (4/19). We appreciate your
understanding as we work as efficiently
as possible to transport your students
safely. https://t.co/JOOK1vHe3I</t>
  </si>
  <si>
    <t>wolfie_smith
@SW_Help Pity though that the driver
of the train at Raynes Park at
13:40 saw fit to close the doors
on embarking passengers without
warning., even though there was
a shortage of trains and space
in the train. We just werent getting
on fast enough . Myself included...</t>
  </si>
  <si>
    <t>sw_help
@AndyOldhamUK No driver would be
called "a shortage of crew" or
"waiting a member of crew". This
was due to an operational incident,
I'm afraid I'm unable to provide
more details. ^MB</t>
  </si>
  <si>
    <t>cvtc_cdl
Colorado truck driver shortage
a challenge for the industry, but
an opportunity for immigrants https://t.co/ikEj6TLUsz
via @denverpost @cdl @Dallas</t>
  </si>
  <si>
    <t xml:space="preserve">dallas
</t>
  </si>
  <si>
    <t xml:space="preserve">cdl
</t>
  </si>
  <si>
    <t xml:space="preserve">denverpost
</t>
  </si>
  <si>
    <t>protoolreviews
There's no shortage of Impact Bits
to choose from - we find out if
the @ApexToolGroup bits, drivers,
and holders stand out in the crowd
in this #review! #tools #drivers
#drilldrivers #fasteners #job #jobs
#work #carpentry #construction
#remodeling #tips https://t.co/UDcqZW53Fg</t>
  </si>
  <si>
    <t xml:space="preserve">apextoolgroup
</t>
  </si>
  <si>
    <t>bemcwilliam
RT @wolfofwolfst: Largest US Trucking
Company Details U-Turn of Trucking
Boom. J.B. Hunt: “Volume, or lack
thereof, is obviously the main…</t>
  </si>
  <si>
    <t>walky22talky
RT @TomBamonte: Japan to accelerate
tearing of self-driving transit
buses to address driver shortage.
https://t.co/YnZQj5ya8p</t>
  </si>
  <si>
    <t>tombamonte
Japan to accelerate tearing of
self-driving transit buses to address
driver shortage. https://t.co/YnZQj5ya8p</t>
  </si>
  <si>
    <t>ashtonslegal
Our ongoing driver shortage crisis:
where to now? @TransportLaw provides
an update https://t.co/onokGJTQ0N
#drivershortage #transport #InternationalRoadTransportUnion
#Europe https://t.co/af9oqBKzI6</t>
  </si>
  <si>
    <t>brookedtaylor
@CBCTheNational @RosieBarton @ChantalHbert
@acoyne @ShachiKurl Supposedly
a driver shortage possibly you
could help improve the gender imbalance
there. Won’t hold my breath. #unitedweroll
#Cdnpoli</t>
  </si>
  <si>
    <t xml:space="preserve">shachikurl
</t>
  </si>
  <si>
    <t xml:space="preserve">acoyne
</t>
  </si>
  <si>
    <t xml:space="preserve">chantalhbert
</t>
  </si>
  <si>
    <t xml:space="preserve">rosiebarton
</t>
  </si>
  <si>
    <t xml:space="preserve">cbcthenational
</t>
  </si>
  <si>
    <t>ct_lopez1
Driver shortage?? Problem solved
@bensemchee https://t.co/yvZRHisep3</t>
  </si>
  <si>
    <t xml:space="preserve">bensemchee
</t>
  </si>
  <si>
    <t>einshippingnews
A truck driver shortage? Maybe
not https://t.co/f8hoEbtiR6</t>
  </si>
  <si>
    <t>creepstakes
@islandgoth I don't get why these
companies just respond with blocking
that driver from being able to
pick that person up again. Fire
the damn driver there ain't a shortage
of drivers https://t.co/yhYzKAxuEd</t>
  </si>
  <si>
    <t xml:space="preserve">islandgoth
</t>
  </si>
  <si>
    <t>jon_doughnut
@AlbertBridgeCap Using ‘drivers’
as an example of those that need
a social safety net is special:
https://t.co/RJDLzHWgIH</t>
  </si>
  <si>
    <t xml:space="preserve">albertbridgecap
</t>
  </si>
  <si>
    <t>ashleylynch
It's essentially Taxi Driver by
way of Joker, but you know what
there isn't a shortage of right
now? Vaguely angry young white
men looking for any pop culture
outlet that tells him being shitty
to people you consider less than
is cool.</t>
  </si>
  <si>
    <t>mybellasparkles
RT @ashleylynch: It's essentially
Taxi Driver by way of Joker, but
you know what there isn't a shortage
of right now? Vaguely angry young…</t>
  </si>
  <si>
    <t>vanbcdispatch
Shortage DRIVER-1 https://t.co/rN28whkeHz
#Shortages1630 @editorbcmea</t>
  </si>
  <si>
    <t xml:space="preserve">editorbcmea
</t>
  </si>
  <si>
    <t>101stmonk3y
What J.B. Hunt Just Said About
the U-Turn in Trucking Largest
US Trucking Company: “Volume, or
lack thereof, is obviously the
main story.” The inventory pile-up
hurts. And the driver shortage
is ending. https://t.co/uTpMgB1dYK</t>
  </si>
  <si>
    <t>kmtrangel
@JustinParmenter And yet people
are confused by the bus driver
shortage</t>
  </si>
  <si>
    <t xml:space="preserve">justinparmenter
</t>
  </si>
  <si>
    <t>jamiegrant67
@PJIronside You won’t cause scotrail
will cancel it due to a driver
shortage</t>
  </si>
  <si>
    <t xml:space="preserve">pjironside
</t>
  </si>
  <si>
    <t>futureautonomo1
RT @TomBamonte: Japan to accelerate
tearing of self-driving transit
buses to address driver shortage.
https://t.co/YnZQj5ya8p</t>
  </si>
  <si>
    <t>mcm_ct
RT @wolfofwolfst: Largest US Trucking
Company Details U-Turn of Trucking
Boom. J.B. Hunt: “Volume, or lack
thereof, is obviously the main…</t>
  </si>
  <si>
    <t>joeknowbest
RT @wolfofwolfst: Largest US Trucking
Company Details U-Turn of Trucking
Boom. J.B. Hunt: “Volume, or lack
thereof, is obviously the main…</t>
  </si>
  <si>
    <t>unclegtruck
@ReeverTransport @OOIDA Well thanks
for the response . No worries I'm
backing off now. For I see no true
leadership from none. I see everyone
wanting to shake hands and have
fake smiles in pictures. Issue
is ELDS then HOS everything else
is a corperate problem like parking
and driver shortage all myths</t>
  </si>
  <si>
    <t xml:space="preserve">atasharetheroad
</t>
  </si>
  <si>
    <t xml:space="preserve">fmcsa
</t>
  </si>
  <si>
    <t>ooida
RT @Land_Line_Mag: Just when they
thought the DRIVE-Safe Act was
the answer to their fake driver
shortage ... .@OOIDA Foundation
says youn…</t>
  </si>
  <si>
    <t>reevertransport
RT @KerryES: Sooo even if there
were a driver shortage (and there
is definitely NOT a driver shortage,
am I right, @Todd2Spencer) then,
may…</t>
  </si>
  <si>
    <t>tomclarke24g
RT @truckerworld: |   Road Transport
  |   Driver shortage – parliamentary
group needs to hear from hauliers
11:00 Wed 17th Apr 2019 | Post…</t>
  </si>
  <si>
    <t>truckerworld
Just when you thought there couldn’t
possibly be anything new to say
about the “driver shortage” issue,
some fuel gets thrown on the fire...
More: https://t.co/FAWGSAukoK</t>
  </si>
  <si>
    <t>joshuamyra
Truck Driver Shortage job - United
States: rig, shipping, carriers,
pool, truck https://t.co/ssjPm462Aq</t>
  </si>
  <si>
    <t>postjobfree
Truck Driver Shortage in California
City, CA: rig, shipping, carriers,
pool, truck https://t.co/Yi4m7b43ut</t>
  </si>
  <si>
    <t>gettingamedical
Unprecedented drug shortage linked
to Brexit, NHS bosses say via the
#BBC ! More only at: https://t.co/cqDCaKyX04
#Medicals #Drivers #PCV #PlusBus
#TruckDrivers #Taxi #MSA #NHS #Bus
#Motorsport #Stagecoach #Driver
#London #Manchester #Nationwide
https://t.co/nkoJFAm8Oy</t>
  </si>
  <si>
    <t>sonofabeach56
RT @wolfofwolfst: Largest US Trucking
Company Details U-Turn of Trucking
Boom. J.B. Hunt: “Volume, or lack
thereof, is obviously the main…</t>
  </si>
  <si>
    <t>southcoasttoday
Truck drivers are responsible for
delivering education materials
to schools, food to supermarkets
and clothes to stores, and for
decades they have connected people
and businesses across the country.
What the profession will look like
in the future, howev… https://t.co/GHgMowPdG5
https://t.co/CmledpkqS2</t>
  </si>
  <si>
    <t>sentinelcolo
GROUND CONTROL: POTHOLES ARE THE
BANE OF EVERY DRIVER'S EXISTENCE
— AND AURORA HAS NO SHORTAGE OF
THEM - Sentinel Colorado https://t.co/SSTN1k0ngf
#Aurora #potholes #CDOT #COtraffic
https://t.co/9cOpo9cvIg</t>
  </si>
  <si>
    <t>tramgary
@malosilima My suggestion to Phil
Tywford @PhilTwyford and Chris
Laidlaw to solve the bus driver
shortage is to look at conditions
of employment. Reduce the 14 hour
days, the 5.5 hours without a break
&amp;amp; increase the hourly rates.
The attitude of one employer is
appalling &amp;amp; needs correcting.</t>
  </si>
  <si>
    <t xml:space="preserve">philtwyford
</t>
  </si>
  <si>
    <t xml:space="preserve">malosilima
</t>
  </si>
  <si>
    <t>tank442
Truck driver shortage to get worse.
https://t.co/32QiXRPizn</t>
  </si>
  <si>
    <t>247breakdown
“Truck driver shortage” has been
a hot topic in the media, despite
the fact that truckers always denied
it. Now the Bureau of Labor Statistics
confirmed that the shortage doesn’t
exist at all. #Trucks #Truck #Trucking
#Transportation https://t.co/6G0NI0z4tz</t>
  </si>
  <si>
    <t xml:space="preserve">andyoldhamuk
</t>
  </si>
  <si>
    <t>northernassist
@Anthwrizzle Hi Anthony, This train
was cancelled because of a shortage
of train drivers. However a driver
has just been sourced and the service
is now being reinstated and will
be starting from Leeds for 10:04.
^JP</t>
  </si>
  <si>
    <t xml:space="preserve">retr0joe
</t>
  </si>
  <si>
    <t xml:space="preserve">anthwrizzle
</t>
  </si>
  <si>
    <t>a_capable_woman
The driver just left us in the
car, complaining of fuel shortage.
Then we saw him going never to
return. I think the driver was
Ole</t>
  </si>
  <si>
    <t>publicwrongs
@kilbrniesanders Functionally yes
for the foreseeable future. Not
the driver shortage etc, which
is a huge part of the problem,
but even if/when contractors are
all on time, we've got a system
based on hub and spoke where buses
are regularly late. That's really
hard to get past</t>
  </si>
  <si>
    <t xml:space="preserve">kilbrniesanders
</t>
  </si>
  <si>
    <t>stuartbdonovan
@AstroPuss @KaroriBee @Publicwrongs
@kilbrniesanders Well patronage
is holding up OK despite the service
cuts caused by the driver shortage.
You're obviously frustrated by
situation, which I can understand.
I'm just suggesting you may want
to focus your rage.</t>
  </si>
  <si>
    <t xml:space="preserve">karoribee
</t>
  </si>
  <si>
    <t xml:space="preserve">astropuss
</t>
  </si>
  <si>
    <t>patrickmorgan
@StuartBDonovan @kilbrniesanders
The hub and spoke model has been
blamed by some, but I think the
key problems lie elsewhere: PTOM,
underfunding, driver shortage,
wrong buses, lack of bus lanes,
poor implementation. A media pile
on too.</t>
  </si>
  <si>
    <t>nottmrlwystn
Due to a driver shortage, 14:07
to Chepstow will start from Birmingham
https://t.co/3qQTGgDWxx</t>
  </si>
  <si>
    <t>morningconsult
Opinion: Americans to Congress:
Pass DRIVE-Safe Act to Fix Crippling
Truck Driver Shortage https://t.co/bAuctmBicd
via Mark Allen</t>
  </si>
  <si>
    <t>gazettedotcom
Report downplays truck driver shortage,
argues better pay could help industry
https://t.co/r6mMUuyhvK</t>
  </si>
  <si>
    <t>schmidtmitchell
Report downplays truck driver shortage,
argues better pay could help industry
- https://t.co/oaGYjVJW3z via @gazettedotcom</t>
  </si>
  <si>
    <t>shondo
@JamesMelville @VetDannii Most
of the vets I used to sign off
beef export around the world were
Spanish...almost exclusively, in
fact. 95% of the vets we had on
site at the abattoir were from
Europe (E.Europe/Spain) - that's
even before getting onto the HGV
driver shortage we'll get!</t>
  </si>
  <si>
    <t xml:space="preserve">vetdannii
</t>
  </si>
  <si>
    <t xml:space="preserve">jamesmelville
</t>
  </si>
  <si>
    <t>coachspegal
RT @TBHS_FB: Middle school parents,
due to our current driver shortage
we will be unable to transport
those athletes to the HS for workouts…</t>
  </si>
  <si>
    <t>tbhs_fb
Middle school parents, due to our
current driver shortage we will
be unable to transport those athletes
to the HS for workouts. However,
the weight room will still be open
and available. We encourage all
parents who are able and willing
to drive players to the HS. Thank
you!</t>
  </si>
  <si>
    <t>geraldlamb9
Check out this article: https://t.co/GUqnm1k80a
https://t.co/GUqnm1k80a</t>
  </si>
  <si>
    <t>bobfrench3
@ElianaBenador Doing it in trucking
now. Big companies cry driver shortage.
It’s really a pay problem.</t>
  </si>
  <si>
    <t xml:space="preserve">elianabenador
</t>
  </si>
  <si>
    <t>troygirlsbball
RT @TBHS_FB: Middle school parents,
due to our current driver shortage
we will be unable to transport
those athletes to the HS for workouts…</t>
  </si>
  <si>
    <t>etrucksifta
U.S. Bureau of Labor Statistics
Department Questions driver Shortage,
read more: https://t.co/NcpIQbqTjF
https://t.co/UziUU807RW</t>
  </si>
  <si>
    <t>yourbackseat
@itscaravel @lizthegrey lack of
funding is not a problem. Nobody
wants to drive a bus anymore which,
a decent paying SF job yet, severe
driver shortage for past 20 yrs
&amp;amp; constant Union fighting (drivers
sick of driving rolling mental
heath wards &amp;amp; teenager fighting
pits)</t>
  </si>
  <si>
    <t xml:space="preserve">lizthegrey
</t>
  </si>
  <si>
    <t xml:space="preserve">itscaravel
</t>
  </si>
  <si>
    <t>sharidaann
RT @TBHS_FB: Middle school parents,
due to our current driver shortage
we will be unable to transport
those athletes to the HS for workouts…</t>
  </si>
  <si>
    <t>sfbay
Orinda has a parking space problem.
City Council meets Tuesday to consider
driver permit and developer fee
programs aimed at alleviating the
shortage. #Orinda #OrindaCityCouncil
#OrindaParking #BART https://t.co/5NTtASLwqy
https://t.co/jQ3gM5UByV</t>
  </si>
  <si>
    <t>coachcharlie87
RT @TBHS_FB: Middle school parents,
due to our current driver shortage
we will be unable to transport
those athletes to the HS for workouts…</t>
  </si>
  <si>
    <t>malhotrasud
Check out my latest article: Is
Driver Retention being more challenging
than Driver Shortage? https://t.co/RJrW8vJXdP
#DriverShortage #Transportation
#Logistics #DriverRetention #DriverManagement
#RoadSafety #DriverDevelopment
#ProfessionalDevelopment #Motivation
#Leadership</t>
  </si>
  <si>
    <t>ttsaoontario
RT @trucknewstalk: This is News?
https://t.co/1BNRByGAm9</t>
  </si>
  <si>
    <t>trucknewstalk
This is News? https://t.co/1BNRByGAm9</t>
  </si>
  <si>
    <t>theericcarter
Show me the money! https://t.co/79OOvkA19O
https://t.co/79OOvkA19O</t>
  </si>
  <si>
    <t>tms_trojans
RT @TBHS_FB: Middle school parents,
due to our current driver shortage
we will be unable to transport
those athletes to the HS for workouts…</t>
  </si>
  <si>
    <t>bobakkabob37
This article from right after the
@sfbos report was released says
it all: https://t.co/crziKxoQBM
Here's the kicker quote from Supervisor
@VallieBrownD5 : “We’re not even
paying them enough to qualify for
affordable housing.”</t>
  </si>
  <si>
    <t xml:space="preserve">valliebrownd5
</t>
  </si>
  <si>
    <t xml:space="preserve">sfbos
</t>
  </si>
  <si>
    <t>xy4info
Billige importerede varer, dårligt
betalte jobs og dårligt arbejdsmiljø
følges ad _xD83D__xDE9B_... @SpolitikEU @Spolitik
#EUROADTRIP @radikale #dkpol https://t.co/vlxz3bBoVF</t>
  </si>
  <si>
    <t xml:space="preserve">radikale
</t>
  </si>
  <si>
    <t xml:space="preserve">spolitik
</t>
  </si>
  <si>
    <t xml:space="preserve">spolitikeu
</t>
  </si>
  <si>
    <t>nixon_tod
@lledwardsan @UrbanManc Not supporting
pavement parking, I'm suggesting
that the fact a disabled driver
has parked there may indicate a
shortage of disabled parking bays.
Disabled access is always an afterthought.
Steps, high kerbs, narrow doors.
Disabled driver just wants to get
close to destination.</t>
  </si>
  <si>
    <t xml:space="preserve">urbanmanc
</t>
  </si>
  <si>
    <t xml:space="preserve">lledwardsan
</t>
  </si>
  <si>
    <t>gdciaul
RT @ManpowerGroupUK: A new solution
for today’s driver shortage. @ManpowerUKtoday
is investing in people’s skills
and helping companies to…</t>
  </si>
  <si>
    <t>manpoweruktoday
A driver shortage of over 50,000
and an ageing workforce – this
ongoing talent shortage is the
biggest challenge right now for
the logistics industry. See how
Manpower’s Driver Academy can help:
https://t.co/qx9tlHOuOD https://t.co/NOcdsmWopV</t>
  </si>
  <si>
    <t>manpowergroupuk
A new solution for today’s driver
shortage. @ManpowerUKtoday is investing
in people’s skills and helping
companies to stay one step ahead
of their competitors. Watch our
introduction to the Manpower Driver
Academy: https://t.co/yAsj7Pr0ws</t>
  </si>
  <si>
    <t>karlachristoph1
RT @kare11: Reporter @kiyaedwards
is talking about Minnesota's school
bus driver shortage today on Sunrise.
Would you make the cut as a bus…</t>
  </si>
  <si>
    <t>kiyaedwards
RT @kare11: Some schools and organizations
say local students can't go on
as many field trips because of
a bus driver shortage, according
t…</t>
  </si>
  <si>
    <t>kare11
Some schools say local students
can't go on as many field trips
because of a bus driver shortage,
according to a new report from
@kiyaedwards. #Sunrisers, what's
your best field trip memory? https://t.co/s1WkiWOKSp</t>
  </si>
  <si>
    <t>icontainers
Truck driver shortage in the US
is expected to hit 175,000 by 2026,
according to ATA figures https://t.co/fQW9vMtij0
#logistics https://t.co/nagE39majC</t>
  </si>
  <si>
    <t xml:space="preserve">handyshipping
</t>
  </si>
  <si>
    <t>go2_stream
RT @RHANews: Driver shortage -
how is this affecting your business?
@roadfreightappg want to hear from
you: https://t.co/H2x1krQgsW #freigh…</t>
  </si>
  <si>
    <t>viprocure
A truck driver shortage? Maybe
not https://t.co/QUECgD2moL https://t.co/CKzAkVR4yE</t>
  </si>
  <si>
    <t>mdean04
Driver shortage - how is this affecting
your business? Please input on
this survey so your voice is heard.
⁦@RHANews⁩ https://t.co/4Sv3GigWkN</t>
  </si>
  <si>
    <t>rhalucieb
RT @RHANews: Driver shortage -
how is this affecting your business?
@roadfreightappg want to hear from
you: https://t.co/H2x1krQgsW #freigh…</t>
  </si>
  <si>
    <t>dontigerrr
No shit Sherlock! How fucking long
did it take to figure this one
out?!?!? https://t.co/ztf42M79ZD</t>
  </si>
  <si>
    <t>annarbornews
Driver shortage prompts Lincoln
Schools to consider privatized
busing https://t.co/cXR1ZNnmq3</t>
  </si>
  <si>
    <t>infinite_i2g
RT @annarbornews: Driver shortage
prompts Lincoln Schools to consider
privatized busing https://t.co/cXR1ZNnmq3</t>
  </si>
  <si>
    <t>westlooptom
@TrumpNc4 @BWillard246 @CNN There
has been a driver shortage for
years. Supply and demand. Those
over the road jobs are tough.Nobody
wants those jobs because people
are away from their family often.
They also have a hard time finding
people that can pass background
and drug tests. https://t.co/RhBbmLiVD3</t>
  </si>
  <si>
    <t xml:space="preserve">cnn
</t>
  </si>
  <si>
    <t xml:space="preserve">bwillard246
</t>
  </si>
  <si>
    <t xml:space="preserve">trumpnc4
</t>
  </si>
  <si>
    <t>fromhuronout
RT @MLive: Driver shortage prompts
Lincoln Schools to consider privatized
busing https://t.co/0ZU26kjCEr</t>
  </si>
  <si>
    <t>mlive
Driver shortage prompts Lincoln
Schools to consider privatized
busing https://t.co/0ZU26kjCEr</t>
  </si>
  <si>
    <t>blckgirlfromdet
RT @MLive: Driver shortage prompts
Lincoln Schools to consider privatized
busing https://t.co/0ZU26kjCEr</t>
  </si>
  <si>
    <t>michael91693258
RT @MLive: Driver shortage prompts
Lincoln Schools to consider privatized
busing https://t.co/0ZU26kjCEr</t>
  </si>
  <si>
    <t>laurenslagter
Driver shortage prompts @GoSplitters
to consider privatized busing https://t.co/Di3SSEgbaY</t>
  </si>
  <si>
    <t xml:space="preserve">gosplitters
</t>
  </si>
  <si>
    <t>nicholas_whalen
The bus driver shortage is also
affecting athletics -- teams are
sometimes needing to find other
transportation to games in St.
Paul. @kare11 #Sunrisers</t>
  </si>
  <si>
    <t>plummerofficial
RT @nicholas_whalen: The bus driver
shortage is also affecting athletics
-- teams are sometimes needing
to find other transportation to
gam…</t>
  </si>
  <si>
    <t>conversionia
The question of whether there is
or is not a truck driver shortage
is making waves between the trucking
industry and an official from the
U.S. Bureau of Labor Statistics.
Where do you stand? https://t.co/2NrOQUYobq</t>
  </si>
  <si>
    <t>david96306994
#NorthernFail coincidence isn’t
it that on first day after Easter
break you cancel lots of trains
due to driver shortage; looks like
you need to fire the person who
signs off the holiday rota</t>
  </si>
  <si>
    <t>themsboa
"You are very needed and an important
part of the education system" -
School Bus Drivers are still needed
especially during the busy spring
season. https://t.co/ySpbYhS691</t>
  </si>
  <si>
    <t>trusteemonicarw
"AUGUSTA TOWNSHIP, MI - Lincoln
Consolidated Schools is considering
privatizing busing in hopes of
improving service and addressing
a driver shortage. The... https://t.co/YQe5QJsz6W</t>
  </si>
  <si>
    <t>truckingwithgnw
RT @KerryES: Sooo even if there
were a driver shortage (and there
is definitely NOT a driver shortage,
am I right, @Todd2Spencer) then,
may…</t>
  </si>
  <si>
    <t xml:space="preserve">todd2spencer
</t>
  </si>
  <si>
    <t>kerryes
Sooo even if there were a driver
shortage (and there is definitely
NOT a driver shortage, am I right,
@Todd2Spencer) then, maybe some
licensing limits on younger drivers
isn't such an insane crackpipe
idea and perhaps choosing state
lines as a practical way to implement
it ... _xD83E__xDDD0_ https://t.co/7bMenkPrtl</t>
  </si>
  <si>
    <t>joplinglobe
Joplin's Sunshine Lamp Trolley
and Metro Area Paratransit System,
or MAPS, will temporarily halt
Saturday public transportation
service beginning this week as
the result of a driver shortage.
https://t.co/hRzPJVAqoY</t>
  </si>
  <si>
    <t>notme001
RT @kare11: Some schools and organizations
say local students can't go on
as many field trips because of
a bus driver shortage, according
t…</t>
  </si>
  <si>
    <t>accuratedrivers
Mesick Schools Faces Bus Driver
Shortage - 9&amp;amp;10 News https://t.co/AiuxS390z7</t>
  </si>
  <si>
    <t>ukhaulier
Driver shortage – parliamentary
group needs to hear from hauliers
@RHANews https://t.co/z35DB5O3rA</t>
  </si>
  <si>
    <t>orbcomm_inc
In the UK, there is a renewed conversation
around driver shortage, believed
to stand at more than 55,000. According
to @UKHaulier the APPG is calling
for operators to contain https://t.co/3NNccgNTSD
#DriverShortage #Retention</t>
  </si>
  <si>
    <t>buzzandhum
@IonaPannett @ChrisCalviFree @WgtnCC
@roger_blakeley @greaterwgtn @sarahfreenz
Kingston, #7 route. Yes, the route
that famously loses service any
time there is a driver shortage.
And I know it's not a city council
problem; but I really need to ask
the city council to maybe stop
and think about the destruction
of public transport before doing
other stuff?</t>
  </si>
  <si>
    <t xml:space="preserve">sarahfreenz
</t>
  </si>
  <si>
    <t>stockrat
@RHATCornwell @RHANews @BBCCambs
I have retired now but all my working
life, “as a lorry driver” the RHA/FTA
have been “discussing the skills
shortage,” and saying the industry
needs more drivers, it doesn’t,
the industry needs to say NO to
Just In Time, customers utilising
vehicles for warehousing and storage.</t>
  </si>
  <si>
    <t xml:space="preserve">bbccambs
</t>
  </si>
  <si>
    <t xml:space="preserve">rhatcornwell
</t>
  </si>
  <si>
    <t>tommyrondi
Autonomous trucking looks like
it could become a commercial success
earlier than autonomous cars, propelled
by a driver shortage that the American
Trucking Associations puts at 60,000
a year for semi drivers. https://t.co/U7RoZi9Cbe</t>
  </si>
  <si>
    <t>endgame00
RT @ORBCOMM_Inc: In the UK, there
is a renewed conversation around
driver shortage, believed to stand
at more than 55,000. According
to @UK…</t>
  </si>
  <si>
    <t xml:space="preserve">greaterwgtn
</t>
  </si>
  <si>
    <t>roger_blakeley
@IonaPannett @buzzandhum @ChrisCalviFree
@WgtnCC @greaterwgtn Yes , I and
other GWRC Wgtn constituency crs
are acutely aware of distress to
to commuters and are working hard
to fix it. Since early Feb problem
of cancellations is NZ Bus driver
shortage. GW CE working with bus
operators , unions, MoT on NZ -wide
action</t>
  </si>
  <si>
    <t xml:space="preserve">wgtncc
</t>
  </si>
  <si>
    <t xml:space="preserve">chriscalvifree
</t>
  </si>
  <si>
    <t xml:space="preserve">ionapannett
</t>
  </si>
  <si>
    <t>forwardermag
Driver shortage – parliamentary
group needs to hear from hauliers
https://t.co/Hg51J6oFt2</t>
  </si>
  <si>
    <t>relaytransport
RT @ForwarderMag: Driver shortage
– parliamentary group needs to
hear from hauliers https://t.co/Hg51J6oFt2</t>
  </si>
  <si>
    <t>axle492
RT @RHANews: Driver shortage -
how is this affecting your business?
@roadfreightappg want to hear from
you: https://t.co/H2x1krQgsW #freigh…</t>
  </si>
  <si>
    <t>neednewplanet
@OOIDA @ttnews_official only 2%
of truck drivers are UNION TEAMSTERS,wages
have been mostly flat the last
20yrs ,it cost the average long
haul driver over $150/week for
meals on the road &amp;amp; NOW THE
COST OF MEALS ARE NO LONGER TAX
DEDUCTIBLE THERE IS NO DRIVER SHORTAGE,
LOW WAGES</t>
  </si>
  <si>
    <t xml:space="preserve">ttnews_official
</t>
  </si>
  <si>
    <t>adiglobaltrade
America's fifth-largest trucking
company has a brand new, tech-heavy
training program — and it shows
how the transportation industry
is trying to fight the trucker
shortage https://t.co/nsAYnXmHKF
via @businessinsider</t>
  </si>
  <si>
    <t xml:space="preserve">businessinsider
</t>
  </si>
  <si>
    <t>roadsidemasters
one of the industry’s biggest challenges
is turnover and employee migration
caused largely by pay and long
hours. https://t.co/oK1200bdM2</t>
  </si>
  <si>
    <t>atc_surrey
Don’t hit the brakes during a #drivershortage.
Here’s how #dispatchers can keep
business running. https://t.co/2FIFugxCQc
https://t.co/f54DDvL2V7</t>
  </si>
  <si>
    <t>land_line_mag
Just when they thought the DRIVE-Safe
Act was the answer to their fake
driver shortage ... .@OOIDA Foundation
says younger-driver stats don't
support DRIVE-Safe Act https://t.co/k4783iocSn
By @SchremLandLine #Truckers #TruckDrivers
#YoungDrivers #DRIVESafeAct https://t.co/UP1qSMSkmD</t>
  </si>
  <si>
    <t xml:space="preserve">schremlandline
</t>
  </si>
  <si>
    <t>davethul
@stevengberman @ConservaCatGal
@captainkudzu @browntom1234 @jkempcpa
Just the opposite. Autonomous semis
will move freight OTR and human
drivers will do the final delivery.
It’s the only way we will ever
solve the driver shortage.</t>
  </si>
  <si>
    <t xml:space="preserve">jkempcpa
</t>
  </si>
  <si>
    <t xml:space="preserve">browntom1234
</t>
  </si>
  <si>
    <t xml:space="preserve">captainkudzu
</t>
  </si>
  <si>
    <t xml:space="preserve">conservacatgal
</t>
  </si>
  <si>
    <t xml:space="preserve">stevengberman
</t>
  </si>
  <si>
    <t>healthcaredive
The graying of America is the main
driver of the upcoming shortage.
https://t.co/Ea9uUMsxYe</t>
  </si>
  <si>
    <t>theshopmagazine
EXCLUSIVE: Driver Shortage Creates
Hurdles for Fast-Growing Meyer
Distributing @meyerdist Hear what
the company has to say about it:
https://t.co/YYg2xGJtG9 https://t.co/6h11PGHZds</t>
  </si>
  <si>
    <t>meyerdist
RT @TheShopMagazine: EXCLUSIVE:
Driver Shortage Creates Hurdles
for Fast-Growing Meyer Distributing
@meyerdist Hear what the company
has t…</t>
  </si>
  <si>
    <t>i_isdonaldtrump
@Sheila_Copps Can you provide influence
to open the door for education
and acceptance of professionals
from abroad? I'm sickened by constantly
getting an Uber driver who is way
more educated than I am. We have
a shortage of MDs due to our poor
treatment of those in residence.
Thank you.</t>
  </si>
  <si>
    <t xml:space="preserve">sheila_copps
</t>
  </si>
  <si>
    <t>nancyl_hancock
RT @I_isDonaldTrump: @Sheila_Copps
Can you provide influence to open
the door for education and acceptance
of professionals from abroad? I'…</t>
  </si>
  <si>
    <t>helenbrocklehu1
RT @ManpowerGroupUK: A new solution
for today’s driver shortage. @ManpowerUKtoday
is investing in people’s skills
and helping companies to…</t>
  </si>
  <si>
    <t xml:space="preserve">motor_transport
</t>
  </si>
  <si>
    <t>ecoleautomtl
Driver shortage is a growing issue
in the transportation industry.
Find out what dispatchers can do
to help attract and retain professional
drivers. https://t.co/lIucWNee0X
https://t.co/b0w2NFZZ1O</t>
  </si>
  <si>
    <t>shortyroc1979
@KamalaHarris Shortage of teachers
is just not the wage gap. I heard
teacher say how BAD the children
act. The teachers cant say anything
with a parent become so angry and
some cases putting their hands
on them. Look at the bus driver
that was attacked by the parents</t>
  </si>
  <si>
    <t xml:space="preserve">kamalaharris
</t>
  </si>
  <si>
    <t>tryfleet
Truck driver shortage in 2019 is
real. Learn what is in your control
(and what's not) to overcome this
challenge while still growing your
business https://t.co/JQHdMPtzo0
#trucking #ltl #transportation
#truckdriver #ftl #smallbusiness
#logistics #freight #lessthantruckload</t>
  </si>
  <si>
    <t>quicktsi
Truck driver shortage affecting
business https://t.co/6sQEbmKHrk
via @oronline</t>
  </si>
  <si>
    <t xml:space="preserve">oronline
</t>
  </si>
  <si>
    <t>chriswi37248709
https://t.co/xIqQM8CU4y _xD83D__xDE01__xD83D__xDCB8__xD83D__xDCB8__xD83D__xDCB8__xD83D__xDCB8__xD83D__xDCB8__xD83D__xDE9A_
#SupplyAndDemand</t>
  </si>
  <si>
    <t>amicussolutions
The All-Party Parliamentary Group
#APPG on #Road #Freight and Logistics
needs to hear how the #skills #shortage
is affecting #hauliers: https://t.co/vFmWnFzgIp</t>
  </si>
  <si>
    <t>tomtomwebfleet
Enhanced driver training and self-driving
trucks: Can technology solve the
HGV driver shortage? (link: https://t.co/9D6h0iwz25)
https://t.co/kCuA6A4tP1 #fleetmanagement
#logistics</t>
  </si>
  <si>
    <t>the_mover_mag
An All-Party Parliamentary Group
on Road Freight and Logistics is
asking those in the transport industry
to take a survey to give their
views on tackling the driver shortage
in the UK. The survey closes on
Tuesday, 30 April. https://t.co/UP4wNI9yO9
#MoverMag</t>
  </si>
  <si>
    <t>celems_pfisd
As most of us know, PfISD (and
surrounding schools) are experiencing
a tremendous bus driver shortage.
PfISD is working very hard to develop
solutions. Please know that we
are aware &amp;amp; that we truly care.
Some changes are already in place
and we hope to see big improvements
soon. https://t.co/G2CNFYQFAY</t>
  </si>
  <si>
    <t>kbyers273
RT @CeleMS_PfISD: As most of us
know, PfISD (and surrounding schools)
are experiencing a tremendous bus
driver shortage. PfISD is working
v…</t>
  </si>
  <si>
    <t>asmukltd
As #logistics staff and driver
shortage increases, appeals to
address the issues increase. Read
more about what the FTA says on
this issue here https://t.co/02DdqGGgqO
https://t.co/TR7fz94Lwf</t>
  </si>
  <si>
    <t>transendepod
RT @RHANews: Driver shortage -
how is this affecting your business?
@roadfreightappg want to hear from
you: https://t.co/H2x1krQgsW #freigh…</t>
  </si>
  <si>
    <t>emptrainrept
That day when the JOLTS numbers
set in: Major national newspaper
headquartered 11 miles (four turns)
from ETR HQ puts out a notice that
distribution in the neighborhood
may be disrupted by a driver shortage
... then the paper just stops coming.</t>
  </si>
  <si>
    <t>rhaheather
RT @RHANews: Driver shortage -
how is this affecting your business?
@roadfreightappg want to hear from
you: https://t.co/H2x1krQgsW #freigh…</t>
  </si>
  <si>
    <t>theloadstar
US rail freight operators capitalise
on truck driver shortage to win
new business https://t.co/rriiPv4QXB</t>
  </si>
  <si>
    <t>commerciallines
A new report casts doubt on the
trucking industry’s claims of a
driver shortage. https://t.co/uBqZGx0iCm
via @HuffPostPol #freight #truckers
#transportation https://t.co/uzmwO8mLLn</t>
  </si>
  <si>
    <t xml:space="preserve">huffpostpol
</t>
  </si>
  <si>
    <t>alyourpalster
@ignorant_jane @TriMetBarber All
I’m saying is the transit industry
could solved the driver shortage
by making the job attractive when
hiring on “They” have no interest
in doing that</t>
  </si>
  <si>
    <t xml:space="preserve">trimetbarber
</t>
  </si>
  <si>
    <t xml:space="preserve">ignorant_jane
</t>
  </si>
  <si>
    <t>pdisoftware
As the trucking industry continues
to make changes to become more
inclusive and attract new talent,
make sure to check out these tips
to keep your current employees
right where you want them - as
part of your business. #logistics
#trucking #PDISoftware https://t.co/RMhaIpCyNW</t>
  </si>
  <si>
    <t>ttndailytweets
RT @Traffix1979: In an attempt
to help relieve the ongoing truck
driver shortage, Ontario has welcomed
the trucking industry into the
Ontar…</t>
  </si>
  <si>
    <t>traffix1979
In an attempt to help relieve the
ongoing truck driver shortage,
Ontario has welcomed the trucking
industry into the Ontario Immigration
Nominee Program. The Ontario Trucking
Association applauded the move,
but will it help solve the problem?
#trucking https://t.co/I5cr7EzzHt</t>
  </si>
  <si>
    <t>rocketcdl
The driver shortage problem has
been festering for about 15 years.
It's time to do something about
it. #drivershortage #transportation
#trucking https://t.co/zitUQnHwmB</t>
  </si>
  <si>
    <t>taleman31
@sfmta_muni Why the 22-Fillmore
to Bay St taking so long time come
at Third 20th ...again with Driver
shortage? Please hire more drivers
with better rewards thanks.</t>
  </si>
  <si>
    <t xml:space="preserve">sfmta_muni
</t>
  </si>
  <si>
    <t>alexdc1
@mrsoaroundworld @Blacklane In
Charlotte - booked them for a 5.00am
pick up and got confirmation then
got an email after midnight saying
they couldn’t deliver as they had
a driver shortage - gave them feedback
and was told I’d been given plenty
of notice! Most arrogant bunch
of assholes ever in my exp</t>
  </si>
  <si>
    <t xml:space="preserve">blacklane
</t>
  </si>
  <si>
    <t xml:space="preserve">mrsoaroundworld
</t>
  </si>
  <si>
    <t>nomorebooks
RT @JerryPDias: The @fordnation
gov't needs to make changes to
Ontario's school bus system to
address a looming driver shortage
in the fall…</t>
  </si>
  <si>
    <t xml:space="preserve">fordnation
</t>
  </si>
  <si>
    <t>jerrypdias
The @fordnation gov't needs to
make changes to Ontario's school
bus system to address a looming
driver shortage in the fall. https://t.co/4lw8VA4i4W</t>
  </si>
  <si>
    <t>thecdlschool
More news about the #truckdriver
shortage! If you're interested
in joining a workforce with great
pay and long-term stability - contact
us today to learn about how you
can obtain your #CDL! #transportation
#trucking #trucker #CDLA #NewJob
#HiringNow https://t.co/FuxtVoBTQk</t>
  </si>
  <si>
    <t>moeyd64
RT @JerryPDias: The @fordnation
gov't needs to make changes to
Ontario's school bus system to
address a looming driver shortage
in the fall…</t>
  </si>
  <si>
    <t>johnnylarueto
RT @JerryPDias: The @fordnation
gov't needs to make changes to
Ontario's school bus system to
address a looming driver shortage
in the fall…</t>
  </si>
  <si>
    <t>nedklee12
RT @dashcamsdontlie: Lol, we have
a driver shortage, this is why,
and you have to run team to California
and really appreciate 3 days off…</t>
  </si>
  <si>
    <t>dashcamsdontlie
Lol, we have a driver shortage,
this is why, and you have to run
team to California and really appreciate
3 days off a month, unless of course
you would like to work some overtime.
#bullshit https://t.co/j9vnfbznUi</t>
  </si>
  <si>
    <t>freightfactor1
US rail freight operators capitalise
on truck driver shortage to win
new business https://t.co/XuJHGTYWhS</t>
  </si>
  <si>
    <t>bryanco48015138
RT @JerryPDias: The @fordnation
gov't needs to make changes to
Ontario's school bus system to
address a looming driver shortage
in the fall…</t>
  </si>
  <si>
    <t>splicedwdm
RT @JerryPDias: The @fordnation
gov't needs to make changes to
Ontario's school bus system to
address a looming driver shortage
in the fall…</t>
  </si>
  <si>
    <t>skinnybitch_ang
RT @dashcamsdontlie: Lol, we have
a driver shortage, this is why,
and you have to run team to California
and really appreciate 3 days off…</t>
  </si>
  <si>
    <t>sourish_dhar
@PiyushGoyalOffc @RailwaySeva @RailMinIndia
@PMOIndia Passengers are unbearably
suffering due to irregular train
services btwn SCL/KXJ to DLCR (55688)
under NEFR (Assam). On the plea
that there are shortage of loco
driver. Please look into the matter.</t>
  </si>
  <si>
    <t xml:space="preserve">pmoindia
</t>
  </si>
  <si>
    <t xml:space="preserve">railminindia
</t>
  </si>
  <si>
    <t xml:space="preserve">railwayseva
</t>
  </si>
  <si>
    <t xml:space="preserve">piyushgoyaloffc
</t>
  </si>
  <si>
    <t>poweredbymhi
Driver Shortage/Capacity Crunch
Voted Biggest Challenge for Supply
Chains in 2019 https://t.co/D6LVPususr</t>
  </si>
  <si>
    <t>truckn
RT @Traffix1979: In an attempt
to help relieve the ongoing truck
driver shortage, Ontario has welcomed
the trucking industry into the
Ontar…</t>
  </si>
  <si>
    <t>ictruckandvan
Are you experiencing a #drivershortage
at your #haulage firm? _xD83D__xDE9A__xD83D__xDC68__xD83D__xDCC9__xD83D__xDC4E_
Then the All-Party Parliamentary
Group (#APPG) on #Road Freight
and #Logistics would like to hear
from you. _xD83D__xDCAC_ https://t.co/qjJM0ezite
#HaveYourSay #MakeADifference #Trucks
#TruckDrivers #TruckOperators https://t.co/K9Z5bANHsA</t>
  </si>
  <si>
    <t>7transcan
RT @logisticsvoices: Driver Shortage
– Parliamentary Group Needs To
Hear From Hauliers. https://t.co/eNpy2Jmign
@RHANews #Logistics #Hauliers #DriverShortage
https://t.co/emaM1OZpG9</t>
  </si>
  <si>
    <t xml:space="preserve">logisticsvoices
</t>
  </si>
  <si>
    <t>rickrollvicvb
May shortage pala ng ikot jeeps
sa UP ngayon, bumagsak daw sa emission
testing sabi ni manong driver</t>
  </si>
  <si>
    <t>lilycroze
RT @rickrollvicvb: May shortage
pala ng ikot jeeps sa UP ngayon,
bumagsak daw sa emission testing
sabi ni manong driver</t>
  </si>
  <si>
    <t>ukpapers
Union Move highlights Muni's Driver
Shortage. Without overtime work,
more than a dozen lines slowed
- https://t.co/m8n6JuChO6 @rachelswan
#frontpagestoday #USA #SanFranciscoChronicle
https://t.co/JvtUWiXOzc</t>
  </si>
  <si>
    <t xml:space="preserve">rachelswan
</t>
  </si>
  <si>
    <t>stoneridge_uk
To combat the driver shortage Manpower
academy aims to train 400 new HGV
drivers a year! Find out more here:
https://t.co/ZlKnxm0vuu https://t.co/Wu1SrX1hR0</t>
  </si>
  <si>
    <t>jamessreaney
RT @JerryPDias: The @fordnation
gov't needs to make changes to
Ontario's school bus system to
address a looming driver shortage
in the fall…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</si>
  <si>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</si>
  <si>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</si>
  <si>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</si>
  <si>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</si>
  <si>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</si>
  <si>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</si>
  <si>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</si>
  <si>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</si>
  <si>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</si>
  <si>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</si>
  <si>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</si>
  <si>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</si>
  <si>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</si>
  <si>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</si>
  <si>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</si>
  <si>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</si>
  <si>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</si>
  <si>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</si>
  <si>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</si>
  <si>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</si>
  <si>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</si>
  <si>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</si>
  <si>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</si>
  <si>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</si>
  <si>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</si>
  <si>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</si>
  <si>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</si>
  <si>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</si>
  <si>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</si>
  <si>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</si>
  <si>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</si>
  <si>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</si>
  <si>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</si>
  <si>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</si>
  <si>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</si>
  <si>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</si>
  <si>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</si>
  <si>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</si>
  <si>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</si>
  <si>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</si>
  <si>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</si>
  <si>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</si>
  <si>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</si>
  <si>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</si>
  <si>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</si>
  <si>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</si>
  <si>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</si>
  <si>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</si>
  <si>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</si>
  <si>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</si>
  <si>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</si>
  <si>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</si>
  <si>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</si>
  <si>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</si>
  <si>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</si>
  <si>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</si>
  <si>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</si>
  <si>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</si>
  <si>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</si>
  <si>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</si>
  <si>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</si>
  <si>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</si>
  <si>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</si>
  <si>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</si>
  <si>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</si>
  <si>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</si>
  <si>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</si>
  <si>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</si>
  <si>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</si>
  <si>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</si>
  <si>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</si>
  <si>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</si>
  <si>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</si>
  <si>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</si>
  <si>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</si>
  <si>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</si>
  <si>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</si>
  <si>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</si>
  <si>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</si>
  <si>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</si>
  <si>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</si>
  <si>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</si>
  <si>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</si>
  <si>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</si>
  <si>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</si>
  <si>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</si>
  <si>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</si>
  <si>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</si>
  <si>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</si>
  <si>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</si>
  <si>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</si>
  <si>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</si>
  <si>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</si>
  <si>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</si>
  <si>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</si>
  <si>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</si>
  <si>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</si>
  <si>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</si>
  <si>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</si>
  <si>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</si>
  <si>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</si>
  <si>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</si>
  <si>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</si>
  <si>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</si>
  <si>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</si>
  <si>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</si>
  <si>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</si>
  <si>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</si>
  <si>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</si>
  <si>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</si>
  <si>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</si>
  <si>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</si>
  <si>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</si>
  <si>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</si>
  <si>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</si>
  <si>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</si>
  <si>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</si>
  <si>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</si>
  <si>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</si>
  <si>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</si>
  <si>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</si>
  <si>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</si>
  <si>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</si>
  <si>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</si>
  <si>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</si>
  <si>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</si>
  <si>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</si>
  <si>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</si>
  <si>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</si>
  <si>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</si>
  <si>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1.0.1.411</t>
  </si>
  <si>
    <t>Top URLs in Tweet in Entire Graph</t>
  </si>
  <si>
    <t>Entire Graph Count</t>
  </si>
  <si>
    <t>Top URLs in Tweet in G1</t>
  </si>
  <si>
    <t>https://telematics.tomtom.com/en_gb/webfleet/blog/enhanced-driver-training-and-self-driving-trucks-can-technology-solve-the-driver-shortage/</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</si>
  <si>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</si>
  <si>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</si>
  <si>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</si>
  <si>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</si>
  <si>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</si>
  <si>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</si>
  <si>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</si>
  <si>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</si>
  <si>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</si>
  <si>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</si>
  <si>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</si>
  <si>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</si>
  <si>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</si>
  <si>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</si>
  <si>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</si>
  <si>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</si>
  <si>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</si>
  <si>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</si>
  <si>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</si>
  <si>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</si>
  <si>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https://www.ukhaulier.co.uk/news/road-transport/haulage/driver-shortage-parliamentary-group-needs-to-hear-from-hauliers/ https://www.thegazette.com/subject/news/business/report-downplays-truck-driver-shortage-argues-better-pay-could-help-industry-20190421 https://www.southcoasttoday.com/news/20190420/truck-driver-shortage-maybe-not http://ow.ly/jtNg30otf4R https://wolfstreet.com/2019/04/16/largest-us-trucking-company-details-u-turn-of-trucking-boom/ https://observer-reporter.com/truck-driver-shortage-affecting-business/article_86b3d794-5a28-11e9-8d2a-8bb422623e83.html https://www.postjobfree.com/job/fg1nt7/rig-shipping-carriers-pool-united-states https://telematics.tomtom.com/en_gb/webfleet/blog/enhanced-driver-training-and-self-driving-trucks-can-technology-solve-the-driver-shortage/ https://theloadstar.com/us-rail-freight-operators-capitalise-on-truck-driver-shortage-to-win-new-business/ https://www.autotrainingcentre.com/blog/4-practices-retaining-drivers-dispatch-school/?utm_content=89496665&amp;utm_medium=social&amp;utm_source=twitter&amp;hss_channel=tw-2321219312</t>
  </si>
  <si>
    <t>https://www.rha.uk.net/news/press-releases/2019-04-april/driver-shortage-%E2%80%93-parliamentary-group-needs-to-hear-from-hauliers https://www.ukhaulier.co.uk/news/road-transport/haulage/driver-shortage-parliamentary-group-needs-to-hear-from-hauliers/ http://www.logisticsvoices.co.uk/driver-shortage-parliamentary-group-needs-to-hear-from-hauliers/ https://handyshippingguide.com/shipping-news/mp-calls-for-road-haulage-interests-to-speak-up-on-skills-and-staff-shortage-in-logistics_11865 https://news.rha.uk.net/#continuous:page-6363</t>
  </si>
  <si>
    <t>http://www.landlinemag.com/Story.aspx?StoryID=74112 https://twitter.com/Land_Line_Mag/status/1120808565176856576</t>
  </si>
  <si>
    <t>https://www.manpower.co.uk/staticpages/10307/a-new-solution-for-today-s-driver-shortage/ https://motortransport.co.uk/blog/2019/04/17/manpower-academy-aims-to-train-400-new-hgv-drivers-a-year/ https://youtu.be/hoj73v5DDJ4 https://www.manpowergroup.co.uk/the-word-on-work/new-partership-driver-shortage/</t>
  </si>
  <si>
    <t>https://www.thegazette.com/subject/news/business/report-downplays-truck-driver-shortage-argues-better-pay-could-help-industry-20190421?template=amphtml https://www.linkedin.com/pulse/driver-retention-being-more-challenging-than-shortage-malhotra</t>
  </si>
  <si>
    <t>https://www.ashtonstransport.co.uk/news/our-ongoing-driver-shortage-crisis-where-to-now https://www.ashtonslegal.co.uk/insights/legal-news/our-ongoing-driver-shortage-crisis-where-to-now/</t>
  </si>
  <si>
    <t>https://truckerworld.uk/l/189b https://truckerworld.uk/l/1885 https://truckerworld.uk/l/188h https://truckerworld.uk/l/188t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</si>
  <si>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</si>
  <si>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</si>
  <si>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</si>
  <si>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</si>
  <si>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</si>
  <si>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</si>
  <si>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</si>
  <si>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</si>
  <si>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</si>
  <si>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</si>
  <si>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</si>
  <si>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</si>
  <si>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co.uk thegazette.com autotrainingcentre.com southcoasttoday.com ow.ly wolfstreet.com postjobfree.com theloadstar.com observer-reporter.com uk.net</t>
  </si>
  <si>
    <t>uk.net co.uk handyshippingguide.com</t>
  </si>
  <si>
    <t>landlinemag.com twitter.com</t>
  </si>
  <si>
    <t>co.uk youtu.be</t>
  </si>
  <si>
    <t>thegazette.com linkedin.com</t>
  </si>
  <si>
    <t>Top Hashtags in Tweet in Entire Graph</t>
  </si>
  <si>
    <t>transportation</t>
  </si>
  <si>
    <t>drivershortage</t>
  </si>
  <si>
    <t>trucks</t>
  </si>
  <si>
    <t>driver</t>
  </si>
  <si>
    <t>aurora</t>
  </si>
  <si>
    <t>potholes</t>
  </si>
  <si>
    <t>Top Hashtags in Tweet in G1</t>
  </si>
  <si>
    <t>cdot</t>
  </si>
  <si>
    <t>truckdrivers</t>
  </si>
  <si>
    <t>Top Hashtags in Tweet in G2</t>
  </si>
  <si>
    <t>hauliers</t>
  </si>
  <si>
    <t>retention</t>
  </si>
  <si>
    <t>Top Hashtags in Tweet in G3</t>
  </si>
  <si>
    <t>truckers</t>
  </si>
  <si>
    <t>youngdrivers</t>
  </si>
  <si>
    <t>drivesafeact</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</si>
  <si>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</si>
  <si>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</si>
  <si>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</si>
  <si>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</si>
  <si>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</si>
  <si>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</si>
  <si>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</si>
  <si>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</si>
  <si>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trucking logistics transportation aurora potholes cdot drivershortage truckdrivers driver trucks</t>
  </si>
  <si>
    <t>freight drivershortage logistics hauliers retention</t>
  </si>
  <si>
    <t>review tools drivers drilldrivers fasteners job jobs work carpentry construction</t>
  </si>
  <si>
    <t>safety security traffic truck driver travel autonomous trucks market autonomousvehicles</t>
  </si>
  <si>
    <t>Top Words in Tweet in Entire Graph</t>
  </si>
  <si>
    <t>Words in Sentiment List#1: Positive</t>
  </si>
  <si>
    <t>Words in Sentiment List#2: Negative</t>
  </si>
  <si>
    <t>Words in Sentiment List#3: Angry/Violent</t>
  </si>
  <si>
    <t>Non-categorized Words</t>
  </si>
  <si>
    <t>Total Words</t>
  </si>
  <si>
    <t>shortage</t>
  </si>
  <si>
    <t>bus</t>
  </si>
  <si>
    <t>truck</t>
  </si>
  <si>
    <t>Top Words in Tweet in G1</t>
  </si>
  <si>
    <t>drivers</t>
  </si>
  <si>
    <t>industry</t>
  </si>
  <si>
    <t>parliamentary</t>
  </si>
  <si>
    <t>group</t>
  </si>
  <si>
    <t>out</t>
  </si>
  <si>
    <t>#trucking</t>
  </si>
  <si>
    <t>Top Words in Tweet in G2</t>
  </si>
  <si>
    <t>hear</t>
  </si>
  <si>
    <t>affecting</t>
  </si>
  <si>
    <t>business</t>
  </si>
  <si>
    <t>want</t>
  </si>
  <si>
    <t>#freigh</t>
  </si>
  <si>
    <t>more</t>
  </si>
  <si>
    <t>Top Words in Tweet in G3</t>
  </si>
  <si>
    <t>drive</t>
  </si>
  <si>
    <t>safe</t>
  </si>
  <si>
    <t>act</t>
  </si>
  <si>
    <t>fake</t>
  </si>
  <si>
    <t>sooo</t>
  </si>
  <si>
    <t>even</t>
  </si>
  <si>
    <t>definitely</t>
  </si>
  <si>
    <t>Top Words in Tweet in G4</t>
  </si>
  <si>
    <t>gov't</t>
  </si>
  <si>
    <t>needs</t>
  </si>
  <si>
    <t>make</t>
  </si>
  <si>
    <t>changes</t>
  </si>
  <si>
    <t>ontario's</t>
  </si>
  <si>
    <t>school</t>
  </si>
  <si>
    <t>system</t>
  </si>
  <si>
    <t>address</t>
  </si>
  <si>
    <t>Top Words in Tweet in G5</t>
  </si>
  <si>
    <t>largest</t>
  </si>
  <si>
    <t>company</t>
  </si>
  <si>
    <t>details</t>
  </si>
  <si>
    <t>u</t>
  </si>
  <si>
    <t>turn</t>
  </si>
  <si>
    <t>boom</t>
  </si>
  <si>
    <t>j</t>
  </si>
  <si>
    <t>b</t>
  </si>
  <si>
    <t>hunt</t>
  </si>
  <si>
    <t>Top Words in Tweet in G6</t>
  </si>
  <si>
    <t>yes</t>
  </si>
  <si>
    <t>working</t>
  </si>
  <si>
    <t>problem</t>
  </si>
  <si>
    <t>nz</t>
  </si>
  <si>
    <t>Top Words in Tweet in G7</t>
  </si>
  <si>
    <t>Top Words in Tweet in G8</t>
  </si>
  <si>
    <t>field</t>
  </si>
  <si>
    <t>schools</t>
  </si>
  <si>
    <t>local</t>
  </si>
  <si>
    <t>students</t>
  </si>
  <si>
    <t>go</t>
  </si>
  <si>
    <t>Top Words in Tweet in G9</t>
  </si>
  <si>
    <t>parents</t>
  </si>
  <si>
    <t>hs</t>
  </si>
  <si>
    <t>middle</t>
  </si>
  <si>
    <t>due</t>
  </si>
  <si>
    <t>current</t>
  </si>
  <si>
    <t>unable</t>
  </si>
  <si>
    <t>transport</t>
  </si>
  <si>
    <t>Top Words in Tweet in G10</t>
  </si>
  <si>
    <t>hub</t>
  </si>
  <si>
    <t>spoke</t>
  </si>
  <si>
    <t>buses</t>
  </si>
  <si>
    <t>Top Words in Tweet</t>
  </si>
  <si>
    <t>shortage driver truck trucking drivers industry parliamentary group out #trucking</t>
  </si>
  <si>
    <t>driver shortage rhanews roadfreightappg hear affecting business want #freigh more</t>
  </si>
  <si>
    <t>driver shortage ooida drive safe act fake sooo even definitely</t>
  </si>
  <si>
    <t>fordnation gov't needs make changes ontario's school bus system address</t>
  </si>
  <si>
    <t>trucking largest company details u turn boom j b hunt</t>
  </si>
  <si>
    <t>ionapannett chriscalvifree wgtncc greaterwgtn yes working problem nz bus driver</t>
  </si>
  <si>
    <t>bus driver shortage field kare11 kiyaedwards schools local students go</t>
  </si>
  <si>
    <t>parents hs middle school due current driver shortage unable transport</t>
  </si>
  <si>
    <t>kilbrniesanders driver shortage hub spoke buses</t>
  </si>
  <si>
    <t>driver shortage s new talent academy manpoweruktoday manpower solution today</t>
  </si>
  <si>
    <t>cancelled mog 18 gnrailuk driver shortage svg 20 fault train</t>
  </si>
  <si>
    <t>driver shortage prompts lincoln schools consider privatized busing mlive</t>
  </si>
  <si>
    <t>those jobs people</t>
  </si>
  <si>
    <t>dårligt</t>
  </si>
  <si>
    <t>ontario help trucking attempt relieve ongoing truck driver shortage welcomed</t>
  </si>
  <si>
    <t>lol driver shortage run team california really appreciate 3 days</t>
  </si>
  <si>
    <t>sheila_copps provide influence open door education acceptance professionals abroad</t>
  </si>
  <si>
    <t>disabled parking driver</t>
  </si>
  <si>
    <t>driver news check out latest article retention being more challenging</t>
  </si>
  <si>
    <t>fighting</t>
  </si>
  <si>
    <t>vets europe</t>
  </si>
  <si>
    <t>train cancelled shortage driver service apologies</t>
  </si>
  <si>
    <t>driver shortage crew though train</t>
  </si>
  <si>
    <t>5</t>
  </si>
  <si>
    <t>japan accelerate tearing self driving transit buses address driver shortage</t>
  </si>
  <si>
    <t>transportlaw ongoing driver shortage crisis now provides update</t>
  </si>
  <si>
    <t>kern county currently truck driver drought kmphfox26</t>
  </si>
  <si>
    <t>back bring years</t>
  </si>
  <si>
    <t>sa shortage pala ng ikot jeeps up ngayon bumagsak daw</t>
  </si>
  <si>
    <t>pfisd know surrounding schools experiencing tremendous bus driver shortage working</t>
  </si>
  <si>
    <t>teachers</t>
  </si>
  <si>
    <t>exclusive driver shortage creates hurdles fast growing meyer distributing meyerdist</t>
  </si>
  <si>
    <t>driver shortage parliamentary group needs hear hauliers</t>
  </si>
  <si>
    <t>driver shortage prompts lincoln schools consider privatized busing</t>
  </si>
  <si>
    <t>report downplays truck driver shortage argues better pay help industry</t>
  </si>
  <si>
    <t>driver shortage more road transport parliamentary group needs hear hauliers</t>
  </si>
  <si>
    <t>essentially taxi driver way joker know shortage right now vaguely</t>
  </si>
  <si>
    <t>bits out</t>
  </si>
  <si>
    <t>pay driver 44 000 per year salary starting before taxes</t>
  </si>
  <si>
    <t>#texas #amarillo city #transit alternating service due driver shortage</t>
  </si>
  <si>
    <t>21 #freight transport jobs remain unfilled research found 79 believed</t>
  </si>
  <si>
    <t>shortage key logistics industry challenges according #transportlogistic2019 trend barometer skilled</t>
  </si>
  <si>
    <t>s see shift skills shortage employee driver seat belonging culture</t>
  </si>
  <si>
    <t>national shortage</t>
  </si>
  <si>
    <t>school districts state dealing critical bus driver shortage large part</t>
  </si>
  <si>
    <t>increasing demand #safety #security rise road #traffic congestion #truck #driver</t>
  </si>
  <si>
    <t>Top Word Pairs in Tweet in Entire Graph</t>
  </si>
  <si>
    <t>driver,shortage</t>
  </si>
  <si>
    <t>truck,driver</t>
  </si>
  <si>
    <t>bus,driver</t>
  </si>
  <si>
    <t>shortage,affecting</t>
  </si>
  <si>
    <t>affecting,business</t>
  </si>
  <si>
    <t>parliamentary,group</t>
  </si>
  <si>
    <t>school,bus</t>
  </si>
  <si>
    <t>needs,hear</t>
  </si>
  <si>
    <t>largest,trucking</t>
  </si>
  <si>
    <t>trucking,company</t>
  </si>
  <si>
    <t>Top Word Pairs in Tweet in G1</t>
  </si>
  <si>
    <t>shortage,parliamentary</t>
  </si>
  <si>
    <t>group,needs</t>
  </si>
  <si>
    <t>hear,hauliers</t>
  </si>
  <si>
    <t>company,volume</t>
  </si>
  <si>
    <t>Top Word Pairs in Tweet in G2</t>
  </si>
  <si>
    <t>business,roadfreightappg</t>
  </si>
  <si>
    <t>roadfreightappg,want</t>
  </si>
  <si>
    <t>want,hear</t>
  </si>
  <si>
    <t>rhanews,driver</t>
  </si>
  <si>
    <t>hear,#freigh</t>
  </si>
  <si>
    <t>appg,calling</t>
  </si>
  <si>
    <t>calling,operators</t>
  </si>
  <si>
    <t>Top Word Pairs in Tweet in G3</t>
  </si>
  <si>
    <t>drive,safe</t>
  </si>
  <si>
    <t>safe,act</t>
  </si>
  <si>
    <t>sooo,even</t>
  </si>
  <si>
    <t>even,driver</t>
  </si>
  <si>
    <t>shortage,definitely</t>
  </si>
  <si>
    <t>definitely,driver</t>
  </si>
  <si>
    <t>shortage,right</t>
  </si>
  <si>
    <t>right,todd2spencer</t>
  </si>
  <si>
    <t>thought,drive</t>
  </si>
  <si>
    <t>Top Word Pairs in Tweet in G4</t>
  </si>
  <si>
    <t>fordnation,gov't</t>
  </si>
  <si>
    <t>gov't,needs</t>
  </si>
  <si>
    <t>needs,make</t>
  </si>
  <si>
    <t>make,changes</t>
  </si>
  <si>
    <t>changes,ontario's</t>
  </si>
  <si>
    <t>ontario's,school</t>
  </si>
  <si>
    <t>bus,system</t>
  </si>
  <si>
    <t>system,address</t>
  </si>
  <si>
    <t>address,looming</t>
  </si>
  <si>
    <t>Top Word Pairs in Tweet in G5</t>
  </si>
  <si>
    <t>company,details</t>
  </si>
  <si>
    <t>details,u</t>
  </si>
  <si>
    <t>u,turn</t>
  </si>
  <si>
    <t>turn,trucking</t>
  </si>
  <si>
    <t>trucking,boom</t>
  </si>
  <si>
    <t>boom,j</t>
  </si>
  <si>
    <t>j,b</t>
  </si>
  <si>
    <t>b,hunt</t>
  </si>
  <si>
    <t>Top Word Pairs in Tweet in G6</t>
  </si>
  <si>
    <t>chriscalvifree,wgtncc</t>
  </si>
  <si>
    <t>city,council</t>
  </si>
  <si>
    <t>Top Word Pairs in Tweet in G7</t>
  </si>
  <si>
    <t>Top Word Pairs in Tweet in G8</t>
  </si>
  <si>
    <t>local,students</t>
  </si>
  <si>
    <t>students,go</t>
  </si>
  <si>
    <t>go,many</t>
  </si>
  <si>
    <t>many,field</t>
  </si>
  <si>
    <t>field,trips</t>
  </si>
  <si>
    <t>trips,bus</t>
  </si>
  <si>
    <t>shortage,according</t>
  </si>
  <si>
    <t>schools,organizations</t>
  </si>
  <si>
    <t>Top Word Pairs in Tweet in G9</t>
  </si>
  <si>
    <t>middle,school</t>
  </si>
  <si>
    <t>school,parents</t>
  </si>
  <si>
    <t>parents,due</t>
  </si>
  <si>
    <t>due,current</t>
  </si>
  <si>
    <t>current,driver</t>
  </si>
  <si>
    <t>shortage,unable</t>
  </si>
  <si>
    <t>unable,transport</t>
  </si>
  <si>
    <t>transport,those</t>
  </si>
  <si>
    <t>those,athletes</t>
  </si>
  <si>
    <t>Top Word Pairs in Tweet in G10</t>
  </si>
  <si>
    <t>hub,spoke</t>
  </si>
  <si>
    <t>Top Word Pairs in Tweet</t>
  </si>
  <si>
    <t>driver,shortage  truck,driver  parliamentary,group  needs,hear  shortage,parliamentary  group,needs  hear,hauliers  largest,trucking  trucking,company  company,volume</t>
  </si>
  <si>
    <t>driver,shortage  shortage,affecting  affecting,business  business,roadfreightappg  roadfreightappg,want  want,hear  rhanews,driver  hear,#freigh  appg,calling  calling,operators</t>
  </si>
  <si>
    <t>driver,shortage  drive,safe  safe,act  sooo,even  even,driver  shortage,definitely  definitely,driver  shortage,right  right,todd2spencer  thought,drive</t>
  </si>
  <si>
    <t>fordnation,gov't  gov't,needs  needs,make  make,changes  changes,ontario's  ontario's,school  school,bus  bus,system  system,address  address,looming</t>
  </si>
  <si>
    <t>largest,trucking  trucking,company  company,details  details,u  u,turn  turn,trucking  trucking,boom  boom,j  j,b  b,hunt</t>
  </si>
  <si>
    <t>chriscalvifree,wgtncc  driver,shortage  city,council</t>
  </si>
  <si>
    <t>bus,driver  driver,shortage  local,students  students,go  go,many  many,field  field,trips  trips,bus  shortage,according  schools,organizations</t>
  </si>
  <si>
    <t>middle,school  school,parents  parents,due  due,current  current,driver  driver,shortage  shortage,unable  unable,transport  transport,those  those,athletes</t>
  </si>
  <si>
    <t>driver,shortage  hub,spoke</t>
  </si>
  <si>
    <t>driver,shortage  s,driver  driver,academy  talent,shortage  new,solution  solution,today  today,s  shortage,manpoweruktoday  manpoweruktoday,investing  investing,people</t>
  </si>
  <si>
    <t>gnrailuk,mog  mog,svg  svg,18  18,20  20,cancelled  cancelled,fault  fault,train  train,mog  mog,hfn  hfn,18</t>
  </si>
  <si>
    <t>driver,shortage  shortage,prompts  prompts,lincoln  lincoln,schools  schools,consider  consider,privatized  privatized,busing  mlive,driver</t>
  </si>
  <si>
    <t>attempt,help  help,relieve  relieve,ongoing  ongoing,truck  truck,driver  driver,shortage  shortage,ontario  ontario,welcomed  welcomed,trucking  trucking,industry</t>
  </si>
  <si>
    <t>lol,driver  driver,shortage  shortage,run  run,team  team,california  california,really  really,appreciate  appreciate,3  3,days  dashcamsdontlie,lol</t>
  </si>
  <si>
    <t>sheila_copps,provide  provide,influence  influence,open  open,door  door,education  education,acceptance  acceptance,professionals  professionals,abroad</t>
  </si>
  <si>
    <t>disabled,driver</t>
  </si>
  <si>
    <t>check,out  out,latest  latest,article  article,driver  driver,retention  retention,being  being,more  more,challenging  challenging,driver  driver,shortage</t>
  </si>
  <si>
    <t>japan,accelerate  accelerate,tearing  tearing,self  self,driving  driving,transit  transit,buses  buses,address  address,driver  driver,shortage  tombamonte,japan</t>
  </si>
  <si>
    <t>ongoing,driver  driver,shortage  shortage,crisis  crisis,now  now,transportlaw  transportlaw,provides  provides,update</t>
  </si>
  <si>
    <t>kern,county  county,currently  currently,truck  truck,driver  driver,drought  kmphfox26,kern</t>
  </si>
  <si>
    <t>bring,back</t>
  </si>
  <si>
    <t>shortage,pala  pala,ng  ng,ikot  ikot,jeeps  jeeps,sa  sa,up  up,ngayon  ngayon,bumagsak  bumagsak,daw  daw,sa</t>
  </si>
  <si>
    <t>know,pfisd  pfisd,surrounding  surrounding,schools  schools,experiencing  experiencing,tremendous  tremendous,bus  bus,driver  driver,shortage  shortage,pfisd  pfisd,working</t>
  </si>
  <si>
    <t>exclusive,driver  driver,shortage  shortage,creates  creates,hurdles  hurdles,fast  fast,growing  growing,meyer  meyer,distributing  distributing,meyerdist  meyerdist,hear</t>
  </si>
  <si>
    <t>driver,shortage  shortage,parliamentary  parliamentary,group  group,needs  needs,hear  hear,hauliers</t>
  </si>
  <si>
    <t>driver,shortage  shortage,prompts  prompts,lincoln  lincoln,schools  schools,consider  consider,privatized  privatized,busing</t>
  </si>
  <si>
    <t>report,downplays  downplays,truck  truck,driver  driver,shortage  shortage,argues  argues,better  better,pay  pay,help  help,industry</t>
  </si>
  <si>
    <t>driver,shortage  road,transport  transport,driver  shortage,parliamentary  parliamentary,group  group,needs  needs,hear  hear,hauliers  hauliers,11  11,00</t>
  </si>
  <si>
    <t>essentially,taxi  taxi,driver  driver,way  way,joker  joker,know  know,shortage  shortage,right  right,now  now,vaguely  vaguely,angry</t>
  </si>
  <si>
    <t>44,000  000,per  per,year  year,salary  salary,starting  starting,pay  pay,before  before,taxes  taxes,#muni  #muni,huge</t>
  </si>
  <si>
    <t>#texas,#amarillo  #amarillo,city  city,#transit  #transit,alternating  alternating,service  service,due  due,driver  driver,shortage</t>
  </si>
  <si>
    <t>21,#freight  #freight,transport  transport,jobs  jobs,remain  remain,unfilled  unfilled,research  research,found  found,79  79,believed  believed,difficulty</t>
  </si>
  <si>
    <t>key,logistics  logistics,industry  industry,challenges  challenges,according  according,#transportlogistic2019  #transportlogistic2019,trend  trend,barometer  barometer,shortage  shortage,skilled</t>
  </si>
  <si>
    <t>see,shift  shift,skills  skills,shortage  shortage,employee  employee,driver  driver,s  s,seat  seat,s  s,belonging  belonging,culture</t>
  </si>
  <si>
    <t>school,districts  districts,state  state,dealing  dealing,critical  critical,school  school,bus  bus,driver  driver,shortage  shortage,large  large,part</t>
  </si>
  <si>
    <t>increasing,demand  demand,#safety  #safety,#security  #security,rise  rise,road  road,#traffic  #traffic,congestion  congestion,#truck  #truck,#driver  #driver,shortage</t>
  </si>
  <si>
    <t>Top Replied-To in Entire Graph</t>
  </si>
  <si>
    <t>Top Mentioned in Entire Graph</t>
  </si>
  <si>
    <t>Top Replied-To in G1</t>
  </si>
  <si>
    <t>Top Replied-To in G2</t>
  </si>
  <si>
    <t>Top Mentioned in G1</t>
  </si>
  <si>
    <t>Top Mentioned in G2</t>
  </si>
  <si>
    <t>Top Replied-To in G3</t>
  </si>
  <si>
    <t>uk</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</si>
  <si>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</si>
  <si>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</si>
  <si>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</si>
  <si>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</si>
  <si>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</si>
  <si>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</si>
  <si>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</si>
  <si>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</si>
  <si>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</si>
  <si>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</si>
  <si>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</si>
  <si>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</si>
  <si>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</si>
  <si>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</si>
  <si>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</si>
  <si>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</si>
  <si>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ooida reevertransport</t>
  </si>
  <si>
    <t>stuartbdonovan astropuss kilbrniesanders</t>
  </si>
  <si>
    <t>anthwrizzle retr0joe</t>
  </si>
  <si>
    <t>andyoldhamuk sw_help</t>
  </si>
  <si>
    <t>Top Mentioned in Tweet</t>
  </si>
  <si>
    <t>rhanews roadfreightappg logisticsvoices handyshipping orbcomm_inc uk ukhaulier bbccambs mdean04</t>
  </si>
  <si>
    <t>ooida todd2spencer kerryes schremlandline land_line_mag ttnews_official fmcsa atasharetheroad</t>
  </si>
  <si>
    <t>fordnation jerrypdias</t>
  </si>
  <si>
    <t>chriscalvifree wgtncc greaterwgtn buzzandhum roger_blakeley sarahfreenz</t>
  </si>
  <si>
    <t>conservacatgal captainkudzu browntom1234 jkempcpa</t>
  </si>
  <si>
    <t>kare11 kiyaedwards nicholas_whalen</t>
  </si>
  <si>
    <t>kilbrniesanders karoribee publicwrongs</t>
  </si>
  <si>
    <t>rosiebarton chantalhbert acoyne shachikurl</t>
  </si>
  <si>
    <t>railwayseva railminindia pmoindia</t>
  </si>
  <si>
    <t>manpoweruktoday motor_transport manpowergroupuk</t>
  </si>
  <si>
    <t>iancorner4 tallgarv gnrailuk</t>
  </si>
  <si>
    <t>realdonaldtrump gop potus</t>
  </si>
  <si>
    <t>bwillard246 cnn</t>
  </si>
  <si>
    <t>spolitikeu spolitik radikale</t>
  </si>
  <si>
    <t>denverpost cdl dallas</t>
  </si>
  <si>
    <t>i_isdonaldtrump sheila_copps</t>
  </si>
  <si>
    <t>sfbos valliebrownd5</t>
  </si>
  <si>
    <t>trucknewstalk malhotrasud</t>
  </si>
  <si>
    <t>transportlaw ashtonslegal</t>
  </si>
  <si>
    <t>chtransit chccs</t>
  </si>
  <si>
    <t>meyerdist theshopmagazine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</si>
  <si>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</si>
  <si>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</si>
  <si>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</si>
  <si>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</si>
  <si>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</si>
  <si>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</si>
  <si>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</si>
  <si>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</si>
  <si>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</si>
  <si>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</si>
  <si>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</si>
  <si>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</si>
  <si>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postjobfree jefflee2020 bakocom truckplantsales truckplantparts exarmytrucks bakersfieldnow abc7amarillo a_capable_woman 101stmonk3y</t>
  </si>
  <si>
    <t>bbccambs endgame00 logisticsvoices rhanews ukhaulier handyshipping stockrat orbcomm_inc rhatracyl axle492</t>
  </si>
  <si>
    <t>land_line_mag kerryes truckingwithgnw unclegtruck reevertransport ooida neednewplanet fmcsa atasharetheroad schremlandline</t>
  </si>
  <si>
    <t>moeyd64 jamessreaney nomorebooks splicedwdm jerrypdias johnnylarueto fordnation bryanco48015138</t>
  </si>
  <si>
    <t>mcm_ct joeknowbest bemcwilliam hugoacosta_ sonofabeach56 brunobertez wolfofwolfst zulutron</t>
  </si>
  <si>
    <t>buzzandhum wgtncc chriscalvifree ionapannett sarahfreenz greaterwgtn roger_blakeley</t>
  </si>
  <si>
    <t>browntom1234 jkempcpa stevengberman davethul captainkudzu conservacatgal</t>
  </si>
  <si>
    <t>kare11 notme001 plummerofficial kiyaedwards nicholas_whalen karlachristoph1</t>
  </si>
  <si>
    <t>coachspegal troygirlsbball tms_trojans tbhs_fb sharidaann coachcharlie87</t>
  </si>
  <si>
    <t>karoribee kilbrniesanders publicwrongs astropuss patrickmorgan stuartbdonovan</t>
  </si>
  <si>
    <t>acoyne rosiebarton cbcthenational chantalhbert shachikurl brookedtaylor</t>
  </si>
  <si>
    <t>railminindia railwayseva pmoindia piyushgoyaloffc sourish_dhar</t>
  </si>
  <si>
    <t>gdciaul motor_transport manpoweruktoday manpowergroupuk helenbrocklehu1</t>
  </si>
  <si>
    <t>gnrupdates gnrailuk caterham7 tallgarv iancorner4</t>
  </si>
  <si>
    <t>realdonaldtrump gop whitehouse potus t42592</t>
  </si>
  <si>
    <t>mlive michael91693258 blckgirlfromdet fromhuronout</t>
  </si>
  <si>
    <t>cnn westlooptom trumpnc4 bwillard246</t>
  </si>
  <si>
    <t>radikale spolitik xy4info spolitikeu</t>
  </si>
  <si>
    <t>denverpost cdl dallas cvtc_cdl</t>
  </si>
  <si>
    <t>ttndailytweets truckn traffix1979</t>
  </si>
  <si>
    <t>nedklee12 skinnybitch_ang dashcamsdontlie</t>
  </si>
  <si>
    <t>mrsoaroundworld alexdc1 blacklane</t>
  </si>
  <si>
    <t>alyourpalster ignorant_jane trimetbarber</t>
  </si>
  <si>
    <t>nancyl_hancock i_isdonaldtrump sheila_copps</t>
  </si>
  <si>
    <t>urbanmanc nixon_tod lledwardsan</t>
  </si>
  <si>
    <t>bobakkabob37 sfbos valliebrownd5</t>
  </si>
  <si>
    <t>ttsaoontario trucknewstalk malhotrasud</t>
  </si>
  <si>
    <t>lizthegrey itscaravel yourbackseat</t>
  </si>
  <si>
    <t>jamesmelville shondo vetdannii</t>
  </si>
  <si>
    <t>northernassist retr0joe anthwrizzle</t>
  </si>
  <si>
    <t>sw_help andyoldhamuk wolfie_smith</t>
  </si>
  <si>
    <t>malosilima philtwyford tramgary</t>
  </si>
  <si>
    <t>tombamonte walky22talky futureautonomo1</t>
  </si>
  <si>
    <t>transportlaw ashtonslegal chwalker16</t>
  </si>
  <si>
    <t>chccs chtransit htsihlis</t>
  </si>
  <si>
    <t>kmphfox26 kool_kix zachcoooer8288</t>
  </si>
  <si>
    <t>gatwickexpress abcommuters patbrailey</t>
  </si>
  <si>
    <t>r6rider zachlubarsky mattyglesias</t>
  </si>
  <si>
    <t>ukpapers rachelswan</t>
  </si>
  <si>
    <t>lilycroze rickrollvicvb</t>
  </si>
  <si>
    <t>sfmta_muni taleman31</t>
  </si>
  <si>
    <t>huffpostpol commerciallines</t>
  </si>
  <si>
    <t>celems_pfisd kbyers273</t>
  </si>
  <si>
    <t>oronline quicktsi</t>
  </si>
  <si>
    <t>kamalaharris shortyroc1979</t>
  </si>
  <si>
    <t>businessinsider adiglobaltrade</t>
  </si>
  <si>
    <t>relaytransport forwardermag</t>
  </si>
  <si>
    <t>gosplitters laurenslagter</t>
  </si>
  <si>
    <t>annarbornews infinite_i2g</t>
  </si>
  <si>
    <t>elianabenador bobfrench3</t>
  </si>
  <si>
    <t>gazettedotcom schmidtmitchell</t>
  </si>
  <si>
    <t>truckerworld tomclarke24g</t>
  </si>
  <si>
    <t>jamiegrant67 pjironside</t>
  </si>
  <si>
    <t>justinparmenter kmtrangel</t>
  </si>
  <si>
    <t>vanbcdispatch editorbcmea</t>
  </si>
  <si>
    <t>ashleylynch mybellasparkles</t>
  </si>
  <si>
    <t>albertbridgecap jon_doughnut</t>
  </si>
  <si>
    <t>islandgoth creepstakes</t>
  </si>
  <si>
    <t>bensemchee ct_lopez1</t>
  </si>
  <si>
    <t>protoolreviews apextoolgroup</t>
  </si>
  <si>
    <t>kilodelta sf_transit_news</t>
  </si>
  <si>
    <t>officialctaa joannhutchinson</t>
  </si>
  <si>
    <t>inckcog totalinuk</t>
  </si>
  <si>
    <t>cnbc fmwmlaw</t>
  </si>
  <si>
    <t>theifactory1 datadazza</t>
  </si>
  <si>
    <t>emenogugd workday</t>
  </si>
  <si>
    <t>drakekoefoed2 joshua4congress</t>
  </si>
  <si>
    <t>juliechang1 damicoaustin</t>
  </si>
  <si>
    <t>wiomax_md swapnil5979</t>
  </si>
  <si>
    <t>Top URLs in Tweet by Count</t>
  </si>
  <si>
    <t>https://www.rha.uk.net/news/press-releases/2019-04-april/driver-shortage-%E2%80%93-parliamentary-group-needs-to-hear-from-hauliers https://handyshippingguide.com/shipping-news/mp-calls-for-road-haulage-interests-to-speak-up-on-skills-and-staff-shortage-in-logistics_11865</t>
  </si>
  <si>
    <t>https://truckerworld.uk/l/189b https://truckerworld.uk/l/188t https://truckerworld.uk/l/188h https://truckerworld.uk/l/1885</t>
  </si>
  <si>
    <t>https://motortransport.co.uk/blog/2019/04/17/manpower-academy-aims-to-train-400-new-hgv-drivers-a-year/ https://www.manpower.co.uk/staticpages/10307/a-new-solution-for-today-s-driver-shortage/</t>
  </si>
  <si>
    <t>https://youtu.be/hoj73v5DDJ4 https://www.manpowergroup.co.uk/the-word-on-work/new-partership-driver-shortage/ https://www.manpower.co.uk/staticpages/10307/a-new-solution-for-today-s-driver-shortage/</t>
  </si>
  <si>
    <t>https://www.9and10news.com/2019/04/23/mesick-schools-faces-bus-driver-shortage/ https://www.thegazette.com/subject/news/business/report-downplays-truck-driver-shortage-argues-better-pay-could-help-industry-20190421 https://kmph.com/news/local/truck-driver-shortage-in-kern-county</t>
  </si>
  <si>
    <t>https://www.autotrainingcentre.com/blog/4-tips-power-driver-shortage-dispatch-training/?utm_content=90120493&amp;utm_medium=social&amp;utm_source=twitter&amp;hss_channel=tw-2511210782 https://www.autotrainingcentre.com/blog/4-practices-retaining-drivers-dispatch-school/?utm_content=89493863&amp;utm_medium=social&amp;utm_source=twitter&amp;hss_channel=tw-2511210782</t>
  </si>
  <si>
    <t>https://www.usatoday.com/story/money/2018/04/26/truck-driver-shortage-raises-prices/535870002/ https://www.thestreet.com/markets/truck-driver-shortage-may-triple-by-2026-analysts-say-14650452</t>
  </si>
  <si>
    <t>https://observer-reporter.com/truck-driver-shortage-affecting-business/article_86b3d794-5a28-11e9-8d2a-8bb422623e83.html https://www.southcoasttoday.com/news/20190420/truck-driver-shortage-maybe-not</t>
  </si>
  <si>
    <t>https://theloadstar.com/us-rail-freight-operators-capitalise-on-truck-driver-shortage-to-win-new-business/ https://observer-reporter.com/truck-driver-shortage-affecting-business/article_86b3d794-5a28-11e9-8d2a-8bb422623e83.html</t>
  </si>
  <si>
    <t>http://www.logisticsvoices.co.uk/driver-shortage-parliamentary-group-needs-to-hear-from-hauliers/ https://www.rha.uk.net/news/press-releases/2019-04-april/driver-shortage-%E2%80%93-parliamentary-group-needs-to-hear-from-hauliers</t>
  </si>
  <si>
    <t>Top URLs in Tweet by Salience</t>
  </si>
  <si>
    <t>https://handyshippingguide.com/shipping-news/mp-calls-for-road-haulage-interests-to-speak-up-on-skills-and-staff-shortage-in-logistics_11865 https://www.rha.uk.net/news/press-releases/2019-04-april/driver-shortage-%E2%80%93-parliamentary-group-needs-to-hear-from-hauliers</t>
  </si>
  <si>
    <t>Top Domains in Tweet by Count</t>
  </si>
  <si>
    <t>uk.net handyshippingguide.com</t>
  </si>
  <si>
    <t>9and10news.com thegazette.com kmph.com</t>
  </si>
  <si>
    <t>usatoday.com thestreet.com</t>
  </si>
  <si>
    <t>tomtom.com</t>
  </si>
  <si>
    <t>observer-reporter.com southcoasttoday.com</t>
  </si>
  <si>
    <t>theloadstar.com observer-reporter.com</t>
  </si>
  <si>
    <t>co.uk uk.net</t>
  </si>
  <si>
    <t>Top Domains in Tweet by Salience</t>
  </si>
  <si>
    <t>handyshippingguide.com uk.net</t>
  </si>
  <si>
    <t>youtu.be co.uk</t>
  </si>
  <si>
    <t>Top Hashtags in Tweet by Count</t>
  </si>
  <si>
    <t>bbc medicals drivers pcv plusbus truckdrivers taxi msa nhs bus</t>
  </si>
  <si>
    <t>transportation trucking trucker truckdriver cdl cdla newjob hiringnow driver cdlschools</t>
  </si>
  <si>
    <t>logistics hauliers drivershortage freight</t>
  </si>
  <si>
    <t>Top Hashtags in Tweet by Salience</t>
  </si>
  <si>
    <t>cotraffic aurora potholes cdot</t>
  </si>
  <si>
    <t>homelesswhitetrash supplyanddemand</t>
  </si>
  <si>
    <t>truckdriver cdl cdla newjob hiringnow driver cdlschools thecdlschools troops2transport logistics</t>
  </si>
  <si>
    <t>Top Words in Tweet by Count</t>
  </si>
  <si>
    <t>truck over jim cramer squawk street</t>
  </si>
  <si>
    <t>trucking wolfofwolfst largest company details u turn boom j b</t>
  </si>
  <si>
    <t>trucking j b hunt u turn wolf richter apr 16</t>
  </si>
  <si>
    <t>parliamentary group needs hear hauliers party</t>
  </si>
  <si>
    <t>swapnil5979 increasing demand #safety #security rise road #traffic congestion #truck</t>
  </si>
  <si>
    <t>rhanews affecting business roadfreightappg want hear #freigh</t>
  </si>
  <si>
    <t>roadfreightappg affecting business want hear #freight more appg calling operators</t>
  </si>
  <si>
    <t>school districts state dealing critical bus large part b c</t>
  </si>
  <si>
    <t>school juliechang1 districts state dealing critical bus large part b</t>
  </si>
  <si>
    <t>parliamentary group needs hear hauliers</t>
  </si>
  <si>
    <t>r6rider mattyglesias right main housing cause zoning though</t>
  </si>
  <si>
    <t>cancelled mog 18 gnrailuk svg 20 fault train hfn 25</t>
  </si>
  <si>
    <t>mog 18 cancelled tallgarv gnrailuk svg 20 fault train hfn</t>
  </si>
  <si>
    <t>growing issue transportation industry find out dispatchers help attract retain</t>
  </si>
  <si>
    <t>truck pa trucking industry</t>
  </si>
  <si>
    <t>ashtonslegal ongoing crisis now transportlaw provides update #drivershortag</t>
  </si>
  <si>
    <t>national joshua4congress victim cheat out literally half supposedly make driverless</t>
  </si>
  <si>
    <t>s see shift skills employee seat belonging culture better ways</t>
  </si>
  <si>
    <t>s workday see shift skills employee seat belonging culture</t>
  </si>
  <si>
    <t>drivers whitehouse realdonaldtrump gop robbing hard working truckers per diem</t>
  </si>
  <si>
    <t>people want bus drivers feel comfortable putting middle high school</t>
  </si>
  <si>
    <t>maintaining enough school bus drivers issue schools texoma nation face</t>
  </si>
  <si>
    <t>due amarillo city transit temporarily alternate bus services starting thursday</t>
  </si>
  <si>
    <t>largest trucking company volume lack thereof obviously main story inventory</t>
  </si>
  <si>
    <t>gnrailuk iancorner4</t>
  </si>
  <si>
    <t>key logistics industry challenges according #transportlogistic2019 trend barometer skilled workers</t>
  </si>
  <si>
    <t>theifactory1 key logistics industry challenges according #transportlogistic2019 trend barometer skilled</t>
  </si>
  <si>
    <t>figure out keep older drivers</t>
  </si>
  <si>
    <t>rhanews roadfreightappg more appg calling operators know views quick survey</t>
  </si>
  <si>
    <t>cnbc autonomous vehicles hold promise trucking industry addressing #autonomousvehicles #driverless</t>
  </si>
  <si>
    <t>totalinuk 21 #freight transport jobs remain unfilled research found 79</t>
  </si>
  <si>
    <t>demand #freighthauling services experiencing strong growth number available qualified truck</t>
  </si>
  <si>
    <t>rhanews more roadfreightappg appg calling operators know views quick survey</t>
  </si>
  <si>
    <t>domestic carriers bloodlines american commerce industry found difficult attract retain</t>
  </si>
  <si>
    <t>back bring years gatwickexpress don t pull rabbit out hat</t>
  </si>
  <si>
    <t>clean teach anybody driving record background re</t>
  </si>
  <si>
    <t>truck #kern county video #bakersfield</t>
  </si>
  <si>
    <t>women starting make up 6 representation 3 canada</t>
  </si>
  <si>
    <t>kmphfox26 kern county currently truck drought</t>
  </si>
  <si>
    <t>kern county currently truck drought</t>
  </si>
  <si>
    <t>chccs tonight took chtransit board meeting ask done</t>
  </si>
  <si>
    <t>#texas #amarillo city #transit alternating service due</t>
  </si>
  <si>
    <t>officialctaa #texas #amarillo city #transit alternating service due</t>
  </si>
  <si>
    <t>recent study u s bureau labor statistics questioning truck</t>
  </si>
  <si>
    <t>solutions</t>
  </si>
  <si>
    <t>gamers company turns trucking real life video game believes solve</t>
  </si>
  <si>
    <t>pay 44 000 per year salary starting before taxes #muni</t>
  </si>
  <si>
    <t>sf_transit_news 44 000 per year salary starting pay before taxes</t>
  </si>
  <si>
    <t>tackling canada s woman</t>
  </si>
  <si>
    <t>students buses routes notice families elementary riding afternoon 3 10</t>
  </si>
  <si>
    <t>though train sw_help pity raynes park 13 40 saw fit</t>
  </si>
  <si>
    <t>crew andyoldhamuk called waiting member due operational incident afraid unable</t>
  </si>
  <si>
    <t>colorado truck challenge industry opportunity immigrants via denverpost cdl dallas</t>
  </si>
  <si>
    <t>bits out impact choose find apextoolgroup drivers holders stand crowd</t>
  </si>
  <si>
    <t>tombamonte japan accelerate tearing self driving transit buses address</t>
  </si>
  <si>
    <t>japan accelerate tearing self driving transit buses address</t>
  </si>
  <si>
    <t>ongoing crisis now transportlaw provides update #drivershortage #transport #internationalroadtransportunion #europe</t>
  </si>
  <si>
    <t>cbcthenational rosiebarton chantalhbert acoyne shachikurl supposedly possibly help improve gender</t>
  </si>
  <si>
    <t>problem solved bensemchee</t>
  </si>
  <si>
    <t>truck maybe</t>
  </si>
  <si>
    <t>islandgoth companies respond blocking being pick person up again fire</t>
  </si>
  <si>
    <t>albertbridgecap using drivers example those need social safety net special</t>
  </si>
  <si>
    <t>essentially taxi way joker know right now vaguely angry young</t>
  </si>
  <si>
    <t>ashleylynch essentially taxi way joker know right now vaguely angry</t>
  </si>
  <si>
    <t>1 #shortages1630 editorbcmea</t>
  </si>
  <si>
    <t>trucking j b hunt u turn largest company volume lack</t>
  </si>
  <si>
    <t>justinparmenter people confused bus</t>
  </si>
  <si>
    <t>pjironside won t cause scotrail cancel due</t>
  </si>
  <si>
    <t>ooida well see guys reevertransport thanks response worries backing now</t>
  </si>
  <si>
    <t>land_line_mag thought drive safe act answer fake ooida foundation youn</t>
  </si>
  <si>
    <t>kerryes sooo even definitely right todd2spencer</t>
  </si>
  <si>
    <t>truckerworld road transport parliamentary group needs hear hauliers 11 00</t>
  </si>
  <si>
    <t>more leading employment agency manpower doing bit ease hgv drivers</t>
  </si>
  <si>
    <t>truck job united states rig shipping carriers pool april 2019</t>
  </si>
  <si>
    <t>truck california city ca rig shipping carriers pool</t>
  </si>
  <si>
    <t>unprecedented drug linked brexit nhs bosses via #bbc more #medicals</t>
  </si>
  <si>
    <t>truck drivers profession look future responsible delivering education materials schools</t>
  </si>
  <si>
    <t>ground control potholes bane driver's existence aurora sentinel colorado #aurora</t>
  </si>
  <si>
    <t>5 malosilima suggestion phil tywford philtwyford chris laidlaw solve bus</t>
  </si>
  <si>
    <t>truck worse</t>
  </si>
  <si>
    <t>truck hot topic media despite fact truckers always denied now</t>
  </si>
  <si>
    <t>train cancelled service apologies anthwrizzle hi anthony drivers sourced now</t>
  </si>
  <si>
    <t>left car complaining fuel saw going never return think ole</t>
  </si>
  <si>
    <t>kilbrniesanders functionally yes foreseeable future etc huge part problem even</t>
  </si>
  <si>
    <t>astropuss karoribee publicwrongs kilbrniesanders well patronage holding up ok despite</t>
  </si>
  <si>
    <t>stuartbdonovan kilbrniesanders hub spoke model blamed think key problems lie</t>
  </si>
  <si>
    <t>start due 14 07 chepstow birmingham 15 19 leeds sheffield</t>
  </si>
  <si>
    <t>opinion americans congress pass drive safe act fix crippling truck</t>
  </si>
  <si>
    <t>report downplays truck argues better pay help industry</t>
  </si>
  <si>
    <t>report downplays truck argues better pay help industry via gazettedotcom</t>
  </si>
  <si>
    <t>vets europe jamesmelville vetdannii used sign beef export around world</t>
  </si>
  <si>
    <t>tbhs_fb middle school parents due current unable transport those athletes</t>
  </si>
  <si>
    <t>parents hs middle school due current unable transport those athletes</t>
  </si>
  <si>
    <t>check out article</t>
  </si>
  <si>
    <t>elianabenador doing trucking now big companies cry s really pay</t>
  </si>
  <si>
    <t>u s bureau labor statistics department questions read more</t>
  </si>
  <si>
    <t>fighting itscaravel lizthegrey lack funding problem nobody drive bus anymore</t>
  </si>
  <si>
    <t>orinda parking space problem city council meets tuesday consider permit</t>
  </si>
  <si>
    <t>check out latest article retention being more challenging #drivershortage #transportation</t>
  </si>
  <si>
    <t>trucknewstalk news malhotrasud check out latest article retention being more</t>
  </si>
  <si>
    <t>news</t>
  </si>
  <si>
    <t>show money</t>
  </si>
  <si>
    <t>article right sfbos report released here's kicker quote supervisor valliebrownd5</t>
  </si>
  <si>
    <t>dårligt billige importerede varer betalte jobs og arbejdsmiljø følges ad</t>
  </si>
  <si>
    <t>disabled parking lledwardsan urbanmanc supporting pavement suggesting fact parked indicate</t>
  </si>
  <si>
    <t>s manpowergroupuk new solution today manpoweruktoday investing people skills helping</t>
  </si>
  <si>
    <t>talent new academy seen depth article recently motor_transport magazine overcoming</t>
  </si>
  <si>
    <t>s manpower academy gt new solution today manpoweruktoday investing people</t>
  </si>
  <si>
    <t>bus kare11 reporter kiyaedwards talking minnesota's school today sunrise make</t>
  </si>
  <si>
    <t>bus kare11 schools organizations local students go many field trips</t>
  </si>
  <si>
    <t>field bus kiyaedwards #sunrisers schools local students go many trips</t>
  </si>
  <si>
    <t>truck expected hit 175 000 2026 according ata figures #logistics</t>
  </si>
  <si>
    <t>affecting business please input survey voice heard rhanews</t>
  </si>
  <si>
    <t>rhanews affecting business roadfreightappg want hear #freigh mdean04 please input</t>
  </si>
  <si>
    <t>shit sherlock fucking long take figure one out</t>
  </si>
  <si>
    <t>prompts lincoln schools consider privatized busing</t>
  </si>
  <si>
    <t>annarbornews prompts lincoln schools consider privatized busing</t>
  </si>
  <si>
    <t>those jobs people trumpnc4 bwillard246 cnn years supply demand over</t>
  </si>
  <si>
    <t>mlive prompts lincoln schools consider privatized busing</t>
  </si>
  <si>
    <t>prompts gosplitters consider privatized busing</t>
  </si>
  <si>
    <t>bus affecting athletics teams sometimes needing find transportation games st</t>
  </si>
  <si>
    <t>nicholas_whalen bus affecting athletics teams sometimes needing find transportation gam</t>
  </si>
  <si>
    <t>question whether truck making waves between trucking industry official u</t>
  </si>
  <si>
    <t>#northernfail coincidence isn t first day easter break cancel lots</t>
  </si>
  <si>
    <t>needed very important part education system school bus drivers still</t>
  </si>
  <si>
    <t>augusta township mi lincoln consolidated schools considering privatizing busing hopes</t>
  </si>
  <si>
    <t>sooo even definitely right todd2spencer maybe licensing limits younger drivers</t>
  </si>
  <si>
    <t>joplin's sunshine lamp trolley metro area paratransit system maps temporarily</t>
  </si>
  <si>
    <t>kare11 schools organizations local students go many field trips bus</t>
  </si>
  <si>
    <t>industry mesick schools faces bus 9 10 news report downplays</t>
  </si>
  <si>
    <t>parliamentary group needs hear hauliers rhanews</t>
  </si>
  <si>
    <t>uk renewed conversation around believed stand more 55 000 according</t>
  </si>
  <si>
    <t>route city council ionapannett chriscalvifree wgtncc roger_blakeley greaterwgtn sarahfreenz kingston</t>
  </si>
  <si>
    <t>industry needs rhatcornwell rhanews bbccambs retired now working life lorry</t>
  </si>
  <si>
    <t>autonomous trucking looks become commercial success earlier cars propelled american</t>
  </si>
  <si>
    <t>uk orbcomm_inc renewed conversation around believed stand more 55 000</t>
  </si>
  <si>
    <t>working nz bus ionapannett buzzandhum chriscalvifree wgtncc greaterwgtn yes gwrc</t>
  </si>
  <si>
    <t>forwardermag parliamentary group needs hear hauliers</t>
  </si>
  <si>
    <t>wages cost meals ooida ttnews_official 2 truck drivers union teamsters</t>
  </si>
  <si>
    <t>america's fifth largest trucking company brand new tech heavy training</t>
  </si>
  <si>
    <t>one industry s biggest challenges turnover employee migration caused largely</t>
  </si>
  <si>
    <t>don t hit brakes during #drivershortage here s #dispatchers keep</t>
  </si>
  <si>
    <t>drive safe act thought answer fake ooida foundation younger stats</t>
  </si>
  <si>
    <t>stevengberman conservacatgal captainkudzu browntom1234 jkempcpa opposite autonomous semis move freight</t>
  </si>
  <si>
    <t>graying america main upcoming</t>
  </si>
  <si>
    <t>exclusive creates hurdles fast growing meyer distributing meyerdist hear company</t>
  </si>
  <si>
    <t>theshopmagazine exclusive creates hurdles fast growing meyer distributing meyerdist hear</t>
  </si>
  <si>
    <t>sheila_copps provide influence open door education acceptance professionals abroad sickened</t>
  </si>
  <si>
    <t>i_isdonaldtrump sheila_copps provide influence open door education acceptance professionals abroad</t>
  </si>
  <si>
    <t>manpoweruktoday s seen depth article recently motor_transport magazine overcoming talent</t>
  </si>
  <si>
    <t>teachers kamalaharris wage gap heard teacher bad children act cant</t>
  </si>
  <si>
    <t>truck 2019 real learn control overcome challenge still growing business</t>
  </si>
  <si>
    <t>truck affecting business via oronline</t>
  </si>
  <si>
    <t>#supplyanddemand #homelesswhitetrash 120 000 year rising school hard knocks</t>
  </si>
  <si>
    <t>party parliamentary group #appg #road #freight logistics needs hear #skills</t>
  </si>
  <si>
    <t>enhanced training self driving trucks technology solve hgv link #fleetmanagement</t>
  </si>
  <si>
    <t>survey party parliamentary group road freight logistics asking those transport</t>
  </si>
  <si>
    <t>know pfisd surrounding schools experiencing tremendous bus working very hard</t>
  </si>
  <si>
    <t>pfisd celems_pfisd know surrounding schools experiencing tremendous bus working v</t>
  </si>
  <si>
    <t>#logistics staff increases appeals address issues increase read more fta</t>
  </si>
  <si>
    <t>day jolts numbers set major national newspaper headquartered 11 miles</t>
  </si>
  <si>
    <t>rail freight operators capitalise truck win new business</t>
  </si>
  <si>
    <t>new report casts doubt trucking industry s claims via huffpostpol</t>
  </si>
  <si>
    <t>ignorant_jane trimetbarber m saying transit industry solved making job attractive</t>
  </si>
  <si>
    <t>make trucking industry continues changes become more inclusive attract new</t>
  </si>
  <si>
    <t>traffix1979 attempt help relieve ongoing truck ontario welcomed trucking industry</t>
  </si>
  <si>
    <t>ontario help trucking attempt relieve ongoing truck welcomed industry immigration</t>
  </si>
  <si>
    <t>problem festering 15 years time something #drivershortage #transportation #trucking</t>
  </si>
  <si>
    <t>sfmta_muni 22 fillmore bay st taking long time come third</t>
  </si>
  <si>
    <t>mrsoaroundworld blacklane charlotte booked 5 00am pick up confirmation email</t>
  </si>
  <si>
    <t>jerrypdias fordnation gov't needs make changes ontario's school bus system</t>
  </si>
  <si>
    <t>today #transportation #trucking #trucker industry more news #truckdriver interested joining</t>
  </si>
  <si>
    <t>dashcamsdontlie lol run team california really appreciate 3 days</t>
  </si>
  <si>
    <t>lol run team california really appreciate 3 days month unless</t>
  </si>
  <si>
    <t>freight business rail operators capitalise truck win new economic advisor</t>
  </si>
  <si>
    <t>piyushgoyaloffc railwayseva railminindia pmoindia passengers unbearably suffering due irregular train</t>
  </si>
  <si>
    <t>capacity crunch voted biggest challenge supply chains 2019</t>
  </si>
  <si>
    <t>experiencing #drivershortage #haulage firm party parliamentary group #appg #road freight</t>
  </si>
  <si>
    <t>hear rhanews logisticsvoices parliamentary group needs hauliers #logistics #hauliers #drivershortage</t>
  </si>
  <si>
    <t>sa pala ng ikot jeeps up ngayon bumagsak daw emission</t>
  </si>
  <si>
    <t>sa rickrollvicvb pala ng ikot jeeps up ngayon bumagsak daw</t>
  </si>
  <si>
    <t>union move highlights muni's without overtime work more dozen lines</t>
  </si>
  <si>
    <t>combat manpower academy aims train 400 new hgv drivers year</t>
  </si>
  <si>
    <t>Top Words in Tweet by Salience</t>
  </si>
  <si>
    <t>more appg calling operators know views quick survey handyshipping affecting</t>
  </si>
  <si>
    <t>more appg calling operators know views quick survey https affecting</t>
  </si>
  <si>
    <t>see guys reevertransport thanks response worries backing now true leadership</t>
  </si>
  <si>
    <t>leading employment agency manpower doing bit ease hgv drivers launching</t>
  </si>
  <si>
    <t>rig shipping carriers pool april 2019 truck job united states</t>
  </si>
  <si>
    <t>responsible delivering education materials schools food supermarkets clothes stores decades</t>
  </si>
  <si>
    <t>#cotraffic ground control potholes bane driver's existence aurora sentinel colorado</t>
  </si>
  <si>
    <t>train apologies anthwrizzle hi anthony drivers sourced now being reinstated</t>
  </si>
  <si>
    <t>due 14 07 chepstow birmingham 15 19 leeds sheffield start</t>
  </si>
  <si>
    <t>new seen depth article recently motor_transport magazine overcoming leading way</t>
  </si>
  <si>
    <t>gt s new solution today manpoweruktoday investing people skills helping</t>
  </si>
  <si>
    <t>schools organizations local students go many field trips according t</t>
  </si>
  <si>
    <t>field reporter talking minnesota's school today sunrise make cut organizations</t>
  </si>
  <si>
    <t>roadfreightappg want hear #freigh mdean04 please input survey voice heard</t>
  </si>
  <si>
    <t>mesick schools faces bus 9 10 news report downplays truck</t>
  </si>
  <si>
    <t>s seen depth article recently motor_transport magazine overcoming talent sh</t>
  </si>
  <si>
    <t>#homelesswhitetrash 120 000 year rising school hard knocks #supplyanddemand</t>
  </si>
  <si>
    <t>industry more news #truckdriver interested joining workforce great pay long</t>
  </si>
  <si>
    <t>rail operators capitalise truck win new economic advisor morgan stanley</t>
  </si>
  <si>
    <t>logisticsvoices parliamentary group needs hauliers #logistics #hauliers #drivershortage affecting business</t>
  </si>
  <si>
    <t>Top Word Pairs in Tweet by Count</t>
  </si>
  <si>
    <t>truck,driver  driver,shortage  shortage,over  over,jim  jim,cramer  cramer,squawk  squawk,street</t>
  </si>
  <si>
    <t>wolfofwolfst,largest  largest,trucking  trucking,company  company,details  details,u  u,turn  turn,trucking  trucking,boom  boom,j  j,b</t>
  </si>
  <si>
    <t>j,b  b,hunt  hunt,u  u,turn  turn,trucking  trucking,wolf  wolf,richter  richter,apr  apr,16  16,2019</t>
  </si>
  <si>
    <t>driver,shortage  shortage,parliamentary  parliamentary,group  group,needs  needs,hear  hear,hauliers  hauliers,party</t>
  </si>
  <si>
    <t>swapnil5979,increasing  increasing,demand  demand,#safety  #safety,#security  #security,rise  rise,road  road,#traffic  #traffic,congestion  congestion,#truck  #truck,#driver</t>
  </si>
  <si>
    <t>rhanews,driver  driver,shortage  shortage,affecting  affecting,business  business,roadfreightappg  roadfreightappg,want  want,hear  hear,#freigh</t>
  </si>
  <si>
    <t>driver,shortage  shortage,affecting  affecting,business  business,roadfreightappg  roadfreightappg,want  want,hear  hear,#freight  more,roadfreightappg  roadfreightappg,appg  appg,calling</t>
  </si>
  <si>
    <t>juliechang1,school  school,districts  districts,state  state,dealing  dealing,critical  critical,school  school,bus  bus,driver  driver,shortage  shortage,large</t>
  </si>
  <si>
    <t>r6rider,mattyglesias  mattyglesias,right  right,main  main,driver  driver,housing  housing,shortage  shortage,cause  cause,zoning  zoning,though</t>
  </si>
  <si>
    <t>tallgarv,gnrailuk  gnrailuk,mog  mog,svg  svg,18  18,20  20,cancelled  cancelled,fault  fault,train  train,mog  mog,hfn</t>
  </si>
  <si>
    <t>driver,shortage  shortage,growing  growing,issue  issue,transportation  transportation,industry  industry,find  find,out  out,dispatchers  dispatchers,help  help,attract</t>
  </si>
  <si>
    <t>truck,driver  driver,shortage  shortage,pa  pa,trucking  trucking,industry</t>
  </si>
  <si>
    <t>ashtonslegal,ongoing  ongoing,driver  driver,shortage  shortage,crisis  crisis,now  now,transportlaw  transportlaw,provides  provides,update  update,#drivershortag</t>
  </si>
  <si>
    <t>joshua4congress,national  national,driver  driver,shortage  shortage,national  national,victim  victim,shortage  shortage,cheat  cheat,out  out,literally  literally,half</t>
  </si>
  <si>
    <t>workday,see  see,shift  shift,skills  skills,shortage  shortage,employee  employee,driver  driver,s  s,seat  seat,s  s,belonging</t>
  </si>
  <si>
    <t>whitehouse,realdonaldtrump  realdonaldtrump,gop  gop,robbing  robbing,hard  hard,working  working,truckers  truckers,per  per,diem  diem,#factsmatter  #factsmatter,#wakeupamerica</t>
  </si>
  <si>
    <t>people,want  want,bus  bus,drivers  drivers,feel  feel,comfortable  comfortable,putting  putting,middle  middle,high  high,school  school,student</t>
  </si>
  <si>
    <t>maintaining,enough  enough,school  school,bus  bus,drivers  drivers,issue  issue,schools  schools,texoma  texoma,nation  nation,face  face,regularly</t>
  </si>
  <si>
    <t>due,driver  driver,shortage  shortage,amarillo  amarillo,city  city,transit  transit,temporarily  temporarily,alternate  alternate,bus  bus,services  services,starting</t>
  </si>
  <si>
    <t>largest,trucking  trucking,company  company,volume  volume,lack  lack,thereof  thereof,obviously  obviously,main  main,story  story,inventory  inventory,pile</t>
  </si>
  <si>
    <t>gnrailuk,iancorner4  iancorner4,driver  driver,shortage</t>
  </si>
  <si>
    <t>key,logistics  logistics,industry  industry,challenges  challenges,according  according,#transportlogistic2019  #transportlogistic2019,trend  trend,barometer  barometer,shortage  shortage,skilled  skilled,workers</t>
  </si>
  <si>
    <t>theifactory1,key  key,logistics  logistics,industry  industry,challenges  challenges,according  according,#transportlogistic2019  #transportlogistic2019,trend  trend,barometer  barometer,shortage  shortage,skilled</t>
  </si>
  <si>
    <t>figure,out  out,keep  keep,older  older,drivers</t>
  </si>
  <si>
    <t>driver,shortage  rhanews,more  more,roadfreightappg  roadfreightappg,appg  appg,calling  calling,operators  operators,know  know,views  views,driver  shortage,quick</t>
  </si>
  <si>
    <t>cnbc,autonomous  autonomous,vehicles  vehicles,hold  hold,promise  promise,trucking  trucking,industry  industry,addressing  addressing,driver  driver,shortage  shortage,#autonomousvehicles</t>
  </si>
  <si>
    <t>totalinuk,21  21,#freight  #freight,transport  transport,jobs  jobs,remain  remain,unfilled  unfilled,research  research,found  found,79  79,believed</t>
  </si>
  <si>
    <t>demand,#freighthauling  #freighthauling,services  services,experiencing  experiencing,strong  strong,growth  growth,number  number,available  available,qualified  qualified,truck  truck,drivers</t>
  </si>
  <si>
    <t>rhanews,more  more,roadfreightappg  roadfreightappg,appg  appg,calling  calling,operators  operators,know  know,views  views,driver  driver,shortage  shortage,quick</t>
  </si>
  <si>
    <t>domestic,carriers  carriers,bloodlines  bloodlines,american  american,commerce  commerce,industry  industry,found  found,difficult  difficult,attract  attract,retain  retain,drivers</t>
  </si>
  <si>
    <t>bring,back  gatwickexpress,don  don,t  t,pull  pull,rabbit  rabbit,out  out,hat  hat,bring  back,peak  peak,early</t>
  </si>
  <si>
    <t>teach,anybody  anybody,clean  clean,driving  driving,record  record,clean  clean,background  background,re</t>
  </si>
  <si>
    <t>truck,driver  driver,shortage  shortage,#kern  #kern,county  county,video  video,#bakersfield</t>
  </si>
  <si>
    <t>women,starting  starting,make  make,up  up,driver  driver,shortage  shortage,6  6,representation  representation,3  3,canada</t>
  </si>
  <si>
    <t>kmphfox26,kern  kern,county  county,currently  currently,truck  truck,driver  driver,drought</t>
  </si>
  <si>
    <t>kern,county  county,currently  currently,truck  truck,driver  driver,drought</t>
  </si>
  <si>
    <t>tonight,took  took,chtransit  chtransit,chccs  chccs,board  board,meeting  meeting,ask  ask,done  done,chccs  chccs,driver  driver,shortage</t>
  </si>
  <si>
    <t>officialctaa,#texas  #texas,#amarillo  #amarillo,city  city,#transit  #transit,alternating  alternating,service  service,due  due,driver  driver,shortage</t>
  </si>
  <si>
    <t>recent,study  study,u  u,s  s,bureau  bureau,labor  labor,statistics  statistics,questioning  questioning,truck  truck,driver  driver,shortage</t>
  </si>
  <si>
    <t>driver,shortage  shortage,solutions</t>
  </si>
  <si>
    <t>company,turns  turns,trucking  trucking,real  real,life  life,video  video,game  game,believes  believes,gamers  gamers,solve  solve,driver</t>
  </si>
  <si>
    <t>sf_transit_news,44  44,000  000,per  per,year  year,salary  salary,starting  starting,pay  pay,before  before,taxes  taxes,#muni</t>
  </si>
  <si>
    <t>tackling,canada  canada,s  s,woman  woman,driver  driver,shortage</t>
  </si>
  <si>
    <t>notice,families  families,elementary  elementary,students  students,riding  riding,afternoon  afternoon,buses  buses,routes  routes,3  3,10  10,14</t>
  </si>
  <si>
    <t>sw_help,pity  pity,though  though,driver  driver,train  train,raynes  raynes,park  park,13  13,40  40,saw  saw,fit</t>
  </si>
  <si>
    <t>andyoldhamuk,driver  driver,called  called,shortage  shortage,crew  crew,waiting  waiting,member  member,crew  crew,due  due,operational  operational,incident</t>
  </si>
  <si>
    <t>colorado,truck  truck,driver  driver,shortage  shortage,challenge  challenge,industry  industry,opportunity  opportunity,immigrants  immigrants,via  via,denverpost  denverpost,cdl</t>
  </si>
  <si>
    <t>shortage,impact  impact,bits  bits,choose  choose,find  find,out  out,apextoolgroup  apextoolgroup,bits  bits,drivers  drivers,holders  holders,stand</t>
  </si>
  <si>
    <t>tombamonte,japan  japan,accelerate  accelerate,tearing  tearing,self  self,driving  driving,transit  transit,buses  buses,address  address,driver  driver,shortage</t>
  </si>
  <si>
    <t>japan,accelerate  accelerate,tearing  tearing,self  self,driving  driving,transit  transit,buses  buses,address  address,driver  driver,shortage</t>
  </si>
  <si>
    <t>ongoing,driver  driver,shortage  shortage,crisis  crisis,now  now,transportlaw  transportlaw,provides  provides,update  update,#drivershortage  #drivershortage,#transport  #transport,#internationalroadtransportunion</t>
  </si>
  <si>
    <t>cbcthenational,rosiebarton  rosiebarton,chantalhbert  chantalhbert,acoyne  acoyne,shachikurl  shachikurl,supposedly  supposedly,driver  driver,shortage  shortage,possibly  possibly,help  help,improve</t>
  </si>
  <si>
    <t>driver,shortage  shortage,problem  problem,solved  solved,bensemchee</t>
  </si>
  <si>
    <t>truck,driver  driver,shortage  shortage,maybe</t>
  </si>
  <si>
    <t>islandgoth,companies  companies,respond  respond,blocking  blocking,driver  driver,being  being,pick  pick,person  person,up  up,again  again,fire</t>
  </si>
  <si>
    <t>albertbridgecap,using  using,drivers  drivers,example  example,those  those,need  need,social  social,safety  safety,net  net,special</t>
  </si>
  <si>
    <t>ashleylynch,essentially  essentially,taxi  taxi,driver  driver,way  way,joker  joker,know  know,shortage  shortage,right  right,now  now,vaguely</t>
  </si>
  <si>
    <t>shortage,driver  driver,1  1,#shortages1630  #shortages1630,editorbcmea</t>
  </si>
  <si>
    <t>j,b  b,hunt  hunt,u  u,turn  turn,trucking  trucking,largest  largest,trucking  trucking,company  company,volume  volume,lack</t>
  </si>
  <si>
    <t>justinparmenter,people  people,confused  confused,bus  bus,driver  driver,shortage</t>
  </si>
  <si>
    <t>pjironside,won  won,t  t,cause  cause,scotrail  scotrail,cancel  cancel,due  due,driver  driver,shortage</t>
  </si>
  <si>
    <t>driver,shortage  reevertransport,ooida  ooida,well  well,thanks  thanks,response  response,worries  worries,backing  backing,now  now,see  see,true</t>
  </si>
  <si>
    <t>land_line_mag,thought  thought,drive  drive,safe  safe,act  act,answer  answer,fake  fake,driver  driver,shortage  shortage,ooida  ooida,foundation</t>
  </si>
  <si>
    <t>driver,shortage  kerryes,sooo  sooo,even  even,driver  shortage,definitely  definitely,driver  shortage,right  right,todd2spencer</t>
  </si>
  <si>
    <t>truckerworld,road  road,transport  transport,driver  driver,shortage  shortage,parliamentary  parliamentary,group  group,needs  needs,hear  hear,hauliers  hauliers,11</t>
  </si>
  <si>
    <t>driver,shortage  leading,employment  employment,agency  agency,manpower  manpower,doing  doing,bit  bit,ease  ease,shortage  shortage,hgv  hgv,drivers</t>
  </si>
  <si>
    <t>truck,driver  driver,shortage  shortage,job  job,united  united,states  states,rig  rig,shipping  shipping,carriers  carriers,pool  pool,truck</t>
  </si>
  <si>
    <t>truck,driver  driver,shortage  shortage,california  california,city  city,ca  ca,rig  rig,shipping  shipping,carriers  carriers,pool  pool,truck</t>
  </si>
  <si>
    <t>unprecedented,drug  drug,shortage  shortage,linked  linked,brexit  brexit,nhs  nhs,bosses  bosses,via  via,#bbc  #bbc,more  more,#medicals</t>
  </si>
  <si>
    <t>truck,drivers  profession,look  look,future  drivers,responsible  responsible,delivering  delivering,education  education,materials  materials,schools  schools,food  food,supermarkets</t>
  </si>
  <si>
    <t>ground,control  control,potholes  potholes,bane  bane,driver's  driver's,existence  existence,aurora  aurora,shortage  shortage,sentinel  sentinel,colorado  colorado,#aurora</t>
  </si>
  <si>
    <t>malosilima,suggestion  suggestion,phil  phil,tywford  tywford,philtwyford  philtwyford,chris  chris,laidlaw  laidlaw,solve  solve,bus  bus,driver  driver,shortage</t>
  </si>
  <si>
    <t>truck,driver  driver,shortage  shortage,worse</t>
  </si>
  <si>
    <t>truck,driver  driver,shortage  shortage,hot  hot,topic  topic,media  media,despite  despite,fact  fact,truckers  truckers,always  always,denied</t>
  </si>
  <si>
    <t>anthwrizzle,hi  hi,anthony  anthony,train  train,cancelled  cancelled,shortage  shortage,train  train,drivers  drivers,driver  driver,sourced  sourced,service</t>
  </si>
  <si>
    <t>driver,left  left,car  car,complaining  complaining,fuel  fuel,shortage  shortage,saw  saw,going  going,never  never,return  return,think</t>
  </si>
  <si>
    <t>kilbrniesanders,functionally  functionally,yes  yes,foreseeable  foreseeable,future  future,driver  driver,shortage  shortage,etc  etc,huge  huge,part  part,problem</t>
  </si>
  <si>
    <t>astropuss,karoribee  karoribee,publicwrongs  publicwrongs,kilbrniesanders  kilbrniesanders,well  well,patronage  patronage,holding  holding,up  up,ok  ok,despite  despite,service</t>
  </si>
  <si>
    <t>stuartbdonovan,kilbrniesanders  kilbrniesanders,hub  hub,spoke  spoke,model  model,blamed  blamed,think  think,key  key,problems  problems,lie  lie,elsewhere</t>
  </si>
  <si>
    <t>driver,shortage  due,driver  shortage,14  14,07  07,chepstow  chepstow,start  start,birmingham  shortage,15  15,19  19,leeds</t>
  </si>
  <si>
    <t>opinion,americans  americans,congress  congress,pass  pass,drive  drive,safe  safe,act  act,fix  fix,crippling  crippling,truck  truck,driver</t>
  </si>
  <si>
    <t>report,downplays  downplays,truck  truck,driver  driver,shortage  shortage,argues  argues,better  better,pay  pay,help  help,industry  industry,via</t>
  </si>
  <si>
    <t>jamesmelville,vetdannii  vetdannii,vets  vets,used  used,sign  sign,beef  beef,export  export,around  around,world  world,spanish  spanish,exclusively</t>
  </si>
  <si>
    <t>tbhs_fb,middle  middle,school  school,parents  parents,due  due,current  current,driver  driver,shortage  shortage,unable  unable,transport  transport,those</t>
  </si>
  <si>
    <t>check,out  out,article</t>
  </si>
  <si>
    <t>elianabenador,doing  doing,trucking  trucking,now  now,big  big,companies  companies,cry  cry,driver  driver,shortage  shortage,s  s,really</t>
  </si>
  <si>
    <t>u,s  s,bureau  bureau,labor  labor,statistics  statistics,department  department,questions  questions,driver  driver,shortage  shortage,read  read,more</t>
  </si>
  <si>
    <t>itscaravel,lizthegrey  lizthegrey,lack  lack,funding  funding,problem  problem,nobody  nobody,drive  drive,bus  bus,anymore  anymore,decent  decent,paying</t>
  </si>
  <si>
    <t>orinda,parking  parking,space  space,problem  problem,city  city,council  council,meets  meets,tuesday  tuesday,consider  consider,driver  driver,permit</t>
  </si>
  <si>
    <t>trucknewstalk,news  malhotrasud,check  check,out  out,latest  latest,article  article,driver  driver,retention  retention,being  being,more  more,challenging</t>
  </si>
  <si>
    <t>show,money</t>
  </si>
  <si>
    <t>article,right  right,sfbos  sfbos,report  report,released  released,here's  here's,kicker  kicker,quote  quote,supervisor  supervisor,valliebrownd5  valliebrownd5,re</t>
  </si>
  <si>
    <t>billige,importerede  importerede,varer  varer,dårligt  dårligt,betalte  betalte,jobs  jobs,og  og,dårligt  dårligt,arbejdsmiljø  arbejdsmiljø,følges  følges,ad</t>
  </si>
  <si>
    <t>disabled,driver  lledwardsan,urbanmanc  urbanmanc,supporting  supporting,pavement  pavement,parking  parking,suggesting  suggesting,fact  fact,disabled  driver,parked  parked,indicate</t>
  </si>
  <si>
    <t>manpowergroupuk,new  new,solution  solution,today  today,s  s,driver  driver,shortage  shortage,manpoweruktoday  manpoweruktoday,investing  investing,people  people,s</t>
  </si>
  <si>
    <t>talent,shortage  driver,academy  seen,depth  depth,article  article,recently  recently,motor_transport  motor_transport,magazine  magazine,overcoming  overcoming,driver  driver,talent</t>
  </si>
  <si>
    <t>driver,shortage  s,driver  driver,academy  new,solution  solution,today  today,s  shortage,manpoweruktoday  manpoweruktoday,investing  investing,people  people,s</t>
  </si>
  <si>
    <t>kare11,reporter  reporter,kiyaedwards  kiyaedwards,talking  talking,minnesota's  minnesota's,school  school,bus  bus,driver  driver,shortage  shortage,today  today,sunrise</t>
  </si>
  <si>
    <t>bus,driver  driver,shortage  kare11,schools  schools,organizations  organizations,local  local,students  students,go  go,many  many,field  field,trips</t>
  </si>
  <si>
    <t>bus,driver  driver,shortage  local,students  students,go  go,many  many,field  field,trips  trips,bus  shortage,according  according,new</t>
  </si>
  <si>
    <t>truck,driver  driver,shortage  shortage,expected  expected,hit  hit,175  175,000  000,2026  2026,according  according,ata  ata,figures</t>
  </si>
  <si>
    <t>driver,shortage  shortage,affecting  affecting,business  business,please  please,input  input,survey  survey,voice  voice,heard  heard,rhanews</t>
  </si>
  <si>
    <t>driver,shortage  shortage,affecting  affecting,business  rhanews,driver  business,roadfreightappg  roadfreightappg,want  want,hear  hear,#freigh  mdean04,driver  business,please</t>
  </si>
  <si>
    <t>shit,sherlock  sherlock,fucking  fucking,long  long,take  take,figure  figure,one  one,out</t>
  </si>
  <si>
    <t>annarbornews,driver  driver,shortage  shortage,prompts  prompts,lincoln  lincoln,schools  schools,consider  consider,privatized  privatized,busing</t>
  </si>
  <si>
    <t>trumpnc4,bwillard246  bwillard246,cnn  cnn,driver  driver,shortage  shortage,years  years,supply  supply,demand  demand,those  those,over  over,road</t>
  </si>
  <si>
    <t>mlive,driver  driver,shortage  shortage,prompts  prompts,lincoln  lincoln,schools  schools,consider  consider,privatized  privatized,busing</t>
  </si>
  <si>
    <t>driver,shortage  shortage,prompts  prompts,gosplitters  gosplitters,consider  consider,privatized  privatized,busing</t>
  </si>
  <si>
    <t>bus,driver  driver,shortage  shortage,affecting  affecting,athletics  athletics,teams  teams,sometimes  sometimes,needing  needing,find  find,transportation  transportation,games</t>
  </si>
  <si>
    <t>nicholas_whalen,bus  bus,driver  driver,shortage  shortage,affecting  affecting,athletics  athletics,teams  teams,sometimes  sometimes,needing  needing,find  find,transportation</t>
  </si>
  <si>
    <t>question,whether  whether,truck  truck,driver  driver,shortage  shortage,making  making,waves  waves,between  between,trucking  trucking,industry  industry,official</t>
  </si>
  <si>
    <t>#northernfail,coincidence  coincidence,isn  isn,t  t,first  first,day  day,easter  easter,break  break,cancel  cancel,lots  lots,trains</t>
  </si>
  <si>
    <t>very,needed  needed,important  important,part  part,education  education,system  system,school  school,bus  bus,drivers  drivers,still  still,needed</t>
  </si>
  <si>
    <t>augusta,township  township,mi  mi,lincoln  lincoln,consolidated  consolidated,schools  schools,considering  considering,privatizing  privatizing,busing  busing,hopes  hopes,improving</t>
  </si>
  <si>
    <t>driver,shortage  sooo,even  even,driver  shortage,definitely  definitely,driver  shortage,right  right,todd2spencer  todd2spencer,maybe  maybe,licensing  licensing,limits</t>
  </si>
  <si>
    <t>joplin's,sunshine  sunshine,lamp  lamp,trolley  trolley,metro  metro,area  area,paratransit  paratransit,system  system,maps  maps,temporarily  temporarily,halt</t>
  </si>
  <si>
    <t>kare11,schools  schools,organizations  organizations,local  local,students  students,go  go,many  many,field  field,trips  trips,bus  bus,driver</t>
  </si>
  <si>
    <t>driver,shortage  mesick,schools  schools,faces  faces,bus  bus,driver  shortage,9  9,10  10,news  report,downplays  downplays,truck</t>
  </si>
  <si>
    <t>driver,shortage  shortage,parliamentary  parliamentary,group  group,needs  needs,hear  hear,hauliers  hauliers,rhanews</t>
  </si>
  <si>
    <t>uk,renewed  renewed,conversation  conversation,around  around,driver  driver,shortage  shortage,believed  believed,stand  stand,more  more,55  55,000</t>
  </si>
  <si>
    <t>city,council  ionapannett,chriscalvifree  chriscalvifree,wgtncc  wgtncc,roger_blakeley  roger_blakeley,greaterwgtn  greaterwgtn,sarahfreenz  sarahfreenz,kingston  kingston,#7  #7,route  route,yes</t>
  </si>
  <si>
    <t>industry,needs  rhatcornwell,rhanews  rhanews,bbccambs  bbccambs,retired  retired,now  now,working  working,life  life,lorry  lorry,driver  driver,rha</t>
  </si>
  <si>
    <t>autonomous,trucking  trucking,looks  looks,become  become,commercial  commercial,success  success,earlier  earlier,autonomous  autonomous,cars  cars,propelled  propelled,driver</t>
  </si>
  <si>
    <t>orbcomm_inc,uk  uk,renewed  renewed,conversation  conversation,around  around,driver  driver,shortage  shortage,believed  believed,stand  stand,more  more,55</t>
  </si>
  <si>
    <t>ionapannett,buzzandhum  buzzandhum,chriscalvifree  chriscalvifree,wgtncc  wgtncc,greaterwgtn  greaterwgtn,yes  yes,gwrc  gwrc,wgtn  wgtn,constituency  constituency,crs  crs,acutely</t>
  </si>
  <si>
    <t>forwardermag,driver  driver,shortage  shortage,parliamentary  parliamentary,group  group,needs  needs,hear  hear,hauliers</t>
  </si>
  <si>
    <t>ooida,ttnews_official  ttnews_official,2  2,truck  truck,drivers  drivers,union  union,teamsters  teamsters,wages  wages,mostly  mostly,flat  flat,last</t>
  </si>
  <si>
    <t>america's,fifth  fifth,largest  largest,trucking  trucking,company  company,brand  brand,new  new,tech  tech,heavy  heavy,training  training,program</t>
  </si>
  <si>
    <t>one,industry  industry,s  s,biggest  biggest,challenges  challenges,turnover  turnover,employee  employee,migration  migration,caused  caused,largely  largely,pay</t>
  </si>
  <si>
    <t>don,t  t,hit  hit,brakes  brakes,during  during,#drivershortage  #drivershortage,here  here,s  s,#dispatchers  #dispatchers,keep  keep,business</t>
  </si>
  <si>
    <t>drive,safe  safe,act  thought,drive  act,answer  answer,fake  fake,driver  driver,shortage  shortage,ooida  ooida,foundation  foundation,younger</t>
  </si>
  <si>
    <t>stevengberman,conservacatgal  conservacatgal,captainkudzu  captainkudzu,browntom1234  browntom1234,jkempcpa  jkempcpa,opposite  opposite,autonomous  autonomous,semis  semis,move  move,freight  freight,otr</t>
  </si>
  <si>
    <t>graying,america  america,main  main,driver  driver,upcoming  upcoming,shortage</t>
  </si>
  <si>
    <t>theshopmagazine,exclusive  exclusive,driver  driver,shortage  shortage,creates  creates,hurdles  hurdles,fast  fast,growing  growing,meyer  meyer,distributing  distributing,meyerdist</t>
  </si>
  <si>
    <t>sheila_copps,provide  provide,influence  influence,open  open,door  door,education  education,acceptance  acceptance,professionals  professionals,abroad  abroad,sickened  sickened,constantly</t>
  </si>
  <si>
    <t>i_isdonaldtrump,sheila_copps  sheila_copps,provide  provide,influence  influence,open  open,door  door,education  education,acceptance  acceptance,professionals  professionals,abroad  abroad,i'</t>
  </si>
  <si>
    <t>manpoweruktoday,seen  seen,depth  depth,article  article,recently  recently,motor_transport  motor_transport,magazine  magazine,overcoming  overcoming,driver  driver,talent  talent,sh</t>
  </si>
  <si>
    <t>kamalaharris,shortage  shortage,teachers  teachers,wage  wage,gap  gap,heard  heard,teacher  teacher,bad  bad,children  children,act  act,teachers</t>
  </si>
  <si>
    <t>truck,driver  driver,shortage  shortage,2019  2019,real  real,learn  learn,control  control,overcome  overcome,challenge  challenge,still  still,growing</t>
  </si>
  <si>
    <t>truck,driver  driver,shortage  shortage,affecting  affecting,business  business,via  via,oronline</t>
  </si>
  <si>
    <t>#supplyanddemand,#homelesswhitetrash  #homelesswhitetrash,120  120,000  000,year  year,rising  rising,school  school,hard  hard,knocks</t>
  </si>
  <si>
    <t>party,parliamentary  parliamentary,group  group,#appg  #appg,#road  #road,#freight  #freight,logistics  logistics,needs  needs,hear  hear,#skills  #skills,#shortage</t>
  </si>
  <si>
    <t>enhanced,driver  driver,training  training,self  self,driving  driving,trucks  trucks,technology  technology,solve  solve,hgv  hgv,driver  driver,shortage</t>
  </si>
  <si>
    <t>party,parliamentary  parliamentary,group  group,road  road,freight  freight,logistics  logistics,asking  asking,those  those,transport  transport,industry  industry,take</t>
  </si>
  <si>
    <t>celems_pfisd,know  know,pfisd  pfisd,surrounding  surrounding,schools  schools,experiencing  experiencing,tremendous  tremendous,bus  bus,driver  driver,shortage  shortage,pfisd</t>
  </si>
  <si>
    <t>#logistics,staff  staff,driver  driver,shortage  shortage,increases  increases,appeals  appeals,address  address,issues  issues,increase  increase,read  read,more</t>
  </si>
  <si>
    <t>day,jolts  jolts,numbers  numbers,set  set,major  major,national  national,newspaper  newspaper,headquartered  headquartered,11  11,miles  miles,four</t>
  </si>
  <si>
    <t>rail,freight  freight,operators  operators,capitalise  capitalise,truck  truck,driver  driver,shortage  shortage,win  win,new  new,business</t>
  </si>
  <si>
    <t>new,report  report,casts  casts,doubt  doubt,trucking  trucking,industry  industry,s  s,claims  claims,driver  driver,shortage  shortage,via</t>
  </si>
  <si>
    <t>ignorant_jane,trimetbarber  trimetbarber,m  m,saying  saying,transit  transit,industry  industry,solved  solved,driver  driver,shortage  shortage,making  making,job</t>
  </si>
  <si>
    <t>trucking,industry  industry,continues  continues,make  make,changes  changes,become  become,more  more,inclusive  inclusive,attract  attract,new  new,talent</t>
  </si>
  <si>
    <t>traffix1979,attempt  attempt,help  help,relieve  relieve,ongoing  ongoing,truck  truck,driver  driver,shortage  shortage,ontario  ontario,welcomed  welcomed,trucking</t>
  </si>
  <si>
    <t>driver,shortage  shortage,problem  problem,festering  festering,15  15,years  years,time  time,something  something,#drivershortage  #drivershortage,#transportation  #transportation,#trucking</t>
  </si>
  <si>
    <t>sfmta_muni,22  22,fillmore  fillmore,bay  bay,st  st,taking  taking,long  long,time  time,come  come,third  third,20th</t>
  </si>
  <si>
    <t>mrsoaroundworld,blacklane  blacklane,charlotte  charlotte,booked  booked,5  5,00am  00am,pick  pick,up  up,confirmation  confirmation,email  email,midnight</t>
  </si>
  <si>
    <t>jerrypdias,fordnation  fordnation,gov't  gov't,needs  needs,make  make,changes  changes,ontario's  ontario's,school  school,bus  bus,system  system,address</t>
  </si>
  <si>
    <t>more,news  news,#truckdriver  #truckdriver,shortage  shortage,interested  interested,joining  joining,workforce  workforce,great  great,pay  pay,long  long,term</t>
  </si>
  <si>
    <t>dashcamsdontlie,lol  lol,driver  driver,shortage  shortage,run  run,team  team,california  california,really  really,appreciate  appreciate,3  3,days</t>
  </si>
  <si>
    <t>lol,driver  driver,shortage  shortage,run  run,team  team,california  california,really  really,appreciate  appreciate,3  3,days  days,month</t>
  </si>
  <si>
    <t>driver,shortage  rail,freight  freight,operators  operators,capitalise  capitalise,truck  truck,driver  shortage,win  win,new  new,business  economic,advisor</t>
  </si>
  <si>
    <t>piyushgoyaloffc,railwayseva  railwayseva,railminindia  railminindia,pmoindia  pmoindia,passengers  passengers,unbearably  unbearably,suffering  suffering,due  due,irregular  irregular,train  train,services</t>
  </si>
  <si>
    <t>driver,shortage  shortage,capacity  capacity,crunch  crunch,voted  voted,biggest  biggest,challenge  challenge,supply  supply,chains  chains,2019</t>
  </si>
  <si>
    <t>experiencing,#drivershortage  #drivershortage,#haulage  #haulage,firm  firm,party  party,parliamentary  parliamentary,group  group,#appg  #appg,#road  #road,freight  freight,#logistics</t>
  </si>
  <si>
    <t>driver,shortage  logisticsvoices,driver  shortage,parliamentary  parliamentary,group  group,needs  needs,hear  hear,hauliers  hauliers,rhanews  rhanews,#logistics  #logistics,#hauliers</t>
  </si>
  <si>
    <t>rickrollvicvb,shortage  shortage,pala  pala,ng  ng,ikot  ikot,jeeps  jeeps,sa  sa,up  up,ngayon  ngayon,bumagsak  bumagsak,daw</t>
  </si>
  <si>
    <t>union,move  move,highlights  highlights,muni's  muni's,driver  driver,shortage  shortage,without  without,overtime  overtime,work  work,more  more,dozen</t>
  </si>
  <si>
    <t>combat,driver  driver,shortage  shortage,manpower  manpower,academy  academy,aims  aims,train  train,400  400,new  new,hgv  hgv,drivers</t>
  </si>
  <si>
    <t>Top Word Pairs in Tweet by Salience</t>
  </si>
  <si>
    <t>more,roadfreightappg  roadfreightappg,appg  appg,calling  calling,operators  operators,know  know,views  views,driver  shortage,quick  quick,survey  survey,handyshipping</t>
  </si>
  <si>
    <t>rhanews,more  more,roadfreightappg  roadfreightappg,appg  appg,calling  calling,operators  operators,know  know,views  views,driver  shortage,quick  quick,survey</t>
  </si>
  <si>
    <t>reevertransport,ooida  ooida,well  well,thanks  thanks,response  response,worries  worries,backing  backing,now  now,see  see,true  true,leadership</t>
  </si>
  <si>
    <t>states,rig  rig,shipping  shipping,carriers  carriers,pool  pool,truck  states,april  april,2019  truck,driver  driver,shortage  shortage,job</t>
  </si>
  <si>
    <t>drivers,responsible  responsible,delivering  delivering,education  education,materials  materials,schools  schools,food  food,supermarkets  supermarkets,clothes  clothes,stores  stores,decades</t>
  </si>
  <si>
    <t>#cdot,#cotraffic  ground,control  control,potholes  potholes,bane  bane,driver's  driver's,existence  existence,aurora  aurora,shortage  shortage,sentinel  sentinel,colorado</t>
  </si>
  <si>
    <t>due,driver  shortage,14  14,07  07,chepstow  chepstow,start  start,birmingham  shortage,15  15,19  19,leeds  leeds,start</t>
  </si>
  <si>
    <t>seen,depth  depth,article  article,recently  recently,motor_transport  motor_transport,magazine  magazine,overcoming  overcoming,driver  driver,talent  shortage,leading  leading,way</t>
  </si>
  <si>
    <t>new,solution  solution,today  today,s  shortage,manpoweruktoday  manpoweruktoday,investing  investing,people  people,s  s,skills  skills,helping  helping,companies</t>
  </si>
  <si>
    <t>kare11,schools  schools,organizations  organizations,local  local,students  students,go  go,many  many,field  field,trips  trips,bus  shortage,according</t>
  </si>
  <si>
    <t>schools,local  reporter,kiyaedwards  kiyaedwards,talking  talking,minnesota's  minnesota's,school  school,bus  shortage,today  today,sunrise  sunrise,make  make,cut</t>
  </si>
  <si>
    <t>rhanews,driver  business,roadfreightappg  roadfreightappg,want  want,hear  hear,#freigh  mdean04,driver  business,please  please,input  input,survey  survey,voice</t>
  </si>
  <si>
    <t>mesick,schools  schools,faces  faces,bus  bus,driver  shortage,9  9,10  10,news  report,downplays  downplays,truck  truck,driver</t>
  </si>
  <si>
    <t>rail,freight  freight,operators  operators,capitalise  capitalise,truck  truck,driver  shortage,win  win,new  new,business  economic,advisor  advisor,morgan</t>
  </si>
  <si>
    <t>logisticsvoices,driver  shortage,parliamentary  parliamentary,group  group,needs  needs,hear  hear,hauliers  hauliers,rhanews  rhanews,#logistics  #logistics,#hauliers  #hauliers,#drivershortage</t>
  </si>
  <si>
    <t>Word</t>
  </si>
  <si>
    <t>s</t>
  </si>
  <si>
    <t>help</t>
  </si>
  <si>
    <t>new</t>
  </si>
  <si>
    <t>t</t>
  </si>
  <si>
    <t>main</t>
  </si>
  <si>
    <t>lack</t>
  </si>
  <si>
    <t>up</t>
  </si>
  <si>
    <t>now</t>
  </si>
  <si>
    <t>obviously</t>
  </si>
  <si>
    <t>those</t>
  </si>
  <si>
    <t>volume</t>
  </si>
  <si>
    <t>thereof</t>
  </si>
  <si>
    <t>know</t>
  </si>
  <si>
    <t>#logistics</t>
  </si>
  <si>
    <t>pay</t>
  </si>
  <si>
    <t>consider</t>
  </si>
  <si>
    <t>right</t>
  </si>
  <si>
    <t>people</t>
  </si>
  <si>
    <t>service</t>
  </si>
  <si>
    <t>train</t>
  </si>
  <si>
    <t>operators</t>
  </si>
  <si>
    <t>today</t>
  </si>
  <si>
    <t>survey</t>
  </si>
  <si>
    <t>000</t>
  </si>
  <si>
    <t>according</t>
  </si>
  <si>
    <t>#freight</t>
  </si>
  <si>
    <t>#transportation</t>
  </si>
  <si>
    <t>busing</t>
  </si>
  <si>
    <t>looming</t>
  </si>
  <si>
    <t>fall</t>
  </si>
  <si>
    <t>academy</t>
  </si>
  <si>
    <t>find</t>
  </si>
  <si>
    <t>#drivershortage</t>
  </si>
  <si>
    <t>party</t>
  </si>
  <si>
    <t>ongoing</t>
  </si>
  <si>
    <t>time</t>
  </si>
  <si>
    <t>report</t>
  </si>
  <si>
    <t>issue</t>
  </si>
  <si>
    <t>see</t>
  </si>
  <si>
    <t>road</t>
  </si>
  <si>
    <t>driving</t>
  </si>
  <si>
    <t>lincoln</t>
  </si>
  <si>
    <t>prompts</t>
  </si>
  <si>
    <t>privatized</t>
  </si>
  <si>
    <t>cancelled</t>
  </si>
  <si>
    <t>manpower</t>
  </si>
  <si>
    <t>hgv</t>
  </si>
  <si>
    <t>2019</t>
  </si>
  <si>
    <t>look</t>
  </si>
  <si>
    <t>really</t>
  </si>
  <si>
    <t>over</t>
  </si>
  <si>
    <t>long</t>
  </si>
  <si>
    <t>starting</t>
  </si>
  <si>
    <t>attract</t>
  </si>
  <si>
    <t>hard</t>
  </si>
  <si>
    <t>views</t>
  </si>
  <si>
    <t>growing</t>
  </si>
  <si>
    <t>article</t>
  </si>
  <si>
    <t>way</t>
  </si>
  <si>
    <t>skills</t>
  </si>
  <si>
    <t>companies</t>
  </si>
  <si>
    <t>appg</t>
  </si>
  <si>
    <t>calling</t>
  </si>
  <si>
    <t>https</t>
  </si>
  <si>
    <t>athletes</t>
  </si>
  <si>
    <t>workouts</t>
  </si>
  <si>
    <t>pile</t>
  </si>
  <si>
    <t>back</t>
  </si>
  <si>
    <t>year</t>
  </si>
  <si>
    <t>work</t>
  </si>
  <si>
    <t>ontario</t>
  </si>
  <si>
    <t>challenge</t>
  </si>
  <si>
    <t>services</t>
  </si>
  <si>
    <t>please</t>
  </si>
  <si>
    <t>3</t>
  </si>
  <si>
    <t>demand</t>
  </si>
  <si>
    <t>better</t>
  </si>
  <si>
    <t>solve</t>
  </si>
  <si>
    <t>talent</t>
  </si>
  <si>
    <t>part</t>
  </si>
  <si>
    <t>transit</t>
  </si>
  <si>
    <t>job</t>
  </si>
  <si>
    <t>doing</t>
  </si>
  <si>
    <t>control</t>
  </si>
  <si>
    <t>one</t>
  </si>
  <si>
    <t>think</t>
  </si>
  <si>
    <t>county</t>
  </si>
  <si>
    <t>jobs</t>
  </si>
  <si>
    <t>quick</t>
  </si>
  <si>
    <t>being</t>
  </si>
  <si>
    <t>key</t>
  </si>
  <si>
    <t>colorado</t>
  </si>
  <si>
    <t>story</t>
  </si>
  <si>
    <t>inventory</t>
  </si>
  <si>
    <t>hurts</t>
  </si>
  <si>
    <t>ending</t>
  </si>
  <si>
    <t>sa</t>
  </si>
  <si>
    <t>experiencing</t>
  </si>
  <si>
    <t>#trucks</t>
  </si>
  <si>
    <t>biggest</t>
  </si>
  <si>
    <t>lol</t>
  </si>
  <si>
    <t>california</t>
  </si>
  <si>
    <t>appreciate</t>
  </si>
  <si>
    <t>days</t>
  </si>
  <si>
    <t>learn</t>
  </si>
  <si>
    <t>#driver</t>
  </si>
  <si>
    <t>notice</t>
  </si>
  <si>
    <t>years</t>
  </si>
  <si>
    <t>check</t>
  </si>
  <si>
    <t>keep</t>
  </si>
  <si>
    <t>pfisd</t>
  </si>
  <si>
    <t>self</t>
  </si>
  <si>
    <t>still</t>
  </si>
  <si>
    <t>retain</t>
  </si>
  <si>
    <t>education</t>
  </si>
  <si>
    <t>autonomous</t>
  </si>
  <si>
    <t>need</t>
  </si>
  <si>
    <t>maybe</t>
  </si>
  <si>
    <t>before</t>
  </si>
  <si>
    <t>believed</t>
  </si>
  <si>
    <t>stand</t>
  </si>
  <si>
    <t>kern</t>
  </si>
  <si>
    <t>many</t>
  </si>
  <si>
    <t>trips</t>
  </si>
  <si>
    <t>trains</t>
  </si>
  <si>
    <t>bureau</t>
  </si>
  <si>
    <t>labor</t>
  </si>
  <si>
    <t>statistics</t>
  </si>
  <si>
    <t>#sunrisers</t>
  </si>
  <si>
    <t>parking</t>
  </si>
  <si>
    <t>disabled</t>
  </si>
  <si>
    <t>ground</t>
  </si>
  <si>
    <t>bane</t>
  </si>
  <si>
    <t>driver's</t>
  </si>
  <si>
    <t>existence</t>
  </si>
  <si>
    <t>sentinel</t>
  </si>
  <si>
    <t>#aurora</t>
  </si>
  <si>
    <t>#potholes</t>
  </si>
  <si>
    <t>#cdot</t>
  </si>
  <si>
    <t>mog</t>
  </si>
  <si>
    <t>18</t>
  </si>
  <si>
    <t>here</t>
  </si>
  <si>
    <t>union</t>
  </si>
  <si>
    <t>move</t>
  </si>
  <si>
    <t>without</t>
  </si>
  <si>
    <t>#truckdrivers</t>
  </si>
  <si>
    <t>attempt</t>
  </si>
  <si>
    <t>relieve</t>
  </si>
  <si>
    <t>welcomed</t>
  </si>
  <si>
    <t>supply</t>
  </si>
  <si>
    <t>run</t>
  </si>
  <si>
    <t>team</t>
  </si>
  <si>
    <t>united</t>
  </si>
  <si>
    <t>states</t>
  </si>
  <si>
    <t>workforce</t>
  </si>
  <si>
    <t>saying</t>
  </si>
  <si>
    <t>again</t>
  </si>
  <si>
    <t>become</t>
  </si>
  <si>
    <t>making</t>
  </si>
  <si>
    <t>#truckers</t>
  </si>
  <si>
    <t>national</t>
  </si>
  <si>
    <t>11</t>
  </si>
  <si>
    <t>take</t>
  </si>
  <si>
    <t>training</t>
  </si>
  <si>
    <t>real</t>
  </si>
  <si>
    <t>heard</t>
  </si>
  <si>
    <t>angry</t>
  </si>
  <si>
    <t>dispatchers</t>
  </si>
  <si>
    <t>professional</t>
  </si>
  <si>
    <t>leading</t>
  </si>
  <si>
    <t>solution</t>
  </si>
  <si>
    <t>investing</t>
  </si>
  <si>
    <t>helping</t>
  </si>
  <si>
    <t>provide</t>
  </si>
  <si>
    <t>open</t>
  </si>
  <si>
    <t>getting</t>
  </si>
  <si>
    <t>fast</t>
  </si>
  <si>
    <t>thought</t>
  </si>
  <si>
    <t>during</t>
  </si>
  <si>
    <t>challenges</t>
  </si>
  <si>
    <t>employee</t>
  </si>
  <si>
    <t>week</t>
  </si>
  <si>
    <t>council</t>
  </si>
  <si>
    <t>public</t>
  </si>
  <si>
    <t>around</t>
  </si>
  <si>
    <t>10</t>
  </si>
  <si>
    <t>downplays</t>
  </si>
  <si>
    <t>argues</t>
  </si>
  <si>
    <t>needed</t>
  </si>
  <si>
    <t>organizations</t>
  </si>
  <si>
    <t>state</t>
  </si>
  <si>
    <t>hopes</t>
  </si>
  <si>
    <t>fire</t>
  </si>
  <si>
    <t>reporter</t>
  </si>
  <si>
    <t>talking</t>
  </si>
  <si>
    <t>minnesota's</t>
  </si>
  <si>
    <t>sunrise</t>
  </si>
  <si>
    <t>cut</t>
  </si>
  <si>
    <t>fact</t>
  </si>
  <si>
    <t>enough</t>
  </si>
  <si>
    <t>20</t>
  </si>
  <si>
    <t>14</t>
  </si>
  <si>
    <t>well</t>
  </si>
  <si>
    <t>holding</t>
  </si>
  <si>
    <t>future</t>
  </si>
  <si>
    <t>huge</t>
  </si>
  <si>
    <t>late</t>
  </si>
  <si>
    <t>#truck</t>
  </si>
  <si>
    <t>employment</t>
  </si>
  <si>
    <t>carriers</t>
  </si>
  <si>
    <t>apr</t>
  </si>
  <si>
    <t>japan</t>
  </si>
  <si>
    <t>accelerate</t>
  </si>
  <si>
    <t>tearing</t>
  </si>
  <si>
    <t>culture</t>
  </si>
  <si>
    <t>though</t>
  </si>
  <si>
    <t>routes</t>
  </si>
  <si>
    <t>per</t>
  </si>
  <si>
    <t>currently</t>
  </si>
  <si>
    <t>drought</t>
  </si>
  <si>
    <t>women</t>
  </si>
  <si>
    <t>found</t>
  </si>
  <si>
    <t>400</t>
  </si>
  <si>
    <t>overtime</t>
  </si>
  <si>
    <t>lines</t>
  </si>
  <si>
    <t>pala</t>
  </si>
  <si>
    <t>ng</t>
  </si>
  <si>
    <t>ikot</t>
  </si>
  <si>
    <t>jeeps</t>
  </si>
  <si>
    <t>ngayon</t>
  </si>
  <si>
    <t>bumagsak</t>
  </si>
  <si>
    <t>daw</t>
  </si>
  <si>
    <t>emission</t>
  </si>
  <si>
    <t>testing</t>
  </si>
  <si>
    <t>sabi</t>
  </si>
  <si>
    <t>ni</t>
  </si>
  <si>
    <t>manong</t>
  </si>
  <si>
    <t>#hauliers</t>
  </si>
  <si>
    <t>#appg</t>
  </si>
  <si>
    <t>#road</t>
  </si>
  <si>
    <t>ontar</t>
  </si>
  <si>
    <t>chains</t>
  </si>
  <si>
    <t>passengers</t>
  </si>
  <si>
    <t>rail</t>
  </si>
  <si>
    <t>capitalise</t>
  </si>
  <si>
    <t>win</t>
  </si>
  <si>
    <t>nation</t>
  </si>
  <si>
    <t>everyone</t>
  </si>
  <si>
    <t>#truckdriver</t>
  </si>
  <si>
    <t>#trucker</t>
  </si>
  <si>
    <t>pick</t>
  </si>
  <si>
    <t>couldn</t>
  </si>
  <si>
    <t>told</t>
  </si>
  <si>
    <t>22</t>
  </si>
  <si>
    <t>st</t>
  </si>
  <si>
    <t>thanks</t>
  </si>
  <si>
    <t>15</t>
  </si>
  <si>
    <t>program</t>
  </si>
  <si>
    <t>solved</t>
  </si>
  <si>
    <t>day</t>
  </si>
  <si>
    <t>turns</t>
  </si>
  <si>
    <t>puts</t>
  </si>
  <si>
    <t>increase</t>
  </si>
  <si>
    <t>read</t>
  </si>
  <si>
    <t>fta</t>
  </si>
  <si>
    <t>surrounding</t>
  </si>
  <si>
    <t>tremendous</t>
  </si>
  <si>
    <t>very</t>
  </si>
  <si>
    <t>aware</t>
  </si>
  <si>
    <t>big</t>
  </si>
  <si>
    <t>tackling</t>
  </si>
  <si>
    <t>tuesday</t>
  </si>
  <si>
    <t>april</t>
  </si>
  <si>
    <t>#supplyanddemand</t>
  </si>
  <si>
    <t>anything</t>
  </si>
  <si>
    <t>putting</t>
  </si>
  <si>
    <t>hands</t>
  </si>
  <si>
    <t>seen</t>
  </si>
  <si>
    <t>depth</t>
  </si>
  <si>
    <t>recently</t>
  </si>
  <si>
    <t>magazine</t>
  </si>
  <si>
    <t>overcoming</t>
  </si>
  <si>
    <t>influence</t>
  </si>
  <si>
    <t>door</t>
  </si>
  <si>
    <t>acceptance</t>
  </si>
  <si>
    <t>professionals</t>
  </si>
  <si>
    <t>abroad</t>
  </si>
  <si>
    <t>poor</t>
  </si>
  <si>
    <t>thank</t>
  </si>
  <si>
    <t>exclusive</t>
  </si>
  <si>
    <t>creates</t>
  </si>
  <si>
    <t>hurdles</t>
  </si>
  <si>
    <t>meyer</t>
  </si>
  <si>
    <t>distributing</t>
  </si>
  <si>
    <t>answer</t>
  </si>
  <si>
    <t>foundation</t>
  </si>
  <si>
    <t>younger</t>
  </si>
  <si>
    <t>support</t>
  </si>
  <si>
    <t>don</t>
  </si>
  <si>
    <t>hit</t>
  </si>
  <si>
    <t>running</t>
  </si>
  <si>
    <t>caused</t>
  </si>
  <si>
    <t>hours</t>
  </si>
  <si>
    <t>wages</t>
  </si>
  <si>
    <t>cost</t>
  </si>
  <si>
    <t>meals</t>
  </si>
  <si>
    <t>tax</t>
  </si>
  <si>
    <t>low</t>
  </si>
  <si>
    <t>fix</t>
  </si>
  <si>
    <t>early</t>
  </si>
  <si>
    <t>route</t>
  </si>
  <si>
    <t>ask</t>
  </si>
  <si>
    <t>renewed</t>
  </si>
  <si>
    <t>conversation</t>
  </si>
  <si>
    <t>55</t>
  </si>
  <si>
    <t>looks</t>
  </si>
  <si>
    <t>american</t>
  </si>
  <si>
    <t>semi</t>
  </si>
  <si>
    <t>life</t>
  </si>
  <si>
    <t>doesn</t>
  </si>
  <si>
    <t>vehicles</t>
  </si>
  <si>
    <t>temporarily</t>
  </si>
  <si>
    <t>addressing</t>
  </si>
  <si>
    <t>break</t>
  </si>
  <si>
    <t>cancel</t>
  </si>
  <si>
    <t>person</t>
  </si>
  <si>
    <t>athletics</t>
  </si>
  <si>
    <t>teams</t>
  </si>
  <si>
    <t>sometimes</t>
  </si>
  <si>
    <t>needing</t>
  </si>
  <si>
    <t>nobody</t>
  </si>
  <si>
    <t>away</t>
  </si>
  <si>
    <t>pass</t>
  </si>
  <si>
    <t>background</t>
  </si>
  <si>
    <t>drug</t>
  </si>
  <si>
    <t>figure</t>
  </si>
  <si>
    <t>input</t>
  </si>
  <si>
    <t>voice</t>
  </si>
  <si>
    <t>best</t>
  </si>
  <si>
    <t>trip</t>
  </si>
  <si>
    <t>memory</t>
  </si>
  <si>
    <t>50</t>
  </si>
  <si>
    <t>ageing</t>
  </si>
  <si>
    <t>gt</t>
  </si>
  <si>
    <t>suggesting</t>
  </si>
  <si>
    <t>always</t>
  </si>
  <si>
    <t>high</t>
  </si>
  <si>
    <t>doors</t>
  </si>
  <si>
    <t>close</t>
  </si>
  <si>
    <t>here's</t>
  </si>
  <si>
    <t>re</t>
  </si>
  <si>
    <t>paying</t>
  </si>
  <si>
    <t>housing</t>
  </si>
  <si>
    <t>latest</t>
  </si>
  <si>
    <t>challenging</t>
  </si>
  <si>
    <t>space</t>
  </si>
  <si>
    <t>sf</t>
  </si>
  <si>
    <t>past</t>
  </si>
  <si>
    <t>available</t>
  </si>
  <si>
    <t>vets</t>
  </si>
  <si>
    <t>europe</t>
  </si>
  <si>
    <t>start</t>
  </si>
  <si>
    <t>19</t>
  </si>
  <si>
    <t>leeds</t>
  </si>
  <si>
    <t>media</t>
  </si>
  <si>
    <t>despite</t>
  </si>
  <si>
    <t>regularly</t>
  </si>
  <si>
    <t>fuel</t>
  </si>
  <si>
    <t>saw</t>
  </si>
  <si>
    <t>going</t>
  </si>
  <si>
    <t>apologies</t>
  </si>
  <si>
    <t>co</t>
  </si>
  <si>
    <t>crew</t>
  </si>
  <si>
    <t>exist</t>
  </si>
  <si>
    <t>rates</t>
  </si>
  <si>
    <t>profession</t>
  </si>
  <si>
    <t>#drivers</t>
  </si>
  <si>
    <t>ca</t>
  </si>
  <si>
    <t>rig</t>
  </si>
  <si>
    <t>shipping</t>
  </si>
  <si>
    <t>pool</t>
  </si>
  <si>
    <t>possibly</t>
  </si>
  <si>
    <t>agency</t>
  </si>
  <si>
    <t>bit</t>
  </si>
  <si>
    <t>ease</t>
  </si>
  <si>
    <t>launching</t>
  </si>
  <si>
    <t>00</t>
  </si>
  <si>
    <t>wed</t>
  </si>
  <si>
    <t>17th</t>
  </si>
  <si>
    <t>guys</t>
  </si>
  <si>
    <t>won</t>
  </si>
  <si>
    <t>cause</t>
  </si>
  <si>
    <t>essentially</t>
  </si>
  <si>
    <t>taxi</t>
  </si>
  <si>
    <t>joker</t>
  </si>
  <si>
    <t>vaguely</t>
  </si>
  <si>
    <t>young</t>
  </si>
  <si>
    <t>less</t>
  </si>
  <si>
    <t>supposedly</t>
  </si>
  <si>
    <t>hold</t>
  </si>
  <si>
    <t>crisis</t>
  </si>
  <si>
    <t>provides</t>
  </si>
  <si>
    <t>update</t>
  </si>
  <si>
    <t>impact</t>
  </si>
  <si>
    <t>bits</t>
  </si>
  <si>
    <t>canada</t>
  </si>
  <si>
    <t>44</t>
  </si>
  <si>
    <t>salary</t>
  </si>
  <si>
    <t>taxes</t>
  </si>
  <si>
    <t>#muni</t>
  </si>
  <si>
    <t>live</t>
  </si>
  <si>
    <t>raise</t>
  </si>
  <si>
    <t>video</t>
  </si>
  <si>
    <t>gamers</t>
  </si>
  <si>
    <t>#texas</t>
  </si>
  <si>
    <t>#amarillo</t>
  </si>
  <si>
    <t>#transit</t>
  </si>
  <si>
    <t>alternating</t>
  </si>
  <si>
    <t>done</t>
  </si>
  <si>
    <t>clean</t>
  </si>
  <si>
    <t>bring</t>
  </si>
  <si>
    <t>reasons</t>
  </si>
  <si>
    <t>growth</t>
  </si>
  <si>
    <t>21</t>
  </si>
  <si>
    <t>remain</t>
  </si>
  <si>
    <t>unfilled</t>
  </si>
  <si>
    <t>research</t>
  </si>
  <si>
    <t>79</t>
  </si>
  <si>
    <t>difficulty</t>
  </si>
  <si>
    <t>attracting</t>
  </si>
  <si>
    <t>roles</t>
  </si>
  <si>
    <t>#autonomousvehicles</t>
  </si>
  <si>
    <t>#transportlogistic2019</t>
  </si>
  <si>
    <t>trend</t>
  </si>
  <si>
    <t>barometer</t>
  </si>
  <si>
    <t>skilled</t>
  </si>
  <si>
    <t>shift</t>
  </si>
  <si>
    <t>seat</t>
  </si>
  <si>
    <t>belonging</t>
  </si>
  <si>
    <t>street</t>
  </si>
  <si>
    <t>svg</t>
  </si>
  <si>
    <t>fault</t>
  </si>
  <si>
    <t>hfn</t>
  </si>
  <si>
    <t>25</t>
  </si>
  <si>
    <t>two</t>
  </si>
  <si>
    <t>row</t>
  </si>
  <si>
    <t>districts</t>
  </si>
  <si>
    <t>dealing</t>
  </si>
  <si>
    <t>critical</t>
  </si>
  <si>
    <t>large</t>
  </si>
  <si>
    <t>c</t>
  </si>
  <si>
    <t>increasing</t>
  </si>
  <si>
    <t>#safety</t>
  </si>
  <si>
    <t>#security</t>
  </si>
  <si>
    <t>rise</t>
  </si>
  <si>
    <t>#traffic</t>
  </si>
  <si>
    <t>congestion</t>
  </si>
  <si>
    <t>reduction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</si>
  <si>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</si>
  <si>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</si>
  <si>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</si>
  <si>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</si>
  <si>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</si>
  <si>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</si>
  <si>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</si>
  <si>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</si>
  <si>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</si>
  <si>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</si>
  <si>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</si>
  <si>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</si>
  <si>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</si>
  <si>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</si>
  <si>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</si>
  <si>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</si>
  <si>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</si>
  <si>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</si>
  <si>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</si>
  <si>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</si>
  <si>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</si>
  <si>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</si>
  <si>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</si>
  <si>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</si>
  <si>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</si>
  <si>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</si>
  <si>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</si>
  <si>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</si>
  <si>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</si>
  <si>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85, 85, 0</t>
  </si>
  <si>
    <t>Red</t>
  </si>
  <si>
    <t>170, 43, 0</t>
  </si>
  <si>
    <t>G1: shortage driver truck trucking drivers industry parliamentary group out #trucking</t>
  </si>
  <si>
    <t>G2: driver shortage rhanews roadfreightappg hear affecting business want #freigh more</t>
  </si>
  <si>
    <t>G3: driver shortage ooida drive safe act fake sooo even definitely</t>
  </si>
  <si>
    <t>G4: fordnation gov't needs make changes ontario's school bus system address</t>
  </si>
  <si>
    <t>G5: trucking largest company details u turn boom j b hunt</t>
  </si>
  <si>
    <t>G6: ionapannett chriscalvifree wgtncc greaterwgtn yes working problem nz bus driver</t>
  </si>
  <si>
    <t>G8: bus driver shortage field kare11 kiyaedwards schools local students go</t>
  </si>
  <si>
    <t>G9: parents hs middle school due current driver shortage unable transport</t>
  </si>
  <si>
    <t>G10: kilbrniesanders driver shortage hub spoke buses</t>
  </si>
  <si>
    <t>G13: driver shortage s new talent academy manpoweruktoday manpower solution today</t>
  </si>
  <si>
    <t>G14: cancelled mog 18 gnrailuk driver shortage svg 20 fault train</t>
  </si>
  <si>
    <t>G15: drivers</t>
  </si>
  <si>
    <t>G16: driver shortage prompts lincoln schools consider privatized busing mlive</t>
  </si>
  <si>
    <t>G17: those jobs people</t>
  </si>
  <si>
    <t>G18: dårligt</t>
  </si>
  <si>
    <t>G20: ontario help trucking attempt relieve ongoing truck driver shortage welcomed</t>
  </si>
  <si>
    <t>G21: lol driver shortage run team california really appreciate 3 days</t>
  </si>
  <si>
    <t>G24: sheila_copps provide influence open door education acceptance professionals abroad</t>
  </si>
  <si>
    <t>G25: disabled parking driver</t>
  </si>
  <si>
    <t>G27: driver news check out latest article retention being more challenging</t>
  </si>
  <si>
    <t>G28: fighting</t>
  </si>
  <si>
    <t>G29: vets europe</t>
  </si>
  <si>
    <t>G30: train cancelled shortage driver service apologies</t>
  </si>
  <si>
    <t>G31: driver shortage crew though train</t>
  </si>
  <si>
    <t>G32: 5</t>
  </si>
  <si>
    <t>G33: japan accelerate tearing self driving transit buses address driver shortage</t>
  </si>
  <si>
    <t>G34: transportlaw ongoing driver shortage crisis now provides update</t>
  </si>
  <si>
    <t>G35: chccs</t>
  </si>
  <si>
    <t>G36: kern county currently truck driver drought kmphfox26</t>
  </si>
  <si>
    <t>G37: back bring years</t>
  </si>
  <si>
    <t>G40: sa shortage pala ng ikot jeeps up ngayon bumagsak daw</t>
  </si>
  <si>
    <t>G43: pfisd know surrounding schools experiencing tremendous bus driver shortage working</t>
  </si>
  <si>
    <t>G45: teachers</t>
  </si>
  <si>
    <t>G46: exclusive driver shortage creates hurdles fast growing meyer distributing meyerdist</t>
  </si>
  <si>
    <t>G48: driver shortage parliamentary group needs hear hauliers</t>
  </si>
  <si>
    <t>G50: driver shortage prompts lincoln schools consider privatized busing</t>
  </si>
  <si>
    <t>G52: report downplays truck driver shortage argues better pay help industry</t>
  </si>
  <si>
    <t>G53: driver shortage more road transport parliamentary group needs hear hauliers</t>
  </si>
  <si>
    <t>G57: essentially taxi driver way joker know shortage right now vaguely</t>
  </si>
  <si>
    <t>G59: driver</t>
  </si>
  <si>
    <t>G61: bits out</t>
  </si>
  <si>
    <t>G62: pay driver 44 000 per year salary starting before taxes</t>
  </si>
  <si>
    <t>G63: #texas #amarillo city #transit alternating service due driver shortage</t>
  </si>
  <si>
    <t>G64: 21 #freight transport jobs remain unfilled research found 79 believed</t>
  </si>
  <si>
    <t>G66: shortage key logistics industry challenges according #transportlogistic2019 trend barometer skilled</t>
  </si>
  <si>
    <t>G67: s see shift skills shortage employee driver seat belonging culture</t>
  </si>
  <si>
    <t>G68: national shortage</t>
  </si>
  <si>
    <t>G69: school districts state dealing critical bus driver shortage large part</t>
  </si>
  <si>
    <t>G70: increasing demand #safety #security rise road #traffic congestion #truck #driver</t>
  </si>
  <si>
    <t>Autofill Workbook Results</t>
  </si>
  <si>
    <t>Edge Weight▓1▓4▓0▓True▓Green▓Red▓▓Edge Weight▓1▓1▓0▓3▓10▓False▓Edge Weight▓1▓4▓0▓32▓6▓False▓▓0▓0▓0▓True▓Black▓Black▓▓Followers▓1▓3800983▓0▓162▓1000▓False▓Followers▓1▓59872961▓0▓100▓70▓False▓▓0▓0▓0▓0▓0▓False▓▓0▓0▓0▓0▓0▓False</t>
  </si>
  <si>
    <t>Subgraph</t>
  </si>
  <si>
    <t>GraphSource░TwitterSearch▓GraphTerm░driver shortage▓ImportDescription░The graph represents a network of 316 Twitter users whose recent tweets contained "driver shortage", or who were replied to or mentioned in those tweets, taken from a data set limited to a maximum of 18,000 tweets.  The network was obtained from Twitter on Friday, 26 April 2019 at 13:36 UTC.
The tweets in the network were tweeted over the 9-day, 9-hour, 19-minute period from Wednesday, 17 April 2019 at 03:54 UTC to Friday, 26 April 2019 at 13:13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</si>
</sst>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7569015"/>
        <c:axId val="25467952"/>
      </c:barChart>
      <c:catAx>
        <c:axId val="475690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467952"/>
        <c:crosses val="autoZero"/>
        <c:auto val="1"/>
        <c:lblOffset val="100"/>
        <c:noMultiLvlLbl val="0"/>
      </c:catAx>
      <c:valAx>
        <c:axId val="254679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69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7884977"/>
        <c:axId val="49638202"/>
      </c:barChart>
      <c:catAx>
        <c:axId val="278849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638202"/>
        <c:crosses val="autoZero"/>
        <c:auto val="1"/>
        <c:lblOffset val="100"/>
        <c:noMultiLvlLbl val="0"/>
      </c:catAx>
      <c:valAx>
        <c:axId val="496382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84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4090635"/>
        <c:axId val="61271396"/>
      </c:barChart>
      <c:catAx>
        <c:axId val="440906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271396"/>
        <c:crosses val="autoZero"/>
        <c:auto val="1"/>
        <c:lblOffset val="100"/>
        <c:noMultiLvlLbl val="0"/>
      </c:catAx>
      <c:valAx>
        <c:axId val="612713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90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4571653"/>
        <c:axId val="64036014"/>
      </c:barChart>
      <c:catAx>
        <c:axId val="145716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036014"/>
        <c:crosses val="autoZero"/>
        <c:auto val="1"/>
        <c:lblOffset val="100"/>
        <c:noMultiLvlLbl val="0"/>
      </c:catAx>
      <c:valAx>
        <c:axId val="64036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71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9453215"/>
        <c:axId val="19534616"/>
      </c:barChart>
      <c:catAx>
        <c:axId val="394532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534616"/>
        <c:crosses val="autoZero"/>
        <c:auto val="1"/>
        <c:lblOffset val="100"/>
        <c:noMultiLvlLbl val="0"/>
      </c:catAx>
      <c:valAx>
        <c:axId val="19534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53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1593817"/>
        <c:axId val="38800034"/>
      </c:barChart>
      <c:catAx>
        <c:axId val="415938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800034"/>
        <c:crosses val="autoZero"/>
        <c:auto val="1"/>
        <c:lblOffset val="100"/>
        <c:noMultiLvlLbl val="0"/>
      </c:catAx>
      <c:valAx>
        <c:axId val="38800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93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3655987"/>
        <c:axId val="55795020"/>
      </c:barChart>
      <c:catAx>
        <c:axId val="136559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795020"/>
        <c:crosses val="autoZero"/>
        <c:auto val="1"/>
        <c:lblOffset val="100"/>
        <c:noMultiLvlLbl val="0"/>
      </c:catAx>
      <c:valAx>
        <c:axId val="55795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55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2393133"/>
        <c:axId val="23102742"/>
      </c:barChart>
      <c:catAx>
        <c:axId val="323931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102742"/>
        <c:crosses val="autoZero"/>
        <c:auto val="1"/>
        <c:lblOffset val="100"/>
        <c:noMultiLvlLbl val="0"/>
      </c:catAx>
      <c:valAx>
        <c:axId val="23102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93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598087"/>
        <c:axId val="59382784"/>
      </c:barChart>
      <c:catAx>
        <c:axId val="6598087"/>
        <c:scaling>
          <c:orientation val="minMax"/>
        </c:scaling>
        <c:axPos val="b"/>
        <c:delete val="1"/>
        <c:majorTickMark val="out"/>
        <c:minorTickMark val="none"/>
        <c:tickLblPos val="none"/>
        <c:crossAx val="59382784"/>
        <c:crosses val="autoZero"/>
        <c:auto val="1"/>
        <c:lblOffset val="100"/>
        <c:noMultiLvlLbl val="0"/>
      </c:catAx>
      <c:valAx>
        <c:axId val="59382784"/>
        <c:scaling>
          <c:orientation val="minMax"/>
        </c:scaling>
        <c:axPos val="l"/>
        <c:delete val="1"/>
        <c:majorTickMark val="out"/>
        <c:minorTickMark val="none"/>
        <c:tickLblPos val="none"/>
        <c:crossAx val="65980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flower_power_6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zulutr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wolfofwolfs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jefflee202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exarmytruck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scania_onlin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truckplantpart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truckplantsal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swapnil597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wiomax_m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rhajosh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roadfreightapp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rhanew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brunobertez"/>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juliechang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damicoausti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eclipsedia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zachlubarsk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mattyglesia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r6rid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tallgarv"/>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gnrailuk"/>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gnrupdat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cati_career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riederstravis8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chwalker16"/>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transportlaw"/>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drakekoefoed2"/>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joshua4congres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workda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emenogug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t42592"/>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potu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gop"/>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realdonaldtrump"/>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whitehous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hppundi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manginoonkdkaa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texomashomepag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abc7amarill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wamylov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caterham7"/>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iancorner4"/>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theifactory1"/>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datadazz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advlogsuppor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marathontruck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rhachris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fmwmlaw"/>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cnbc"/>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totalinuk"/>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inckco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gsrobin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simonkuch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crample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greenworldwid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patbrailey"/>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abcommuter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gatwickexpres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bakersfieldno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bakoco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ldi_hq"/>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hugoacosta_"/>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zachcoooer8288"/>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kmphfox26"/>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kool_kix"/>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htsihli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chcc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chtransi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rhasarahm"/>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rhatracyl"/>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officialcta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joannhutchinso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kuebixtm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truckeram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sj_markha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sf_transit_new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kilodelt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pgllogistic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wapatos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wolfie_smith"/>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sw_help"/>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cvtc_cdl"/>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dalla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cd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denverpos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protoolreview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apextoolgroup"/>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bemcwillia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walky22talk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tombamont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ashtonslega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brookedtaylor"/>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shachikurl"/>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acoyn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chantalhber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rosiebarto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cbcthenational"/>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ct_lopez1"/>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bensemche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einshippingnew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creepstake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islandgoth"/>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jon_doughnut"/>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albertbridgecap"/>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ashleylynch"/>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mybellasparkle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vanbcdispatch"/>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editorbcme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101stmonk3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kmtrangel"/>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justinparment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jamiegrant67"/>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pjironsid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futureautonomo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mcm_c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joeknowbes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unclegtruc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atasharetheroad"/>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fmcs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ooida"/>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reevertransport"/>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tomclarke24g"/>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truckerworld"/>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joshuamyr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postjobfre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gettingamedic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sonofabeach56"/>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southcoasttoday"/>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sentinelcolo"/>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tramgary"/>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philtwyford"/>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malosilim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tank44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247breakdow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andyoldhamuk"/>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northernassis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retr0jo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anthwrizzl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a_capable_wom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publicwrong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kilbrniesanders"/>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stuartbdonov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karoribe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astropus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patrickmorgan"/>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nottmrlwyst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morningconsul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gazettedotco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schmidtmitchel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shondo"/>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vetdannii"/>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jamesmelvill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coachspega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tbhs_fb"/>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geraldlamb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bobfrench3"/>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elianabenado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troygirlsbbal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etrucksift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yourbackseat"/>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lizthegre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itscarave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sharidaan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sfba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coachcharlie87"/>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malhotrasu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169" name="Subgraph-ttsaoontario"/>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170" name="Subgraph-trucknewstal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171" name="Subgraph-theericcart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172" name="Subgraph-tms_trojan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173" name="Subgraph-bobakkabob37"/>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174" name="Subgraph-valliebrownd5"/>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175" name="Subgraph-sfbo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176" name="Subgraph-xy4info"/>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177" name="Subgraph-radikal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178" name="Subgraph-spolitik"/>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2802075"/>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179" name="Subgraph-spolitikeu"/>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180" name="Subgraph-nixon_tod"/>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181" name="Subgraph-urbanmanc"/>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182" name="Subgraph-lledwardsa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948975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183" name="Subgraph-gdciaul"/>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184" name="Subgraph-manpoweruktoday"/>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185" name="Subgraph-manpowergroupuk"/>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186" name="Subgraph-karlachristoph1"/>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187" name="Subgraph-kiyaedwards"/>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188" name="Subgraph-kare11"/>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189" name="Subgraph-icontainer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98564700"/>
          <a:ext cx="723900" cy="476250"/>
        </a:xfrm>
        <a:prstGeom prst="rect">
          <a:avLst/>
        </a:prstGeom>
        <a:ln>
          <a:noFill/>
        </a:ln>
      </xdr:spPr>
    </xdr:pic>
    <xdr:clientData/>
  </xdr:twoCellAnchor>
  <xdr:twoCellAnchor editAs="oneCell">
    <xdr:from>
      <xdr:col>1</xdr:col>
      <xdr:colOff>28575</xdr:colOff>
      <xdr:row>190</xdr:row>
      <xdr:rowOff>28575</xdr:rowOff>
    </xdr:from>
    <xdr:to>
      <xdr:col>1</xdr:col>
      <xdr:colOff>752475</xdr:colOff>
      <xdr:row>190</xdr:row>
      <xdr:rowOff>504825</xdr:rowOff>
    </xdr:to>
    <xdr:pic>
      <xdr:nvPicPr>
        <xdr:cNvPr id="190" name="Subgraph-handyshipping"/>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99088575"/>
          <a:ext cx="723900" cy="476250"/>
        </a:xfrm>
        <a:prstGeom prst="rect">
          <a:avLst/>
        </a:prstGeom>
        <a:ln>
          <a:noFill/>
        </a:ln>
      </xdr:spPr>
    </xdr:pic>
    <xdr:clientData/>
  </xdr:twoCellAnchor>
  <xdr:twoCellAnchor editAs="oneCell">
    <xdr:from>
      <xdr:col>1</xdr:col>
      <xdr:colOff>28575</xdr:colOff>
      <xdr:row>191</xdr:row>
      <xdr:rowOff>28575</xdr:rowOff>
    </xdr:from>
    <xdr:to>
      <xdr:col>1</xdr:col>
      <xdr:colOff>752475</xdr:colOff>
      <xdr:row>191</xdr:row>
      <xdr:rowOff>504825</xdr:rowOff>
    </xdr:to>
    <xdr:pic>
      <xdr:nvPicPr>
        <xdr:cNvPr id="191" name="Subgraph-go2_stream"/>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99612450"/>
          <a:ext cx="723900" cy="476250"/>
        </a:xfrm>
        <a:prstGeom prst="rect">
          <a:avLst/>
        </a:prstGeom>
        <a:ln>
          <a:noFill/>
        </a:ln>
      </xdr:spPr>
    </xdr:pic>
    <xdr:clientData/>
  </xdr:twoCellAnchor>
  <xdr:twoCellAnchor editAs="oneCell">
    <xdr:from>
      <xdr:col>1</xdr:col>
      <xdr:colOff>28575</xdr:colOff>
      <xdr:row>192</xdr:row>
      <xdr:rowOff>28575</xdr:rowOff>
    </xdr:from>
    <xdr:to>
      <xdr:col>1</xdr:col>
      <xdr:colOff>752475</xdr:colOff>
      <xdr:row>192</xdr:row>
      <xdr:rowOff>504825</xdr:rowOff>
    </xdr:to>
    <xdr:pic>
      <xdr:nvPicPr>
        <xdr:cNvPr id="192" name="Subgraph-viprocur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0136325"/>
          <a:ext cx="723900" cy="476250"/>
        </a:xfrm>
        <a:prstGeom prst="rect">
          <a:avLst/>
        </a:prstGeom>
        <a:ln>
          <a:noFill/>
        </a:ln>
      </xdr:spPr>
    </xdr:pic>
    <xdr:clientData/>
  </xdr:twoCellAnchor>
  <xdr:twoCellAnchor editAs="oneCell">
    <xdr:from>
      <xdr:col>1</xdr:col>
      <xdr:colOff>28575</xdr:colOff>
      <xdr:row>193</xdr:row>
      <xdr:rowOff>28575</xdr:rowOff>
    </xdr:from>
    <xdr:to>
      <xdr:col>1</xdr:col>
      <xdr:colOff>752475</xdr:colOff>
      <xdr:row>193</xdr:row>
      <xdr:rowOff>504825</xdr:rowOff>
    </xdr:to>
    <xdr:pic>
      <xdr:nvPicPr>
        <xdr:cNvPr id="193" name="Subgraph-mdean04"/>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100660200"/>
          <a:ext cx="723900" cy="476250"/>
        </a:xfrm>
        <a:prstGeom prst="rect">
          <a:avLst/>
        </a:prstGeom>
        <a:ln>
          <a:noFill/>
        </a:ln>
      </xdr:spPr>
    </xdr:pic>
    <xdr:clientData/>
  </xdr:twoCellAnchor>
  <xdr:twoCellAnchor editAs="oneCell">
    <xdr:from>
      <xdr:col>1</xdr:col>
      <xdr:colOff>28575</xdr:colOff>
      <xdr:row>194</xdr:row>
      <xdr:rowOff>28575</xdr:rowOff>
    </xdr:from>
    <xdr:to>
      <xdr:col>1</xdr:col>
      <xdr:colOff>752475</xdr:colOff>
      <xdr:row>194</xdr:row>
      <xdr:rowOff>504825</xdr:rowOff>
    </xdr:to>
    <xdr:pic>
      <xdr:nvPicPr>
        <xdr:cNvPr id="194" name="Subgraph-rhalucieb"/>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101184075"/>
          <a:ext cx="723900" cy="476250"/>
        </a:xfrm>
        <a:prstGeom prst="rect">
          <a:avLst/>
        </a:prstGeom>
        <a:ln>
          <a:noFill/>
        </a:ln>
      </xdr:spPr>
    </xdr:pic>
    <xdr:clientData/>
  </xdr:twoCellAnchor>
  <xdr:twoCellAnchor editAs="oneCell">
    <xdr:from>
      <xdr:col>1</xdr:col>
      <xdr:colOff>28575</xdr:colOff>
      <xdr:row>195</xdr:row>
      <xdr:rowOff>28575</xdr:rowOff>
    </xdr:from>
    <xdr:to>
      <xdr:col>1</xdr:col>
      <xdr:colOff>752475</xdr:colOff>
      <xdr:row>195</xdr:row>
      <xdr:rowOff>504825</xdr:rowOff>
    </xdr:to>
    <xdr:pic>
      <xdr:nvPicPr>
        <xdr:cNvPr id="195" name="Subgraph-dontigerr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1707950"/>
          <a:ext cx="723900" cy="476250"/>
        </a:xfrm>
        <a:prstGeom prst="rect">
          <a:avLst/>
        </a:prstGeom>
        <a:ln>
          <a:noFill/>
        </a:ln>
      </xdr:spPr>
    </xdr:pic>
    <xdr:clientData/>
  </xdr:twoCellAnchor>
  <xdr:twoCellAnchor editAs="oneCell">
    <xdr:from>
      <xdr:col>1</xdr:col>
      <xdr:colOff>28575</xdr:colOff>
      <xdr:row>196</xdr:row>
      <xdr:rowOff>28575</xdr:rowOff>
    </xdr:from>
    <xdr:to>
      <xdr:col>1</xdr:col>
      <xdr:colOff>752475</xdr:colOff>
      <xdr:row>196</xdr:row>
      <xdr:rowOff>504825</xdr:rowOff>
    </xdr:to>
    <xdr:pic>
      <xdr:nvPicPr>
        <xdr:cNvPr id="196" name="Subgraph-annarbornew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02231825"/>
          <a:ext cx="723900" cy="476250"/>
        </a:xfrm>
        <a:prstGeom prst="rect">
          <a:avLst/>
        </a:prstGeom>
        <a:ln>
          <a:noFill/>
        </a:ln>
      </xdr:spPr>
    </xdr:pic>
    <xdr:clientData/>
  </xdr:twoCellAnchor>
  <xdr:twoCellAnchor editAs="oneCell">
    <xdr:from>
      <xdr:col>1</xdr:col>
      <xdr:colOff>28575</xdr:colOff>
      <xdr:row>197</xdr:row>
      <xdr:rowOff>28575</xdr:rowOff>
    </xdr:from>
    <xdr:to>
      <xdr:col>1</xdr:col>
      <xdr:colOff>752475</xdr:colOff>
      <xdr:row>197</xdr:row>
      <xdr:rowOff>504825</xdr:rowOff>
    </xdr:to>
    <xdr:pic>
      <xdr:nvPicPr>
        <xdr:cNvPr id="197" name="Subgraph-infinite_i2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2755700"/>
          <a:ext cx="723900" cy="476250"/>
        </a:xfrm>
        <a:prstGeom prst="rect">
          <a:avLst/>
        </a:prstGeom>
        <a:ln>
          <a:noFill/>
        </a:ln>
      </xdr:spPr>
    </xdr:pic>
    <xdr:clientData/>
  </xdr:twoCellAnchor>
  <xdr:twoCellAnchor editAs="oneCell">
    <xdr:from>
      <xdr:col>1</xdr:col>
      <xdr:colOff>28575</xdr:colOff>
      <xdr:row>198</xdr:row>
      <xdr:rowOff>28575</xdr:rowOff>
    </xdr:from>
    <xdr:to>
      <xdr:col>1</xdr:col>
      <xdr:colOff>752475</xdr:colOff>
      <xdr:row>198</xdr:row>
      <xdr:rowOff>504825</xdr:rowOff>
    </xdr:to>
    <xdr:pic>
      <xdr:nvPicPr>
        <xdr:cNvPr id="198" name="Subgraph-westlooptom"/>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103279575"/>
          <a:ext cx="723900" cy="476250"/>
        </a:xfrm>
        <a:prstGeom prst="rect">
          <a:avLst/>
        </a:prstGeom>
        <a:ln>
          <a:noFill/>
        </a:ln>
      </xdr:spPr>
    </xdr:pic>
    <xdr:clientData/>
  </xdr:twoCellAnchor>
  <xdr:twoCellAnchor editAs="oneCell">
    <xdr:from>
      <xdr:col>1</xdr:col>
      <xdr:colOff>28575</xdr:colOff>
      <xdr:row>199</xdr:row>
      <xdr:rowOff>28575</xdr:rowOff>
    </xdr:from>
    <xdr:to>
      <xdr:col>1</xdr:col>
      <xdr:colOff>752475</xdr:colOff>
      <xdr:row>199</xdr:row>
      <xdr:rowOff>504825</xdr:rowOff>
    </xdr:to>
    <xdr:pic>
      <xdr:nvPicPr>
        <xdr:cNvPr id="199" name="Subgraph-cn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3803450"/>
          <a:ext cx="723900" cy="476250"/>
        </a:xfrm>
        <a:prstGeom prst="rect">
          <a:avLst/>
        </a:prstGeom>
        <a:ln>
          <a:noFill/>
        </a:ln>
      </xdr:spPr>
    </xdr:pic>
    <xdr:clientData/>
  </xdr:twoCellAnchor>
  <xdr:twoCellAnchor editAs="oneCell">
    <xdr:from>
      <xdr:col>1</xdr:col>
      <xdr:colOff>28575</xdr:colOff>
      <xdr:row>200</xdr:row>
      <xdr:rowOff>28575</xdr:rowOff>
    </xdr:from>
    <xdr:to>
      <xdr:col>1</xdr:col>
      <xdr:colOff>752475</xdr:colOff>
      <xdr:row>200</xdr:row>
      <xdr:rowOff>504825</xdr:rowOff>
    </xdr:to>
    <xdr:pic>
      <xdr:nvPicPr>
        <xdr:cNvPr id="200" name="Subgraph-bwillard246"/>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4327325"/>
          <a:ext cx="723900" cy="476250"/>
        </a:xfrm>
        <a:prstGeom prst="rect">
          <a:avLst/>
        </a:prstGeom>
        <a:ln>
          <a:noFill/>
        </a:ln>
      </xdr:spPr>
    </xdr:pic>
    <xdr:clientData/>
  </xdr:twoCellAnchor>
  <xdr:twoCellAnchor editAs="oneCell">
    <xdr:from>
      <xdr:col>1</xdr:col>
      <xdr:colOff>28575</xdr:colOff>
      <xdr:row>201</xdr:row>
      <xdr:rowOff>28575</xdr:rowOff>
    </xdr:from>
    <xdr:to>
      <xdr:col>1</xdr:col>
      <xdr:colOff>752475</xdr:colOff>
      <xdr:row>201</xdr:row>
      <xdr:rowOff>504825</xdr:rowOff>
    </xdr:to>
    <xdr:pic>
      <xdr:nvPicPr>
        <xdr:cNvPr id="201" name="Subgraph-trumpnc4"/>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4851200"/>
          <a:ext cx="723900" cy="476250"/>
        </a:xfrm>
        <a:prstGeom prst="rect">
          <a:avLst/>
        </a:prstGeom>
        <a:ln>
          <a:noFill/>
        </a:ln>
      </xdr:spPr>
    </xdr:pic>
    <xdr:clientData/>
  </xdr:twoCellAnchor>
  <xdr:twoCellAnchor editAs="oneCell">
    <xdr:from>
      <xdr:col>1</xdr:col>
      <xdr:colOff>28575</xdr:colOff>
      <xdr:row>202</xdr:row>
      <xdr:rowOff>28575</xdr:rowOff>
    </xdr:from>
    <xdr:to>
      <xdr:col>1</xdr:col>
      <xdr:colOff>752475</xdr:colOff>
      <xdr:row>202</xdr:row>
      <xdr:rowOff>504825</xdr:rowOff>
    </xdr:to>
    <xdr:pic>
      <xdr:nvPicPr>
        <xdr:cNvPr id="202" name="Subgraph-fromhuronout"/>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05375075"/>
          <a:ext cx="723900" cy="476250"/>
        </a:xfrm>
        <a:prstGeom prst="rect">
          <a:avLst/>
        </a:prstGeom>
        <a:ln>
          <a:noFill/>
        </a:ln>
      </xdr:spPr>
    </xdr:pic>
    <xdr:clientData/>
  </xdr:twoCellAnchor>
  <xdr:twoCellAnchor editAs="oneCell">
    <xdr:from>
      <xdr:col>1</xdr:col>
      <xdr:colOff>28575</xdr:colOff>
      <xdr:row>203</xdr:row>
      <xdr:rowOff>28575</xdr:rowOff>
    </xdr:from>
    <xdr:to>
      <xdr:col>1</xdr:col>
      <xdr:colOff>752475</xdr:colOff>
      <xdr:row>203</xdr:row>
      <xdr:rowOff>504825</xdr:rowOff>
    </xdr:to>
    <xdr:pic>
      <xdr:nvPicPr>
        <xdr:cNvPr id="203" name="Subgraph-mliv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105898950"/>
          <a:ext cx="723900" cy="476250"/>
        </a:xfrm>
        <a:prstGeom prst="rect">
          <a:avLst/>
        </a:prstGeom>
        <a:ln>
          <a:noFill/>
        </a:ln>
      </xdr:spPr>
    </xdr:pic>
    <xdr:clientData/>
  </xdr:twoCellAnchor>
  <xdr:twoCellAnchor editAs="oneCell">
    <xdr:from>
      <xdr:col>1</xdr:col>
      <xdr:colOff>28575</xdr:colOff>
      <xdr:row>204</xdr:row>
      <xdr:rowOff>28575</xdr:rowOff>
    </xdr:from>
    <xdr:to>
      <xdr:col>1</xdr:col>
      <xdr:colOff>752475</xdr:colOff>
      <xdr:row>204</xdr:row>
      <xdr:rowOff>504825</xdr:rowOff>
    </xdr:to>
    <xdr:pic>
      <xdr:nvPicPr>
        <xdr:cNvPr id="204" name="Subgraph-blckgirlfromdet"/>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06422825"/>
          <a:ext cx="723900" cy="476250"/>
        </a:xfrm>
        <a:prstGeom prst="rect">
          <a:avLst/>
        </a:prstGeom>
        <a:ln>
          <a:noFill/>
        </a:ln>
      </xdr:spPr>
    </xdr:pic>
    <xdr:clientData/>
  </xdr:twoCellAnchor>
  <xdr:twoCellAnchor editAs="oneCell">
    <xdr:from>
      <xdr:col>1</xdr:col>
      <xdr:colOff>28575</xdr:colOff>
      <xdr:row>205</xdr:row>
      <xdr:rowOff>28575</xdr:rowOff>
    </xdr:from>
    <xdr:to>
      <xdr:col>1</xdr:col>
      <xdr:colOff>752475</xdr:colOff>
      <xdr:row>205</xdr:row>
      <xdr:rowOff>504825</xdr:rowOff>
    </xdr:to>
    <xdr:pic>
      <xdr:nvPicPr>
        <xdr:cNvPr id="205" name="Subgraph-michael91693258"/>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06946700"/>
          <a:ext cx="723900" cy="476250"/>
        </a:xfrm>
        <a:prstGeom prst="rect">
          <a:avLst/>
        </a:prstGeom>
        <a:ln>
          <a:noFill/>
        </a:ln>
      </xdr:spPr>
    </xdr:pic>
    <xdr:clientData/>
  </xdr:twoCellAnchor>
  <xdr:twoCellAnchor editAs="oneCell">
    <xdr:from>
      <xdr:col>1</xdr:col>
      <xdr:colOff>28575</xdr:colOff>
      <xdr:row>206</xdr:row>
      <xdr:rowOff>28575</xdr:rowOff>
    </xdr:from>
    <xdr:to>
      <xdr:col>1</xdr:col>
      <xdr:colOff>752475</xdr:colOff>
      <xdr:row>206</xdr:row>
      <xdr:rowOff>504825</xdr:rowOff>
    </xdr:to>
    <xdr:pic>
      <xdr:nvPicPr>
        <xdr:cNvPr id="206" name="Subgraph-laurenslagte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07470575"/>
          <a:ext cx="723900" cy="476250"/>
        </a:xfrm>
        <a:prstGeom prst="rect">
          <a:avLst/>
        </a:prstGeom>
        <a:ln>
          <a:noFill/>
        </a:ln>
      </xdr:spPr>
    </xdr:pic>
    <xdr:clientData/>
  </xdr:twoCellAnchor>
  <xdr:twoCellAnchor editAs="oneCell">
    <xdr:from>
      <xdr:col>1</xdr:col>
      <xdr:colOff>28575</xdr:colOff>
      <xdr:row>207</xdr:row>
      <xdr:rowOff>28575</xdr:rowOff>
    </xdr:from>
    <xdr:to>
      <xdr:col>1</xdr:col>
      <xdr:colOff>752475</xdr:colOff>
      <xdr:row>207</xdr:row>
      <xdr:rowOff>504825</xdr:rowOff>
    </xdr:to>
    <xdr:pic>
      <xdr:nvPicPr>
        <xdr:cNvPr id="207" name="Subgraph-gosplitter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7994450"/>
          <a:ext cx="723900" cy="476250"/>
        </a:xfrm>
        <a:prstGeom prst="rect">
          <a:avLst/>
        </a:prstGeom>
        <a:ln>
          <a:noFill/>
        </a:ln>
      </xdr:spPr>
    </xdr:pic>
    <xdr:clientData/>
  </xdr:twoCellAnchor>
  <xdr:twoCellAnchor editAs="oneCell">
    <xdr:from>
      <xdr:col>1</xdr:col>
      <xdr:colOff>28575</xdr:colOff>
      <xdr:row>208</xdr:row>
      <xdr:rowOff>28575</xdr:rowOff>
    </xdr:from>
    <xdr:to>
      <xdr:col>1</xdr:col>
      <xdr:colOff>752475</xdr:colOff>
      <xdr:row>208</xdr:row>
      <xdr:rowOff>504825</xdr:rowOff>
    </xdr:to>
    <xdr:pic>
      <xdr:nvPicPr>
        <xdr:cNvPr id="208" name="Subgraph-nicholas_whalen"/>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108518325"/>
          <a:ext cx="723900" cy="476250"/>
        </a:xfrm>
        <a:prstGeom prst="rect">
          <a:avLst/>
        </a:prstGeom>
        <a:ln>
          <a:noFill/>
        </a:ln>
      </xdr:spPr>
    </xdr:pic>
    <xdr:clientData/>
  </xdr:twoCellAnchor>
  <xdr:twoCellAnchor editAs="oneCell">
    <xdr:from>
      <xdr:col>1</xdr:col>
      <xdr:colOff>28575</xdr:colOff>
      <xdr:row>209</xdr:row>
      <xdr:rowOff>28575</xdr:rowOff>
    </xdr:from>
    <xdr:to>
      <xdr:col>1</xdr:col>
      <xdr:colOff>752475</xdr:colOff>
      <xdr:row>209</xdr:row>
      <xdr:rowOff>504825</xdr:rowOff>
    </xdr:to>
    <xdr:pic>
      <xdr:nvPicPr>
        <xdr:cNvPr id="209" name="Subgraph-plummerofficia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9042200"/>
          <a:ext cx="723900" cy="476250"/>
        </a:xfrm>
        <a:prstGeom prst="rect">
          <a:avLst/>
        </a:prstGeom>
        <a:ln>
          <a:noFill/>
        </a:ln>
      </xdr:spPr>
    </xdr:pic>
    <xdr:clientData/>
  </xdr:twoCellAnchor>
  <xdr:twoCellAnchor editAs="oneCell">
    <xdr:from>
      <xdr:col>1</xdr:col>
      <xdr:colOff>28575</xdr:colOff>
      <xdr:row>210</xdr:row>
      <xdr:rowOff>28575</xdr:rowOff>
    </xdr:from>
    <xdr:to>
      <xdr:col>1</xdr:col>
      <xdr:colOff>752475</xdr:colOff>
      <xdr:row>210</xdr:row>
      <xdr:rowOff>504825</xdr:rowOff>
    </xdr:to>
    <xdr:pic>
      <xdr:nvPicPr>
        <xdr:cNvPr id="210" name="Subgraph-conversion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9566075"/>
          <a:ext cx="723900" cy="476250"/>
        </a:xfrm>
        <a:prstGeom prst="rect">
          <a:avLst/>
        </a:prstGeom>
        <a:ln>
          <a:noFill/>
        </a:ln>
      </xdr:spPr>
    </xdr:pic>
    <xdr:clientData/>
  </xdr:twoCellAnchor>
  <xdr:twoCellAnchor editAs="oneCell">
    <xdr:from>
      <xdr:col>1</xdr:col>
      <xdr:colOff>28575</xdr:colOff>
      <xdr:row>211</xdr:row>
      <xdr:rowOff>28575</xdr:rowOff>
    </xdr:from>
    <xdr:to>
      <xdr:col>1</xdr:col>
      <xdr:colOff>752475</xdr:colOff>
      <xdr:row>211</xdr:row>
      <xdr:rowOff>504825</xdr:rowOff>
    </xdr:to>
    <xdr:pic>
      <xdr:nvPicPr>
        <xdr:cNvPr id="211" name="Subgraph-david9630699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0089950"/>
          <a:ext cx="723900" cy="476250"/>
        </a:xfrm>
        <a:prstGeom prst="rect">
          <a:avLst/>
        </a:prstGeom>
        <a:ln>
          <a:noFill/>
        </a:ln>
      </xdr:spPr>
    </xdr:pic>
    <xdr:clientData/>
  </xdr:twoCellAnchor>
  <xdr:twoCellAnchor editAs="oneCell">
    <xdr:from>
      <xdr:col>1</xdr:col>
      <xdr:colOff>28575</xdr:colOff>
      <xdr:row>212</xdr:row>
      <xdr:rowOff>28575</xdr:rowOff>
    </xdr:from>
    <xdr:to>
      <xdr:col>1</xdr:col>
      <xdr:colOff>752475</xdr:colOff>
      <xdr:row>212</xdr:row>
      <xdr:rowOff>504825</xdr:rowOff>
    </xdr:to>
    <xdr:pic>
      <xdr:nvPicPr>
        <xdr:cNvPr id="212" name="Subgraph-themsbo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0613825"/>
          <a:ext cx="723900" cy="476250"/>
        </a:xfrm>
        <a:prstGeom prst="rect">
          <a:avLst/>
        </a:prstGeom>
        <a:ln>
          <a:noFill/>
        </a:ln>
      </xdr:spPr>
    </xdr:pic>
    <xdr:clientData/>
  </xdr:twoCellAnchor>
  <xdr:twoCellAnchor editAs="oneCell">
    <xdr:from>
      <xdr:col>1</xdr:col>
      <xdr:colOff>28575</xdr:colOff>
      <xdr:row>213</xdr:row>
      <xdr:rowOff>28575</xdr:rowOff>
    </xdr:from>
    <xdr:to>
      <xdr:col>1</xdr:col>
      <xdr:colOff>752475</xdr:colOff>
      <xdr:row>213</xdr:row>
      <xdr:rowOff>504825</xdr:rowOff>
    </xdr:to>
    <xdr:pic>
      <xdr:nvPicPr>
        <xdr:cNvPr id="213" name="Subgraph-trusteemonicar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1137700"/>
          <a:ext cx="723900" cy="476250"/>
        </a:xfrm>
        <a:prstGeom prst="rect">
          <a:avLst/>
        </a:prstGeom>
        <a:ln>
          <a:noFill/>
        </a:ln>
      </xdr:spPr>
    </xdr:pic>
    <xdr:clientData/>
  </xdr:twoCellAnchor>
  <xdr:twoCellAnchor editAs="oneCell">
    <xdr:from>
      <xdr:col>1</xdr:col>
      <xdr:colOff>28575</xdr:colOff>
      <xdr:row>214</xdr:row>
      <xdr:rowOff>28575</xdr:rowOff>
    </xdr:from>
    <xdr:to>
      <xdr:col>1</xdr:col>
      <xdr:colOff>752475</xdr:colOff>
      <xdr:row>214</xdr:row>
      <xdr:rowOff>504825</xdr:rowOff>
    </xdr:to>
    <xdr:pic>
      <xdr:nvPicPr>
        <xdr:cNvPr id="214" name="Subgraph-truckingwithgnw"/>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1661575"/>
          <a:ext cx="723900" cy="476250"/>
        </a:xfrm>
        <a:prstGeom prst="rect">
          <a:avLst/>
        </a:prstGeom>
        <a:ln>
          <a:noFill/>
        </a:ln>
      </xdr:spPr>
    </xdr:pic>
    <xdr:clientData/>
  </xdr:twoCellAnchor>
  <xdr:twoCellAnchor editAs="oneCell">
    <xdr:from>
      <xdr:col>1</xdr:col>
      <xdr:colOff>28575</xdr:colOff>
      <xdr:row>215</xdr:row>
      <xdr:rowOff>28575</xdr:rowOff>
    </xdr:from>
    <xdr:to>
      <xdr:col>1</xdr:col>
      <xdr:colOff>752475</xdr:colOff>
      <xdr:row>215</xdr:row>
      <xdr:rowOff>504825</xdr:rowOff>
    </xdr:to>
    <xdr:pic>
      <xdr:nvPicPr>
        <xdr:cNvPr id="215" name="Subgraph-todd2spencer"/>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112185450"/>
          <a:ext cx="723900" cy="476250"/>
        </a:xfrm>
        <a:prstGeom prst="rect">
          <a:avLst/>
        </a:prstGeom>
        <a:ln>
          <a:noFill/>
        </a:ln>
      </xdr:spPr>
    </xdr:pic>
    <xdr:clientData/>
  </xdr:twoCellAnchor>
  <xdr:twoCellAnchor editAs="oneCell">
    <xdr:from>
      <xdr:col>1</xdr:col>
      <xdr:colOff>28575</xdr:colOff>
      <xdr:row>216</xdr:row>
      <xdr:rowOff>28575</xdr:rowOff>
    </xdr:from>
    <xdr:to>
      <xdr:col>1</xdr:col>
      <xdr:colOff>752475</xdr:colOff>
      <xdr:row>216</xdr:row>
      <xdr:rowOff>504825</xdr:rowOff>
    </xdr:to>
    <xdr:pic>
      <xdr:nvPicPr>
        <xdr:cNvPr id="216" name="Subgraph-kerryes"/>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112709325"/>
          <a:ext cx="723900" cy="476250"/>
        </a:xfrm>
        <a:prstGeom prst="rect">
          <a:avLst/>
        </a:prstGeom>
        <a:ln>
          <a:noFill/>
        </a:ln>
      </xdr:spPr>
    </xdr:pic>
    <xdr:clientData/>
  </xdr:twoCellAnchor>
  <xdr:twoCellAnchor editAs="oneCell">
    <xdr:from>
      <xdr:col>1</xdr:col>
      <xdr:colOff>28575</xdr:colOff>
      <xdr:row>217</xdr:row>
      <xdr:rowOff>28575</xdr:rowOff>
    </xdr:from>
    <xdr:to>
      <xdr:col>1</xdr:col>
      <xdr:colOff>752475</xdr:colOff>
      <xdr:row>217</xdr:row>
      <xdr:rowOff>504825</xdr:rowOff>
    </xdr:to>
    <xdr:pic>
      <xdr:nvPicPr>
        <xdr:cNvPr id="217" name="Subgraph-joplinglob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3233200"/>
          <a:ext cx="723900" cy="476250"/>
        </a:xfrm>
        <a:prstGeom prst="rect">
          <a:avLst/>
        </a:prstGeom>
        <a:ln>
          <a:noFill/>
        </a:ln>
      </xdr:spPr>
    </xdr:pic>
    <xdr:clientData/>
  </xdr:twoCellAnchor>
  <xdr:twoCellAnchor editAs="oneCell">
    <xdr:from>
      <xdr:col>1</xdr:col>
      <xdr:colOff>28575</xdr:colOff>
      <xdr:row>218</xdr:row>
      <xdr:rowOff>28575</xdr:rowOff>
    </xdr:from>
    <xdr:to>
      <xdr:col>1</xdr:col>
      <xdr:colOff>752475</xdr:colOff>
      <xdr:row>218</xdr:row>
      <xdr:rowOff>504825</xdr:rowOff>
    </xdr:to>
    <xdr:pic>
      <xdr:nvPicPr>
        <xdr:cNvPr id="218" name="Subgraph-notme001"/>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13757075"/>
          <a:ext cx="723900" cy="476250"/>
        </a:xfrm>
        <a:prstGeom prst="rect">
          <a:avLst/>
        </a:prstGeom>
        <a:ln>
          <a:noFill/>
        </a:ln>
      </xdr:spPr>
    </xdr:pic>
    <xdr:clientData/>
  </xdr:twoCellAnchor>
  <xdr:twoCellAnchor editAs="oneCell">
    <xdr:from>
      <xdr:col>1</xdr:col>
      <xdr:colOff>28575</xdr:colOff>
      <xdr:row>219</xdr:row>
      <xdr:rowOff>28575</xdr:rowOff>
    </xdr:from>
    <xdr:to>
      <xdr:col>1</xdr:col>
      <xdr:colOff>752475</xdr:colOff>
      <xdr:row>219</xdr:row>
      <xdr:rowOff>504825</xdr:rowOff>
    </xdr:to>
    <xdr:pic>
      <xdr:nvPicPr>
        <xdr:cNvPr id="219" name="Subgraph-accuratedrivers"/>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114280950"/>
          <a:ext cx="723900" cy="476250"/>
        </a:xfrm>
        <a:prstGeom prst="rect">
          <a:avLst/>
        </a:prstGeom>
        <a:ln>
          <a:noFill/>
        </a:ln>
      </xdr:spPr>
    </xdr:pic>
    <xdr:clientData/>
  </xdr:twoCellAnchor>
  <xdr:twoCellAnchor editAs="oneCell">
    <xdr:from>
      <xdr:col>1</xdr:col>
      <xdr:colOff>28575</xdr:colOff>
      <xdr:row>220</xdr:row>
      <xdr:rowOff>28575</xdr:rowOff>
    </xdr:from>
    <xdr:to>
      <xdr:col>1</xdr:col>
      <xdr:colOff>752475</xdr:colOff>
      <xdr:row>220</xdr:row>
      <xdr:rowOff>504825</xdr:rowOff>
    </xdr:to>
    <xdr:pic>
      <xdr:nvPicPr>
        <xdr:cNvPr id="220" name="Subgraph-ukhaulier"/>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114804825"/>
          <a:ext cx="723900" cy="476250"/>
        </a:xfrm>
        <a:prstGeom prst="rect">
          <a:avLst/>
        </a:prstGeom>
        <a:ln>
          <a:noFill/>
        </a:ln>
      </xdr:spPr>
    </xdr:pic>
    <xdr:clientData/>
  </xdr:twoCellAnchor>
  <xdr:twoCellAnchor editAs="oneCell">
    <xdr:from>
      <xdr:col>1</xdr:col>
      <xdr:colOff>28575</xdr:colOff>
      <xdr:row>221</xdr:row>
      <xdr:rowOff>28575</xdr:rowOff>
    </xdr:from>
    <xdr:to>
      <xdr:col>1</xdr:col>
      <xdr:colOff>752475</xdr:colOff>
      <xdr:row>221</xdr:row>
      <xdr:rowOff>504825</xdr:rowOff>
    </xdr:to>
    <xdr:pic>
      <xdr:nvPicPr>
        <xdr:cNvPr id="221" name="Subgraph-orbcomm_inc"/>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115328700"/>
          <a:ext cx="723900" cy="476250"/>
        </a:xfrm>
        <a:prstGeom prst="rect">
          <a:avLst/>
        </a:prstGeom>
        <a:ln>
          <a:noFill/>
        </a:ln>
      </xdr:spPr>
    </xdr:pic>
    <xdr:clientData/>
  </xdr:twoCellAnchor>
  <xdr:twoCellAnchor editAs="oneCell">
    <xdr:from>
      <xdr:col>1</xdr:col>
      <xdr:colOff>28575</xdr:colOff>
      <xdr:row>222</xdr:row>
      <xdr:rowOff>28575</xdr:rowOff>
    </xdr:from>
    <xdr:to>
      <xdr:col>1</xdr:col>
      <xdr:colOff>752475</xdr:colOff>
      <xdr:row>222</xdr:row>
      <xdr:rowOff>504825</xdr:rowOff>
    </xdr:to>
    <xdr:pic>
      <xdr:nvPicPr>
        <xdr:cNvPr id="222" name="Subgraph-buzzandhum"/>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115852575"/>
          <a:ext cx="723900" cy="476250"/>
        </a:xfrm>
        <a:prstGeom prst="rect">
          <a:avLst/>
        </a:prstGeom>
        <a:ln>
          <a:noFill/>
        </a:ln>
      </xdr:spPr>
    </xdr:pic>
    <xdr:clientData/>
  </xdr:twoCellAnchor>
  <xdr:twoCellAnchor editAs="oneCell">
    <xdr:from>
      <xdr:col>1</xdr:col>
      <xdr:colOff>28575</xdr:colOff>
      <xdr:row>223</xdr:row>
      <xdr:rowOff>28575</xdr:rowOff>
    </xdr:from>
    <xdr:to>
      <xdr:col>1</xdr:col>
      <xdr:colOff>752475</xdr:colOff>
      <xdr:row>223</xdr:row>
      <xdr:rowOff>504825</xdr:rowOff>
    </xdr:to>
    <xdr:pic>
      <xdr:nvPicPr>
        <xdr:cNvPr id="223" name="Subgraph-sarahfreenz"/>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16376450"/>
          <a:ext cx="723900" cy="476250"/>
        </a:xfrm>
        <a:prstGeom prst="rect">
          <a:avLst/>
        </a:prstGeom>
        <a:ln>
          <a:noFill/>
        </a:ln>
      </xdr:spPr>
    </xdr:pic>
    <xdr:clientData/>
  </xdr:twoCellAnchor>
  <xdr:twoCellAnchor editAs="oneCell">
    <xdr:from>
      <xdr:col>1</xdr:col>
      <xdr:colOff>28575</xdr:colOff>
      <xdr:row>224</xdr:row>
      <xdr:rowOff>28575</xdr:rowOff>
    </xdr:from>
    <xdr:to>
      <xdr:col>1</xdr:col>
      <xdr:colOff>752475</xdr:colOff>
      <xdr:row>224</xdr:row>
      <xdr:rowOff>504825</xdr:rowOff>
    </xdr:to>
    <xdr:pic>
      <xdr:nvPicPr>
        <xdr:cNvPr id="224" name="Subgraph-stockrat"/>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116900325"/>
          <a:ext cx="723900" cy="476250"/>
        </a:xfrm>
        <a:prstGeom prst="rect">
          <a:avLst/>
        </a:prstGeom>
        <a:ln>
          <a:noFill/>
        </a:ln>
      </xdr:spPr>
    </xdr:pic>
    <xdr:clientData/>
  </xdr:twoCellAnchor>
  <xdr:twoCellAnchor editAs="oneCell">
    <xdr:from>
      <xdr:col>1</xdr:col>
      <xdr:colOff>28575</xdr:colOff>
      <xdr:row>225</xdr:row>
      <xdr:rowOff>28575</xdr:rowOff>
    </xdr:from>
    <xdr:to>
      <xdr:col>1</xdr:col>
      <xdr:colOff>752475</xdr:colOff>
      <xdr:row>225</xdr:row>
      <xdr:rowOff>504825</xdr:rowOff>
    </xdr:to>
    <xdr:pic>
      <xdr:nvPicPr>
        <xdr:cNvPr id="225" name="Subgraph-bbccamb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7424200"/>
          <a:ext cx="723900" cy="476250"/>
        </a:xfrm>
        <a:prstGeom prst="rect">
          <a:avLst/>
        </a:prstGeom>
        <a:ln>
          <a:noFill/>
        </a:ln>
      </xdr:spPr>
    </xdr:pic>
    <xdr:clientData/>
  </xdr:twoCellAnchor>
  <xdr:twoCellAnchor editAs="oneCell">
    <xdr:from>
      <xdr:col>1</xdr:col>
      <xdr:colOff>28575</xdr:colOff>
      <xdr:row>226</xdr:row>
      <xdr:rowOff>28575</xdr:rowOff>
    </xdr:from>
    <xdr:to>
      <xdr:col>1</xdr:col>
      <xdr:colOff>752475</xdr:colOff>
      <xdr:row>226</xdr:row>
      <xdr:rowOff>504825</xdr:rowOff>
    </xdr:to>
    <xdr:pic>
      <xdr:nvPicPr>
        <xdr:cNvPr id="226" name="Subgraph-rhatcornwell"/>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7948075"/>
          <a:ext cx="723900" cy="476250"/>
        </a:xfrm>
        <a:prstGeom prst="rect">
          <a:avLst/>
        </a:prstGeom>
        <a:ln>
          <a:noFill/>
        </a:ln>
      </xdr:spPr>
    </xdr:pic>
    <xdr:clientData/>
  </xdr:twoCellAnchor>
  <xdr:twoCellAnchor editAs="oneCell">
    <xdr:from>
      <xdr:col>1</xdr:col>
      <xdr:colOff>28575</xdr:colOff>
      <xdr:row>227</xdr:row>
      <xdr:rowOff>28575</xdr:rowOff>
    </xdr:from>
    <xdr:to>
      <xdr:col>1</xdr:col>
      <xdr:colOff>752475</xdr:colOff>
      <xdr:row>227</xdr:row>
      <xdr:rowOff>504825</xdr:rowOff>
    </xdr:to>
    <xdr:pic>
      <xdr:nvPicPr>
        <xdr:cNvPr id="227" name="Subgraph-tommyrond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8471950"/>
          <a:ext cx="723900" cy="476250"/>
        </a:xfrm>
        <a:prstGeom prst="rect">
          <a:avLst/>
        </a:prstGeom>
        <a:ln>
          <a:noFill/>
        </a:ln>
      </xdr:spPr>
    </xdr:pic>
    <xdr:clientData/>
  </xdr:twoCellAnchor>
  <xdr:twoCellAnchor editAs="oneCell">
    <xdr:from>
      <xdr:col>1</xdr:col>
      <xdr:colOff>28575</xdr:colOff>
      <xdr:row>228</xdr:row>
      <xdr:rowOff>28575</xdr:rowOff>
    </xdr:from>
    <xdr:to>
      <xdr:col>1</xdr:col>
      <xdr:colOff>752475</xdr:colOff>
      <xdr:row>228</xdr:row>
      <xdr:rowOff>504825</xdr:rowOff>
    </xdr:to>
    <xdr:pic>
      <xdr:nvPicPr>
        <xdr:cNvPr id="228" name="Subgraph-endgame00"/>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18995825"/>
          <a:ext cx="723900" cy="476250"/>
        </a:xfrm>
        <a:prstGeom prst="rect">
          <a:avLst/>
        </a:prstGeom>
        <a:ln>
          <a:noFill/>
        </a:ln>
      </xdr:spPr>
    </xdr:pic>
    <xdr:clientData/>
  </xdr:twoCellAnchor>
  <xdr:twoCellAnchor editAs="oneCell">
    <xdr:from>
      <xdr:col>1</xdr:col>
      <xdr:colOff>28575</xdr:colOff>
      <xdr:row>229</xdr:row>
      <xdr:rowOff>28575</xdr:rowOff>
    </xdr:from>
    <xdr:to>
      <xdr:col>1</xdr:col>
      <xdr:colOff>752475</xdr:colOff>
      <xdr:row>229</xdr:row>
      <xdr:rowOff>504825</xdr:rowOff>
    </xdr:to>
    <xdr:pic>
      <xdr:nvPicPr>
        <xdr:cNvPr id="229" name="Subgraph-greaterwgtn"/>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119519700"/>
          <a:ext cx="723900" cy="476250"/>
        </a:xfrm>
        <a:prstGeom prst="rect">
          <a:avLst/>
        </a:prstGeom>
        <a:ln>
          <a:noFill/>
        </a:ln>
      </xdr:spPr>
    </xdr:pic>
    <xdr:clientData/>
  </xdr:twoCellAnchor>
  <xdr:twoCellAnchor editAs="oneCell">
    <xdr:from>
      <xdr:col>1</xdr:col>
      <xdr:colOff>28575</xdr:colOff>
      <xdr:row>230</xdr:row>
      <xdr:rowOff>28575</xdr:rowOff>
    </xdr:from>
    <xdr:to>
      <xdr:col>1</xdr:col>
      <xdr:colOff>752475</xdr:colOff>
      <xdr:row>230</xdr:row>
      <xdr:rowOff>504825</xdr:rowOff>
    </xdr:to>
    <xdr:pic>
      <xdr:nvPicPr>
        <xdr:cNvPr id="230" name="Subgraph-roger_blakeley"/>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120043575"/>
          <a:ext cx="723900" cy="476250"/>
        </a:xfrm>
        <a:prstGeom prst="rect">
          <a:avLst/>
        </a:prstGeom>
        <a:ln>
          <a:noFill/>
        </a:ln>
      </xdr:spPr>
    </xdr:pic>
    <xdr:clientData/>
  </xdr:twoCellAnchor>
  <xdr:twoCellAnchor editAs="oneCell">
    <xdr:from>
      <xdr:col>1</xdr:col>
      <xdr:colOff>28575</xdr:colOff>
      <xdr:row>231</xdr:row>
      <xdr:rowOff>28575</xdr:rowOff>
    </xdr:from>
    <xdr:to>
      <xdr:col>1</xdr:col>
      <xdr:colOff>752475</xdr:colOff>
      <xdr:row>231</xdr:row>
      <xdr:rowOff>504825</xdr:rowOff>
    </xdr:to>
    <xdr:pic>
      <xdr:nvPicPr>
        <xdr:cNvPr id="231" name="Subgraph-wgtncc"/>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120567450"/>
          <a:ext cx="723900" cy="476250"/>
        </a:xfrm>
        <a:prstGeom prst="rect">
          <a:avLst/>
        </a:prstGeom>
        <a:ln>
          <a:noFill/>
        </a:ln>
      </xdr:spPr>
    </xdr:pic>
    <xdr:clientData/>
  </xdr:twoCellAnchor>
  <xdr:twoCellAnchor editAs="oneCell">
    <xdr:from>
      <xdr:col>1</xdr:col>
      <xdr:colOff>28575</xdr:colOff>
      <xdr:row>232</xdr:row>
      <xdr:rowOff>28575</xdr:rowOff>
    </xdr:from>
    <xdr:to>
      <xdr:col>1</xdr:col>
      <xdr:colOff>752475</xdr:colOff>
      <xdr:row>232</xdr:row>
      <xdr:rowOff>504825</xdr:rowOff>
    </xdr:to>
    <xdr:pic>
      <xdr:nvPicPr>
        <xdr:cNvPr id="232" name="Subgraph-chriscalvifree"/>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121091325"/>
          <a:ext cx="723900" cy="476250"/>
        </a:xfrm>
        <a:prstGeom prst="rect">
          <a:avLst/>
        </a:prstGeom>
        <a:ln>
          <a:noFill/>
        </a:ln>
      </xdr:spPr>
    </xdr:pic>
    <xdr:clientData/>
  </xdr:twoCellAnchor>
  <xdr:twoCellAnchor editAs="oneCell">
    <xdr:from>
      <xdr:col>1</xdr:col>
      <xdr:colOff>28575</xdr:colOff>
      <xdr:row>233</xdr:row>
      <xdr:rowOff>28575</xdr:rowOff>
    </xdr:from>
    <xdr:to>
      <xdr:col>1</xdr:col>
      <xdr:colOff>752475</xdr:colOff>
      <xdr:row>233</xdr:row>
      <xdr:rowOff>504825</xdr:rowOff>
    </xdr:to>
    <xdr:pic>
      <xdr:nvPicPr>
        <xdr:cNvPr id="233" name="Subgraph-ionapannett"/>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121615200"/>
          <a:ext cx="723900" cy="476250"/>
        </a:xfrm>
        <a:prstGeom prst="rect">
          <a:avLst/>
        </a:prstGeom>
        <a:ln>
          <a:noFill/>
        </a:ln>
      </xdr:spPr>
    </xdr:pic>
    <xdr:clientData/>
  </xdr:twoCellAnchor>
  <xdr:twoCellAnchor editAs="oneCell">
    <xdr:from>
      <xdr:col>1</xdr:col>
      <xdr:colOff>28575</xdr:colOff>
      <xdr:row>234</xdr:row>
      <xdr:rowOff>28575</xdr:rowOff>
    </xdr:from>
    <xdr:to>
      <xdr:col>1</xdr:col>
      <xdr:colOff>752475</xdr:colOff>
      <xdr:row>234</xdr:row>
      <xdr:rowOff>504825</xdr:rowOff>
    </xdr:to>
    <xdr:pic>
      <xdr:nvPicPr>
        <xdr:cNvPr id="234" name="Subgraph-forwardermag"/>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22139075"/>
          <a:ext cx="723900" cy="476250"/>
        </a:xfrm>
        <a:prstGeom prst="rect">
          <a:avLst/>
        </a:prstGeom>
        <a:ln>
          <a:noFill/>
        </a:ln>
      </xdr:spPr>
    </xdr:pic>
    <xdr:clientData/>
  </xdr:twoCellAnchor>
  <xdr:twoCellAnchor editAs="oneCell">
    <xdr:from>
      <xdr:col>1</xdr:col>
      <xdr:colOff>28575</xdr:colOff>
      <xdr:row>235</xdr:row>
      <xdr:rowOff>28575</xdr:rowOff>
    </xdr:from>
    <xdr:to>
      <xdr:col>1</xdr:col>
      <xdr:colOff>752475</xdr:colOff>
      <xdr:row>235</xdr:row>
      <xdr:rowOff>504825</xdr:rowOff>
    </xdr:to>
    <xdr:pic>
      <xdr:nvPicPr>
        <xdr:cNvPr id="235" name="Subgraph-relaytranspor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2662950"/>
          <a:ext cx="723900" cy="476250"/>
        </a:xfrm>
        <a:prstGeom prst="rect">
          <a:avLst/>
        </a:prstGeom>
        <a:ln>
          <a:noFill/>
        </a:ln>
      </xdr:spPr>
    </xdr:pic>
    <xdr:clientData/>
  </xdr:twoCellAnchor>
  <xdr:twoCellAnchor editAs="oneCell">
    <xdr:from>
      <xdr:col>1</xdr:col>
      <xdr:colOff>28575</xdr:colOff>
      <xdr:row>236</xdr:row>
      <xdr:rowOff>28575</xdr:rowOff>
    </xdr:from>
    <xdr:to>
      <xdr:col>1</xdr:col>
      <xdr:colOff>752475</xdr:colOff>
      <xdr:row>236</xdr:row>
      <xdr:rowOff>504825</xdr:rowOff>
    </xdr:to>
    <xdr:pic>
      <xdr:nvPicPr>
        <xdr:cNvPr id="236" name="Subgraph-axle492"/>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23186825"/>
          <a:ext cx="723900" cy="476250"/>
        </a:xfrm>
        <a:prstGeom prst="rect">
          <a:avLst/>
        </a:prstGeom>
        <a:ln>
          <a:noFill/>
        </a:ln>
      </xdr:spPr>
    </xdr:pic>
    <xdr:clientData/>
  </xdr:twoCellAnchor>
  <xdr:twoCellAnchor editAs="oneCell">
    <xdr:from>
      <xdr:col>1</xdr:col>
      <xdr:colOff>28575</xdr:colOff>
      <xdr:row>237</xdr:row>
      <xdr:rowOff>28575</xdr:rowOff>
    </xdr:from>
    <xdr:to>
      <xdr:col>1</xdr:col>
      <xdr:colOff>752475</xdr:colOff>
      <xdr:row>237</xdr:row>
      <xdr:rowOff>504825</xdr:rowOff>
    </xdr:to>
    <xdr:pic>
      <xdr:nvPicPr>
        <xdr:cNvPr id="237" name="Subgraph-neednewplanet"/>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123710700"/>
          <a:ext cx="723900" cy="476250"/>
        </a:xfrm>
        <a:prstGeom prst="rect">
          <a:avLst/>
        </a:prstGeom>
        <a:ln>
          <a:noFill/>
        </a:ln>
      </xdr:spPr>
    </xdr:pic>
    <xdr:clientData/>
  </xdr:twoCellAnchor>
  <xdr:twoCellAnchor editAs="oneCell">
    <xdr:from>
      <xdr:col>1</xdr:col>
      <xdr:colOff>28575</xdr:colOff>
      <xdr:row>238</xdr:row>
      <xdr:rowOff>28575</xdr:rowOff>
    </xdr:from>
    <xdr:to>
      <xdr:col>1</xdr:col>
      <xdr:colOff>752475</xdr:colOff>
      <xdr:row>238</xdr:row>
      <xdr:rowOff>504825</xdr:rowOff>
    </xdr:to>
    <xdr:pic>
      <xdr:nvPicPr>
        <xdr:cNvPr id="238" name="Subgraph-ttnews_officia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4234575"/>
          <a:ext cx="723900" cy="476250"/>
        </a:xfrm>
        <a:prstGeom prst="rect">
          <a:avLst/>
        </a:prstGeom>
        <a:ln>
          <a:noFill/>
        </a:ln>
      </xdr:spPr>
    </xdr:pic>
    <xdr:clientData/>
  </xdr:twoCellAnchor>
  <xdr:twoCellAnchor editAs="oneCell">
    <xdr:from>
      <xdr:col>1</xdr:col>
      <xdr:colOff>28575</xdr:colOff>
      <xdr:row>239</xdr:row>
      <xdr:rowOff>28575</xdr:rowOff>
    </xdr:from>
    <xdr:to>
      <xdr:col>1</xdr:col>
      <xdr:colOff>752475</xdr:colOff>
      <xdr:row>239</xdr:row>
      <xdr:rowOff>504825</xdr:rowOff>
    </xdr:to>
    <xdr:pic>
      <xdr:nvPicPr>
        <xdr:cNvPr id="239" name="Subgraph-adiglobaltrad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24758450"/>
          <a:ext cx="723900" cy="476250"/>
        </a:xfrm>
        <a:prstGeom prst="rect">
          <a:avLst/>
        </a:prstGeom>
        <a:ln>
          <a:noFill/>
        </a:ln>
      </xdr:spPr>
    </xdr:pic>
    <xdr:clientData/>
  </xdr:twoCellAnchor>
  <xdr:twoCellAnchor editAs="oneCell">
    <xdr:from>
      <xdr:col>1</xdr:col>
      <xdr:colOff>28575</xdr:colOff>
      <xdr:row>240</xdr:row>
      <xdr:rowOff>28575</xdr:rowOff>
    </xdr:from>
    <xdr:to>
      <xdr:col>1</xdr:col>
      <xdr:colOff>752475</xdr:colOff>
      <xdr:row>240</xdr:row>
      <xdr:rowOff>504825</xdr:rowOff>
    </xdr:to>
    <xdr:pic>
      <xdr:nvPicPr>
        <xdr:cNvPr id="240" name="Subgraph-businessinsid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25282325"/>
          <a:ext cx="723900" cy="476250"/>
        </a:xfrm>
        <a:prstGeom prst="rect">
          <a:avLst/>
        </a:prstGeom>
        <a:ln>
          <a:noFill/>
        </a:ln>
      </xdr:spPr>
    </xdr:pic>
    <xdr:clientData/>
  </xdr:twoCellAnchor>
  <xdr:twoCellAnchor editAs="oneCell">
    <xdr:from>
      <xdr:col>1</xdr:col>
      <xdr:colOff>28575</xdr:colOff>
      <xdr:row>241</xdr:row>
      <xdr:rowOff>28575</xdr:rowOff>
    </xdr:from>
    <xdr:to>
      <xdr:col>1</xdr:col>
      <xdr:colOff>752475</xdr:colOff>
      <xdr:row>241</xdr:row>
      <xdr:rowOff>504825</xdr:rowOff>
    </xdr:to>
    <xdr:pic>
      <xdr:nvPicPr>
        <xdr:cNvPr id="241" name="Subgraph-roadsidemaster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5806200"/>
          <a:ext cx="723900" cy="476250"/>
        </a:xfrm>
        <a:prstGeom prst="rect">
          <a:avLst/>
        </a:prstGeom>
        <a:ln>
          <a:noFill/>
        </a:ln>
      </xdr:spPr>
    </xdr:pic>
    <xdr:clientData/>
  </xdr:twoCellAnchor>
  <xdr:twoCellAnchor editAs="oneCell">
    <xdr:from>
      <xdr:col>1</xdr:col>
      <xdr:colOff>28575</xdr:colOff>
      <xdr:row>242</xdr:row>
      <xdr:rowOff>28575</xdr:rowOff>
    </xdr:from>
    <xdr:to>
      <xdr:col>1</xdr:col>
      <xdr:colOff>752475</xdr:colOff>
      <xdr:row>242</xdr:row>
      <xdr:rowOff>504825</xdr:rowOff>
    </xdr:to>
    <xdr:pic>
      <xdr:nvPicPr>
        <xdr:cNvPr id="242" name="Subgraph-atc_surrey"/>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126330075"/>
          <a:ext cx="723900" cy="476250"/>
        </a:xfrm>
        <a:prstGeom prst="rect">
          <a:avLst/>
        </a:prstGeom>
        <a:ln>
          <a:noFill/>
        </a:ln>
      </xdr:spPr>
    </xdr:pic>
    <xdr:clientData/>
  </xdr:twoCellAnchor>
  <xdr:twoCellAnchor editAs="oneCell">
    <xdr:from>
      <xdr:col>1</xdr:col>
      <xdr:colOff>28575</xdr:colOff>
      <xdr:row>243</xdr:row>
      <xdr:rowOff>28575</xdr:rowOff>
    </xdr:from>
    <xdr:to>
      <xdr:col>1</xdr:col>
      <xdr:colOff>752475</xdr:colOff>
      <xdr:row>243</xdr:row>
      <xdr:rowOff>504825</xdr:rowOff>
    </xdr:to>
    <xdr:pic>
      <xdr:nvPicPr>
        <xdr:cNvPr id="243" name="Subgraph-land_line_mag"/>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126853950"/>
          <a:ext cx="723900" cy="476250"/>
        </a:xfrm>
        <a:prstGeom prst="rect">
          <a:avLst/>
        </a:prstGeom>
        <a:ln>
          <a:noFill/>
        </a:ln>
      </xdr:spPr>
    </xdr:pic>
    <xdr:clientData/>
  </xdr:twoCellAnchor>
  <xdr:twoCellAnchor editAs="oneCell">
    <xdr:from>
      <xdr:col>1</xdr:col>
      <xdr:colOff>28575</xdr:colOff>
      <xdr:row>244</xdr:row>
      <xdr:rowOff>28575</xdr:rowOff>
    </xdr:from>
    <xdr:to>
      <xdr:col>1</xdr:col>
      <xdr:colOff>752475</xdr:colOff>
      <xdr:row>244</xdr:row>
      <xdr:rowOff>504825</xdr:rowOff>
    </xdr:to>
    <xdr:pic>
      <xdr:nvPicPr>
        <xdr:cNvPr id="244" name="Subgraph-schremlandlin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27377825"/>
          <a:ext cx="723900" cy="476250"/>
        </a:xfrm>
        <a:prstGeom prst="rect">
          <a:avLst/>
        </a:prstGeom>
        <a:ln>
          <a:noFill/>
        </a:ln>
      </xdr:spPr>
    </xdr:pic>
    <xdr:clientData/>
  </xdr:twoCellAnchor>
  <xdr:twoCellAnchor editAs="oneCell">
    <xdr:from>
      <xdr:col>1</xdr:col>
      <xdr:colOff>28575</xdr:colOff>
      <xdr:row>245</xdr:row>
      <xdr:rowOff>28575</xdr:rowOff>
    </xdr:from>
    <xdr:to>
      <xdr:col>1</xdr:col>
      <xdr:colOff>752475</xdr:colOff>
      <xdr:row>245</xdr:row>
      <xdr:rowOff>504825</xdr:rowOff>
    </xdr:to>
    <xdr:pic>
      <xdr:nvPicPr>
        <xdr:cNvPr id="245" name="Subgraph-davethul"/>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127901700"/>
          <a:ext cx="723900" cy="476250"/>
        </a:xfrm>
        <a:prstGeom prst="rect">
          <a:avLst/>
        </a:prstGeom>
        <a:ln>
          <a:noFill/>
        </a:ln>
      </xdr:spPr>
    </xdr:pic>
    <xdr:clientData/>
  </xdr:twoCellAnchor>
  <xdr:twoCellAnchor editAs="oneCell">
    <xdr:from>
      <xdr:col>1</xdr:col>
      <xdr:colOff>28575</xdr:colOff>
      <xdr:row>246</xdr:row>
      <xdr:rowOff>28575</xdr:rowOff>
    </xdr:from>
    <xdr:to>
      <xdr:col>1</xdr:col>
      <xdr:colOff>752475</xdr:colOff>
      <xdr:row>246</xdr:row>
      <xdr:rowOff>504825</xdr:rowOff>
    </xdr:to>
    <xdr:pic>
      <xdr:nvPicPr>
        <xdr:cNvPr id="246" name="Subgraph-jkempcp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8425575"/>
          <a:ext cx="723900" cy="476250"/>
        </a:xfrm>
        <a:prstGeom prst="rect">
          <a:avLst/>
        </a:prstGeom>
        <a:ln>
          <a:noFill/>
        </a:ln>
      </xdr:spPr>
    </xdr:pic>
    <xdr:clientData/>
  </xdr:twoCellAnchor>
  <xdr:twoCellAnchor editAs="oneCell">
    <xdr:from>
      <xdr:col>1</xdr:col>
      <xdr:colOff>28575</xdr:colOff>
      <xdr:row>247</xdr:row>
      <xdr:rowOff>28575</xdr:rowOff>
    </xdr:from>
    <xdr:to>
      <xdr:col>1</xdr:col>
      <xdr:colOff>752475</xdr:colOff>
      <xdr:row>247</xdr:row>
      <xdr:rowOff>504825</xdr:rowOff>
    </xdr:to>
    <xdr:pic>
      <xdr:nvPicPr>
        <xdr:cNvPr id="247" name="Subgraph-browntom1234"/>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8949450"/>
          <a:ext cx="723900" cy="476250"/>
        </a:xfrm>
        <a:prstGeom prst="rect">
          <a:avLst/>
        </a:prstGeom>
        <a:ln>
          <a:noFill/>
        </a:ln>
      </xdr:spPr>
    </xdr:pic>
    <xdr:clientData/>
  </xdr:twoCellAnchor>
  <xdr:twoCellAnchor editAs="oneCell">
    <xdr:from>
      <xdr:col>1</xdr:col>
      <xdr:colOff>28575</xdr:colOff>
      <xdr:row>248</xdr:row>
      <xdr:rowOff>28575</xdr:rowOff>
    </xdr:from>
    <xdr:to>
      <xdr:col>1</xdr:col>
      <xdr:colOff>752475</xdr:colOff>
      <xdr:row>248</xdr:row>
      <xdr:rowOff>504825</xdr:rowOff>
    </xdr:to>
    <xdr:pic>
      <xdr:nvPicPr>
        <xdr:cNvPr id="248" name="Subgraph-captainkudzu"/>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9473325"/>
          <a:ext cx="723900" cy="476250"/>
        </a:xfrm>
        <a:prstGeom prst="rect">
          <a:avLst/>
        </a:prstGeom>
        <a:ln>
          <a:noFill/>
        </a:ln>
      </xdr:spPr>
    </xdr:pic>
    <xdr:clientData/>
  </xdr:twoCellAnchor>
  <xdr:twoCellAnchor editAs="oneCell">
    <xdr:from>
      <xdr:col>1</xdr:col>
      <xdr:colOff>28575</xdr:colOff>
      <xdr:row>249</xdr:row>
      <xdr:rowOff>28575</xdr:rowOff>
    </xdr:from>
    <xdr:to>
      <xdr:col>1</xdr:col>
      <xdr:colOff>752475</xdr:colOff>
      <xdr:row>249</xdr:row>
      <xdr:rowOff>504825</xdr:rowOff>
    </xdr:to>
    <xdr:pic>
      <xdr:nvPicPr>
        <xdr:cNvPr id="249" name="Subgraph-conservacatga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9997200"/>
          <a:ext cx="723900" cy="476250"/>
        </a:xfrm>
        <a:prstGeom prst="rect">
          <a:avLst/>
        </a:prstGeom>
        <a:ln>
          <a:noFill/>
        </a:ln>
      </xdr:spPr>
    </xdr:pic>
    <xdr:clientData/>
  </xdr:twoCellAnchor>
  <xdr:twoCellAnchor editAs="oneCell">
    <xdr:from>
      <xdr:col>1</xdr:col>
      <xdr:colOff>28575</xdr:colOff>
      <xdr:row>250</xdr:row>
      <xdr:rowOff>28575</xdr:rowOff>
    </xdr:from>
    <xdr:to>
      <xdr:col>1</xdr:col>
      <xdr:colOff>752475</xdr:colOff>
      <xdr:row>250</xdr:row>
      <xdr:rowOff>504825</xdr:rowOff>
    </xdr:to>
    <xdr:pic>
      <xdr:nvPicPr>
        <xdr:cNvPr id="250" name="Subgraph-stevengberma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0521075"/>
          <a:ext cx="723900" cy="476250"/>
        </a:xfrm>
        <a:prstGeom prst="rect">
          <a:avLst/>
        </a:prstGeom>
        <a:ln>
          <a:noFill/>
        </a:ln>
      </xdr:spPr>
    </xdr:pic>
    <xdr:clientData/>
  </xdr:twoCellAnchor>
  <xdr:twoCellAnchor editAs="oneCell">
    <xdr:from>
      <xdr:col>1</xdr:col>
      <xdr:colOff>28575</xdr:colOff>
      <xdr:row>251</xdr:row>
      <xdr:rowOff>28575</xdr:rowOff>
    </xdr:from>
    <xdr:to>
      <xdr:col>1</xdr:col>
      <xdr:colOff>752475</xdr:colOff>
      <xdr:row>251</xdr:row>
      <xdr:rowOff>504825</xdr:rowOff>
    </xdr:to>
    <xdr:pic>
      <xdr:nvPicPr>
        <xdr:cNvPr id="251" name="Subgraph-healthcarediv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1044950"/>
          <a:ext cx="723900" cy="476250"/>
        </a:xfrm>
        <a:prstGeom prst="rect">
          <a:avLst/>
        </a:prstGeom>
        <a:ln>
          <a:noFill/>
        </a:ln>
      </xdr:spPr>
    </xdr:pic>
    <xdr:clientData/>
  </xdr:twoCellAnchor>
  <xdr:twoCellAnchor editAs="oneCell">
    <xdr:from>
      <xdr:col>1</xdr:col>
      <xdr:colOff>28575</xdr:colOff>
      <xdr:row>252</xdr:row>
      <xdr:rowOff>28575</xdr:rowOff>
    </xdr:from>
    <xdr:to>
      <xdr:col>1</xdr:col>
      <xdr:colOff>752475</xdr:colOff>
      <xdr:row>252</xdr:row>
      <xdr:rowOff>504825</xdr:rowOff>
    </xdr:to>
    <xdr:pic>
      <xdr:nvPicPr>
        <xdr:cNvPr id="252" name="Subgraph-theshopmagazine"/>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131568825"/>
          <a:ext cx="723900" cy="476250"/>
        </a:xfrm>
        <a:prstGeom prst="rect">
          <a:avLst/>
        </a:prstGeom>
        <a:ln>
          <a:noFill/>
        </a:ln>
      </xdr:spPr>
    </xdr:pic>
    <xdr:clientData/>
  </xdr:twoCellAnchor>
  <xdr:twoCellAnchor editAs="oneCell">
    <xdr:from>
      <xdr:col>1</xdr:col>
      <xdr:colOff>28575</xdr:colOff>
      <xdr:row>253</xdr:row>
      <xdr:rowOff>28575</xdr:rowOff>
    </xdr:from>
    <xdr:to>
      <xdr:col>1</xdr:col>
      <xdr:colOff>752475</xdr:colOff>
      <xdr:row>253</xdr:row>
      <xdr:rowOff>504825</xdr:rowOff>
    </xdr:to>
    <xdr:pic>
      <xdr:nvPicPr>
        <xdr:cNvPr id="253" name="Subgraph-meyerdist"/>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132092700"/>
          <a:ext cx="723900" cy="476250"/>
        </a:xfrm>
        <a:prstGeom prst="rect">
          <a:avLst/>
        </a:prstGeom>
        <a:ln>
          <a:noFill/>
        </a:ln>
      </xdr:spPr>
    </xdr:pic>
    <xdr:clientData/>
  </xdr:twoCellAnchor>
  <xdr:twoCellAnchor editAs="oneCell">
    <xdr:from>
      <xdr:col>1</xdr:col>
      <xdr:colOff>28575</xdr:colOff>
      <xdr:row>254</xdr:row>
      <xdr:rowOff>28575</xdr:rowOff>
    </xdr:from>
    <xdr:to>
      <xdr:col>1</xdr:col>
      <xdr:colOff>752475</xdr:colOff>
      <xdr:row>254</xdr:row>
      <xdr:rowOff>504825</xdr:rowOff>
    </xdr:to>
    <xdr:pic>
      <xdr:nvPicPr>
        <xdr:cNvPr id="254" name="Subgraph-i_isdonaldtrump"/>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132616575"/>
          <a:ext cx="723900" cy="476250"/>
        </a:xfrm>
        <a:prstGeom prst="rect">
          <a:avLst/>
        </a:prstGeom>
        <a:ln>
          <a:noFill/>
        </a:ln>
      </xdr:spPr>
    </xdr:pic>
    <xdr:clientData/>
  </xdr:twoCellAnchor>
  <xdr:twoCellAnchor editAs="oneCell">
    <xdr:from>
      <xdr:col>1</xdr:col>
      <xdr:colOff>28575</xdr:colOff>
      <xdr:row>255</xdr:row>
      <xdr:rowOff>28575</xdr:rowOff>
    </xdr:from>
    <xdr:to>
      <xdr:col>1</xdr:col>
      <xdr:colOff>752475</xdr:colOff>
      <xdr:row>255</xdr:row>
      <xdr:rowOff>504825</xdr:rowOff>
    </xdr:to>
    <xdr:pic>
      <xdr:nvPicPr>
        <xdr:cNvPr id="255" name="Subgraph-sheila_copps"/>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133140450"/>
          <a:ext cx="723900" cy="476250"/>
        </a:xfrm>
        <a:prstGeom prst="rect">
          <a:avLst/>
        </a:prstGeom>
        <a:ln>
          <a:noFill/>
        </a:ln>
      </xdr:spPr>
    </xdr:pic>
    <xdr:clientData/>
  </xdr:twoCellAnchor>
  <xdr:twoCellAnchor editAs="oneCell">
    <xdr:from>
      <xdr:col>1</xdr:col>
      <xdr:colOff>28575</xdr:colOff>
      <xdr:row>256</xdr:row>
      <xdr:rowOff>28575</xdr:rowOff>
    </xdr:from>
    <xdr:to>
      <xdr:col>1</xdr:col>
      <xdr:colOff>752475</xdr:colOff>
      <xdr:row>256</xdr:row>
      <xdr:rowOff>504825</xdr:rowOff>
    </xdr:to>
    <xdr:pic>
      <xdr:nvPicPr>
        <xdr:cNvPr id="256" name="Subgraph-nancyl_hancock"/>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133664325"/>
          <a:ext cx="723900" cy="476250"/>
        </a:xfrm>
        <a:prstGeom prst="rect">
          <a:avLst/>
        </a:prstGeom>
        <a:ln>
          <a:noFill/>
        </a:ln>
      </xdr:spPr>
    </xdr:pic>
    <xdr:clientData/>
  </xdr:twoCellAnchor>
  <xdr:twoCellAnchor editAs="oneCell">
    <xdr:from>
      <xdr:col>1</xdr:col>
      <xdr:colOff>28575</xdr:colOff>
      <xdr:row>257</xdr:row>
      <xdr:rowOff>28575</xdr:rowOff>
    </xdr:from>
    <xdr:to>
      <xdr:col>1</xdr:col>
      <xdr:colOff>752475</xdr:colOff>
      <xdr:row>257</xdr:row>
      <xdr:rowOff>504825</xdr:rowOff>
    </xdr:to>
    <xdr:pic>
      <xdr:nvPicPr>
        <xdr:cNvPr id="257" name="Subgraph-helenbrocklehu1"/>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134188200"/>
          <a:ext cx="723900" cy="476250"/>
        </a:xfrm>
        <a:prstGeom prst="rect">
          <a:avLst/>
        </a:prstGeom>
        <a:ln>
          <a:noFill/>
        </a:ln>
      </xdr:spPr>
    </xdr:pic>
    <xdr:clientData/>
  </xdr:twoCellAnchor>
  <xdr:twoCellAnchor editAs="oneCell">
    <xdr:from>
      <xdr:col>1</xdr:col>
      <xdr:colOff>28575</xdr:colOff>
      <xdr:row>258</xdr:row>
      <xdr:rowOff>28575</xdr:rowOff>
    </xdr:from>
    <xdr:to>
      <xdr:col>1</xdr:col>
      <xdr:colOff>752475</xdr:colOff>
      <xdr:row>258</xdr:row>
      <xdr:rowOff>504825</xdr:rowOff>
    </xdr:to>
    <xdr:pic>
      <xdr:nvPicPr>
        <xdr:cNvPr id="258" name="Subgraph-motor_transport"/>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134712075"/>
          <a:ext cx="723900" cy="476250"/>
        </a:xfrm>
        <a:prstGeom prst="rect">
          <a:avLst/>
        </a:prstGeom>
        <a:ln>
          <a:noFill/>
        </a:ln>
      </xdr:spPr>
    </xdr:pic>
    <xdr:clientData/>
  </xdr:twoCellAnchor>
  <xdr:twoCellAnchor editAs="oneCell">
    <xdr:from>
      <xdr:col>1</xdr:col>
      <xdr:colOff>28575</xdr:colOff>
      <xdr:row>259</xdr:row>
      <xdr:rowOff>28575</xdr:rowOff>
    </xdr:from>
    <xdr:to>
      <xdr:col>1</xdr:col>
      <xdr:colOff>752475</xdr:colOff>
      <xdr:row>259</xdr:row>
      <xdr:rowOff>504825</xdr:rowOff>
    </xdr:to>
    <xdr:pic>
      <xdr:nvPicPr>
        <xdr:cNvPr id="259" name="Subgraph-ecoleautomt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5235950"/>
          <a:ext cx="723900" cy="476250"/>
        </a:xfrm>
        <a:prstGeom prst="rect">
          <a:avLst/>
        </a:prstGeom>
        <a:ln>
          <a:noFill/>
        </a:ln>
      </xdr:spPr>
    </xdr:pic>
    <xdr:clientData/>
  </xdr:twoCellAnchor>
  <xdr:twoCellAnchor editAs="oneCell">
    <xdr:from>
      <xdr:col>1</xdr:col>
      <xdr:colOff>28575</xdr:colOff>
      <xdr:row>260</xdr:row>
      <xdr:rowOff>28575</xdr:rowOff>
    </xdr:from>
    <xdr:to>
      <xdr:col>1</xdr:col>
      <xdr:colOff>752475</xdr:colOff>
      <xdr:row>260</xdr:row>
      <xdr:rowOff>504825</xdr:rowOff>
    </xdr:to>
    <xdr:pic>
      <xdr:nvPicPr>
        <xdr:cNvPr id="260" name="Subgraph-shortyroc1979"/>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35759825"/>
          <a:ext cx="723900" cy="476250"/>
        </a:xfrm>
        <a:prstGeom prst="rect">
          <a:avLst/>
        </a:prstGeom>
        <a:ln>
          <a:noFill/>
        </a:ln>
      </xdr:spPr>
    </xdr:pic>
    <xdr:clientData/>
  </xdr:twoCellAnchor>
  <xdr:twoCellAnchor editAs="oneCell">
    <xdr:from>
      <xdr:col>1</xdr:col>
      <xdr:colOff>28575</xdr:colOff>
      <xdr:row>261</xdr:row>
      <xdr:rowOff>28575</xdr:rowOff>
    </xdr:from>
    <xdr:to>
      <xdr:col>1</xdr:col>
      <xdr:colOff>752475</xdr:colOff>
      <xdr:row>261</xdr:row>
      <xdr:rowOff>504825</xdr:rowOff>
    </xdr:to>
    <xdr:pic>
      <xdr:nvPicPr>
        <xdr:cNvPr id="261" name="Subgraph-kamalaharri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36283700"/>
          <a:ext cx="723900" cy="476250"/>
        </a:xfrm>
        <a:prstGeom prst="rect">
          <a:avLst/>
        </a:prstGeom>
        <a:ln>
          <a:noFill/>
        </a:ln>
      </xdr:spPr>
    </xdr:pic>
    <xdr:clientData/>
  </xdr:twoCellAnchor>
  <xdr:twoCellAnchor editAs="oneCell">
    <xdr:from>
      <xdr:col>1</xdr:col>
      <xdr:colOff>28575</xdr:colOff>
      <xdr:row>262</xdr:row>
      <xdr:rowOff>28575</xdr:rowOff>
    </xdr:from>
    <xdr:to>
      <xdr:col>1</xdr:col>
      <xdr:colOff>752475</xdr:colOff>
      <xdr:row>262</xdr:row>
      <xdr:rowOff>504825</xdr:rowOff>
    </xdr:to>
    <xdr:pic>
      <xdr:nvPicPr>
        <xdr:cNvPr id="262" name="Subgraph-tryflee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6807575"/>
          <a:ext cx="723900" cy="476250"/>
        </a:xfrm>
        <a:prstGeom prst="rect">
          <a:avLst/>
        </a:prstGeom>
        <a:ln>
          <a:noFill/>
        </a:ln>
      </xdr:spPr>
    </xdr:pic>
    <xdr:clientData/>
  </xdr:twoCellAnchor>
  <xdr:twoCellAnchor editAs="oneCell">
    <xdr:from>
      <xdr:col>1</xdr:col>
      <xdr:colOff>28575</xdr:colOff>
      <xdr:row>263</xdr:row>
      <xdr:rowOff>28575</xdr:rowOff>
    </xdr:from>
    <xdr:to>
      <xdr:col>1</xdr:col>
      <xdr:colOff>752475</xdr:colOff>
      <xdr:row>263</xdr:row>
      <xdr:rowOff>504825</xdr:rowOff>
    </xdr:to>
    <xdr:pic>
      <xdr:nvPicPr>
        <xdr:cNvPr id="263" name="Subgraph-quicktsi"/>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37331450"/>
          <a:ext cx="723900" cy="476250"/>
        </a:xfrm>
        <a:prstGeom prst="rect">
          <a:avLst/>
        </a:prstGeom>
        <a:ln>
          <a:noFill/>
        </a:ln>
      </xdr:spPr>
    </xdr:pic>
    <xdr:clientData/>
  </xdr:twoCellAnchor>
  <xdr:twoCellAnchor editAs="oneCell">
    <xdr:from>
      <xdr:col>1</xdr:col>
      <xdr:colOff>28575</xdr:colOff>
      <xdr:row>264</xdr:row>
      <xdr:rowOff>28575</xdr:rowOff>
    </xdr:from>
    <xdr:to>
      <xdr:col>1</xdr:col>
      <xdr:colOff>752475</xdr:colOff>
      <xdr:row>264</xdr:row>
      <xdr:rowOff>504825</xdr:rowOff>
    </xdr:to>
    <xdr:pic>
      <xdr:nvPicPr>
        <xdr:cNvPr id="264" name="Subgraph-oronlin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37855325"/>
          <a:ext cx="723900" cy="476250"/>
        </a:xfrm>
        <a:prstGeom prst="rect">
          <a:avLst/>
        </a:prstGeom>
        <a:ln>
          <a:noFill/>
        </a:ln>
      </xdr:spPr>
    </xdr:pic>
    <xdr:clientData/>
  </xdr:twoCellAnchor>
  <xdr:twoCellAnchor editAs="oneCell">
    <xdr:from>
      <xdr:col>1</xdr:col>
      <xdr:colOff>28575</xdr:colOff>
      <xdr:row>265</xdr:row>
      <xdr:rowOff>28575</xdr:rowOff>
    </xdr:from>
    <xdr:to>
      <xdr:col>1</xdr:col>
      <xdr:colOff>752475</xdr:colOff>
      <xdr:row>265</xdr:row>
      <xdr:rowOff>504825</xdr:rowOff>
    </xdr:to>
    <xdr:pic>
      <xdr:nvPicPr>
        <xdr:cNvPr id="265" name="Subgraph-chriswi37248709"/>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138379200"/>
          <a:ext cx="723900" cy="476250"/>
        </a:xfrm>
        <a:prstGeom prst="rect">
          <a:avLst/>
        </a:prstGeom>
        <a:ln>
          <a:noFill/>
        </a:ln>
      </xdr:spPr>
    </xdr:pic>
    <xdr:clientData/>
  </xdr:twoCellAnchor>
  <xdr:twoCellAnchor editAs="oneCell">
    <xdr:from>
      <xdr:col>1</xdr:col>
      <xdr:colOff>28575</xdr:colOff>
      <xdr:row>266</xdr:row>
      <xdr:rowOff>28575</xdr:rowOff>
    </xdr:from>
    <xdr:to>
      <xdr:col>1</xdr:col>
      <xdr:colOff>752475</xdr:colOff>
      <xdr:row>266</xdr:row>
      <xdr:rowOff>504825</xdr:rowOff>
    </xdr:to>
    <xdr:pic>
      <xdr:nvPicPr>
        <xdr:cNvPr id="266" name="Subgraph-amicussolution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8903075"/>
          <a:ext cx="723900" cy="476250"/>
        </a:xfrm>
        <a:prstGeom prst="rect">
          <a:avLst/>
        </a:prstGeom>
        <a:ln>
          <a:noFill/>
        </a:ln>
      </xdr:spPr>
    </xdr:pic>
    <xdr:clientData/>
  </xdr:twoCellAnchor>
  <xdr:twoCellAnchor editAs="oneCell">
    <xdr:from>
      <xdr:col>1</xdr:col>
      <xdr:colOff>28575</xdr:colOff>
      <xdr:row>267</xdr:row>
      <xdr:rowOff>28575</xdr:rowOff>
    </xdr:from>
    <xdr:to>
      <xdr:col>1</xdr:col>
      <xdr:colOff>752475</xdr:colOff>
      <xdr:row>267</xdr:row>
      <xdr:rowOff>504825</xdr:rowOff>
    </xdr:to>
    <xdr:pic>
      <xdr:nvPicPr>
        <xdr:cNvPr id="267" name="Subgraph-tomtomwebflee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9426950"/>
          <a:ext cx="723900" cy="476250"/>
        </a:xfrm>
        <a:prstGeom prst="rect">
          <a:avLst/>
        </a:prstGeom>
        <a:ln>
          <a:noFill/>
        </a:ln>
      </xdr:spPr>
    </xdr:pic>
    <xdr:clientData/>
  </xdr:twoCellAnchor>
  <xdr:twoCellAnchor editAs="oneCell">
    <xdr:from>
      <xdr:col>1</xdr:col>
      <xdr:colOff>28575</xdr:colOff>
      <xdr:row>268</xdr:row>
      <xdr:rowOff>28575</xdr:rowOff>
    </xdr:from>
    <xdr:to>
      <xdr:col>1</xdr:col>
      <xdr:colOff>752475</xdr:colOff>
      <xdr:row>268</xdr:row>
      <xdr:rowOff>504825</xdr:rowOff>
    </xdr:to>
    <xdr:pic>
      <xdr:nvPicPr>
        <xdr:cNvPr id="268" name="Subgraph-the_mover_ma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9950825"/>
          <a:ext cx="723900" cy="476250"/>
        </a:xfrm>
        <a:prstGeom prst="rect">
          <a:avLst/>
        </a:prstGeom>
        <a:ln>
          <a:noFill/>
        </a:ln>
      </xdr:spPr>
    </xdr:pic>
    <xdr:clientData/>
  </xdr:twoCellAnchor>
  <xdr:twoCellAnchor editAs="oneCell">
    <xdr:from>
      <xdr:col>1</xdr:col>
      <xdr:colOff>28575</xdr:colOff>
      <xdr:row>269</xdr:row>
      <xdr:rowOff>28575</xdr:rowOff>
    </xdr:from>
    <xdr:to>
      <xdr:col>1</xdr:col>
      <xdr:colOff>752475</xdr:colOff>
      <xdr:row>269</xdr:row>
      <xdr:rowOff>504825</xdr:rowOff>
    </xdr:to>
    <xdr:pic>
      <xdr:nvPicPr>
        <xdr:cNvPr id="269" name="Subgraph-celems_pfis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40474700"/>
          <a:ext cx="723900" cy="476250"/>
        </a:xfrm>
        <a:prstGeom prst="rect">
          <a:avLst/>
        </a:prstGeom>
        <a:ln>
          <a:noFill/>
        </a:ln>
      </xdr:spPr>
    </xdr:pic>
    <xdr:clientData/>
  </xdr:twoCellAnchor>
  <xdr:twoCellAnchor editAs="oneCell">
    <xdr:from>
      <xdr:col>1</xdr:col>
      <xdr:colOff>28575</xdr:colOff>
      <xdr:row>270</xdr:row>
      <xdr:rowOff>28575</xdr:rowOff>
    </xdr:from>
    <xdr:to>
      <xdr:col>1</xdr:col>
      <xdr:colOff>752475</xdr:colOff>
      <xdr:row>270</xdr:row>
      <xdr:rowOff>504825</xdr:rowOff>
    </xdr:to>
    <xdr:pic>
      <xdr:nvPicPr>
        <xdr:cNvPr id="270" name="Subgraph-kbyers273"/>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40998575"/>
          <a:ext cx="723900" cy="476250"/>
        </a:xfrm>
        <a:prstGeom prst="rect">
          <a:avLst/>
        </a:prstGeom>
        <a:ln>
          <a:noFill/>
        </a:ln>
      </xdr:spPr>
    </xdr:pic>
    <xdr:clientData/>
  </xdr:twoCellAnchor>
  <xdr:twoCellAnchor editAs="oneCell">
    <xdr:from>
      <xdr:col>1</xdr:col>
      <xdr:colOff>28575</xdr:colOff>
      <xdr:row>271</xdr:row>
      <xdr:rowOff>28575</xdr:rowOff>
    </xdr:from>
    <xdr:to>
      <xdr:col>1</xdr:col>
      <xdr:colOff>752475</xdr:colOff>
      <xdr:row>271</xdr:row>
      <xdr:rowOff>504825</xdr:rowOff>
    </xdr:to>
    <xdr:pic>
      <xdr:nvPicPr>
        <xdr:cNvPr id="271" name="Subgraph-asmuklt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1522450"/>
          <a:ext cx="723900" cy="476250"/>
        </a:xfrm>
        <a:prstGeom prst="rect">
          <a:avLst/>
        </a:prstGeom>
        <a:ln>
          <a:noFill/>
        </a:ln>
      </xdr:spPr>
    </xdr:pic>
    <xdr:clientData/>
  </xdr:twoCellAnchor>
  <xdr:twoCellAnchor editAs="oneCell">
    <xdr:from>
      <xdr:col>1</xdr:col>
      <xdr:colOff>28575</xdr:colOff>
      <xdr:row>272</xdr:row>
      <xdr:rowOff>28575</xdr:rowOff>
    </xdr:from>
    <xdr:to>
      <xdr:col>1</xdr:col>
      <xdr:colOff>752475</xdr:colOff>
      <xdr:row>272</xdr:row>
      <xdr:rowOff>504825</xdr:rowOff>
    </xdr:to>
    <xdr:pic>
      <xdr:nvPicPr>
        <xdr:cNvPr id="272" name="Subgraph-transendepod"/>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142046325"/>
          <a:ext cx="723900" cy="476250"/>
        </a:xfrm>
        <a:prstGeom prst="rect">
          <a:avLst/>
        </a:prstGeom>
        <a:ln>
          <a:noFill/>
        </a:ln>
      </xdr:spPr>
    </xdr:pic>
    <xdr:clientData/>
  </xdr:twoCellAnchor>
  <xdr:twoCellAnchor editAs="oneCell">
    <xdr:from>
      <xdr:col>1</xdr:col>
      <xdr:colOff>28575</xdr:colOff>
      <xdr:row>273</xdr:row>
      <xdr:rowOff>28575</xdr:rowOff>
    </xdr:from>
    <xdr:to>
      <xdr:col>1</xdr:col>
      <xdr:colOff>752475</xdr:colOff>
      <xdr:row>273</xdr:row>
      <xdr:rowOff>504825</xdr:rowOff>
    </xdr:to>
    <xdr:pic>
      <xdr:nvPicPr>
        <xdr:cNvPr id="273" name="Subgraph-emptrainrep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2570200"/>
          <a:ext cx="723900" cy="476250"/>
        </a:xfrm>
        <a:prstGeom prst="rect">
          <a:avLst/>
        </a:prstGeom>
        <a:ln>
          <a:noFill/>
        </a:ln>
      </xdr:spPr>
    </xdr:pic>
    <xdr:clientData/>
  </xdr:twoCellAnchor>
  <xdr:twoCellAnchor editAs="oneCell">
    <xdr:from>
      <xdr:col>1</xdr:col>
      <xdr:colOff>28575</xdr:colOff>
      <xdr:row>274</xdr:row>
      <xdr:rowOff>28575</xdr:rowOff>
    </xdr:from>
    <xdr:to>
      <xdr:col>1</xdr:col>
      <xdr:colOff>752475</xdr:colOff>
      <xdr:row>274</xdr:row>
      <xdr:rowOff>504825</xdr:rowOff>
    </xdr:to>
    <xdr:pic>
      <xdr:nvPicPr>
        <xdr:cNvPr id="274" name="Subgraph-rhaheather"/>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143094075"/>
          <a:ext cx="723900" cy="476250"/>
        </a:xfrm>
        <a:prstGeom prst="rect">
          <a:avLst/>
        </a:prstGeom>
        <a:ln>
          <a:noFill/>
        </a:ln>
      </xdr:spPr>
    </xdr:pic>
    <xdr:clientData/>
  </xdr:twoCellAnchor>
  <xdr:twoCellAnchor editAs="oneCell">
    <xdr:from>
      <xdr:col>1</xdr:col>
      <xdr:colOff>28575</xdr:colOff>
      <xdr:row>275</xdr:row>
      <xdr:rowOff>28575</xdr:rowOff>
    </xdr:from>
    <xdr:to>
      <xdr:col>1</xdr:col>
      <xdr:colOff>752475</xdr:colOff>
      <xdr:row>275</xdr:row>
      <xdr:rowOff>504825</xdr:rowOff>
    </xdr:to>
    <xdr:pic>
      <xdr:nvPicPr>
        <xdr:cNvPr id="275" name="Subgraph-theloadsta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3617950"/>
          <a:ext cx="723900" cy="476250"/>
        </a:xfrm>
        <a:prstGeom prst="rect">
          <a:avLst/>
        </a:prstGeom>
        <a:ln>
          <a:noFill/>
        </a:ln>
      </xdr:spPr>
    </xdr:pic>
    <xdr:clientData/>
  </xdr:twoCellAnchor>
  <xdr:twoCellAnchor editAs="oneCell">
    <xdr:from>
      <xdr:col>1</xdr:col>
      <xdr:colOff>28575</xdr:colOff>
      <xdr:row>276</xdr:row>
      <xdr:rowOff>28575</xdr:rowOff>
    </xdr:from>
    <xdr:to>
      <xdr:col>1</xdr:col>
      <xdr:colOff>752475</xdr:colOff>
      <xdr:row>276</xdr:row>
      <xdr:rowOff>504825</xdr:rowOff>
    </xdr:to>
    <xdr:pic>
      <xdr:nvPicPr>
        <xdr:cNvPr id="276" name="Subgraph-commercialline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44141825"/>
          <a:ext cx="723900" cy="476250"/>
        </a:xfrm>
        <a:prstGeom prst="rect">
          <a:avLst/>
        </a:prstGeom>
        <a:ln>
          <a:noFill/>
        </a:ln>
      </xdr:spPr>
    </xdr:pic>
    <xdr:clientData/>
  </xdr:twoCellAnchor>
  <xdr:twoCellAnchor editAs="oneCell">
    <xdr:from>
      <xdr:col>1</xdr:col>
      <xdr:colOff>28575</xdr:colOff>
      <xdr:row>277</xdr:row>
      <xdr:rowOff>28575</xdr:rowOff>
    </xdr:from>
    <xdr:to>
      <xdr:col>1</xdr:col>
      <xdr:colOff>752475</xdr:colOff>
      <xdr:row>277</xdr:row>
      <xdr:rowOff>504825</xdr:rowOff>
    </xdr:to>
    <xdr:pic>
      <xdr:nvPicPr>
        <xdr:cNvPr id="277" name="Subgraph-huffpostpo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44665700"/>
          <a:ext cx="723900" cy="476250"/>
        </a:xfrm>
        <a:prstGeom prst="rect">
          <a:avLst/>
        </a:prstGeom>
        <a:ln>
          <a:noFill/>
        </a:ln>
      </xdr:spPr>
    </xdr:pic>
    <xdr:clientData/>
  </xdr:twoCellAnchor>
  <xdr:twoCellAnchor editAs="oneCell">
    <xdr:from>
      <xdr:col>1</xdr:col>
      <xdr:colOff>28575</xdr:colOff>
      <xdr:row>278</xdr:row>
      <xdr:rowOff>28575</xdr:rowOff>
    </xdr:from>
    <xdr:to>
      <xdr:col>1</xdr:col>
      <xdr:colOff>752475</xdr:colOff>
      <xdr:row>278</xdr:row>
      <xdr:rowOff>504825</xdr:rowOff>
    </xdr:to>
    <xdr:pic>
      <xdr:nvPicPr>
        <xdr:cNvPr id="278" name="Subgraph-alyourpalster"/>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145189575"/>
          <a:ext cx="723900" cy="476250"/>
        </a:xfrm>
        <a:prstGeom prst="rect">
          <a:avLst/>
        </a:prstGeom>
        <a:ln>
          <a:noFill/>
        </a:ln>
      </xdr:spPr>
    </xdr:pic>
    <xdr:clientData/>
  </xdr:twoCellAnchor>
  <xdr:twoCellAnchor editAs="oneCell">
    <xdr:from>
      <xdr:col>1</xdr:col>
      <xdr:colOff>28575</xdr:colOff>
      <xdr:row>279</xdr:row>
      <xdr:rowOff>28575</xdr:rowOff>
    </xdr:from>
    <xdr:to>
      <xdr:col>1</xdr:col>
      <xdr:colOff>752475</xdr:colOff>
      <xdr:row>279</xdr:row>
      <xdr:rowOff>504825</xdr:rowOff>
    </xdr:to>
    <xdr:pic>
      <xdr:nvPicPr>
        <xdr:cNvPr id="279" name="Subgraph-trimetbarb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45713450"/>
          <a:ext cx="723900" cy="476250"/>
        </a:xfrm>
        <a:prstGeom prst="rect">
          <a:avLst/>
        </a:prstGeom>
        <a:ln>
          <a:noFill/>
        </a:ln>
      </xdr:spPr>
    </xdr:pic>
    <xdr:clientData/>
  </xdr:twoCellAnchor>
  <xdr:twoCellAnchor editAs="oneCell">
    <xdr:from>
      <xdr:col>1</xdr:col>
      <xdr:colOff>28575</xdr:colOff>
      <xdr:row>280</xdr:row>
      <xdr:rowOff>28575</xdr:rowOff>
    </xdr:from>
    <xdr:to>
      <xdr:col>1</xdr:col>
      <xdr:colOff>752475</xdr:colOff>
      <xdr:row>280</xdr:row>
      <xdr:rowOff>504825</xdr:rowOff>
    </xdr:to>
    <xdr:pic>
      <xdr:nvPicPr>
        <xdr:cNvPr id="280" name="Subgraph-ignorant_jan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46237325"/>
          <a:ext cx="723900" cy="476250"/>
        </a:xfrm>
        <a:prstGeom prst="rect">
          <a:avLst/>
        </a:prstGeom>
        <a:ln>
          <a:noFill/>
        </a:ln>
      </xdr:spPr>
    </xdr:pic>
    <xdr:clientData/>
  </xdr:twoCellAnchor>
  <xdr:twoCellAnchor editAs="oneCell">
    <xdr:from>
      <xdr:col>1</xdr:col>
      <xdr:colOff>28575</xdr:colOff>
      <xdr:row>281</xdr:row>
      <xdr:rowOff>28575</xdr:rowOff>
    </xdr:from>
    <xdr:to>
      <xdr:col>1</xdr:col>
      <xdr:colOff>752475</xdr:colOff>
      <xdr:row>281</xdr:row>
      <xdr:rowOff>504825</xdr:rowOff>
    </xdr:to>
    <xdr:pic>
      <xdr:nvPicPr>
        <xdr:cNvPr id="281" name="Subgraph-pdisoftwar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6761200"/>
          <a:ext cx="723900" cy="476250"/>
        </a:xfrm>
        <a:prstGeom prst="rect">
          <a:avLst/>
        </a:prstGeom>
        <a:ln>
          <a:noFill/>
        </a:ln>
      </xdr:spPr>
    </xdr:pic>
    <xdr:clientData/>
  </xdr:twoCellAnchor>
  <xdr:twoCellAnchor editAs="oneCell">
    <xdr:from>
      <xdr:col>1</xdr:col>
      <xdr:colOff>28575</xdr:colOff>
      <xdr:row>282</xdr:row>
      <xdr:rowOff>28575</xdr:rowOff>
    </xdr:from>
    <xdr:to>
      <xdr:col>1</xdr:col>
      <xdr:colOff>752475</xdr:colOff>
      <xdr:row>282</xdr:row>
      <xdr:rowOff>504825</xdr:rowOff>
    </xdr:to>
    <xdr:pic>
      <xdr:nvPicPr>
        <xdr:cNvPr id="282" name="Subgraph-ttndailytweet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47285075"/>
          <a:ext cx="723900" cy="476250"/>
        </a:xfrm>
        <a:prstGeom prst="rect">
          <a:avLst/>
        </a:prstGeom>
        <a:ln>
          <a:noFill/>
        </a:ln>
      </xdr:spPr>
    </xdr:pic>
    <xdr:clientData/>
  </xdr:twoCellAnchor>
  <xdr:twoCellAnchor editAs="oneCell">
    <xdr:from>
      <xdr:col>1</xdr:col>
      <xdr:colOff>28575</xdr:colOff>
      <xdr:row>283</xdr:row>
      <xdr:rowOff>28575</xdr:rowOff>
    </xdr:from>
    <xdr:to>
      <xdr:col>1</xdr:col>
      <xdr:colOff>752475</xdr:colOff>
      <xdr:row>283</xdr:row>
      <xdr:rowOff>504825</xdr:rowOff>
    </xdr:to>
    <xdr:pic>
      <xdr:nvPicPr>
        <xdr:cNvPr id="283" name="Subgraph-traffix1979"/>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147808950"/>
          <a:ext cx="723900" cy="476250"/>
        </a:xfrm>
        <a:prstGeom prst="rect">
          <a:avLst/>
        </a:prstGeom>
        <a:ln>
          <a:noFill/>
        </a:ln>
      </xdr:spPr>
    </xdr:pic>
    <xdr:clientData/>
  </xdr:twoCellAnchor>
  <xdr:twoCellAnchor editAs="oneCell">
    <xdr:from>
      <xdr:col>1</xdr:col>
      <xdr:colOff>28575</xdr:colOff>
      <xdr:row>284</xdr:row>
      <xdr:rowOff>28575</xdr:rowOff>
    </xdr:from>
    <xdr:to>
      <xdr:col>1</xdr:col>
      <xdr:colOff>752475</xdr:colOff>
      <xdr:row>284</xdr:row>
      <xdr:rowOff>504825</xdr:rowOff>
    </xdr:to>
    <xdr:pic>
      <xdr:nvPicPr>
        <xdr:cNvPr id="284" name="Subgraph-rocketcd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8332825"/>
          <a:ext cx="723900" cy="476250"/>
        </a:xfrm>
        <a:prstGeom prst="rect">
          <a:avLst/>
        </a:prstGeom>
        <a:ln>
          <a:noFill/>
        </a:ln>
      </xdr:spPr>
    </xdr:pic>
    <xdr:clientData/>
  </xdr:twoCellAnchor>
  <xdr:twoCellAnchor editAs="oneCell">
    <xdr:from>
      <xdr:col>1</xdr:col>
      <xdr:colOff>28575</xdr:colOff>
      <xdr:row>285</xdr:row>
      <xdr:rowOff>28575</xdr:rowOff>
    </xdr:from>
    <xdr:to>
      <xdr:col>1</xdr:col>
      <xdr:colOff>752475</xdr:colOff>
      <xdr:row>285</xdr:row>
      <xdr:rowOff>504825</xdr:rowOff>
    </xdr:to>
    <xdr:pic>
      <xdr:nvPicPr>
        <xdr:cNvPr id="285" name="Subgraph-taleman31"/>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8856700"/>
          <a:ext cx="723900" cy="476250"/>
        </a:xfrm>
        <a:prstGeom prst="rect">
          <a:avLst/>
        </a:prstGeom>
        <a:ln>
          <a:noFill/>
        </a:ln>
      </xdr:spPr>
    </xdr:pic>
    <xdr:clientData/>
  </xdr:twoCellAnchor>
  <xdr:twoCellAnchor editAs="oneCell">
    <xdr:from>
      <xdr:col>1</xdr:col>
      <xdr:colOff>28575</xdr:colOff>
      <xdr:row>286</xdr:row>
      <xdr:rowOff>28575</xdr:rowOff>
    </xdr:from>
    <xdr:to>
      <xdr:col>1</xdr:col>
      <xdr:colOff>752475</xdr:colOff>
      <xdr:row>286</xdr:row>
      <xdr:rowOff>504825</xdr:rowOff>
    </xdr:to>
    <xdr:pic>
      <xdr:nvPicPr>
        <xdr:cNvPr id="286" name="Subgraph-sfmta_muni"/>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49380575"/>
          <a:ext cx="723900" cy="476250"/>
        </a:xfrm>
        <a:prstGeom prst="rect">
          <a:avLst/>
        </a:prstGeom>
        <a:ln>
          <a:noFill/>
        </a:ln>
      </xdr:spPr>
    </xdr:pic>
    <xdr:clientData/>
  </xdr:twoCellAnchor>
  <xdr:twoCellAnchor editAs="oneCell">
    <xdr:from>
      <xdr:col>1</xdr:col>
      <xdr:colOff>28575</xdr:colOff>
      <xdr:row>287</xdr:row>
      <xdr:rowOff>28575</xdr:rowOff>
    </xdr:from>
    <xdr:to>
      <xdr:col>1</xdr:col>
      <xdr:colOff>752475</xdr:colOff>
      <xdr:row>287</xdr:row>
      <xdr:rowOff>504825</xdr:rowOff>
    </xdr:to>
    <xdr:pic>
      <xdr:nvPicPr>
        <xdr:cNvPr id="287" name="Subgraph-alexdc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9904450"/>
          <a:ext cx="723900" cy="476250"/>
        </a:xfrm>
        <a:prstGeom prst="rect">
          <a:avLst/>
        </a:prstGeom>
        <a:ln>
          <a:noFill/>
        </a:ln>
      </xdr:spPr>
    </xdr:pic>
    <xdr:clientData/>
  </xdr:twoCellAnchor>
  <xdr:twoCellAnchor editAs="oneCell">
    <xdr:from>
      <xdr:col>1</xdr:col>
      <xdr:colOff>28575</xdr:colOff>
      <xdr:row>288</xdr:row>
      <xdr:rowOff>28575</xdr:rowOff>
    </xdr:from>
    <xdr:to>
      <xdr:col>1</xdr:col>
      <xdr:colOff>752475</xdr:colOff>
      <xdr:row>288</xdr:row>
      <xdr:rowOff>504825</xdr:rowOff>
    </xdr:to>
    <xdr:pic>
      <xdr:nvPicPr>
        <xdr:cNvPr id="288" name="Subgraph-blacklan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50428325"/>
          <a:ext cx="723900" cy="476250"/>
        </a:xfrm>
        <a:prstGeom prst="rect">
          <a:avLst/>
        </a:prstGeom>
        <a:ln>
          <a:noFill/>
        </a:ln>
      </xdr:spPr>
    </xdr:pic>
    <xdr:clientData/>
  </xdr:twoCellAnchor>
  <xdr:twoCellAnchor editAs="oneCell">
    <xdr:from>
      <xdr:col>1</xdr:col>
      <xdr:colOff>28575</xdr:colOff>
      <xdr:row>289</xdr:row>
      <xdr:rowOff>28575</xdr:rowOff>
    </xdr:from>
    <xdr:to>
      <xdr:col>1</xdr:col>
      <xdr:colOff>752475</xdr:colOff>
      <xdr:row>289</xdr:row>
      <xdr:rowOff>504825</xdr:rowOff>
    </xdr:to>
    <xdr:pic>
      <xdr:nvPicPr>
        <xdr:cNvPr id="289" name="Subgraph-mrsoaroundworld"/>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50952200"/>
          <a:ext cx="723900" cy="476250"/>
        </a:xfrm>
        <a:prstGeom prst="rect">
          <a:avLst/>
        </a:prstGeom>
        <a:ln>
          <a:noFill/>
        </a:ln>
      </xdr:spPr>
    </xdr:pic>
    <xdr:clientData/>
  </xdr:twoCellAnchor>
  <xdr:twoCellAnchor editAs="oneCell">
    <xdr:from>
      <xdr:col>1</xdr:col>
      <xdr:colOff>28575</xdr:colOff>
      <xdr:row>290</xdr:row>
      <xdr:rowOff>28575</xdr:rowOff>
    </xdr:from>
    <xdr:to>
      <xdr:col>1</xdr:col>
      <xdr:colOff>752475</xdr:colOff>
      <xdr:row>290</xdr:row>
      <xdr:rowOff>504825</xdr:rowOff>
    </xdr:to>
    <xdr:pic>
      <xdr:nvPicPr>
        <xdr:cNvPr id="290" name="Subgraph-nomorebooks"/>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151476075"/>
          <a:ext cx="723900" cy="476250"/>
        </a:xfrm>
        <a:prstGeom prst="rect">
          <a:avLst/>
        </a:prstGeom>
        <a:ln>
          <a:noFill/>
        </a:ln>
      </xdr:spPr>
    </xdr:pic>
    <xdr:clientData/>
  </xdr:twoCellAnchor>
  <xdr:twoCellAnchor editAs="oneCell">
    <xdr:from>
      <xdr:col>1</xdr:col>
      <xdr:colOff>28575</xdr:colOff>
      <xdr:row>291</xdr:row>
      <xdr:rowOff>28575</xdr:rowOff>
    </xdr:from>
    <xdr:to>
      <xdr:col>1</xdr:col>
      <xdr:colOff>752475</xdr:colOff>
      <xdr:row>291</xdr:row>
      <xdr:rowOff>504825</xdr:rowOff>
    </xdr:to>
    <xdr:pic>
      <xdr:nvPicPr>
        <xdr:cNvPr id="291" name="Subgraph-fordnation"/>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151999950"/>
          <a:ext cx="723900" cy="476250"/>
        </a:xfrm>
        <a:prstGeom prst="rect">
          <a:avLst/>
        </a:prstGeom>
        <a:ln>
          <a:noFill/>
        </a:ln>
      </xdr:spPr>
    </xdr:pic>
    <xdr:clientData/>
  </xdr:twoCellAnchor>
  <xdr:twoCellAnchor editAs="oneCell">
    <xdr:from>
      <xdr:col>1</xdr:col>
      <xdr:colOff>28575</xdr:colOff>
      <xdr:row>292</xdr:row>
      <xdr:rowOff>28575</xdr:rowOff>
    </xdr:from>
    <xdr:to>
      <xdr:col>1</xdr:col>
      <xdr:colOff>752475</xdr:colOff>
      <xdr:row>292</xdr:row>
      <xdr:rowOff>504825</xdr:rowOff>
    </xdr:to>
    <xdr:pic>
      <xdr:nvPicPr>
        <xdr:cNvPr id="292" name="Subgraph-jerrypdias"/>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152523825"/>
          <a:ext cx="723900" cy="476250"/>
        </a:xfrm>
        <a:prstGeom prst="rect">
          <a:avLst/>
        </a:prstGeom>
        <a:ln>
          <a:noFill/>
        </a:ln>
      </xdr:spPr>
    </xdr:pic>
    <xdr:clientData/>
  </xdr:twoCellAnchor>
  <xdr:twoCellAnchor editAs="oneCell">
    <xdr:from>
      <xdr:col>1</xdr:col>
      <xdr:colOff>28575</xdr:colOff>
      <xdr:row>293</xdr:row>
      <xdr:rowOff>28575</xdr:rowOff>
    </xdr:from>
    <xdr:to>
      <xdr:col>1</xdr:col>
      <xdr:colOff>752475</xdr:colOff>
      <xdr:row>293</xdr:row>
      <xdr:rowOff>504825</xdr:rowOff>
    </xdr:to>
    <xdr:pic>
      <xdr:nvPicPr>
        <xdr:cNvPr id="293" name="Subgraph-thecdlschoo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153047700"/>
          <a:ext cx="723900" cy="476250"/>
        </a:xfrm>
        <a:prstGeom prst="rect">
          <a:avLst/>
        </a:prstGeom>
        <a:ln>
          <a:noFill/>
        </a:ln>
      </xdr:spPr>
    </xdr:pic>
    <xdr:clientData/>
  </xdr:twoCellAnchor>
  <xdr:twoCellAnchor editAs="oneCell">
    <xdr:from>
      <xdr:col>1</xdr:col>
      <xdr:colOff>28575</xdr:colOff>
      <xdr:row>294</xdr:row>
      <xdr:rowOff>28575</xdr:rowOff>
    </xdr:from>
    <xdr:to>
      <xdr:col>1</xdr:col>
      <xdr:colOff>752475</xdr:colOff>
      <xdr:row>294</xdr:row>
      <xdr:rowOff>504825</xdr:rowOff>
    </xdr:to>
    <xdr:pic>
      <xdr:nvPicPr>
        <xdr:cNvPr id="294" name="Subgraph-moeyd64"/>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153571575"/>
          <a:ext cx="723900" cy="476250"/>
        </a:xfrm>
        <a:prstGeom prst="rect">
          <a:avLst/>
        </a:prstGeom>
        <a:ln>
          <a:noFill/>
        </a:ln>
      </xdr:spPr>
    </xdr:pic>
    <xdr:clientData/>
  </xdr:twoCellAnchor>
  <xdr:twoCellAnchor editAs="oneCell">
    <xdr:from>
      <xdr:col>1</xdr:col>
      <xdr:colOff>28575</xdr:colOff>
      <xdr:row>295</xdr:row>
      <xdr:rowOff>28575</xdr:rowOff>
    </xdr:from>
    <xdr:to>
      <xdr:col>1</xdr:col>
      <xdr:colOff>752475</xdr:colOff>
      <xdr:row>295</xdr:row>
      <xdr:rowOff>504825</xdr:rowOff>
    </xdr:to>
    <xdr:pic>
      <xdr:nvPicPr>
        <xdr:cNvPr id="295" name="Subgraph-johnnylarueto"/>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154095450"/>
          <a:ext cx="723900" cy="476250"/>
        </a:xfrm>
        <a:prstGeom prst="rect">
          <a:avLst/>
        </a:prstGeom>
        <a:ln>
          <a:noFill/>
        </a:ln>
      </xdr:spPr>
    </xdr:pic>
    <xdr:clientData/>
  </xdr:twoCellAnchor>
  <xdr:twoCellAnchor editAs="oneCell">
    <xdr:from>
      <xdr:col>1</xdr:col>
      <xdr:colOff>28575</xdr:colOff>
      <xdr:row>296</xdr:row>
      <xdr:rowOff>28575</xdr:rowOff>
    </xdr:from>
    <xdr:to>
      <xdr:col>1</xdr:col>
      <xdr:colOff>752475</xdr:colOff>
      <xdr:row>296</xdr:row>
      <xdr:rowOff>504825</xdr:rowOff>
    </xdr:to>
    <xdr:pic>
      <xdr:nvPicPr>
        <xdr:cNvPr id="296" name="Subgraph-nedklee12"/>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54619325"/>
          <a:ext cx="723900" cy="476250"/>
        </a:xfrm>
        <a:prstGeom prst="rect">
          <a:avLst/>
        </a:prstGeom>
        <a:ln>
          <a:noFill/>
        </a:ln>
      </xdr:spPr>
    </xdr:pic>
    <xdr:clientData/>
  </xdr:twoCellAnchor>
  <xdr:twoCellAnchor editAs="oneCell">
    <xdr:from>
      <xdr:col>1</xdr:col>
      <xdr:colOff>28575</xdr:colOff>
      <xdr:row>297</xdr:row>
      <xdr:rowOff>28575</xdr:rowOff>
    </xdr:from>
    <xdr:to>
      <xdr:col>1</xdr:col>
      <xdr:colOff>752475</xdr:colOff>
      <xdr:row>297</xdr:row>
      <xdr:rowOff>504825</xdr:rowOff>
    </xdr:to>
    <xdr:pic>
      <xdr:nvPicPr>
        <xdr:cNvPr id="297" name="Subgraph-dashcamsdontlie"/>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155143200"/>
          <a:ext cx="723900" cy="476250"/>
        </a:xfrm>
        <a:prstGeom prst="rect">
          <a:avLst/>
        </a:prstGeom>
        <a:ln>
          <a:noFill/>
        </a:ln>
      </xdr:spPr>
    </xdr:pic>
    <xdr:clientData/>
  </xdr:twoCellAnchor>
  <xdr:twoCellAnchor editAs="oneCell">
    <xdr:from>
      <xdr:col>1</xdr:col>
      <xdr:colOff>28575</xdr:colOff>
      <xdr:row>298</xdr:row>
      <xdr:rowOff>28575</xdr:rowOff>
    </xdr:from>
    <xdr:to>
      <xdr:col>1</xdr:col>
      <xdr:colOff>752475</xdr:colOff>
      <xdr:row>298</xdr:row>
      <xdr:rowOff>504825</xdr:rowOff>
    </xdr:to>
    <xdr:pic>
      <xdr:nvPicPr>
        <xdr:cNvPr id="298" name="Subgraph-freightfactor1"/>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155667075"/>
          <a:ext cx="723900" cy="476250"/>
        </a:xfrm>
        <a:prstGeom prst="rect">
          <a:avLst/>
        </a:prstGeom>
        <a:ln>
          <a:noFill/>
        </a:ln>
      </xdr:spPr>
    </xdr:pic>
    <xdr:clientData/>
  </xdr:twoCellAnchor>
  <xdr:twoCellAnchor editAs="oneCell">
    <xdr:from>
      <xdr:col>1</xdr:col>
      <xdr:colOff>28575</xdr:colOff>
      <xdr:row>299</xdr:row>
      <xdr:rowOff>28575</xdr:rowOff>
    </xdr:from>
    <xdr:to>
      <xdr:col>1</xdr:col>
      <xdr:colOff>752475</xdr:colOff>
      <xdr:row>299</xdr:row>
      <xdr:rowOff>504825</xdr:rowOff>
    </xdr:to>
    <xdr:pic>
      <xdr:nvPicPr>
        <xdr:cNvPr id="299" name="Subgraph-bryanco48015138"/>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56190950"/>
          <a:ext cx="723900" cy="476250"/>
        </a:xfrm>
        <a:prstGeom prst="rect">
          <a:avLst/>
        </a:prstGeom>
        <a:ln>
          <a:noFill/>
        </a:ln>
      </xdr:spPr>
    </xdr:pic>
    <xdr:clientData/>
  </xdr:twoCellAnchor>
  <xdr:twoCellAnchor editAs="oneCell">
    <xdr:from>
      <xdr:col>1</xdr:col>
      <xdr:colOff>28575</xdr:colOff>
      <xdr:row>300</xdr:row>
      <xdr:rowOff>28575</xdr:rowOff>
    </xdr:from>
    <xdr:to>
      <xdr:col>1</xdr:col>
      <xdr:colOff>752475</xdr:colOff>
      <xdr:row>300</xdr:row>
      <xdr:rowOff>504825</xdr:rowOff>
    </xdr:to>
    <xdr:pic>
      <xdr:nvPicPr>
        <xdr:cNvPr id="300" name="Subgraph-splicedwdm"/>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156714825"/>
          <a:ext cx="723900" cy="476250"/>
        </a:xfrm>
        <a:prstGeom prst="rect">
          <a:avLst/>
        </a:prstGeom>
        <a:ln>
          <a:noFill/>
        </a:ln>
      </xdr:spPr>
    </xdr:pic>
    <xdr:clientData/>
  </xdr:twoCellAnchor>
  <xdr:twoCellAnchor editAs="oneCell">
    <xdr:from>
      <xdr:col>1</xdr:col>
      <xdr:colOff>28575</xdr:colOff>
      <xdr:row>301</xdr:row>
      <xdr:rowOff>28575</xdr:rowOff>
    </xdr:from>
    <xdr:to>
      <xdr:col>1</xdr:col>
      <xdr:colOff>752475</xdr:colOff>
      <xdr:row>301</xdr:row>
      <xdr:rowOff>504825</xdr:rowOff>
    </xdr:to>
    <xdr:pic>
      <xdr:nvPicPr>
        <xdr:cNvPr id="301" name="Subgraph-skinnybitch_ang"/>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57238700"/>
          <a:ext cx="723900" cy="476250"/>
        </a:xfrm>
        <a:prstGeom prst="rect">
          <a:avLst/>
        </a:prstGeom>
        <a:ln>
          <a:noFill/>
        </a:ln>
      </xdr:spPr>
    </xdr:pic>
    <xdr:clientData/>
  </xdr:twoCellAnchor>
  <xdr:twoCellAnchor editAs="oneCell">
    <xdr:from>
      <xdr:col>1</xdr:col>
      <xdr:colOff>28575</xdr:colOff>
      <xdr:row>302</xdr:row>
      <xdr:rowOff>28575</xdr:rowOff>
    </xdr:from>
    <xdr:to>
      <xdr:col>1</xdr:col>
      <xdr:colOff>752475</xdr:colOff>
      <xdr:row>302</xdr:row>
      <xdr:rowOff>504825</xdr:rowOff>
    </xdr:to>
    <xdr:pic>
      <xdr:nvPicPr>
        <xdr:cNvPr id="302" name="Subgraph-sourish_dhar"/>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157762575"/>
          <a:ext cx="723900" cy="476250"/>
        </a:xfrm>
        <a:prstGeom prst="rect">
          <a:avLst/>
        </a:prstGeom>
        <a:ln>
          <a:noFill/>
        </a:ln>
      </xdr:spPr>
    </xdr:pic>
    <xdr:clientData/>
  </xdr:twoCellAnchor>
  <xdr:twoCellAnchor editAs="oneCell">
    <xdr:from>
      <xdr:col>1</xdr:col>
      <xdr:colOff>28575</xdr:colOff>
      <xdr:row>303</xdr:row>
      <xdr:rowOff>28575</xdr:rowOff>
    </xdr:from>
    <xdr:to>
      <xdr:col>1</xdr:col>
      <xdr:colOff>752475</xdr:colOff>
      <xdr:row>303</xdr:row>
      <xdr:rowOff>504825</xdr:rowOff>
    </xdr:to>
    <xdr:pic>
      <xdr:nvPicPr>
        <xdr:cNvPr id="303" name="Subgraph-pmoindi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58286450"/>
          <a:ext cx="723900" cy="476250"/>
        </a:xfrm>
        <a:prstGeom prst="rect">
          <a:avLst/>
        </a:prstGeom>
        <a:ln>
          <a:noFill/>
        </a:ln>
      </xdr:spPr>
    </xdr:pic>
    <xdr:clientData/>
  </xdr:twoCellAnchor>
  <xdr:twoCellAnchor editAs="oneCell">
    <xdr:from>
      <xdr:col>1</xdr:col>
      <xdr:colOff>28575</xdr:colOff>
      <xdr:row>304</xdr:row>
      <xdr:rowOff>28575</xdr:rowOff>
    </xdr:from>
    <xdr:to>
      <xdr:col>1</xdr:col>
      <xdr:colOff>752475</xdr:colOff>
      <xdr:row>304</xdr:row>
      <xdr:rowOff>504825</xdr:rowOff>
    </xdr:to>
    <xdr:pic>
      <xdr:nvPicPr>
        <xdr:cNvPr id="304" name="Subgraph-railminindi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58810325"/>
          <a:ext cx="723900" cy="476250"/>
        </a:xfrm>
        <a:prstGeom prst="rect">
          <a:avLst/>
        </a:prstGeom>
        <a:ln>
          <a:noFill/>
        </a:ln>
      </xdr:spPr>
    </xdr:pic>
    <xdr:clientData/>
  </xdr:twoCellAnchor>
  <xdr:twoCellAnchor editAs="oneCell">
    <xdr:from>
      <xdr:col>1</xdr:col>
      <xdr:colOff>28575</xdr:colOff>
      <xdr:row>305</xdr:row>
      <xdr:rowOff>28575</xdr:rowOff>
    </xdr:from>
    <xdr:to>
      <xdr:col>1</xdr:col>
      <xdr:colOff>752475</xdr:colOff>
      <xdr:row>305</xdr:row>
      <xdr:rowOff>504825</xdr:rowOff>
    </xdr:to>
    <xdr:pic>
      <xdr:nvPicPr>
        <xdr:cNvPr id="305" name="Subgraph-railwaysev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59334200"/>
          <a:ext cx="723900" cy="476250"/>
        </a:xfrm>
        <a:prstGeom prst="rect">
          <a:avLst/>
        </a:prstGeom>
        <a:ln>
          <a:noFill/>
        </a:ln>
      </xdr:spPr>
    </xdr:pic>
    <xdr:clientData/>
  </xdr:twoCellAnchor>
  <xdr:twoCellAnchor editAs="oneCell">
    <xdr:from>
      <xdr:col>1</xdr:col>
      <xdr:colOff>28575</xdr:colOff>
      <xdr:row>306</xdr:row>
      <xdr:rowOff>28575</xdr:rowOff>
    </xdr:from>
    <xdr:to>
      <xdr:col>1</xdr:col>
      <xdr:colOff>752475</xdr:colOff>
      <xdr:row>306</xdr:row>
      <xdr:rowOff>504825</xdr:rowOff>
    </xdr:to>
    <xdr:pic>
      <xdr:nvPicPr>
        <xdr:cNvPr id="306" name="Subgraph-piyushgoyaloffc"/>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59858075"/>
          <a:ext cx="723900" cy="476250"/>
        </a:xfrm>
        <a:prstGeom prst="rect">
          <a:avLst/>
        </a:prstGeom>
        <a:ln>
          <a:noFill/>
        </a:ln>
      </xdr:spPr>
    </xdr:pic>
    <xdr:clientData/>
  </xdr:twoCellAnchor>
  <xdr:twoCellAnchor editAs="oneCell">
    <xdr:from>
      <xdr:col>1</xdr:col>
      <xdr:colOff>28575</xdr:colOff>
      <xdr:row>307</xdr:row>
      <xdr:rowOff>28575</xdr:rowOff>
    </xdr:from>
    <xdr:to>
      <xdr:col>1</xdr:col>
      <xdr:colOff>752475</xdr:colOff>
      <xdr:row>307</xdr:row>
      <xdr:rowOff>504825</xdr:rowOff>
    </xdr:to>
    <xdr:pic>
      <xdr:nvPicPr>
        <xdr:cNvPr id="307" name="Subgraph-poweredbymh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0381950"/>
          <a:ext cx="723900" cy="476250"/>
        </a:xfrm>
        <a:prstGeom prst="rect">
          <a:avLst/>
        </a:prstGeom>
        <a:ln>
          <a:noFill/>
        </a:ln>
      </xdr:spPr>
    </xdr:pic>
    <xdr:clientData/>
  </xdr:twoCellAnchor>
  <xdr:twoCellAnchor editAs="oneCell">
    <xdr:from>
      <xdr:col>1</xdr:col>
      <xdr:colOff>28575</xdr:colOff>
      <xdr:row>308</xdr:row>
      <xdr:rowOff>28575</xdr:rowOff>
    </xdr:from>
    <xdr:to>
      <xdr:col>1</xdr:col>
      <xdr:colOff>752475</xdr:colOff>
      <xdr:row>308</xdr:row>
      <xdr:rowOff>504825</xdr:rowOff>
    </xdr:to>
    <xdr:pic>
      <xdr:nvPicPr>
        <xdr:cNvPr id="308" name="Subgraph-truck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60905825"/>
          <a:ext cx="723900" cy="476250"/>
        </a:xfrm>
        <a:prstGeom prst="rect">
          <a:avLst/>
        </a:prstGeom>
        <a:ln>
          <a:noFill/>
        </a:ln>
      </xdr:spPr>
    </xdr:pic>
    <xdr:clientData/>
  </xdr:twoCellAnchor>
  <xdr:twoCellAnchor editAs="oneCell">
    <xdr:from>
      <xdr:col>1</xdr:col>
      <xdr:colOff>28575</xdr:colOff>
      <xdr:row>309</xdr:row>
      <xdr:rowOff>28575</xdr:rowOff>
    </xdr:from>
    <xdr:to>
      <xdr:col>1</xdr:col>
      <xdr:colOff>752475</xdr:colOff>
      <xdr:row>309</xdr:row>
      <xdr:rowOff>504825</xdr:rowOff>
    </xdr:to>
    <xdr:pic>
      <xdr:nvPicPr>
        <xdr:cNvPr id="309" name="Subgraph-ictruckandv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1429700"/>
          <a:ext cx="723900" cy="476250"/>
        </a:xfrm>
        <a:prstGeom prst="rect">
          <a:avLst/>
        </a:prstGeom>
        <a:ln>
          <a:noFill/>
        </a:ln>
      </xdr:spPr>
    </xdr:pic>
    <xdr:clientData/>
  </xdr:twoCellAnchor>
  <xdr:twoCellAnchor editAs="oneCell">
    <xdr:from>
      <xdr:col>1</xdr:col>
      <xdr:colOff>28575</xdr:colOff>
      <xdr:row>310</xdr:row>
      <xdr:rowOff>28575</xdr:rowOff>
    </xdr:from>
    <xdr:to>
      <xdr:col>1</xdr:col>
      <xdr:colOff>752475</xdr:colOff>
      <xdr:row>310</xdr:row>
      <xdr:rowOff>504825</xdr:rowOff>
    </xdr:to>
    <xdr:pic>
      <xdr:nvPicPr>
        <xdr:cNvPr id="310" name="Subgraph-7transcan"/>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638175" y="161953575"/>
          <a:ext cx="723900" cy="476250"/>
        </a:xfrm>
        <a:prstGeom prst="rect">
          <a:avLst/>
        </a:prstGeom>
        <a:ln>
          <a:noFill/>
        </a:ln>
      </xdr:spPr>
    </xdr:pic>
    <xdr:clientData/>
  </xdr:twoCellAnchor>
  <xdr:twoCellAnchor editAs="oneCell">
    <xdr:from>
      <xdr:col>1</xdr:col>
      <xdr:colOff>28575</xdr:colOff>
      <xdr:row>311</xdr:row>
      <xdr:rowOff>28575</xdr:rowOff>
    </xdr:from>
    <xdr:to>
      <xdr:col>1</xdr:col>
      <xdr:colOff>752475</xdr:colOff>
      <xdr:row>311</xdr:row>
      <xdr:rowOff>504825</xdr:rowOff>
    </xdr:to>
    <xdr:pic>
      <xdr:nvPicPr>
        <xdr:cNvPr id="311" name="Subgraph-logisticsvoice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62477450"/>
          <a:ext cx="723900" cy="476250"/>
        </a:xfrm>
        <a:prstGeom prst="rect">
          <a:avLst/>
        </a:prstGeom>
        <a:ln>
          <a:noFill/>
        </a:ln>
      </xdr:spPr>
    </xdr:pic>
    <xdr:clientData/>
  </xdr:twoCellAnchor>
  <xdr:twoCellAnchor editAs="oneCell">
    <xdr:from>
      <xdr:col>1</xdr:col>
      <xdr:colOff>28575</xdr:colOff>
      <xdr:row>312</xdr:row>
      <xdr:rowOff>28575</xdr:rowOff>
    </xdr:from>
    <xdr:to>
      <xdr:col>1</xdr:col>
      <xdr:colOff>752475</xdr:colOff>
      <xdr:row>312</xdr:row>
      <xdr:rowOff>504825</xdr:rowOff>
    </xdr:to>
    <xdr:pic>
      <xdr:nvPicPr>
        <xdr:cNvPr id="312" name="Subgraph-rickrollvicvb"/>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63001325"/>
          <a:ext cx="723900" cy="476250"/>
        </a:xfrm>
        <a:prstGeom prst="rect">
          <a:avLst/>
        </a:prstGeom>
        <a:ln>
          <a:noFill/>
        </a:ln>
      </xdr:spPr>
    </xdr:pic>
    <xdr:clientData/>
  </xdr:twoCellAnchor>
  <xdr:twoCellAnchor editAs="oneCell">
    <xdr:from>
      <xdr:col>1</xdr:col>
      <xdr:colOff>28575</xdr:colOff>
      <xdr:row>313</xdr:row>
      <xdr:rowOff>28575</xdr:rowOff>
    </xdr:from>
    <xdr:to>
      <xdr:col>1</xdr:col>
      <xdr:colOff>752475</xdr:colOff>
      <xdr:row>313</xdr:row>
      <xdr:rowOff>504825</xdr:rowOff>
    </xdr:to>
    <xdr:pic>
      <xdr:nvPicPr>
        <xdr:cNvPr id="313" name="Subgraph-lilycroz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63525200"/>
          <a:ext cx="723900" cy="476250"/>
        </a:xfrm>
        <a:prstGeom prst="rect">
          <a:avLst/>
        </a:prstGeom>
        <a:ln>
          <a:noFill/>
        </a:ln>
      </xdr:spPr>
    </xdr:pic>
    <xdr:clientData/>
  </xdr:twoCellAnchor>
  <xdr:twoCellAnchor editAs="oneCell">
    <xdr:from>
      <xdr:col>1</xdr:col>
      <xdr:colOff>28575</xdr:colOff>
      <xdr:row>314</xdr:row>
      <xdr:rowOff>28575</xdr:rowOff>
    </xdr:from>
    <xdr:to>
      <xdr:col>1</xdr:col>
      <xdr:colOff>752475</xdr:colOff>
      <xdr:row>314</xdr:row>
      <xdr:rowOff>504825</xdr:rowOff>
    </xdr:to>
    <xdr:pic>
      <xdr:nvPicPr>
        <xdr:cNvPr id="314" name="Subgraph-ukpaper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64049075"/>
          <a:ext cx="723900" cy="476250"/>
        </a:xfrm>
        <a:prstGeom prst="rect">
          <a:avLst/>
        </a:prstGeom>
        <a:ln>
          <a:noFill/>
        </a:ln>
      </xdr:spPr>
    </xdr:pic>
    <xdr:clientData/>
  </xdr:twoCellAnchor>
  <xdr:twoCellAnchor editAs="oneCell">
    <xdr:from>
      <xdr:col>1</xdr:col>
      <xdr:colOff>28575</xdr:colOff>
      <xdr:row>315</xdr:row>
      <xdr:rowOff>28575</xdr:rowOff>
    </xdr:from>
    <xdr:to>
      <xdr:col>1</xdr:col>
      <xdr:colOff>752475</xdr:colOff>
      <xdr:row>315</xdr:row>
      <xdr:rowOff>504825</xdr:rowOff>
    </xdr:to>
    <xdr:pic>
      <xdr:nvPicPr>
        <xdr:cNvPr id="315" name="Subgraph-rachelswa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64572950"/>
          <a:ext cx="723900" cy="476250"/>
        </a:xfrm>
        <a:prstGeom prst="rect">
          <a:avLst/>
        </a:prstGeom>
        <a:ln>
          <a:noFill/>
        </a:ln>
      </xdr:spPr>
    </xdr:pic>
    <xdr:clientData/>
  </xdr:twoCellAnchor>
  <xdr:twoCellAnchor editAs="oneCell">
    <xdr:from>
      <xdr:col>1</xdr:col>
      <xdr:colOff>28575</xdr:colOff>
      <xdr:row>316</xdr:row>
      <xdr:rowOff>28575</xdr:rowOff>
    </xdr:from>
    <xdr:to>
      <xdr:col>1</xdr:col>
      <xdr:colOff>752475</xdr:colOff>
      <xdr:row>316</xdr:row>
      <xdr:rowOff>504825</xdr:rowOff>
    </xdr:to>
    <xdr:pic>
      <xdr:nvPicPr>
        <xdr:cNvPr id="316" name="Subgraph-stoneridge_u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5096825"/>
          <a:ext cx="723900" cy="476250"/>
        </a:xfrm>
        <a:prstGeom prst="rect">
          <a:avLst/>
        </a:prstGeom>
        <a:ln>
          <a:noFill/>
        </a:ln>
      </xdr:spPr>
    </xdr:pic>
    <xdr:clientData/>
  </xdr:twoCellAnchor>
  <xdr:twoCellAnchor editAs="oneCell">
    <xdr:from>
      <xdr:col>1</xdr:col>
      <xdr:colOff>28575</xdr:colOff>
      <xdr:row>317</xdr:row>
      <xdr:rowOff>28575</xdr:rowOff>
    </xdr:from>
    <xdr:to>
      <xdr:col>1</xdr:col>
      <xdr:colOff>752475</xdr:colOff>
      <xdr:row>317</xdr:row>
      <xdr:rowOff>504825</xdr:rowOff>
    </xdr:to>
    <xdr:pic>
      <xdr:nvPicPr>
        <xdr:cNvPr id="317" name="Subgraph-jamessreaney"/>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165620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42" totalsRowShown="0" headerRowDxfId="427" dataDxfId="426">
  <autoFilter ref="A2:BL342"/>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72" totalsRowShown="0" headerRowDxfId="297" dataDxfId="296">
  <autoFilter ref="A2:C72"/>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6" dataDxfId="265">
  <autoFilter ref="A14:V24"/>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2" dataDxfId="241">
  <autoFilter ref="A27:V37"/>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7" dataDxfId="216">
  <autoFilter ref="A40:V50"/>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2" dataDxfId="191">
  <autoFilter ref="A53:V63"/>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167" dataDxfId="166">
  <autoFilter ref="A66:V76"/>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164" dataDxfId="163">
  <autoFilter ref="A79:V89"/>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17" dataDxfId="116">
  <autoFilter ref="A92:V102"/>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8" totalsRowShown="0" headerRowDxfId="374" dataDxfId="373">
  <autoFilter ref="A2:BT318"/>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260" totalsRowShown="0" headerRowDxfId="82" dataDxfId="81">
  <autoFilter ref="A1:G1260"/>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028" totalsRowShown="0" headerRowDxfId="73" dataDxfId="72">
  <autoFilter ref="A1:L1028"/>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2" totalsRowShown="0" headerRowDxfId="331">
  <autoFilter ref="A2:AO72"/>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7" totalsRowShown="0" headerRowDxfId="328" dataDxfId="327">
  <autoFilter ref="A1:C31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0v6eQR8Al1" TargetMode="External" /><Relationship Id="rId2" Type="http://schemas.openxmlformats.org/officeDocument/2006/relationships/hyperlink" Target="https://t.co/LhD1C3fy0p" TargetMode="External" /><Relationship Id="rId3" Type="http://schemas.openxmlformats.org/officeDocument/2006/relationships/hyperlink" Target="https://wolfstreet.com/2019/04/16/largest-us-trucking-company-details-u-turn-of-trucking-boom/" TargetMode="External" /><Relationship Id="rId4" Type="http://schemas.openxmlformats.org/officeDocument/2006/relationships/hyperlink" Target="https://www.ukhaulier.co.uk/news/road-transport/haulage/driver-shortage-parliamentary-group-needs-to-hear-from-hauliers/" TargetMode="External" /><Relationship Id="rId5" Type="http://schemas.openxmlformats.org/officeDocument/2006/relationships/hyperlink" Target="https://www.ukhaulier.co.uk/news/road-transport/haulage/driver-shortage-parliamentary-group-needs-to-hear-from-hauliers/" TargetMode="External" /><Relationship Id="rId6" Type="http://schemas.openxmlformats.org/officeDocument/2006/relationships/hyperlink" Target="https://www.ukhaulier.co.uk/news/road-transport/haulage/driver-shortage-parliamentary-group-needs-to-hear-from-hauliers/" TargetMode="External" /><Relationship Id="rId7" Type="http://schemas.openxmlformats.org/officeDocument/2006/relationships/hyperlink" Target="https://www.ukhaulier.co.uk/news/road-transport/haulage/driver-shortage-parliamentary-group-needs-to-hear-from-hauliers/" TargetMode="External" /><Relationship Id="rId8" Type="http://schemas.openxmlformats.org/officeDocument/2006/relationships/hyperlink" Target="https://www.marketsandmarkets.com/Market-Reports/semi-autonomous-truck-market-224614273.html" TargetMode="External" /><Relationship Id="rId9" Type="http://schemas.openxmlformats.org/officeDocument/2006/relationships/hyperlink" Target="https://www.rha.uk.net/news/press-releases/2019-04-april/driver-shortage-%E2%80%93-parliamentary-group-needs-to-hear-from-hauliers" TargetMode="External" /><Relationship Id="rId10" Type="http://schemas.openxmlformats.org/officeDocument/2006/relationships/hyperlink" Target="https://www.rha.uk.net/news/press-releases/2019-04-april/driver-shortage-%E2%80%93-parliamentary-group-needs-to-hear-from-hauliers" TargetMode="External" /><Relationship Id="rId11" Type="http://schemas.openxmlformats.org/officeDocument/2006/relationships/hyperlink" Target="https://twitter.com/JulieChang1/status/1117061260066136066" TargetMode="External" /><Relationship Id="rId12" Type="http://schemas.openxmlformats.org/officeDocument/2006/relationships/hyperlink" Target="https://www.ukhaulier.co.uk/news/road-transport/haulage/driver-shortage-parliamentary-group-needs-to-hear-from-hauliers/" TargetMode="External" /><Relationship Id="rId13" Type="http://schemas.openxmlformats.org/officeDocument/2006/relationships/hyperlink" Target="https://www.autotrainingcentre.com/blog/4-practices-retaining-drivers-dispatch-school/?utm_content=89496665&amp;utm_medium=social&amp;utm_source=twitter&amp;hss_channel=tw-2321219312" TargetMode="External" /><Relationship Id="rId14" Type="http://schemas.openxmlformats.org/officeDocument/2006/relationships/hyperlink" Target="https://www.riederstravis.com/truck-driver-shortage/" TargetMode="External" /><Relationship Id="rId15" Type="http://schemas.openxmlformats.org/officeDocument/2006/relationships/hyperlink" Target="https://www.ashtonslegal.co.uk/insights/legal-news/our-ongoing-driver-shortage-crisis-where-to-now/" TargetMode="External" /><Relationship Id="rId16" Type="http://schemas.openxmlformats.org/officeDocument/2006/relationships/hyperlink" Target="https://www.highplainspundit.com/2019/04/driver-shortage-causes-amarillo-to.html" TargetMode="External" /><Relationship Id="rId17" Type="http://schemas.openxmlformats.org/officeDocument/2006/relationships/hyperlink" Target="https://kdkaradio.radio.com/articles/pittsburgh-public-schools-looking-eliminate-some-bus-routes-due-driver-shortage" TargetMode="External" /><Relationship Id="rId18" Type="http://schemas.openxmlformats.org/officeDocument/2006/relationships/hyperlink" Target="https://www.texomashomepage.com/news/local-news/school-districts-assess-bus-driver-shortage/1933856764?utm_medium=social&amp;utm_source=twitter_TexomasHomepage" TargetMode="External" /><Relationship Id="rId19" Type="http://schemas.openxmlformats.org/officeDocument/2006/relationships/hyperlink" Target="https://abc7amarillo.com/news/local/amarillo-city-transit-alternating-services-on-routes-22-23-due-to-driver-shortage" TargetMode="External" /><Relationship Id="rId20" Type="http://schemas.openxmlformats.org/officeDocument/2006/relationships/hyperlink" Target="https://wolfstreet.com/2019/04/16/largest-us-trucking-company-details-u-turn-of-trucking-boom/" TargetMode="External" /><Relationship Id="rId21" Type="http://schemas.openxmlformats.org/officeDocument/2006/relationships/hyperlink" Target="https://twitter.com/transport_messe/status/1116782304624619523" TargetMode="External" /><Relationship Id="rId22" Type="http://schemas.openxmlformats.org/officeDocument/2006/relationships/hyperlink" Target="https://www.rha.uk.net/news/press-releases/2019-04-april/driver-shortage-%e2%80%93-parliamentary-group-needs-to-hear-from-hauliers" TargetMode="External" /><Relationship Id="rId23" Type="http://schemas.openxmlformats.org/officeDocument/2006/relationships/hyperlink" Target="https://www.smerconish.com/news/2018/11/26/why-is-there-a-professional-driver-shortage" TargetMode="External" /><Relationship Id="rId24" Type="http://schemas.openxmlformats.org/officeDocument/2006/relationships/hyperlink" Target="https://www.rha.uk.net/news/press-releases/2019-04-april/driver-shortage-%E2%80%93-parliamentary-group-needs-to-hear-from-hauliers" TargetMode="External" /><Relationship Id="rId25" Type="http://schemas.openxmlformats.org/officeDocument/2006/relationships/hyperlink" Target="https://www.rha.uk.net/news/press-releases/2019-04-april/driver-shortage-%E2%80%93-parliamentary-group-needs-to-hear-from-hauliers" TargetMode="External" /><Relationship Id="rId26" Type="http://schemas.openxmlformats.org/officeDocument/2006/relationships/hyperlink" Target="https://www.cnbc.com/2019/04/13/embark-tesla-tusimple-developing-driverless-trucks.html" TargetMode="External" /><Relationship Id="rId27" Type="http://schemas.openxmlformats.org/officeDocument/2006/relationships/hyperlink" Target="https://www.commercialfleet.org/news/people-news/2019/03/20/a-fifth-of-driver-vacancies-unfilled-says-iru" TargetMode="External" /><Relationship Id="rId28" Type="http://schemas.openxmlformats.org/officeDocument/2006/relationships/hyperlink" Target="https://lnkd.in/eAeYwk5" TargetMode="External" /><Relationship Id="rId29" Type="http://schemas.openxmlformats.org/officeDocument/2006/relationships/hyperlink" Target="https://www.ttnews.com/articles/opinion-multiple-strategies-can-mitigate-driver-shortage?utm_source=twitter&amp;utm_medium=socialmedia&amp;utm_campaign=third%20partie&amp;utm_content=Opinion:%20Multiple%20Strategies%20Can%20Mitigate%20Driver%20Shortage" TargetMode="External" /><Relationship Id="rId30" Type="http://schemas.openxmlformats.org/officeDocument/2006/relationships/hyperlink" Target="https://www.greenworldwide.com/is-the-truck-driver-shortage-real-study-questions-industry/" TargetMode="External" /><Relationship Id="rId31" Type="http://schemas.openxmlformats.org/officeDocument/2006/relationships/hyperlink" Target="https://bakersfieldnow.com/news/local/truck-driver-shortage-in-kern-county" TargetMode="External" /><Relationship Id="rId32" Type="http://schemas.openxmlformats.org/officeDocument/2006/relationships/hyperlink" Target="https://amp.businessinsider.com/women-truck-drivers-better-safer-trucker-shortage-2018-12" TargetMode="External" /><Relationship Id="rId33" Type="http://schemas.openxmlformats.org/officeDocument/2006/relationships/hyperlink" Target="https://kmph.com/news/local/truck-driver-shortage-in-kern-county" TargetMode="External" /><Relationship Id="rId34" Type="http://schemas.openxmlformats.org/officeDocument/2006/relationships/hyperlink" Target="https://kmph.com/news/local/truck-driver-shortage-in-kern-county" TargetMode="External" /><Relationship Id="rId35" Type="http://schemas.openxmlformats.org/officeDocument/2006/relationships/hyperlink" Target="https://kmph.com/news/local/truck-driver-shortage-in-kern-county" TargetMode="External" /><Relationship Id="rId36" Type="http://schemas.openxmlformats.org/officeDocument/2006/relationships/hyperlink" Target="https://goo.gl/alerts/VJaC5" TargetMode="External" /><Relationship Id="rId37" Type="http://schemas.openxmlformats.org/officeDocument/2006/relationships/hyperlink" Target="https://goo.gl/alerts/VJaC5" TargetMode="External" /><Relationship Id="rId38" Type="http://schemas.openxmlformats.org/officeDocument/2006/relationships/hyperlink" Target="https://www.kuebix.com/new-study-questions-validity-of-the-truck-driver-shortage/" TargetMode="External" /><Relationship Id="rId39" Type="http://schemas.openxmlformats.org/officeDocument/2006/relationships/hyperlink" Target="https://www.trucker.com/drivers/driver-shortage-solutions" TargetMode="External" /><Relationship Id="rId40" Type="http://schemas.openxmlformats.org/officeDocument/2006/relationships/hyperlink" Target="https://cdllife.com/2019/gamers-could-be-the-next-replacement-for-truckers-say-remotely-controlled-truck-developers/" TargetMode="External" /><Relationship Id="rId41" Type="http://schemas.openxmlformats.org/officeDocument/2006/relationships/hyperlink" Target="https://twitter.com/alex_hallowell/status/1119270615339266048" TargetMode="External" /><Relationship Id="rId42" Type="http://schemas.openxmlformats.org/officeDocument/2006/relationships/hyperlink" Target="https://www.freightwaves.com/news/tacking-shortage-women-truckers-canada?utm_campaign=Daily%20Newsletter&amp;utm_source=hs_email&amp;utm_medium=email&amp;utm_content=70608394&amp;_hsenc=p2ANqtz-812g-NzAa2MAwrdNffu7elGVC2t9ascSV652FHFwrjR3BZEib48xQiuYlXlD6XJRGDOryQ1fVtI1Z7UVhPYtUa7KcYU42jICfKbIZrQvF63-9yLsY&amp;_hsmi=70608394" TargetMode="External" /><Relationship Id="rId43" Type="http://schemas.openxmlformats.org/officeDocument/2006/relationships/hyperlink" Target="https://www.denverpost.com/?p=3395779" TargetMode="External" /><Relationship Id="rId44" Type="http://schemas.openxmlformats.org/officeDocument/2006/relationships/hyperlink" Target="https://www.denverpost.com/?p=3395779" TargetMode="External" /><Relationship Id="rId45" Type="http://schemas.openxmlformats.org/officeDocument/2006/relationships/hyperlink" Target="https://www.denverpost.com/?p=3395779" TargetMode="External" /><Relationship Id="rId46" Type="http://schemas.openxmlformats.org/officeDocument/2006/relationships/hyperlink" Target="https://www.protoolreviews.com/tools/power/accessories/apex-bits-impact-bits-nut-driver-and-bit-holders/44225/" TargetMode="External" /><Relationship Id="rId47" Type="http://schemas.openxmlformats.org/officeDocument/2006/relationships/hyperlink" Target="https://asia.nikkei.com/Politics/Japan-puts-self-driving-transit-buses-to-the-test-next-year" TargetMode="External" /><Relationship Id="rId48" Type="http://schemas.openxmlformats.org/officeDocument/2006/relationships/hyperlink" Target="https://www.ashtonstransport.co.uk/news/our-ongoing-driver-shortage-crisis-where-to-now" TargetMode="External" /><Relationship Id="rId49" Type="http://schemas.openxmlformats.org/officeDocument/2006/relationships/hyperlink" Target="https://www.ashtonstransport.co.uk/news/our-ongoing-driver-shortage-crisis-where-to-now" TargetMode="External" /><Relationship Id="rId50" Type="http://schemas.openxmlformats.org/officeDocument/2006/relationships/hyperlink" Target="https://www.ashtonslegal.co.uk/insights/legal-news/our-ongoing-driver-shortage-crisis-where-to-now/" TargetMode="External" /><Relationship Id="rId51" Type="http://schemas.openxmlformats.org/officeDocument/2006/relationships/hyperlink" Target="https://www.youtube.com/watch?v=vMXivgUGVn8&amp;feature=youtu.be" TargetMode="External" /><Relationship Id="rId52" Type="http://schemas.openxmlformats.org/officeDocument/2006/relationships/hyperlink" Target="https://s.einnews.com/z3Jd0W_m7g" TargetMode="External" /><Relationship Id="rId53" Type="http://schemas.openxmlformats.org/officeDocument/2006/relationships/hyperlink" Target="http://fortune.com/2019/01/23/walmart-truck-driver-trucking-shortage/" TargetMode="External" /><Relationship Id="rId54" Type="http://schemas.openxmlformats.org/officeDocument/2006/relationships/hyperlink" Target="https://mybcmea.bcmea.com/mybcmea_vancouver_work.aspx?category=All%20Categories&amp;detail=true" TargetMode="External" /><Relationship Id="rId55" Type="http://schemas.openxmlformats.org/officeDocument/2006/relationships/hyperlink" Target="https://wolfstreet.com/2019/04/16/largest-us-trucking-company-details-u-turn-of-trucking-boom/" TargetMode="External" /><Relationship Id="rId56" Type="http://schemas.openxmlformats.org/officeDocument/2006/relationships/hyperlink" Target="https://asia.nikkei.com/Politics/Japan-puts-self-driving-transit-buses-to-the-test-next-year" TargetMode="External" /><Relationship Id="rId57" Type="http://schemas.openxmlformats.org/officeDocument/2006/relationships/hyperlink" Target="https://asia.nikkei.com/Politics/Japan-puts-self-driving-transit-buses-to-the-test-next-year" TargetMode="External" /><Relationship Id="rId58" Type="http://schemas.openxmlformats.org/officeDocument/2006/relationships/hyperlink" Target="https://www.postjobfree.com/job/fg1nt7/rig-shipping-carriers-pool-united-states" TargetMode="External" /><Relationship Id="rId59" Type="http://schemas.openxmlformats.org/officeDocument/2006/relationships/hyperlink" Target="https://www.postjobfree.com/job/fg1nt7/rig-shipping-carriers-pool-united-states" TargetMode="External" /><Relationship Id="rId60" Type="http://schemas.openxmlformats.org/officeDocument/2006/relationships/hyperlink" Target="https://www.postjobfree.com/job/fg1nt7" TargetMode="External" /><Relationship Id="rId61" Type="http://schemas.openxmlformats.org/officeDocument/2006/relationships/hyperlink" Target="https://www.bbc.co.uk/news/health-47646193" TargetMode="External" /><Relationship Id="rId62" Type="http://schemas.openxmlformats.org/officeDocument/2006/relationships/hyperlink" Target="https://wolfstreet.com/2019/04/16/largest-us-trucking-company-details-u-turn-of-trucking-boom/" TargetMode="External" /><Relationship Id="rId63" Type="http://schemas.openxmlformats.org/officeDocument/2006/relationships/hyperlink" Target="https://www.southcoasttoday.com/news/20190420/truck-driver-shortage-maybe-not" TargetMode="External" /><Relationship Id="rId64" Type="http://schemas.openxmlformats.org/officeDocument/2006/relationships/hyperlink" Target="https://www.southcoasttoday.com/news/20190420/truck-driver-shortage-maybe-not" TargetMode="External" /><Relationship Id="rId65" Type="http://schemas.openxmlformats.org/officeDocument/2006/relationships/hyperlink" Target="http://ow.ly/jtNg30otf4R" TargetMode="External" /><Relationship Id="rId66" Type="http://schemas.openxmlformats.org/officeDocument/2006/relationships/hyperlink" Target="http://ow.ly/jtNg30otf4R" TargetMode="External" /><Relationship Id="rId67" Type="http://schemas.openxmlformats.org/officeDocument/2006/relationships/hyperlink" Target="http://ow.ly/jtNg30otf4R" TargetMode="External" /><Relationship Id="rId68" Type="http://schemas.openxmlformats.org/officeDocument/2006/relationships/hyperlink" Target="http://ow.ly/jtNg30otf4R" TargetMode="External" /><Relationship Id="rId69" Type="http://schemas.openxmlformats.org/officeDocument/2006/relationships/hyperlink" Target="https://www-washingtonpost-com.cdn.ampproject.org/v/s/www.washingtonpost.com/amphtml/news/wonk/wp/2018/05/28/america-has-a-massive-truck-driver-shortage-heres-why-few-want-an-80000-job/?usqp=mq331AQCCAE%3D&amp;amp_js_v=0.1" TargetMode="External" /><Relationship Id="rId70" Type="http://schemas.openxmlformats.org/officeDocument/2006/relationships/hyperlink" Target="https://www.businessinsider.in/the-federal-government-just-confirmed-what-americas-1-8-million-truck-drivers-have-been-saying-for-years-the-truck-driver-shortage-doesnt-really-exist/articleshow/68485451.cms?utm_sq=g1wymdrv69" TargetMode="External" /><Relationship Id="rId71" Type="http://schemas.openxmlformats.org/officeDocument/2006/relationships/hyperlink" Target="https://morningconsult.com/opinions/americans-to-congress-pass-drive-safe-act-to-fix-crippling-truck-driver-shortage/" TargetMode="External" /><Relationship Id="rId72" Type="http://schemas.openxmlformats.org/officeDocument/2006/relationships/hyperlink" Target="https://www.thegazette.com/subject/news/business/report-downplays-truck-driver-shortage-argues-better-pay-could-help-industry-20190421" TargetMode="External" /><Relationship Id="rId73" Type="http://schemas.openxmlformats.org/officeDocument/2006/relationships/hyperlink" Target="https://www.thegazette.com/subject/news/business/report-downplays-truck-driver-shortage-argues-better-pay-could-help-industry-20190421" TargetMode="External" /><Relationship Id="rId74" Type="http://schemas.openxmlformats.org/officeDocument/2006/relationships/hyperlink" Target="https://www.truckinginfo.com/327605/labor-department-analysis-questions-driver-shortage" TargetMode="External" /><Relationship Id="rId75" Type="http://schemas.openxmlformats.org/officeDocument/2006/relationships/hyperlink" Target="https://sfbay.ca/2019/04/22/orinda-considers-permit-and-fee-programs-to-alleviate-parking-shortage/" TargetMode="External" /><Relationship Id="rId76" Type="http://schemas.openxmlformats.org/officeDocument/2006/relationships/hyperlink" Target="https://www.linkedin.com/pulse/driver-retention-being-more-challenging-than-shortage-malhotra" TargetMode="External" /><Relationship Id="rId77" Type="http://schemas.openxmlformats.org/officeDocument/2006/relationships/hyperlink" Target="https://www.linkedin.com/pulse/driver-retention-being-more-challenging-than-shortage-malhotra" TargetMode="External" /><Relationship Id="rId78" Type="http://schemas.openxmlformats.org/officeDocument/2006/relationships/hyperlink" Target="https://www.thegazette.com/subject/news/business/report-downplays-truck-driver-shortage-argues-better-pay-could-help-industry-20190421?template=amphtml" TargetMode="External" /><Relationship Id="rId79" Type="http://schemas.openxmlformats.org/officeDocument/2006/relationships/hyperlink" Target="https://www.thegazette.com/subject/news/business/report-downplays-truck-driver-shortage-argues-better-pay-could-help-industry-20190421?template=amphtml" TargetMode="External" /><Relationship Id="rId80" Type="http://schemas.openxmlformats.org/officeDocument/2006/relationships/hyperlink" Target="https://truckerworld.uk/l/1885" TargetMode="External" /><Relationship Id="rId81" Type="http://schemas.openxmlformats.org/officeDocument/2006/relationships/hyperlink" Target="https://truckerworld.uk/l/188h" TargetMode="External" /><Relationship Id="rId82" Type="http://schemas.openxmlformats.org/officeDocument/2006/relationships/hyperlink" Target="https://truckerworld.uk/l/188t" TargetMode="External" /><Relationship Id="rId83" Type="http://schemas.openxmlformats.org/officeDocument/2006/relationships/hyperlink" Target="https://truckerworld.uk/l/189b" TargetMode="External" /><Relationship Id="rId84" Type="http://schemas.openxmlformats.org/officeDocument/2006/relationships/hyperlink" Target="https://sf.curbed.com/2018/12/6/18129164/muni-sfmta-driver-shortage-meltdown-wages-vallie-brown" TargetMode="External" /><Relationship Id="rId85" Type="http://schemas.openxmlformats.org/officeDocument/2006/relationships/hyperlink" Target="https://sf.curbed.com/2018/12/6/18129164/muni-sfmta-driver-shortage-meltdown-wages-vallie-brown" TargetMode="External" /><Relationship Id="rId86" Type="http://schemas.openxmlformats.org/officeDocument/2006/relationships/hyperlink" Target="https://www.euronews.com/2019/03/26/road-trip-day-7-europe-s-truck-driver-shortage" TargetMode="External" /><Relationship Id="rId87" Type="http://schemas.openxmlformats.org/officeDocument/2006/relationships/hyperlink" Target="https://www.euronews.com/2019/03/26/road-trip-day-7-europe-s-truck-driver-shortage" TargetMode="External" /><Relationship Id="rId88" Type="http://schemas.openxmlformats.org/officeDocument/2006/relationships/hyperlink" Target="https://www.euronews.com/2019/03/26/road-trip-day-7-europe-s-truck-driver-shortage" TargetMode="External" /><Relationship Id="rId89" Type="http://schemas.openxmlformats.org/officeDocument/2006/relationships/hyperlink" Target="https://www.icontainers.com/us/2019/04/23/how-the-us-trucking-shortage-has-affected-ocean-freight-logistics/?utm_source=twitter&amp;utm_medium=organic&amp;utm_campaign=how-the-us-trucking-shortage-has-affected-ocean-freight-logistics" TargetMode="External" /><Relationship Id="rId90" Type="http://schemas.openxmlformats.org/officeDocument/2006/relationships/hyperlink" Target="https://handyshippingguide.com/shipping-news/mp-calls-for-road-haulage-interests-to-speak-up-on-skills-and-staff-shortage-in-logistics_11865" TargetMode="External" /><Relationship Id="rId91" Type="http://schemas.openxmlformats.org/officeDocument/2006/relationships/hyperlink" Target="https://www.rha.uk.net/news/press-releases/2019-04-april/driver-shortage-%E2%80%93-parliamentary-group-needs-to-hear-from-hauliers" TargetMode="External" /><Relationship Id="rId92" Type="http://schemas.openxmlformats.org/officeDocument/2006/relationships/hyperlink" Target="https://www.rha.uk.net/news/press-releases/2019-04-april/driver-shortage-%E2%80%93-parliamentary-group-needs-to-hear-from-hauliers" TargetMode="External" /><Relationship Id="rId93" Type="http://schemas.openxmlformats.org/officeDocument/2006/relationships/hyperlink" Target="https://www.southcoasttoday.com/news/20190420/truck-driver-shortage-maybe-not" TargetMode="External" /><Relationship Id="rId94" Type="http://schemas.openxmlformats.org/officeDocument/2006/relationships/hyperlink" Target="https://news.rha.uk.net/#continuous:page-6363" TargetMode="External" /><Relationship Id="rId95" Type="http://schemas.openxmlformats.org/officeDocument/2006/relationships/hyperlink" Target="https://www.rha.uk.net/news/press-releases/2019-04-april/driver-shortage-%E2%80%93-parliamentary-group-needs-to-hear-from-hauliers" TargetMode="External" /><Relationship Id="rId96" Type="http://schemas.openxmlformats.org/officeDocument/2006/relationships/hyperlink" Target="https://www.rha.uk.net/news/press-releases/2019-04-april/driver-shortage-%E2%80%93-parliamentary-group-needs-to-hear-from-hauliers" TargetMode="External" /><Relationship Id="rId97" Type="http://schemas.openxmlformats.org/officeDocument/2006/relationships/hyperlink" Target="https://www.thegazette.com/subject/news/business/report-downplays-truck-driver-shortage-argues-better-pay-could-help-industry-20190421?template=amphtml" TargetMode="External" /><Relationship Id="rId98" Type="http://schemas.openxmlformats.org/officeDocument/2006/relationships/hyperlink" Target="https://trib.al/p06XGYp" TargetMode="External" /><Relationship Id="rId99" Type="http://schemas.openxmlformats.org/officeDocument/2006/relationships/hyperlink" Target="https://trib.al/p06XGYp" TargetMode="External" /><Relationship Id="rId100" Type="http://schemas.openxmlformats.org/officeDocument/2006/relationships/hyperlink" Target="http://fortune.com/2019/03/02/us-trucker-shortage/" TargetMode="External" /><Relationship Id="rId101" Type="http://schemas.openxmlformats.org/officeDocument/2006/relationships/hyperlink" Target="http://fortune.com/2019/03/02/us-trucker-shortage/" TargetMode="External" /><Relationship Id="rId102" Type="http://schemas.openxmlformats.org/officeDocument/2006/relationships/hyperlink" Target="http://fortune.com/2019/03/02/us-trucker-shortage/" TargetMode="External" /><Relationship Id="rId103" Type="http://schemas.openxmlformats.org/officeDocument/2006/relationships/hyperlink" Target="https://trib.al/iVJOhTQ" TargetMode="External" /><Relationship Id="rId104" Type="http://schemas.openxmlformats.org/officeDocument/2006/relationships/hyperlink" Target="https://trib.al/iVJOhTQ" TargetMode="External" /><Relationship Id="rId105" Type="http://schemas.openxmlformats.org/officeDocument/2006/relationships/hyperlink" Target="https://trib.al/iVJOhTQ" TargetMode="External" /><Relationship Id="rId106" Type="http://schemas.openxmlformats.org/officeDocument/2006/relationships/hyperlink" Target="https://trib.al/iVJOhTQ" TargetMode="External" /><Relationship Id="rId107" Type="http://schemas.openxmlformats.org/officeDocument/2006/relationships/hyperlink" Target="https://www.mlive.com/news/ann-arbor/2019/04/driver-shortage-prompts-lincoln-schools-to-consider-privatized-busing.html" TargetMode="External" /><Relationship Id="rId108" Type="http://schemas.openxmlformats.org/officeDocument/2006/relationships/hyperlink" Target="https://www.ttnews.com/articles/there-truck-driver-shortage-or-not-ata-says-research-paper-made-critical-errors" TargetMode="External" /><Relationship Id="rId109" Type="http://schemas.openxmlformats.org/officeDocument/2006/relationships/hyperlink" Target="https://www.kare11.com/video/news/local/kare11-sunrise/field-trips-hurt-by-minnesotas-school-bus-driver-shortage/89-aa8c1b38-0c42-46f7-b211-fb4055086196" TargetMode="External" /><Relationship Id="rId110" Type="http://schemas.openxmlformats.org/officeDocument/2006/relationships/hyperlink" Target="https://www.mlive.com/news/ann-arbor/2019/04/driver-shortage-prompts-lincoln-schools-to-consider-privatized-busing.html" TargetMode="External" /><Relationship Id="rId111" Type="http://schemas.openxmlformats.org/officeDocument/2006/relationships/hyperlink" Target="https://www.joplinglobe.com/news/local_news/joplin-suspends-saturday-trolley-maps-service/article_3c8d1cfc-dca9-5f53-a0cc-800050f30fca.html#utm_campaign=blox&amp;utm_source=twitter&amp;utm_medium=social" TargetMode="External" /><Relationship Id="rId112" Type="http://schemas.openxmlformats.org/officeDocument/2006/relationships/hyperlink" Target="https://kmph.com/news/local/truck-driver-shortage-in-kern-county" TargetMode="External" /><Relationship Id="rId113" Type="http://schemas.openxmlformats.org/officeDocument/2006/relationships/hyperlink" Target="https://www.thegazette.com/subject/news/business/report-downplays-truck-driver-shortage-argues-better-pay-could-help-industry-20190421" TargetMode="External" /><Relationship Id="rId114" Type="http://schemas.openxmlformats.org/officeDocument/2006/relationships/hyperlink" Target="https://www.9and10news.com/2019/04/23/mesick-schools-faces-bus-driver-shortage/" TargetMode="External" /><Relationship Id="rId115" Type="http://schemas.openxmlformats.org/officeDocument/2006/relationships/hyperlink" Target="https://www.ukhaulier.co.uk/news/road-transport/haulage/driver-shortage-parliamentary-group-needs-to-hear-from-hauliers/" TargetMode="External" /><Relationship Id="rId116" Type="http://schemas.openxmlformats.org/officeDocument/2006/relationships/hyperlink" Target="https://www.ukhaulier.co.uk/news/road-transport/haulage/driver-shortage-parliamentary-group-needs-to-hear-from-hauliers/" TargetMode="External" /><Relationship Id="rId117" Type="http://schemas.openxmlformats.org/officeDocument/2006/relationships/hyperlink" Target="https://lnkd.in/g73FEvA" TargetMode="External" /><Relationship Id="rId118" Type="http://schemas.openxmlformats.org/officeDocument/2006/relationships/hyperlink" Target="https://forwardermagazine.com/driver-shortage-parliamentary-group-needs-to-hear-from-hauliers/" TargetMode="External" /><Relationship Id="rId119" Type="http://schemas.openxmlformats.org/officeDocument/2006/relationships/hyperlink" Target="https://forwardermagazine.com/driver-shortage-parliamentary-group-needs-to-hear-from-hauliers/" TargetMode="External" /><Relationship Id="rId120" Type="http://schemas.openxmlformats.org/officeDocument/2006/relationships/hyperlink" Target="https://www.rha.uk.net/news/press-releases/2019-04-april/driver-shortage-%E2%80%93-parliamentary-group-needs-to-hear-from-hauliers" TargetMode="External" /><Relationship Id="rId121" Type="http://schemas.openxmlformats.org/officeDocument/2006/relationships/hyperlink" Target="https://www.rha.uk.net/news/press-releases/2019-04-april/driver-shortage-%E2%80%93-parliamentary-group-needs-to-hear-from-hauliers" TargetMode="External" /><Relationship Id="rId122" Type="http://schemas.openxmlformats.org/officeDocument/2006/relationships/hyperlink" Target="https://twitter.com/Land_Line_Mag/status/1120808565176856576" TargetMode="External" /><Relationship Id="rId123" Type="http://schemas.openxmlformats.org/officeDocument/2006/relationships/hyperlink" Target="https://www.businessinsider.com/us-xpress-new-training-program-truck-driver-shortage-2019-2?utm_source=twitter&amp;utm_medium=referral&amp;utm_content=topbar&amp;utm_term=desktop&amp;referrer=twitter" TargetMode="External" /><Relationship Id="rId124" Type="http://schemas.openxmlformats.org/officeDocument/2006/relationships/hyperlink" Target="https://www.thegazette.com/subject/news/business/report-downplays-truck-driver-shortage-argues-better-pay-could-help-industry-20190421" TargetMode="External" /><Relationship Id="rId125" Type="http://schemas.openxmlformats.org/officeDocument/2006/relationships/hyperlink" Target="https://www.autotrainingcentre.com/blog/4-practices-retaining-drivers-dispatch-school/?utm_content=89493863&amp;utm_medium=social&amp;utm_source=twitter&amp;hss_channel=tw-2511210782" TargetMode="External" /><Relationship Id="rId126" Type="http://schemas.openxmlformats.org/officeDocument/2006/relationships/hyperlink" Target="https://www.autotrainingcentre.com/blog/4-tips-power-driver-shortage-dispatch-training/?utm_content=90120493&amp;utm_medium=social&amp;utm_source=twitter&amp;hss_channel=tw-2511210782" TargetMode="External" /><Relationship Id="rId127" Type="http://schemas.openxmlformats.org/officeDocument/2006/relationships/hyperlink" Target="http://www.landlinemag.com/Story.aspx?StoryID=74112" TargetMode="External" /><Relationship Id="rId128" Type="http://schemas.openxmlformats.org/officeDocument/2006/relationships/hyperlink" Target="http://www.landlinemag.com/Story.aspx?StoryID=74112" TargetMode="External" /><Relationship Id="rId129" Type="http://schemas.openxmlformats.org/officeDocument/2006/relationships/hyperlink" Target="https://www.healthcaredive.com/news/graying-doctors-patients-to-fuel-122k-physician-shortage-by-2032-aamc-war/553327/" TargetMode="External" /><Relationship Id="rId130" Type="http://schemas.openxmlformats.org/officeDocument/2006/relationships/hyperlink" Target="https://theshopmag.com/features/exclusive-driver-shortage-creates-hurdles-fast-growing-meyer-distributing?utm_source=theshop.ly&amp;utm_medium=urlshortener" TargetMode="External" /><Relationship Id="rId131" Type="http://schemas.openxmlformats.org/officeDocument/2006/relationships/hyperlink" Target="https://www.manpower.co.uk/staticpages/10307/a-new-solution-for-today-s-driver-shortage/" TargetMode="External" /><Relationship Id="rId132" Type="http://schemas.openxmlformats.org/officeDocument/2006/relationships/hyperlink" Target="https://www.manpowergroup.co.uk/the-word-on-work/new-partership-driver-shortage/" TargetMode="External" /><Relationship Id="rId133" Type="http://schemas.openxmlformats.org/officeDocument/2006/relationships/hyperlink" Target="https://youtu.be/hoj73v5DDJ4" TargetMode="External" /><Relationship Id="rId134" Type="http://schemas.openxmlformats.org/officeDocument/2006/relationships/hyperlink" Target="https://www.autotrainingcentre.com/blog/4-practices-retaining-drivers-dispatch-school/?utm_content=89583861&amp;utm_medium=social&amp;utm_source=twitter&amp;hss_channel=tw-1416369786" TargetMode="External" /><Relationship Id="rId135" Type="http://schemas.openxmlformats.org/officeDocument/2006/relationships/hyperlink" Target="https://www.tryfleet.com/blog/truck-driver-shortage?utm_content=88009453&amp;utm_medium=social&amp;utm_source=twitter&amp;hss_channel=tw-3145961315" TargetMode="External" /><Relationship Id="rId136" Type="http://schemas.openxmlformats.org/officeDocument/2006/relationships/hyperlink" Target="https://observer-reporter.com/truck-driver-shortage-affecting-business/article_86b3d794-5a28-11e9-8d2a-8bb422623e83.html?utm_medium=social&amp;utm_source=twitter&amp;utm_campaign=user-share" TargetMode="External" /><Relationship Id="rId137" Type="http://schemas.openxmlformats.org/officeDocument/2006/relationships/hyperlink" Target="https://www.thestreet.com/markets/truck-driver-shortage-may-triple-by-2026-analysts-say-14650452" TargetMode="External" /><Relationship Id="rId138" Type="http://schemas.openxmlformats.org/officeDocument/2006/relationships/hyperlink" Target="https://www.usatoday.com/story/money/2018/04/26/truck-driver-shortage-raises-prices/535870002/" TargetMode="External" /><Relationship Id="rId139" Type="http://schemas.openxmlformats.org/officeDocument/2006/relationships/hyperlink" Target="https://www.rha.uk.net/news/press-releases/2019-04-april/driver-shortage-%E2%80%93-parliamentary-group-needs-to-hear-from-hauliers" TargetMode="External" /><Relationship Id="rId140" Type="http://schemas.openxmlformats.org/officeDocument/2006/relationships/hyperlink" Target="http://www.themover.co.uk/european-news/2019/04/25/driver-shortage-parliamentary-group-urgently-needs-your-comments-survey-open-until-tuesday-30-april-" TargetMode="External" /><Relationship Id="rId141" Type="http://schemas.openxmlformats.org/officeDocument/2006/relationships/hyperlink" Target="https://theloadstar.com/fta-calls-for-urgent-action-as-uk-faces-worsening-driver-and-logistics-staff-shortage/" TargetMode="External" /><Relationship Id="rId142" Type="http://schemas.openxmlformats.org/officeDocument/2006/relationships/hyperlink" Target="https://www.rha.uk.net/news/press-releases/2019-04-april/driver-shortage-%E2%80%93-parliamentary-group-needs-to-hear-from-hauliers" TargetMode="External" /><Relationship Id="rId143" Type="http://schemas.openxmlformats.org/officeDocument/2006/relationships/hyperlink" Target="https://www.rha.uk.net/news/press-releases/2019-04-april/driver-shortage-%E2%80%93-parliamentary-group-needs-to-hear-from-hauliers" TargetMode="External" /><Relationship Id="rId144" Type="http://schemas.openxmlformats.org/officeDocument/2006/relationships/hyperlink" Target="https://www.rha.uk.net/news/press-releases/2019-04-april/driver-shortage-%E2%80%93-parliamentary-group-needs-to-hear-from-hauliers" TargetMode="External" /><Relationship Id="rId145" Type="http://schemas.openxmlformats.org/officeDocument/2006/relationships/hyperlink" Target="https://www.rha.uk.net/news/press-releases/2019-04-april/driver-shortage-%E2%80%93-parliamentary-group-needs-to-hear-from-hauliers" TargetMode="External" /><Relationship Id="rId146" Type="http://schemas.openxmlformats.org/officeDocument/2006/relationships/hyperlink" Target="https://www.rha.uk.net/news/press-releases/2019-04-april/driver-shortage-%E2%80%93-parliamentary-group-needs-to-hear-from-hauliers" TargetMode="External" /><Relationship Id="rId147" Type="http://schemas.openxmlformats.org/officeDocument/2006/relationships/hyperlink" Target="https://www.rha.uk.net/news/press-releases/2019-04-april/driver-shortage-%E2%80%93-parliamentary-group-needs-to-hear-from-hauliers" TargetMode="External" /><Relationship Id="rId148" Type="http://schemas.openxmlformats.org/officeDocument/2006/relationships/hyperlink" Target="https://theloadstar.com/us-rail-freight-operators-capitalise-on-truck-driver-shortage-to-win-new-business/" TargetMode="External" /><Relationship Id="rId149" Type="http://schemas.openxmlformats.org/officeDocument/2006/relationships/hyperlink" Target="https://www.huffpost.com/entry/trucker-shortage-under-21_n_5c953d8de4b057f7330aa71f?ncid=engmodushpmg00000004&amp;utm_content=buffer6f056&amp;utm_medium=social&amp;utm_source=twitter.com&amp;utm_campaign=buffer" TargetMode="External" /><Relationship Id="rId150" Type="http://schemas.openxmlformats.org/officeDocument/2006/relationships/hyperlink" Target="https://www.pdisoftware.com/blog/trucking-companies-driver-shortage/" TargetMode="External" /><Relationship Id="rId151" Type="http://schemas.openxmlformats.org/officeDocument/2006/relationships/hyperlink" Target="https://observer-reporter.com/truck-driver-shortage-affecting-business/article_86b3d794-5a28-11e9-8d2a-8bb422623e83.html" TargetMode="External" /><Relationship Id="rId152" Type="http://schemas.openxmlformats.org/officeDocument/2006/relationships/hyperlink" Target="https://www.southcoasttoday.com/news/20190420/truck-driver-shortage-maybe-not" TargetMode="External" /><Relationship Id="rId153" Type="http://schemas.openxmlformats.org/officeDocument/2006/relationships/hyperlink" Target="https://observer-reporter.com/truck-driver-shortage-affecting-business/article_86b3d794-5a28-11e9-8d2a-8bb422623e83.html" TargetMode="External" /><Relationship Id="rId154" Type="http://schemas.openxmlformats.org/officeDocument/2006/relationships/hyperlink" Target="https://observer-reporter.com/truck-driver-shortage-affecting-business/article_86b3d794-5a28-11e9-8d2a-8bb422623e83.html" TargetMode="External" /><Relationship Id="rId155" Type="http://schemas.openxmlformats.org/officeDocument/2006/relationships/hyperlink" Target="https://theloadstar.com/us-rail-freight-operators-capitalise-on-truck-driver-shortage-to-win-new-business/" TargetMode="External" /><Relationship Id="rId156" Type="http://schemas.openxmlformats.org/officeDocument/2006/relationships/hyperlink" Target="http://www.mhlroadmap.org/driver-shortage-capacity-crunch-voted-biggest-challenge-for-supply-chains-in-2019/" TargetMode="External" /><Relationship Id="rId157" Type="http://schemas.openxmlformats.org/officeDocument/2006/relationships/hyperlink" Target="https://traffix.com/blog/ontario-immigration-nominee-program-embraces-trucking-industry" TargetMode="External" /><Relationship Id="rId158" Type="http://schemas.openxmlformats.org/officeDocument/2006/relationships/hyperlink" Target="https://www.ukhaulier.co.uk/news/road-transport/haulage/driver-shortage-parliamentary-group-needs-to-hear-from-hauliers/" TargetMode="External" /><Relationship Id="rId159" Type="http://schemas.openxmlformats.org/officeDocument/2006/relationships/hyperlink" Target="https://motortransport.co.uk/blog/2019/04/17/manpower-academy-aims-to-train-400-new-hgv-drivers-a-year/" TargetMode="External" /><Relationship Id="rId160" Type="http://schemas.openxmlformats.org/officeDocument/2006/relationships/hyperlink" Target="https://www.manpower.co.uk/staticpages/10307/a-new-solution-for-today-s-driver-shortage/" TargetMode="External" /><Relationship Id="rId161" Type="http://schemas.openxmlformats.org/officeDocument/2006/relationships/hyperlink" Target="https://www.rha.uk.net/news/press-releases/2019-04-april/driver-shortage-%E2%80%93-parliamentary-group-needs-to-hear-from-hauliers" TargetMode="External" /><Relationship Id="rId162" Type="http://schemas.openxmlformats.org/officeDocument/2006/relationships/hyperlink" Target="https://www.rha.uk.net/news/press-releases/2019-04-april/driver-shortage-%E2%80%93-parliamentary-group-needs-to-hear-from-hauliers" TargetMode="External" /><Relationship Id="rId163" Type="http://schemas.openxmlformats.org/officeDocument/2006/relationships/hyperlink" Target="https://handyshippingguide.com/shipping-news/mp-calls-for-road-haulage-interests-to-speak-up-on-skills-and-staff-shortage-in-logistics_11865" TargetMode="External" /><Relationship Id="rId164" Type="http://schemas.openxmlformats.org/officeDocument/2006/relationships/hyperlink" Target="https://www.rha.uk.net/news/press-releases/2019-04-april/driver-shortage-%E2%80%93-parliamentary-group-needs-to-hear-from-hauliers" TargetMode="External" /><Relationship Id="rId165" Type="http://schemas.openxmlformats.org/officeDocument/2006/relationships/hyperlink" Target="https://www.rha.uk.net/news/press-releases/2019-04-april/driver-shortage-%E2%80%93-parliamentary-group-needs-to-hear-from-hauliers" TargetMode="External" /><Relationship Id="rId166" Type="http://schemas.openxmlformats.org/officeDocument/2006/relationships/hyperlink" Target="https://www.rha.uk.net/news/press-releases/2019-04-april/driver-shortage-%E2%80%93-parliamentary-group-needs-to-hear-from-hauliers" TargetMode="External" /><Relationship Id="rId167" Type="http://schemas.openxmlformats.org/officeDocument/2006/relationships/hyperlink" Target="http://www.logisticsvoices.co.uk/driver-shortage-parliamentary-group-needs-to-hear-from-hauliers/" TargetMode="External" /><Relationship Id="rId168" Type="http://schemas.openxmlformats.org/officeDocument/2006/relationships/hyperlink" Target="http://www.logisticsvoices.co.uk/driver-shortage-parliamentary-group-needs-to-hear-from-hauliers/" TargetMode="External" /><Relationship Id="rId169" Type="http://schemas.openxmlformats.org/officeDocument/2006/relationships/hyperlink" Target="https://t1p.de/kcoemm" TargetMode="External" /><Relationship Id="rId170" Type="http://schemas.openxmlformats.org/officeDocument/2006/relationships/hyperlink" Target="https://motortransport.co.uk/blog/2019/04/17/manpower-academy-aims-to-train-400-new-hgv-drivers-a-year/" TargetMode="External" /><Relationship Id="rId171" Type="http://schemas.openxmlformats.org/officeDocument/2006/relationships/hyperlink" Target="https://twitter.com/UniforTheUnion/status/1121491359129452544" TargetMode="External" /><Relationship Id="rId172" Type="http://schemas.openxmlformats.org/officeDocument/2006/relationships/hyperlink" Target="https://pbs.twimg.com/tweet_video_thumb/D4WS8MZWwAA8pnt.jpg" TargetMode="External" /><Relationship Id="rId173" Type="http://schemas.openxmlformats.org/officeDocument/2006/relationships/hyperlink" Target="https://pbs.twimg.com/tweet_video_thumb/D4WS9H9XsAI7QqV.jpg" TargetMode="External" /><Relationship Id="rId174" Type="http://schemas.openxmlformats.org/officeDocument/2006/relationships/hyperlink" Target="https://pbs.twimg.com/tweet_video_thumb/D4WS9j4W0AAimqc.jpg" TargetMode="External" /><Relationship Id="rId175" Type="http://schemas.openxmlformats.org/officeDocument/2006/relationships/hyperlink" Target="https://pbs.twimg.com/tweet_video_thumb/D4WS9wpWkAI2RWq.jpg" TargetMode="External" /><Relationship Id="rId176" Type="http://schemas.openxmlformats.org/officeDocument/2006/relationships/hyperlink" Target="https://pbs.twimg.com/media/D4WsUkXU0AEHaun.png" TargetMode="External" /><Relationship Id="rId177" Type="http://schemas.openxmlformats.org/officeDocument/2006/relationships/hyperlink" Target="https://pbs.twimg.com/media/D4Xe5LQXsAAw0QT.jpg" TargetMode="External" /><Relationship Id="rId178" Type="http://schemas.openxmlformats.org/officeDocument/2006/relationships/hyperlink" Target="https://pbs.twimg.com/media/D4SNT79UYAAnLsU.jpg" TargetMode="External" /><Relationship Id="rId179" Type="http://schemas.openxmlformats.org/officeDocument/2006/relationships/hyperlink" Target="https://pbs.twimg.com/media/D4cZLWLWAAEeSNl.jpg" TargetMode="External" /><Relationship Id="rId180" Type="http://schemas.openxmlformats.org/officeDocument/2006/relationships/hyperlink" Target="https://pbs.twimg.com/media/D4cw9lYW0AAcgd2.jpg" TargetMode="External" /><Relationship Id="rId181" Type="http://schemas.openxmlformats.org/officeDocument/2006/relationships/hyperlink" Target="https://pbs.twimg.com/media/D4dhtMTXkAADQUj.jpg" TargetMode="External" /><Relationship Id="rId182" Type="http://schemas.openxmlformats.org/officeDocument/2006/relationships/hyperlink" Target="https://pbs.twimg.com/media/D4ixBMeUEAAslTK.jpg" TargetMode="External" /><Relationship Id="rId183" Type="http://schemas.openxmlformats.org/officeDocument/2006/relationships/hyperlink" Target="https://pbs.twimg.com/media/D4i3pFrUEAAy1BI.jpg" TargetMode="External" /><Relationship Id="rId184" Type="http://schemas.openxmlformats.org/officeDocument/2006/relationships/hyperlink" Target="https://pbs.twimg.com/media/D4M59IUWkAA-n_g.jpg" TargetMode="External" /><Relationship Id="rId185" Type="http://schemas.openxmlformats.org/officeDocument/2006/relationships/hyperlink" Target="https://pbs.twimg.com/tweet_video_thumb/D4nuQQBUYAARYNo.jpg" TargetMode="External" /><Relationship Id="rId186" Type="http://schemas.openxmlformats.org/officeDocument/2006/relationships/hyperlink" Target="https://pbs.twimg.com/media/D4cEEU4WAAAsts5.jpg" TargetMode="External" /><Relationship Id="rId187" Type="http://schemas.openxmlformats.org/officeDocument/2006/relationships/hyperlink" Target="https://pbs.twimg.com/media/D4cEEU4WAAAsts5.jpg" TargetMode="External" /><Relationship Id="rId188" Type="http://schemas.openxmlformats.org/officeDocument/2006/relationships/hyperlink" Target="https://pbs.twimg.com/media/D4cEEU4WAAAsts5.jpg" TargetMode="External" /><Relationship Id="rId189" Type="http://schemas.openxmlformats.org/officeDocument/2006/relationships/hyperlink" Target="https://pbs.twimg.com/media/D4roOJDXkAAAStb.jpg" TargetMode="External" /><Relationship Id="rId190" Type="http://schemas.openxmlformats.org/officeDocument/2006/relationships/hyperlink" Target="https://pbs.twimg.com/media/D4TFtHEU4AA1qV5.png" TargetMode="External" /><Relationship Id="rId191" Type="http://schemas.openxmlformats.org/officeDocument/2006/relationships/hyperlink" Target="https://pbs.twimg.com/media/D4sGT4nXkAIVZUx.jpg" TargetMode="External" /><Relationship Id="rId192" Type="http://schemas.openxmlformats.org/officeDocument/2006/relationships/hyperlink" Target="https://pbs.twimg.com/media/D4cu9OsW4AE_PC3.jpg" TargetMode="External" /><Relationship Id="rId193" Type="http://schemas.openxmlformats.org/officeDocument/2006/relationships/hyperlink" Target="https://pbs.twimg.com/media/D4dzlq5WkAkYV-n.jpg" TargetMode="External" /><Relationship Id="rId194" Type="http://schemas.openxmlformats.org/officeDocument/2006/relationships/hyperlink" Target="https://pbs.twimg.com/media/D4fTs3pUUAAHs2A.jpg" TargetMode="External" /><Relationship Id="rId195" Type="http://schemas.openxmlformats.org/officeDocument/2006/relationships/hyperlink" Target="https://pbs.twimg.com/media/D4sgVNgW0AYvG5G.jpg" TargetMode="External" /><Relationship Id="rId196" Type="http://schemas.openxmlformats.org/officeDocument/2006/relationships/hyperlink" Target="https://pbs.twimg.com/media/D4rdBkRW0AEQLqm.jpg" TargetMode="External" /><Relationship Id="rId197" Type="http://schemas.openxmlformats.org/officeDocument/2006/relationships/hyperlink" Target="https://pbs.twimg.com/media/D4wWW2PWsAEZnMj.jpg" TargetMode="External" /><Relationship Id="rId198" Type="http://schemas.openxmlformats.org/officeDocument/2006/relationships/hyperlink" Target="https://pbs.twimg.com/media/D4x0LOKX4AAHy5F.jpg" TargetMode="External" /><Relationship Id="rId199" Type="http://schemas.openxmlformats.org/officeDocument/2006/relationships/hyperlink" Target="https://pbs.twimg.com/media/D4yJrMyWsAEL3O4.jpg" TargetMode="External" /><Relationship Id="rId200" Type="http://schemas.openxmlformats.org/officeDocument/2006/relationships/hyperlink" Target="https://pbs.twimg.com/media/D4rMyopXkAAf6n6.jpg" TargetMode="External" /><Relationship Id="rId201" Type="http://schemas.openxmlformats.org/officeDocument/2006/relationships/hyperlink" Target="https://pbs.twimg.com/media/D4tnufFWkAANusu.jpg" TargetMode="External" /><Relationship Id="rId202" Type="http://schemas.openxmlformats.org/officeDocument/2006/relationships/hyperlink" Target="https://pbs.twimg.com/media/D4vh4_AWsAIV-Fj.jpg" TargetMode="External" /><Relationship Id="rId203" Type="http://schemas.openxmlformats.org/officeDocument/2006/relationships/hyperlink" Target="https://pbs.twimg.com/media/D41AY-hVUAEv05c.jpg" TargetMode="External" /><Relationship Id="rId204" Type="http://schemas.openxmlformats.org/officeDocument/2006/relationships/hyperlink" Target="https://pbs.twimg.com/media/D40-9bqU4AAiktW.png" TargetMode="External" /><Relationship Id="rId205" Type="http://schemas.openxmlformats.org/officeDocument/2006/relationships/hyperlink" Target="https://pbs.twimg.com/media/D41ICeHU0AEcU3F.jpg" TargetMode="External" /><Relationship Id="rId206" Type="http://schemas.openxmlformats.org/officeDocument/2006/relationships/hyperlink" Target="https://pbs.twimg.com/media/D41vdt8X4AA6qQp.jpg" TargetMode="External" /><Relationship Id="rId207" Type="http://schemas.openxmlformats.org/officeDocument/2006/relationships/hyperlink" Target="https://pbs.twimg.com/media/D4bo6cMXoAA10qk.jpg" TargetMode="External" /><Relationship Id="rId208" Type="http://schemas.openxmlformats.org/officeDocument/2006/relationships/hyperlink" Target="https://pbs.twimg.com/media/D41-HKKWwAET2x3.jpg" TargetMode="External" /><Relationship Id="rId209" Type="http://schemas.openxmlformats.org/officeDocument/2006/relationships/hyperlink" Target="https://pbs.twimg.com/media/D4XewQNW0AEaur0.jpg" TargetMode="External" /><Relationship Id="rId210" Type="http://schemas.openxmlformats.org/officeDocument/2006/relationships/hyperlink" Target="https://pbs.twimg.com/media/D473L2eWAAIJdmF.jpg" TargetMode="External" /><Relationship Id="rId211" Type="http://schemas.openxmlformats.org/officeDocument/2006/relationships/hyperlink" Target="https://pbs.twimg.com/media/D43c9GmXsAEqkZv.jpg" TargetMode="External" /><Relationship Id="rId212" Type="http://schemas.openxmlformats.org/officeDocument/2006/relationships/hyperlink" Target="https://pbs.twimg.com/media/D43c9GmXsAEqkZv.jpg" TargetMode="External" /><Relationship Id="rId213" Type="http://schemas.openxmlformats.org/officeDocument/2006/relationships/hyperlink" Target="https://pbs.twimg.com/media/D48gqHxU0AEUn3T.jpg" TargetMode="External" /><Relationship Id="rId214" Type="http://schemas.openxmlformats.org/officeDocument/2006/relationships/hyperlink" Target="https://pbs.twimg.com/media/D4a-vGvX4AAAL8y.jpg" TargetMode="External" /><Relationship Id="rId215" Type="http://schemas.openxmlformats.org/officeDocument/2006/relationships/hyperlink" Target="https://pbs.twimg.com/media/D48yWjlXoAMbFA-.jpg" TargetMode="External" /><Relationship Id="rId216" Type="http://schemas.openxmlformats.org/officeDocument/2006/relationships/hyperlink" Target="https://pbs.twimg.com/media/D495v2GW0AAa-c2.jpg" TargetMode="External" /><Relationship Id="rId217" Type="http://schemas.openxmlformats.org/officeDocument/2006/relationships/hyperlink" Target="https://pbs.twimg.com/media/D4_8iImXsAYZW52.jpg" TargetMode="External" /><Relationship Id="rId218" Type="http://schemas.openxmlformats.org/officeDocument/2006/relationships/hyperlink" Target="https://pbs.twimg.com/media/D5AQYLvWAAQREe6.jpg" TargetMode="External" /><Relationship Id="rId219" Type="http://schemas.openxmlformats.org/officeDocument/2006/relationships/hyperlink" Target="https://pbs.twimg.com/media/D5Asup-VUAAK-51.jpg" TargetMode="External" /><Relationship Id="rId220" Type="http://schemas.openxmlformats.org/officeDocument/2006/relationships/hyperlink" Target="https://pbs.twimg.com/media/D5D-4qxU8AAfX9T.jpg" TargetMode="External" /><Relationship Id="rId221" Type="http://schemas.openxmlformats.org/officeDocument/2006/relationships/hyperlink" Target="https://pbs.twimg.com/media/D46PnwlXkAU4i4K.jpg" TargetMode="External" /><Relationship Id="rId222" Type="http://schemas.openxmlformats.org/officeDocument/2006/relationships/hyperlink" Target="https://pbs.twimg.com/media/D5EVwpcWkAEIyUH.jpg" TargetMode="External" /><Relationship Id="rId223" Type="http://schemas.openxmlformats.org/officeDocument/2006/relationships/hyperlink" Target="https://pbs.twimg.com/media/D4RZhbIW0AIau8P.jpg" TargetMode="External" /><Relationship Id="rId224" Type="http://schemas.openxmlformats.org/officeDocument/2006/relationships/hyperlink" Target="https://pbs.twimg.com/media/D4bo6cMXoAA10qk.jpg" TargetMode="External" /><Relationship Id="rId225" Type="http://schemas.openxmlformats.org/officeDocument/2006/relationships/hyperlink" Target="https://pbs.twimg.com/media/D418b8BXsAAxSXg.jpg" TargetMode="External" /><Relationship Id="rId226" Type="http://schemas.openxmlformats.org/officeDocument/2006/relationships/hyperlink" Target="https://pbs.twimg.com/media/D4RZhbIW0AIau8P.jpg" TargetMode="External" /><Relationship Id="rId227" Type="http://schemas.openxmlformats.org/officeDocument/2006/relationships/hyperlink" Target="https://pbs.twimg.com/media/D4RZhbIW0AIau8P.jpg" TargetMode="External" /><Relationship Id="rId228" Type="http://schemas.openxmlformats.org/officeDocument/2006/relationships/hyperlink" Target="https://pbs.twimg.com/media/D4TC_ucWAAATGYh.jpg" TargetMode="External" /><Relationship Id="rId229" Type="http://schemas.openxmlformats.org/officeDocument/2006/relationships/hyperlink" Target="https://pbs.twimg.com/media/D4TC_ucWAAATGYh.jpg" TargetMode="External" /><Relationship Id="rId230" Type="http://schemas.openxmlformats.org/officeDocument/2006/relationships/hyperlink" Target="https://pbs.twimg.com/media/D5Ee8HxXsAIPN0g.jpg" TargetMode="External" /><Relationship Id="rId231" Type="http://schemas.openxmlformats.org/officeDocument/2006/relationships/hyperlink" Target="https://pbs.twimg.com/media/D5AXdMxW4AAQyX5.jpg" TargetMode="External" /><Relationship Id="rId232" Type="http://schemas.openxmlformats.org/officeDocument/2006/relationships/hyperlink" Target="http://pbs.twimg.com/profile_images/3252636838/08152fec7b1a37781b540b2c4d116d2e_normal.jpeg" TargetMode="External" /><Relationship Id="rId233" Type="http://schemas.openxmlformats.org/officeDocument/2006/relationships/hyperlink" Target="http://pbs.twimg.com/profile_images/1068109354530795521/3V8LQAl3_normal.jpg" TargetMode="External" /><Relationship Id="rId234" Type="http://schemas.openxmlformats.org/officeDocument/2006/relationships/hyperlink" Target="http://pbs.twimg.com/profile_images/1116775380361326593/cZH5BrHd_normal.png" TargetMode="External" /><Relationship Id="rId235" Type="http://schemas.openxmlformats.org/officeDocument/2006/relationships/hyperlink" Target="https://pbs.twimg.com/tweet_video_thumb/D4WS8MZWwAA8pnt.jpg" TargetMode="External" /><Relationship Id="rId236" Type="http://schemas.openxmlformats.org/officeDocument/2006/relationships/hyperlink" Target="https://pbs.twimg.com/tweet_video_thumb/D4WS9H9XsAI7QqV.jpg" TargetMode="External" /><Relationship Id="rId237" Type="http://schemas.openxmlformats.org/officeDocument/2006/relationships/hyperlink" Target="https://pbs.twimg.com/tweet_video_thumb/D4WS9j4W0AAimqc.jpg" TargetMode="External" /><Relationship Id="rId238" Type="http://schemas.openxmlformats.org/officeDocument/2006/relationships/hyperlink" Target="https://pbs.twimg.com/tweet_video_thumb/D4WS9wpWkAI2RWq.jpg" TargetMode="External" /><Relationship Id="rId239" Type="http://schemas.openxmlformats.org/officeDocument/2006/relationships/hyperlink" Target="https://pbs.twimg.com/media/D4WsUkXU0AEHaun.png" TargetMode="External" /><Relationship Id="rId240" Type="http://schemas.openxmlformats.org/officeDocument/2006/relationships/hyperlink" Target="http://pbs.twimg.com/profile_images/778336502677925888/8dOCBo0t_normal.jpg" TargetMode="External" /><Relationship Id="rId241" Type="http://schemas.openxmlformats.org/officeDocument/2006/relationships/hyperlink" Target="http://pbs.twimg.com/profile_images/1091297273852628992/nkEYbvIb_normal.jpg" TargetMode="External" /><Relationship Id="rId242" Type="http://schemas.openxmlformats.org/officeDocument/2006/relationships/hyperlink" Target="http://pbs.twimg.com/profile_images/1091297273852628992/nkEYbvIb_normal.jpg" TargetMode="External" /><Relationship Id="rId243" Type="http://schemas.openxmlformats.org/officeDocument/2006/relationships/hyperlink" Target="http://pbs.twimg.com/profile_images/965955704975691779/CW1I4OYY_normal.jpg" TargetMode="External" /><Relationship Id="rId244" Type="http://schemas.openxmlformats.org/officeDocument/2006/relationships/hyperlink" Target="http://pbs.twimg.com/profile_images/629669646682099713/ZqA5Pe-j_normal.jpg" TargetMode="External" /><Relationship Id="rId245" Type="http://schemas.openxmlformats.org/officeDocument/2006/relationships/hyperlink" Target="http://pbs.twimg.com/profile_images/1062699498894311424/F4UJ6807_normal.jpg" TargetMode="External" /><Relationship Id="rId246" Type="http://schemas.openxmlformats.org/officeDocument/2006/relationships/hyperlink" Target="http://pbs.twimg.com/profile_images/1106175643555979265/3A4rSW58_normal.png" TargetMode="External" /><Relationship Id="rId247" Type="http://schemas.openxmlformats.org/officeDocument/2006/relationships/hyperlink" Target="http://pbs.twimg.com/profile_images/915658913860718592/hnvk8nfM_normal.jpg" TargetMode="External" /><Relationship Id="rId248" Type="http://schemas.openxmlformats.org/officeDocument/2006/relationships/hyperlink" Target="http://pbs.twimg.com/profile_images/915658913860718592/hnvk8nfM_normal.jpg" TargetMode="External" /><Relationship Id="rId249" Type="http://schemas.openxmlformats.org/officeDocument/2006/relationships/hyperlink" Target="http://pbs.twimg.com/profile_images/1135381343/statue_normal.jpg" TargetMode="External" /><Relationship Id="rId250" Type="http://schemas.openxmlformats.org/officeDocument/2006/relationships/hyperlink" Target="http://pbs.twimg.com/profile_images/525612271997702144/N4csiuu3_normal.jpeg" TargetMode="External" /><Relationship Id="rId251" Type="http://schemas.openxmlformats.org/officeDocument/2006/relationships/hyperlink" Target="http://pbs.twimg.com/profile_images/525612271997702144/N4csiuu3_normal.jpeg" TargetMode="External" /><Relationship Id="rId252" Type="http://schemas.openxmlformats.org/officeDocument/2006/relationships/hyperlink" Target="https://pbs.twimg.com/media/D4Xe5LQXsAAw0QT.jpg" TargetMode="External" /><Relationship Id="rId253" Type="http://schemas.openxmlformats.org/officeDocument/2006/relationships/hyperlink" Target="http://pbs.twimg.com/profile_images/788900556580462593/UOJlkHzR_normal.jpg" TargetMode="External" /><Relationship Id="rId254" Type="http://schemas.openxmlformats.org/officeDocument/2006/relationships/hyperlink" Target="http://pbs.twimg.com/profile_images/914147613670301696/H9dZ_Dd1_normal.jpg" TargetMode="External" /><Relationship Id="rId255" Type="http://schemas.openxmlformats.org/officeDocument/2006/relationships/hyperlink" Target="http://pbs.twimg.com/profile_images/883186132648955905/dryozO6B_normal.jpg" TargetMode="External" /><Relationship Id="rId256" Type="http://schemas.openxmlformats.org/officeDocument/2006/relationships/hyperlink" Target="https://pbs.twimg.com/media/D4SNT79UYAAnLsU.jpg" TargetMode="External" /><Relationship Id="rId257" Type="http://schemas.openxmlformats.org/officeDocument/2006/relationships/hyperlink" Target="http://pbs.twimg.com/profile_images/1095372808656277504/7DR8H-30_normal.jpg" TargetMode="External" /><Relationship Id="rId258" Type="http://schemas.openxmlformats.org/officeDocument/2006/relationships/hyperlink" Target="http://pbs.twimg.com/profile_images/1020682270833688576/kJmsoH0G_normal.jpg" TargetMode="External" /><Relationship Id="rId259" Type="http://schemas.openxmlformats.org/officeDocument/2006/relationships/hyperlink" Target="http://pbs.twimg.com/profile_images/1020682270833688576/kJmsoH0G_normal.jpg" TargetMode="External" /><Relationship Id="rId260" Type="http://schemas.openxmlformats.org/officeDocument/2006/relationships/hyperlink" Target="http://pbs.twimg.com/profile_images/1020682270833688576/kJmsoH0G_normal.jpg" TargetMode="External" /><Relationship Id="rId261" Type="http://schemas.openxmlformats.org/officeDocument/2006/relationships/hyperlink" Target="http://pbs.twimg.com/profile_images/1020682270833688576/kJmsoH0G_normal.jpg" TargetMode="External" /><Relationship Id="rId262" Type="http://schemas.openxmlformats.org/officeDocument/2006/relationships/hyperlink" Target="http://pbs.twimg.com/profile_images/916674494600642560/ChNnKBJt_normal.jpg" TargetMode="External" /><Relationship Id="rId263" Type="http://schemas.openxmlformats.org/officeDocument/2006/relationships/hyperlink" Target="http://pbs.twimg.com/profile_images/1076247722376790017/Pf8mDjF6_normal.jpg" TargetMode="External" /><Relationship Id="rId264" Type="http://schemas.openxmlformats.org/officeDocument/2006/relationships/hyperlink" Target="http://pbs.twimg.com/profile_images/1016787101302566912/1hICqsDJ_normal.jpg" TargetMode="External" /><Relationship Id="rId265" Type="http://schemas.openxmlformats.org/officeDocument/2006/relationships/hyperlink" Target="http://pbs.twimg.com/profile_images/684062820837662720/4164R5lb_normal.png" TargetMode="External" /><Relationship Id="rId266" Type="http://schemas.openxmlformats.org/officeDocument/2006/relationships/hyperlink" Target="http://pbs.twimg.com/profile_images/1108115851696324608/2A0n7H73_normal.jpg" TargetMode="External" /><Relationship Id="rId267" Type="http://schemas.openxmlformats.org/officeDocument/2006/relationships/hyperlink" Target="http://pbs.twimg.com/profile_images/210521381/tnDSC_8197-2_1__normal.jpg" TargetMode="External" /><Relationship Id="rId268" Type="http://schemas.openxmlformats.org/officeDocument/2006/relationships/hyperlink" Target="http://pbs.twimg.com/profile_images/210521381/tnDSC_8197-2_1__normal.jpg" TargetMode="External" /><Relationship Id="rId269" Type="http://schemas.openxmlformats.org/officeDocument/2006/relationships/hyperlink" Target="http://pbs.twimg.com/profile_images/735062277670375426/bLgDNd1m_normal.jpg" TargetMode="External" /><Relationship Id="rId270" Type="http://schemas.openxmlformats.org/officeDocument/2006/relationships/hyperlink" Target="http://pbs.twimg.com/profile_images/1044235536242790400/aQKwt2g3_normal.jpg" TargetMode="External" /><Relationship Id="rId271" Type="http://schemas.openxmlformats.org/officeDocument/2006/relationships/hyperlink" Target="http://pbs.twimg.com/profile_images/1268785069/Adv_logo_as_PNG_mini_normal.png" TargetMode="External" /><Relationship Id="rId272" Type="http://schemas.openxmlformats.org/officeDocument/2006/relationships/hyperlink" Target="http://pbs.twimg.com/profile_images/820323191939682304/xICKjQT3_normal.jpg" TargetMode="External" /><Relationship Id="rId273" Type="http://schemas.openxmlformats.org/officeDocument/2006/relationships/hyperlink" Target="http://pbs.twimg.com/profile_images/1017307193685827585/1HEt28Ko_normal.jpg" TargetMode="External" /><Relationship Id="rId274" Type="http://schemas.openxmlformats.org/officeDocument/2006/relationships/hyperlink" Target="http://pbs.twimg.com/profile_images/1017307193685827585/1HEt28Ko_normal.jpg" TargetMode="External" /><Relationship Id="rId275" Type="http://schemas.openxmlformats.org/officeDocument/2006/relationships/hyperlink" Target="http://pbs.twimg.com/profile_images/1017307193685827585/1HEt28Ko_normal.jpg" TargetMode="External" /><Relationship Id="rId276" Type="http://schemas.openxmlformats.org/officeDocument/2006/relationships/hyperlink" Target="http://pbs.twimg.com/profile_images/1017307193685827585/1HEt28Ko_normal.jpg" TargetMode="External" /><Relationship Id="rId277" Type="http://schemas.openxmlformats.org/officeDocument/2006/relationships/hyperlink" Target="http://pbs.twimg.com/profile_images/1080805938028777473/9D9ihKEW_normal.jpg" TargetMode="External" /><Relationship Id="rId278" Type="http://schemas.openxmlformats.org/officeDocument/2006/relationships/hyperlink" Target="http://pbs.twimg.com/profile_images/920654735396556800/Z84HZdQd_normal.jpg" TargetMode="External" /><Relationship Id="rId279" Type="http://schemas.openxmlformats.org/officeDocument/2006/relationships/hyperlink" Target="http://pbs.twimg.com/profile_images/1113810470002135046/c_tpugoF_normal.jpg" TargetMode="External" /><Relationship Id="rId280" Type="http://schemas.openxmlformats.org/officeDocument/2006/relationships/hyperlink" Target="http://pbs.twimg.com/profile_images/578552127389200384/TkVTBT-r_normal.jpeg" TargetMode="External" /><Relationship Id="rId281" Type="http://schemas.openxmlformats.org/officeDocument/2006/relationships/hyperlink" Target="https://pbs.twimg.com/media/D4cZLWLWAAEeSNl.jpg" TargetMode="External" /><Relationship Id="rId282" Type="http://schemas.openxmlformats.org/officeDocument/2006/relationships/hyperlink" Target="http://pbs.twimg.com/profile_images/756028357259788288/tMX2SbzA_normal.jpg" TargetMode="External" /><Relationship Id="rId283" Type="http://schemas.openxmlformats.org/officeDocument/2006/relationships/hyperlink" Target="http://pbs.twimg.com/profile_images/756028357259788288/tMX2SbzA_normal.jpg" TargetMode="External" /><Relationship Id="rId284" Type="http://schemas.openxmlformats.org/officeDocument/2006/relationships/hyperlink" Target="https://pbs.twimg.com/media/D4cw9lYW0AAcgd2.jpg" TargetMode="External" /><Relationship Id="rId285" Type="http://schemas.openxmlformats.org/officeDocument/2006/relationships/hyperlink" Target="http://pbs.twimg.com/profile_images/661873654863691776/iuLjnEU__normal.jpg" TargetMode="External" /><Relationship Id="rId286" Type="http://schemas.openxmlformats.org/officeDocument/2006/relationships/hyperlink" Target="http://pbs.twimg.com/profile_images/661873654863691776/iuLjnEU__normal.jpg" TargetMode="External" /><Relationship Id="rId287" Type="http://schemas.openxmlformats.org/officeDocument/2006/relationships/hyperlink" Target="http://pbs.twimg.com/profile_images/1120590316065546240/LYAVNCuo_normal.jpg" TargetMode="External" /><Relationship Id="rId288" Type="http://schemas.openxmlformats.org/officeDocument/2006/relationships/hyperlink" Target="http://pbs.twimg.com/profile_images/537553900144828416/wB62ekyb_normal.jpeg" TargetMode="External" /><Relationship Id="rId289" Type="http://schemas.openxmlformats.org/officeDocument/2006/relationships/hyperlink" Target="https://pbs.twimg.com/media/D4dhtMTXkAADQUj.jpg" TargetMode="External" /><Relationship Id="rId290" Type="http://schemas.openxmlformats.org/officeDocument/2006/relationships/hyperlink" Target="http://pbs.twimg.com/profile_images/1236790342/161432_763134021_4937399_q_normal.jpg" TargetMode="External" /><Relationship Id="rId291" Type="http://schemas.openxmlformats.org/officeDocument/2006/relationships/hyperlink" Target="http://pbs.twimg.com/profile_images/1081816130610577408/WZ46du3P_normal.jpg" TargetMode="External" /><Relationship Id="rId292" Type="http://schemas.openxmlformats.org/officeDocument/2006/relationships/hyperlink" Target="http://pbs.twimg.com/profile_images/875481210645921793/jguaZQwD_normal.jpg" TargetMode="External" /><Relationship Id="rId293" Type="http://schemas.openxmlformats.org/officeDocument/2006/relationships/hyperlink" Target="http://pbs.twimg.com/profile_images/638181478677872641/sFAsiXY1_normal.jpg" TargetMode="External" /><Relationship Id="rId294" Type="http://schemas.openxmlformats.org/officeDocument/2006/relationships/hyperlink" Target="http://abs.twimg.com/sticky/default_profile_images/default_profile_normal.png" TargetMode="External" /><Relationship Id="rId295" Type="http://schemas.openxmlformats.org/officeDocument/2006/relationships/hyperlink" Target="http://abs.twimg.com/sticky/default_profile_images/default_profile_normal.png" TargetMode="External" /><Relationship Id="rId296" Type="http://schemas.openxmlformats.org/officeDocument/2006/relationships/hyperlink" Target="http://pbs.twimg.com/profile_images/893391584435335168/gbWD7cMQ_normal.jpg" TargetMode="External" /><Relationship Id="rId297" Type="http://schemas.openxmlformats.org/officeDocument/2006/relationships/hyperlink" Target="http://pbs.twimg.com/profile_images/893391584435335168/gbWD7cMQ_normal.jpg" TargetMode="External" /><Relationship Id="rId298" Type="http://schemas.openxmlformats.org/officeDocument/2006/relationships/hyperlink" Target="http://pbs.twimg.com/profile_images/477095137621725184/4Tpb8xkS_normal.jpeg" TargetMode="External" /><Relationship Id="rId299" Type="http://schemas.openxmlformats.org/officeDocument/2006/relationships/hyperlink" Target="http://pbs.twimg.com/profile_images/477095137621725184/4Tpb8xkS_normal.jpeg" TargetMode="External" /><Relationship Id="rId300" Type="http://schemas.openxmlformats.org/officeDocument/2006/relationships/hyperlink" Target="http://pbs.twimg.com/profile_images/906183648491307009/YEFUDqyJ_normal.jpg" TargetMode="External" /><Relationship Id="rId301" Type="http://schemas.openxmlformats.org/officeDocument/2006/relationships/hyperlink" Target="http://pbs.twimg.com/profile_images/739485559446511616/6J9-YbP5_normal.jpg" TargetMode="External" /><Relationship Id="rId302" Type="http://schemas.openxmlformats.org/officeDocument/2006/relationships/hyperlink" Target="http://pbs.twimg.com/profile_images/865199684234625024/lOhBzOcs_normal.jpg" TargetMode="External" /><Relationship Id="rId303" Type="http://schemas.openxmlformats.org/officeDocument/2006/relationships/hyperlink" Target="http://pbs.twimg.com/profile_images/580452227896225792/sb4F3IYR_normal.jpg" TargetMode="External" /><Relationship Id="rId304" Type="http://schemas.openxmlformats.org/officeDocument/2006/relationships/hyperlink" Target="http://pbs.twimg.com/profile_images/1080493114224242689/vRqV99a0_normal.jpg" TargetMode="External" /><Relationship Id="rId305" Type="http://schemas.openxmlformats.org/officeDocument/2006/relationships/hyperlink" Target="http://pbs.twimg.com/profile_images/1010796110204420097/RihyFFdd_normal.jpg" TargetMode="External" /><Relationship Id="rId306" Type="http://schemas.openxmlformats.org/officeDocument/2006/relationships/hyperlink" Target="http://pbs.twimg.com/profile_images/1116574130629799936/yTECguu__normal.png" TargetMode="External" /><Relationship Id="rId307" Type="http://schemas.openxmlformats.org/officeDocument/2006/relationships/hyperlink" Target="https://pbs.twimg.com/media/D4ixBMeUEAAslTK.jpg" TargetMode="External" /><Relationship Id="rId308" Type="http://schemas.openxmlformats.org/officeDocument/2006/relationships/hyperlink" Target="https://pbs.twimg.com/media/D4i3pFrUEAAy1BI.jpg" TargetMode="External" /><Relationship Id="rId309" Type="http://schemas.openxmlformats.org/officeDocument/2006/relationships/hyperlink" Target="http://pbs.twimg.com/profile_images/752480225712279552/f5OQEMLC_normal.jpg" TargetMode="External" /><Relationship Id="rId310" Type="http://schemas.openxmlformats.org/officeDocument/2006/relationships/hyperlink" Target="http://pbs.twimg.com/profile_images/834542821755412482/EOTZRCw__normal.jpg" TargetMode="External" /><Relationship Id="rId311" Type="http://schemas.openxmlformats.org/officeDocument/2006/relationships/hyperlink" Target="http://pbs.twimg.com/profile_images/834542821755412482/EOTZRCw__normal.jpg" TargetMode="External" /><Relationship Id="rId312" Type="http://schemas.openxmlformats.org/officeDocument/2006/relationships/hyperlink" Target="http://pbs.twimg.com/profile_images/834542821755412482/EOTZRCw__normal.jpg" TargetMode="External" /><Relationship Id="rId313" Type="http://schemas.openxmlformats.org/officeDocument/2006/relationships/hyperlink" Target="http://pbs.twimg.com/profile_images/3092082388/1dbc83d720947a29b7e4d6bb5570cb4c_normal.png" TargetMode="External" /><Relationship Id="rId314" Type="http://schemas.openxmlformats.org/officeDocument/2006/relationships/hyperlink" Target="http://pbs.twimg.com/profile_images/1117495832092086273/ckNhK1Er_normal.png" TargetMode="External" /><Relationship Id="rId315" Type="http://schemas.openxmlformats.org/officeDocument/2006/relationships/hyperlink" Target="http://pbs.twimg.com/profile_images/698255732093751297/Km_uzt0A_normal.jpg" TargetMode="External" /><Relationship Id="rId316" Type="http://schemas.openxmlformats.org/officeDocument/2006/relationships/hyperlink" Target="https://pbs.twimg.com/media/D4M59IUWkAA-n_g.jpg" TargetMode="External" /><Relationship Id="rId317" Type="http://schemas.openxmlformats.org/officeDocument/2006/relationships/hyperlink" Target="http://pbs.twimg.com/profile_images/1445628316/imagesCAG62Y7twitter_normal.jpg" TargetMode="External" /><Relationship Id="rId318" Type="http://schemas.openxmlformats.org/officeDocument/2006/relationships/hyperlink" Target="http://pbs.twimg.com/profile_images/1445628316/imagesCAG62Y7twitter_normal.jpg" TargetMode="External" /><Relationship Id="rId319" Type="http://schemas.openxmlformats.org/officeDocument/2006/relationships/hyperlink" Target="http://pbs.twimg.com/profile_images/1121766318519328768/kLBf1ElH_normal.jpg" TargetMode="External" /><Relationship Id="rId320" Type="http://schemas.openxmlformats.org/officeDocument/2006/relationships/hyperlink" Target="http://pbs.twimg.com/profile_images/1121766318519328768/kLBf1ElH_normal.jpg" TargetMode="External" /><Relationship Id="rId321" Type="http://schemas.openxmlformats.org/officeDocument/2006/relationships/hyperlink" Target="http://pbs.twimg.com/profile_images/1121766318519328768/kLBf1ElH_normal.jpg" TargetMode="External" /><Relationship Id="rId322" Type="http://schemas.openxmlformats.org/officeDocument/2006/relationships/hyperlink" Target="http://pbs.twimg.com/profile_images/1121766318519328768/kLBf1ElH_normal.jpg" TargetMode="External" /><Relationship Id="rId323" Type="http://schemas.openxmlformats.org/officeDocument/2006/relationships/hyperlink" Target="http://pbs.twimg.com/profile_images/1121766318519328768/kLBf1ElH_normal.jpg" TargetMode="External" /><Relationship Id="rId324" Type="http://schemas.openxmlformats.org/officeDocument/2006/relationships/hyperlink" Target="http://pbs.twimg.com/profile_images/991411151455096832/A3irJspC_normal.jpg" TargetMode="External" /><Relationship Id="rId325" Type="http://schemas.openxmlformats.org/officeDocument/2006/relationships/hyperlink" Target="http://pbs.twimg.com/profile_images/2561580373/4bfsbgbjfe4v93f9yeog_normal.png" TargetMode="External" /><Relationship Id="rId326" Type="http://schemas.openxmlformats.org/officeDocument/2006/relationships/hyperlink" Target="https://pbs.twimg.com/tweet_video_thumb/D4nuQQBUYAARYNo.jpg" TargetMode="External" /><Relationship Id="rId327" Type="http://schemas.openxmlformats.org/officeDocument/2006/relationships/hyperlink" Target="http://pbs.twimg.com/profile_images/1070311019170414592/GXucWE_t_normal.jpg" TargetMode="External" /><Relationship Id="rId328" Type="http://schemas.openxmlformats.org/officeDocument/2006/relationships/hyperlink" Target="http://pbs.twimg.com/profile_images/1103417250197848064/Pd5PJlLK_normal.png" TargetMode="External" /><Relationship Id="rId329" Type="http://schemas.openxmlformats.org/officeDocument/2006/relationships/hyperlink" Target="http://pbs.twimg.com/profile_images/1121657489412378626/aOWz_ZF8_normal.jpg" TargetMode="External" /><Relationship Id="rId330" Type="http://schemas.openxmlformats.org/officeDocument/2006/relationships/hyperlink" Target="http://pbs.twimg.com/profile_images/424187281830727681/LMt5wrtT_normal.jpeg" TargetMode="External" /><Relationship Id="rId331" Type="http://schemas.openxmlformats.org/officeDocument/2006/relationships/hyperlink" Target="http://pbs.twimg.com/profile_images/755977521837899776/cO-0FLDK_normal.jpg" TargetMode="External" /><Relationship Id="rId332" Type="http://schemas.openxmlformats.org/officeDocument/2006/relationships/hyperlink" Target="http://pbs.twimg.com/profile_images/719181748832182274/gZpMokd3_normal.jpg" TargetMode="External" /><Relationship Id="rId333" Type="http://schemas.openxmlformats.org/officeDocument/2006/relationships/hyperlink" Target="http://pbs.twimg.com/profile_images/754751923442618368/Cj2Xm1kJ_normal.jpg" TargetMode="External" /><Relationship Id="rId334" Type="http://schemas.openxmlformats.org/officeDocument/2006/relationships/hyperlink" Target="http://pbs.twimg.com/profile_images/378800000139934505/00b5cada29d63ed8ec6ea340c6dc4f31_normal.jpeg" TargetMode="External" /><Relationship Id="rId335" Type="http://schemas.openxmlformats.org/officeDocument/2006/relationships/hyperlink" Target="http://pbs.twimg.com/profile_images/1052607027158093824/yN7V6lZu_normal.jpg" TargetMode="External" /><Relationship Id="rId336" Type="http://schemas.openxmlformats.org/officeDocument/2006/relationships/hyperlink" Target="http://pbs.twimg.com/profile_images/613045035236503552/uf2HMAb5_normal.jpg" TargetMode="External" /><Relationship Id="rId337" Type="http://schemas.openxmlformats.org/officeDocument/2006/relationships/hyperlink" Target="http://pbs.twimg.com/profile_images/938092471334133760/dAApCQjp_normal.jpg" TargetMode="External" /><Relationship Id="rId338" Type="http://schemas.openxmlformats.org/officeDocument/2006/relationships/hyperlink" Target="https://pbs.twimg.com/media/D4cEEU4WAAAsts5.jpg" TargetMode="External" /><Relationship Id="rId339" Type="http://schemas.openxmlformats.org/officeDocument/2006/relationships/hyperlink" Target="https://pbs.twimg.com/media/D4cEEU4WAAAsts5.jpg" TargetMode="External" /><Relationship Id="rId340" Type="http://schemas.openxmlformats.org/officeDocument/2006/relationships/hyperlink" Target="https://pbs.twimg.com/media/D4cEEU4WAAAsts5.jpg" TargetMode="External" /><Relationship Id="rId341" Type="http://schemas.openxmlformats.org/officeDocument/2006/relationships/hyperlink" Target="http://pbs.twimg.com/profile_images/1066106623091892224/31FpgR2i_normal.jpg" TargetMode="External" /><Relationship Id="rId342" Type="http://schemas.openxmlformats.org/officeDocument/2006/relationships/hyperlink" Target="http://pbs.twimg.com/profile_images/1066106623091892224/31FpgR2i_normal.jpg" TargetMode="External" /><Relationship Id="rId343" Type="http://schemas.openxmlformats.org/officeDocument/2006/relationships/hyperlink" Target="http://pbs.twimg.com/profile_images/815877819855151104/E8-yHCgO_normal.jpg" TargetMode="External" /><Relationship Id="rId344" Type="http://schemas.openxmlformats.org/officeDocument/2006/relationships/hyperlink" Target="http://pbs.twimg.com/profile_images/1893241282/adset2-300x300_normal.jpg" TargetMode="External" /><Relationship Id="rId345" Type="http://schemas.openxmlformats.org/officeDocument/2006/relationships/hyperlink" Target="http://pbs.twimg.com/profile_images/1893241282/adset2-300x300_normal.jpg" TargetMode="External" /><Relationship Id="rId346" Type="http://schemas.openxmlformats.org/officeDocument/2006/relationships/hyperlink" Target="http://pbs.twimg.com/profile_images/1133692153/pjf_small_logo_normal.png" TargetMode="External" /><Relationship Id="rId347" Type="http://schemas.openxmlformats.org/officeDocument/2006/relationships/hyperlink" Target="https://pbs.twimg.com/media/D4roOJDXkAAAStb.jpg" TargetMode="External" /><Relationship Id="rId348" Type="http://schemas.openxmlformats.org/officeDocument/2006/relationships/hyperlink" Target="https://pbs.twimg.com/media/D4TFtHEU4AA1qV5.png" TargetMode="External" /><Relationship Id="rId349" Type="http://schemas.openxmlformats.org/officeDocument/2006/relationships/hyperlink" Target="http://pbs.twimg.com/profile_images/1069027021026664449/rOn9iOe__normal.jpg" TargetMode="External" /><Relationship Id="rId350" Type="http://schemas.openxmlformats.org/officeDocument/2006/relationships/hyperlink" Target="http://pbs.twimg.com/profile_images/727875392149803008/3JseODMZ_normal.jpg" TargetMode="External" /><Relationship Id="rId351" Type="http://schemas.openxmlformats.org/officeDocument/2006/relationships/hyperlink" Target="https://pbs.twimg.com/media/D4sGT4nXkAIVZUx.jpg" TargetMode="External" /><Relationship Id="rId352" Type="http://schemas.openxmlformats.org/officeDocument/2006/relationships/hyperlink" Target="https://pbs.twimg.com/media/D4cu9OsW4AE_PC3.jpg" TargetMode="External" /><Relationship Id="rId353" Type="http://schemas.openxmlformats.org/officeDocument/2006/relationships/hyperlink" Target="https://pbs.twimg.com/media/D4dzlq5WkAkYV-n.jpg" TargetMode="External" /><Relationship Id="rId354" Type="http://schemas.openxmlformats.org/officeDocument/2006/relationships/hyperlink" Target="https://pbs.twimg.com/media/D4fTs3pUUAAHs2A.jpg" TargetMode="External" /><Relationship Id="rId355" Type="http://schemas.openxmlformats.org/officeDocument/2006/relationships/hyperlink" Target="https://pbs.twimg.com/media/D4sgVNgW0AYvG5G.jpg" TargetMode="External" /><Relationship Id="rId356" Type="http://schemas.openxmlformats.org/officeDocument/2006/relationships/hyperlink" Target="http://abs.twimg.com/sticky/default_profile_images/default_profile_normal.png" TargetMode="External" /><Relationship Id="rId357" Type="http://schemas.openxmlformats.org/officeDocument/2006/relationships/hyperlink" Target="http://abs.twimg.com/sticky/default_profile_images/default_profile_normal.png" TargetMode="External" /><Relationship Id="rId358" Type="http://schemas.openxmlformats.org/officeDocument/2006/relationships/hyperlink" Target="http://pbs.twimg.com/profile_images/310291921/562M_normal.jpg" TargetMode="External" /><Relationship Id="rId359" Type="http://schemas.openxmlformats.org/officeDocument/2006/relationships/hyperlink" Target="http://pbs.twimg.com/profile_images/634940608432345088/v19UeC_z_normal.jpg" TargetMode="External" /><Relationship Id="rId360" Type="http://schemas.openxmlformats.org/officeDocument/2006/relationships/hyperlink" Target="http://pbs.twimg.com/profile_images/1016721126142152704/n3uWr3x3_normal.jpg" TargetMode="External" /><Relationship Id="rId361" Type="http://schemas.openxmlformats.org/officeDocument/2006/relationships/hyperlink" Target="http://pbs.twimg.com/profile_images/715715410360926209/cRQupvIN_normal.jpg" TargetMode="External" /><Relationship Id="rId362" Type="http://schemas.openxmlformats.org/officeDocument/2006/relationships/hyperlink" Target="http://pbs.twimg.com/profile_images/715715410360926209/cRQupvIN_normal.jpg" TargetMode="External" /><Relationship Id="rId363" Type="http://schemas.openxmlformats.org/officeDocument/2006/relationships/hyperlink" Target="http://pbs.twimg.com/profile_images/1119706897744060417/NOKxZILO_normal.jpg" TargetMode="External" /><Relationship Id="rId364" Type="http://schemas.openxmlformats.org/officeDocument/2006/relationships/hyperlink" Target="http://pbs.twimg.com/profile_images/517697079733272577/1aod4jGB_normal.jpeg" TargetMode="External" /><Relationship Id="rId365" Type="http://schemas.openxmlformats.org/officeDocument/2006/relationships/hyperlink" Target="http://pbs.twimg.com/profile_images/944104450636914688/hpHatKPH_normal.jpg" TargetMode="External" /><Relationship Id="rId366" Type="http://schemas.openxmlformats.org/officeDocument/2006/relationships/hyperlink" Target="http://pbs.twimg.com/profile_images/944104450636914688/hpHatKPH_normal.jpg" TargetMode="External" /><Relationship Id="rId367" Type="http://schemas.openxmlformats.org/officeDocument/2006/relationships/hyperlink" Target="http://pbs.twimg.com/profile_images/944104450636914688/hpHatKPH_normal.jpg" TargetMode="External" /><Relationship Id="rId368" Type="http://schemas.openxmlformats.org/officeDocument/2006/relationships/hyperlink" Target="http://pbs.twimg.com/profile_images/944104450636914688/hpHatKPH_normal.jpg" TargetMode="External" /><Relationship Id="rId369" Type="http://schemas.openxmlformats.org/officeDocument/2006/relationships/hyperlink" Target="http://pbs.twimg.com/profile_images/1008561824147488768/JLPgq_RG_normal.jpg" TargetMode="External" /><Relationship Id="rId370" Type="http://schemas.openxmlformats.org/officeDocument/2006/relationships/hyperlink" Target="http://pbs.twimg.com/profile_images/1008561824147488768/JLPgq_RG_normal.jpg" TargetMode="External" /><Relationship Id="rId371" Type="http://schemas.openxmlformats.org/officeDocument/2006/relationships/hyperlink" Target="https://pbs.twimg.com/media/D4rdBkRW0AEQLqm.jpg" TargetMode="External" /><Relationship Id="rId372" Type="http://schemas.openxmlformats.org/officeDocument/2006/relationships/hyperlink" Target="https://pbs.twimg.com/media/D4wWW2PWsAEZnMj.jpg" TargetMode="External" /><Relationship Id="rId373" Type="http://schemas.openxmlformats.org/officeDocument/2006/relationships/hyperlink" Target="http://pbs.twimg.com/profile_images/1007365951870947329/uJu3TKjb_normal.jpg" TargetMode="External" /><Relationship Id="rId374" Type="http://schemas.openxmlformats.org/officeDocument/2006/relationships/hyperlink" Target="http://pbs.twimg.com/profile_images/1429295829/tG_normal.jpg" TargetMode="External" /><Relationship Id="rId375" Type="http://schemas.openxmlformats.org/officeDocument/2006/relationships/hyperlink" Target="http://pbs.twimg.com/profile_images/1106701340988846080/aq32Txji_normal.png" TargetMode="External" /><Relationship Id="rId376" Type="http://schemas.openxmlformats.org/officeDocument/2006/relationships/hyperlink" Target="http://pbs.twimg.com/profile_images/666215681130631168/nFrGQLbD_normal.jpg" TargetMode="External" /><Relationship Id="rId377" Type="http://schemas.openxmlformats.org/officeDocument/2006/relationships/hyperlink" Target="http://pbs.twimg.com/profile_images/666215681130631168/nFrGQLbD_normal.jpg" TargetMode="External" /><Relationship Id="rId378" Type="http://schemas.openxmlformats.org/officeDocument/2006/relationships/hyperlink" Target="http://pbs.twimg.com/profile_images/1033385289006366720/P0jYNYRM_normal.jpg" TargetMode="External" /><Relationship Id="rId379" Type="http://schemas.openxmlformats.org/officeDocument/2006/relationships/hyperlink" Target="http://abs.twimg.com/sticky/default_profile_images/default_profile_normal.png" TargetMode="External" /><Relationship Id="rId380" Type="http://schemas.openxmlformats.org/officeDocument/2006/relationships/hyperlink" Target="http://abs.twimg.com/sticky/default_profile_images/default_profile_normal.png" TargetMode="External" /><Relationship Id="rId381" Type="http://schemas.openxmlformats.org/officeDocument/2006/relationships/hyperlink" Target="http://pbs.twimg.com/profile_images/1100417178334052352/QMdFxrg5_normal.png" TargetMode="External" /><Relationship Id="rId382" Type="http://schemas.openxmlformats.org/officeDocument/2006/relationships/hyperlink" Target="https://pbs.twimg.com/media/D4x0LOKX4AAHy5F.jpg" TargetMode="External" /><Relationship Id="rId383" Type="http://schemas.openxmlformats.org/officeDocument/2006/relationships/hyperlink" Target="http://pbs.twimg.com/profile_images/1039622035117232128/88VHKw7G_normal.jpg" TargetMode="External" /><Relationship Id="rId384" Type="http://schemas.openxmlformats.org/officeDocument/2006/relationships/hyperlink" Target="http://pbs.twimg.com/profile_images/1039622035117232128/88VHKw7G_normal.jpg" TargetMode="External" /><Relationship Id="rId385" Type="http://schemas.openxmlformats.org/officeDocument/2006/relationships/hyperlink" Target="http://pbs.twimg.com/profile_images/887146185726713856/6HsUokM8_normal.jpg" TargetMode="External" /><Relationship Id="rId386" Type="http://schemas.openxmlformats.org/officeDocument/2006/relationships/hyperlink" Target="https://pbs.twimg.com/media/D4yJrMyWsAEL3O4.jpg" TargetMode="External" /><Relationship Id="rId387" Type="http://schemas.openxmlformats.org/officeDocument/2006/relationships/hyperlink" Target="http://pbs.twimg.com/profile_images/581284543363072000/up3cCJVE_normal.jpg" TargetMode="External" /><Relationship Id="rId388" Type="http://schemas.openxmlformats.org/officeDocument/2006/relationships/hyperlink" Target="http://pbs.twimg.com/profile_images/1117132829979078656/Hv8F-dya_normal.jpg" TargetMode="External" /><Relationship Id="rId389" Type="http://schemas.openxmlformats.org/officeDocument/2006/relationships/hyperlink" Target="http://pbs.twimg.com/profile_images/1032658643349581825/ZkztfeuC_normal.jpg" TargetMode="External" /><Relationship Id="rId390" Type="http://schemas.openxmlformats.org/officeDocument/2006/relationships/hyperlink" Target="http://pbs.twimg.com/profile_images/1768890040/TR-final-logo-symbol_normal.jpg" TargetMode="External" /><Relationship Id="rId391" Type="http://schemas.openxmlformats.org/officeDocument/2006/relationships/hyperlink" Target="http://pbs.twimg.com/profile_images/1032658643349581825/ZkztfeuC_normal.jpg" TargetMode="External" /><Relationship Id="rId392" Type="http://schemas.openxmlformats.org/officeDocument/2006/relationships/hyperlink" Target="https://pbs.twimg.com/media/D4rMyopXkAAf6n6.jpg" TargetMode="External" /><Relationship Id="rId393" Type="http://schemas.openxmlformats.org/officeDocument/2006/relationships/hyperlink" Target="https://pbs.twimg.com/media/D4tnufFWkAANusu.jpg" TargetMode="External" /><Relationship Id="rId394" Type="http://schemas.openxmlformats.org/officeDocument/2006/relationships/hyperlink" Target="https://pbs.twimg.com/media/D4vh4_AWsAIV-Fj.jpg" TargetMode="External" /><Relationship Id="rId395" Type="http://schemas.openxmlformats.org/officeDocument/2006/relationships/hyperlink" Target="http://pbs.twimg.com/profile_images/1015681815573680128/YOZ9nSSh_normal.jpg" TargetMode="External" /><Relationship Id="rId396" Type="http://schemas.openxmlformats.org/officeDocument/2006/relationships/hyperlink" Target="http://pbs.twimg.com/profile_images/1119623324697604096/02TD8YgG_normal.jpg" TargetMode="External" /><Relationship Id="rId397" Type="http://schemas.openxmlformats.org/officeDocument/2006/relationships/hyperlink" Target="http://pbs.twimg.com/profile_images/1061410689623965697/dFiJl-sm_normal.jpg" TargetMode="External" /><Relationship Id="rId398" Type="http://schemas.openxmlformats.org/officeDocument/2006/relationships/hyperlink" Target="http://pbs.twimg.com/profile_images/2343580021/trojanhead_normal.jpg" TargetMode="External" /><Relationship Id="rId399" Type="http://schemas.openxmlformats.org/officeDocument/2006/relationships/hyperlink" Target="http://pbs.twimg.com/profile_images/776186570038583296/OcvHNDAU_normal.jpg" TargetMode="External" /><Relationship Id="rId400" Type="http://schemas.openxmlformats.org/officeDocument/2006/relationships/hyperlink" Target="http://pbs.twimg.com/profile_images/776186570038583296/OcvHNDAU_normal.jpg" TargetMode="External" /><Relationship Id="rId401" Type="http://schemas.openxmlformats.org/officeDocument/2006/relationships/hyperlink" Target="http://pbs.twimg.com/profile_images/3419598481/633d5ed81677343c4a379ddab4d26921_normal.jpeg" TargetMode="External" /><Relationship Id="rId402" Type="http://schemas.openxmlformats.org/officeDocument/2006/relationships/hyperlink" Target="http://pbs.twimg.com/profile_images/3419598481/633d5ed81677343c4a379ddab4d26921_normal.jpeg" TargetMode="External" /><Relationship Id="rId403" Type="http://schemas.openxmlformats.org/officeDocument/2006/relationships/hyperlink" Target="http://pbs.twimg.com/profile_images/3419598481/633d5ed81677343c4a379ddab4d26921_normal.jpeg" TargetMode="External" /><Relationship Id="rId404" Type="http://schemas.openxmlformats.org/officeDocument/2006/relationships/hyperlink" Target="http://pbs.twimg.com/profile_images/571821173169893378/lO4YN8QU_normal.jpeg" TargetMode="External" /><Relationship Id="rId405" Type="http://schemas.openxmlformats.org/officeDocument/2006/relationships/hyperlink" Target="http://pbs.twimg.com/profile_images/571821173169893378/lO4YN8QU_normal.jpeg" TargetMode="External" /><Relationship Id="rId406" Type="http://schemas.openxmlformats.org/officeDocument/2006/relationships/hyperlink" Target="http://pbs.twimg.com/profile_images/450357174112235520/Vfn3OyDF_normal.jpeg" TargetMode="External" /><Relationship Id="rId407" Type="http://schemas.openxmlformats.org/officeDocument/2006/relationships/hyperlink" Target="http://pbs.twimg.com/profile_images/450357174112235520/Vfn3OyDF_normal.jpeg" TargetMode="External" /><Relationship Id="rId408" Type="http://schemas.openxmlformats.org/officeDocument/2006/relationships/hyperlink" Target="http://pbs.twimg.com/profile_images/844356844709691392/JBUVpO0J_normal.jpg" TargetMode="External" /><Relationship Id="rId409" Type="http://schemas.openxmlformats.org/officeDocument/2006/relationships/hyperlink" Target="http://pbs.twimg.com/profile_images/844356844709691392/JBUVpO0J_normal.jpg" TargetMode="External" /><Relationship Id="rId410" Type="http://schemas.openxmlformats.org/officeDocument/2006/relationships/hyperlink" Target="http://pbs.twimg.com/profile_images/1109864035909095425/EkPUs3d7_normal.jpg" TargetMode="External" /><Relationship Id="rId411" Type="http://schemas.openxmlformats.org/officeDocument/2006/relationships/hyperlink" Target="http://pbs.twimg.com/profile_images/1109864035909095425/EkPUs3d7_normal.jpg" TargetMode="External" /><Relationship Id="rId412" Type="http://schemas.openxmlformats.org/officeDocument/2006/relationships/hyperlink" Target="https://pbs.twimg.com/media/D41AY-hVUAEv05c.jpg" TargetMode="External" /><Relationship Id="rId413" Type="http://schemas.openxmlformats.org/officeDocument/2006/relationships/hyperlink" Target="https://pbs.twimg.com/media/D40-9bqU4AAiktW.png" TargetMode="External" /><Relationship Id="rId414" Type="http://schemas.openxmlformats.org/officeDocument/2006/relationships/hyperlink" Target="https://pbs.twimg.com/media/D41ICeHU0AEcU3F.jpg" TargetMode="External" /><Relationship Id="rId415" Type="http://schemas.openxmlformats.org/officeDocument/2006/relationships/hyperlink" Target="https://pbs.twimg.com/media/D41vdt8X4AA6qQp.jpg" TargetMode="External" /><Relationship Id="rId416" Type="http://schemas.openxmlformats.org/officeDocument/2006/relationships/hyperlink" Target="https://pbs.twimg.com/media/D4bo6cMXoAA10qk.jpg" TargetMode="External" /><Relationship Id="rId417" Type="http://schemas.openxmlformats.org/officeDocument/2006/relationships/hyperlink" Target="http://pbs.twimg.com/profile_images/957992455974072320/m9y9NsCd_normal.jpg" TargetMode="External" /><Relationship Id="rId418" Type="http://schemas.openxmlformats.org/officeDocument/2006/relationships/hyperlink" Target="http://pbs.twimg.com/profile_images/957992455974072320/m9y9NsCd_normal.jpg" TargetMode="External" /><Relationship Id="rId419" Type="http://schemas.openxmlformats.org/officeDocument/2006/relationships/hyperlink" Target="https://pbs.twimg.com/media/D41-HKKWwAET2x3.jpg" TargetMode="External" /><Relationship Id="rId420" Type="http://schemas.openxmlformats.org/officeDocument/2006/relationships/hyperlink" Target="http://pbs.twimg.com/profile_images/1583410140/DSCF3549_normal.jpg" TargetMode="External" /><Relationship Id="rId421" Type="http://schemas.openxmlformats.org/officeDocument/2006/relationships/hyperlink" Target="http://pbs.twimg.com/profile_images/1095415059298308096/KZ3sEIlZ_normal.jpg" TargetMode="External" /><Relationship Id="rId422" Type="http://schemas.openxmlformats.org/officeDocument/2006/relationships/hyperlink" Target="http://pbs.twimg.com/profile_images/1095415059298308096/KZ3sEIlZ_normal.jpg" TargetMode="External" /><Relationship Id="rId423" Type="http://schemas.openxmlformats.org/officeDocument/2006/relationships/hyperlink" Target="http://pbs.twimg.com/profile_images/1095415059298308096/KZ3sEIlZ_normal.jpg" TargetMode="External" /><Relationship Id="rId424" Type="http://schemas.openxmlformats.org/officeDocument/2006/relationships/hyperlink" Target="http://pbs.twimg.com/profile_images/1095415059298308096/KZ3sEIlZ_normal.jpg" TargetMode="External" /><Relationship Id="rId425" Type="http://schemas.openxmlformats.org/officeDocument/2006/relationships/hyperlink" Target="http://pbs.twimg.com/profile_images/477610638437404672/K2EkJIHw_normal.jpeg" TargetMode="External" /><Relationship Id="rId426" Type="http://schemas.openxmlformats.org/officeDocument/2006/relationships/hyperlink" Target="http://pbs.twimg.com/profile_images/961622782021984256/P8y6gcyM_normal.jpg" TargetMode="External" /><Relationship Id="rId427" Type="http://schemas.openxmlformats.org/officeDocument/2006/relationships/hyperlink" Target="http://pbs.twimg.com/profile_images/1044493037701877760/idjZzzOF_normal.jpg" TargetMode="External" /><Relationship Id="rId428" Type="http://schemas.openxmlformats.org/officeDocument/2006/relationships/hyperlink" Target="http://pbs.twimg.com/profile_images/1098480054391263232/JpWTgTd0_normal.jpg" TargetMode="External" /><Relationship Id="rId429" Type="http://schemas.openxmlformats.org/officeDocument/2006/relationships/hyperlink" Target="http://pbs.twimg.com/profile_images/1098480054391263232/JpWTgTd0_normal.jpg" TargetMode="External" /><Relationship Id="rId430" Type="http://schemas.openxmlformats.org/officeDocument/2006/relationships/hyperlink" Target="http://pbs.twimg.com/profile_images/1098480054391263232/JpWTgTd0_normal.jpg" TargetMode="External" /><Relationship Id="rId431" Type="http://schemas.openxmlformats.org/officeDocument/2006/relationships/hyperlink" Target="http://pbs.twimg.com/profile_images/2449199706/nnpc75d8kegfs12bzdc1_normal.jpeg" TargetMode="External" /><Relationship Id="rId432" Type="http://schemas.openxmlformats.org/officeDocument/2006/relationships/hyperlink" Target="http://pbs.twimg.com/profile_images/793369608493211648/dnVAZgOM_normal.jpg" TargetMode="External" /><Relationship Id="rId433" Type="http://schemas.openxmlformats.org/officeDocument/2006/relationships/hyperlink" Target="http://pbs.twimg.com/profile_images/961579276167507969/g5i1wXX8_normal.jpg" TargetMode="External" /><Relationship Id="rId434" Type="http://schemas.openxmlformats.org/officeDocument/2006/relationships/hyperlink" Target="http://pbs.twimg.com/profile_images/1076647161687875584/WF5sykvJ_normal.jpg" TargetMode="External" /><Relationship Id="rId435" Type="http://schemas.openxmlformats.org/officeDocument/2006/relationships/hyperlink" Target="http://pbs.twimg.com/profile_images/1074635371840004096/p2_tEfg7_normal.jpg" TargetMode="External" /><Relationship Id="rId436" Type="http://schemas.openxmlformats.org/officeDocument/2006/relationships/hyperlink" Target="http://pbs.twimg.com/profile_images/378800000228219535/a18c11c977dc3288bdb6888bdf681795_normal.jpeg" TargetMode="External" /><Relationship Id="rId437" Type="http://schemas.openxmlformats.org/officeDocument/2006/relationships/hyperlink" Target="http://pbs.twimg.com/profile_images/1007340584737132546/nT8k2r90_normal.jpg" TargetMode="External" /><Relationship Id="rId438" Type="http://schemas.openxmlformats.org/officeDocument/2006/relationships/hyperlink" Target="http://pbs.twimg.com/profile_images/563026925757558784/-hJ0HQcF_normal.jpeg" TargetMode="External" /><Relationship Id="rId439" Type="http://schemas.openxmlformats.org/officeDocument/2006/relationships/hyperlink" Target="http://abs.twimg.com/sticky/default_profile_images/default_profile_normal.png" TargetMode="External" /><Relationship Id="rId440" Type="http://schemas.openxmlformats.org/officeDocument/2006/relationships/hyperlink" Target="http://pbs.twimg.com/profile_images/897117268831752192/W8jn9ura_normal.jpg" TargetMode="External" /><Relationship Id="rId441" Type="http://schemas.openxmlformats.org/officeDocument/2006/relationships/hyperlink" Target="http://pbs.twimg.com/profile_images/877659151480041472/4zohqzsI_normal.jpg" TargetMode="External" /><Relationship Id="rId442" Type="http://schemas.openxmlformats.org/officeDocument/2006/relationships/hyperlink" Target="http://pbs.twimg.com/profile_images/1022175609538002944/lJQfmrGC_normal.jpg" TargetMode="External" /><Relationship Id="rId443" Type="http://schemas.openxmlformats.org/officeDocument/2006/relationships/hyperlink" Target="http://pbs.twimg.com/profile_images/1022175609538002944/lJQfmrGC_normal.jpg" TargetMode="External" /><Relationship Id="rId444" Type="http://schemas.openxmlformats.org/officeDocument/2006/relationships/hyperlink" Target="http://pbs.twimg.com/profile_images/1498803493/71158_124496457141_1160906_n_normal.jpg" TargetMode="External" /><Relationship Id="rId445" Type="http://schemas.openxmlformats.org/officeDocument/2006/relationships/hyperlink" Target="http://pbs.twimg.com/profile_images/971142157255036928/JizlKre5_normal.jpg" TargetMode="External" /><Relationship Id="rId446" Type="http://schemas.openxmlformats.org/officeDocument/2006/relationships/hyperlink" Target="http://pbs.twimg.com/profile_images/738780701525463040/u0YGigIK_normal.jpg" TargetMode="External" /><Relationship Id="rId447" Type="http://schemas.openxmlformats.org/officeDocument/2006/relationships/hyperlink" Target="http://pbs.twimg.com/profile_images/738780701525463040/u0YGigIK_normal.jpg" TargetMode="External" /><Relationship Id="rId448" Type="http://schemas.openxmlformats.org/officeDocument/2006/relationships/hyperlink" Target="http://pbs.twimg.com/profile_images/738780701525463040/u0YGigIK_normal.jpg" TargetMode="External" /><Relationship Id="rId449" Type="http://schemas.openxmlformats.org/officeDocument/2006/relationships/hyperlink" Target="http://pbs.twimg.com/profile_images/876855953672593408/y7bMeNID_normal.jpg" TargetMode="External" /><Relationship Id="rId450" Type="http://schemas.openxmlformats.org/officeDocument/2006/relationships/hyperlink" Target="http://pbs.twimg.com/profile_images/378800000837609901/d984c5b9170da4edba4df4b1d0d6d1da_normal.png" TargetMode="External" /><Relationship Id="rId451" Type="http://schemas.openxmlformats.org/officeDocument/2006/relationships/hyperlink" Target="http://pbs.twimg.com/profile_images/1115715027346939904/9TnRYT8J_normal.jpg" TargetMode="External" /><Relationship Id="rId452" Type="http://schemas.openxmlformats.org/officeDocument/2006/relationships/hyperlink" Target="http://pbs.twimg.com/profile_images/966360915519078400/EWWcx0JR_normal.jpg" TargetMode="External" /><Relationship Id="rId453" Type="http://schemas.openxmlformats.org/officeDocument/2006/relationships/hyperlink" Target="http://pbs.twimg.com/profile_images/966360915519078400/EWWcx0JR_normal.jpg" TargetMode="External" /><Relationship Id="rId454" Type="http://schemas.openxmlformats.org/officeDocument/2006/relationships/hyperlink" Target="http://pbs.twimg.com/profile_images/966360915519078400/EWWcx0JR_normal.jpg" TargetMode="External" /><Relationship Id="rId455" Type="http://schemas.openxmlformats.org/officeDocument/2006/relationships/hyperlink" Target="http://pbs.twimg.com/profile_images/555032848566992896/g6bs4-V__normal.jpeg" TargetMode="External" /><Relationship Id="rId456" Type="http://schemas.openxmlformats.org/officeDocument/2006/relationships/hyperlink" Target="http://pbs.twimg.com/profile_images/1077953066748530688/uVauXvCN_normal.jpg" TargetMode="External" /><Relationship Id="rId457" Type="http://schemas.openxmlformats.org/officeDocument/2006/relationships/hyperlink" Target="http://pbs.twimg.com/profile_images/1115715027346939904/9TnRYT8J_normal.jpg" TargetMode="External" /><Relationship Id="rId458" Type="http://schemas.openxmlformats.org/officeDocument/2006/relationships/hyperlink" Target="http://pbs.twimg.com/profile_images/733891884502810624/dY1g9PUX_normal.jpg" TargetMode="External" /><Relationship Id="rId459" Type="http://schemas.openxmlformats.org/officeDocument/2006/relationships/hyperlink" Target="http://pbs.twimg.com/profile_images/1115715027346939904/9TnRYT8J_normal.jpg" TargetMode="External" /><Relationship Id="rId460" Type="http://schemas.openxmlformats.org/officeDocument/2006/relationships/hyperlink" Target="http://pbs.twimg.com/profile_images/733891884502810624/dY1g9PUX_normal.jpg" TargetMode="External" /><Relationship Id="rId461" Type="http://schemas.openxmlformats.org/officeDocument/2006/relationships/hyperlink" Target="http://pbs.twimg.com/profile_images/1115715027346939904/9TnRYT8J_normal.jpg" TargetMode="External" /><Relationship Id="rId462" Type="http://schemas.openxmlformats.org/officeDocument/2006/relationships/hyperlink" Target="http://pbs.twimg.com/profile_images/733891884502810624/dY1g9PUX_normal.jpg" TargetMode="External" /><Relationship Id="rId463" Type="http://schemas.openxmlformats.org/officeDocument/2006/relationships/hyperlink" Target="http://pbs.twimg.com/profile_images/1115715027346939904/9TnRYT8J_normal.jpg" TargetMode="External" /><Relationship Id="rId464" Type="http://schemas.openxmlformats.org/officeDocument/2006/relationships/hyperlink" Target="http://pbs.twimg.com/profile_images/1115715027346939904/9TnRYT8J_normal.jpg" TargetMode="External" /><Relationship Id="rId465" Type="http://schemas.openxmlformats.org/officeDocument/2006/relationships/hyperlink" Target="http://pbs.twimg.com/profile_images/733891884502810624/dY1g9PUX_normal.jpg" TargetMode="External" /><Relationship Id="rId466" Type="http://schemas.openxmlformats.org/officeDocument/2006/relationships/hyperlink" Target="http://pbs.twimg.com/profile_images/733891884502810624/dY1g9PUX_normal.jpg" TargetMode="External" /><Relationship Id="rId467" Type="http://schemas.openxmlformats.org/officeDocument/2006/relationships/hyperlink" Target="http://pbs.twimg.com/profile_images/738036244576411648/kxkDDyzw_normal.jpg" TargetMode="External" /><Relationship Id="rId468" Type="http://schemas.openxmlformats.org/officeDocument/2006/relationships/hyperlink" Target="http://pbs.twimg.com/profile_images/618441786600620032/95PE3ply_normal.jpg" TargetMode="External" /><Relationship Id="rId469" Type="http://schemas.openxmlformats.org/officeDocument/2006/relationships/hyperlink" Target="http://pbs.twimg.com/profile_images/930832385997967360/1Y2ZoWWg_normal.jpg" TargetMode="External" /><Relationship Id="rId470" Type="http://schemas.openxmlformats.org/officeDocument/2006/relationships/hyperlink" Target="http://pbs.twimg.com/profile_images/930832385997967360/1Y2ZoWWg_normal.jpg" TargetMode="External" /><Relationship Id="rId471" Type="http://schemas.openxmlformats.org/officeDocument/2006/relationships/hyperlink" Target="http://pbs.twimg.com/profile_images/729086885918736384/lOxkOrxi_normal.jpg" TargetMode="External" /><Relationship Id="rId472" Type="http://schemas.openxmlformats.org/officeDocument/2006/relationships/hyperlink" Target="http://pbs.twimg.com/profile_images/729086885918736384/lOxkOrxi_normal.jpg" TargetMode="External" /><Relationship Id="rId473" Type="http://schemas.openxmlformats.org/officeDocument/2006/relationships/hyperlink" Target="http://pbs.twimg.com/profile_images/996465352270798848/C5AcW7IS_normal.jpg" TargetMode="External" /><Relationship Id="rId474" Type="http://schemas.openxmlformats.org/officeDocument/2006/relationships/hyperlink" Target="http://pbs.twimg.com/profile_images/929066902827225088/Q_Os1lEA_normal.jpg" TargetMode="External" /><Relationship Id="rId475" Type="http://schemas.openxmlformats.org/officeDocument/2006/relationships/hyperlink" Target="http://pbs.twimg.com/profile_images/929066902827225088/Q_Os1lEA_normal.jpg" TargetMode="External" /><Relationship Id="rId476" Type="http://schemas.openxmlformats.org/officeDocument/2006/relationships/hyperlink" Target="http://pbs.twimg.com/profile_images/551970301391560704/jzVuRk6M_normal.jpeg" TargetMode="External" /><Relationship Id="rId477" Type="http://schemas.openxmlformats.org/officeDocument/2006/relationships/hyperlink" Target="http://pbs.twimg.com/profile_images/461243399505330176/umE8q79O_normal.png" TargetMode="External" /><Relationship Id="rId478" Type="http://schemas.openxmlformats.org/officeDocument/2006/relationships/hyperlink" Target="https://pbs.twimg.com/media/D4XewQNW0AEaur0.jpg" TargetMode="External" /><Relationship Id="rId479" Type="http://schemas.openxmlformats.org/officeDocument/2006/relationships/hyperlink" Target="https://pbs.twimg.com/media/D473L2eWAAIJdmF.jpg" TargetMode="External" /><Relationship Id="rId480" Type="http://schemas.openxmlformats.org/officeDocument/2006/relationships/hyperlink" Target="https://pbs.twimg.com/media/D43c9GmXsAEqkZv.jpg" TargetMode="External" /><Relationship Id="rId481" Type="http://schemas.openxmlformats.org/officeDocument/2006/relationships/hyperlink" Target="http://pbs.twimg.com/profile_images/710066064089022465/eedsP7b3_normal.jpg" TargetMode="External" /><Relationship Id="rId482" Type="http://schemas.openxmlformats.org/officeDocument/2006/relationships/hyperlink" Target="http://pbs.twimg.com/profile_images/710066064089022465/eedsP7b3_normal.jpg" TargetMode="External" /><Relationship Id="rId483" Type="http://schemas.openxmlformats.org/officeDocument/2006/relationships/hyperlink" Target="http://pbs.twimg.com/profile_images/710066064089022465/eedsP7b3_normal.jpg" TargetMode="External" /><Relationship Id="rId484" Type="http://schemas.openxmlformats.org/officeDocument/2006/relationships/hyperlink" Target="http://pbs.twimg.com/profile_images/710066064089022465/eedsP7b3_normal.jpg" TargetMode="External" /><Relationship Id="rId485" Type="http://schemas.openxmlformats.org/officeDocument/2006/relationships/hyperlink" Target="http://pbs.twimg.com/profile_images/710066064089022465/eedsP7b3_normal.jpg" TargetMode="External" /><Relationship Id="rId486" Type="http://schemas.openxmlformats.org/officeDocument/2006/relationships/hyperlink" Target="https://pbs.twimg.com/media/D43c9GmXsAEqkZv.jpg" TargetMode="External" /><Relationship Id="rId487" Type="http://schemas.openxmlformats.org/officeDocument/2006/relationships/hyperlink" Target="http://pbs.twimg.com/profile_images/1049367591934779394/Wyi8Z0NK_normal.jpg" TargetMode="External" /><Relationship Id="rId488" Type="http://schemas.openxmlformats.org/officeDocument/2006/relationships/hyperlink" Target="http://pbs.twimg.com/profile_images/973770203979907072/4-u060gM_normal.jpg" TargetMode="External" /><Relationship Id="rId489" Type="http://schemas.openxmlformats.org/officeDocument/2006/relationships/hyperlink" Target="https://pbs.twimg.com/media/D48gqHxU0AEUn3T.jpg" TargetMode="External" /><Relationship Id="rId490" Type="http://schemas.openxmlformats.org/officeDocument/2006/relationships/hyperlink" Target="http://pbs.twimg.com/profile_images/1132354810/MeyerDistributingLogoHR121W_normal.jpg" TargetMode="External" /><Relationship Id="rId491" Type="http://schemas.openxmlformats.org/officeDocument/2006/relationships/hyperlink" Target="http://pbs.twimg.com/profile_images/1121079728809529344/1ABjWVgV_normal.jpg" TargetMode="External" /><Relationship Id="rId492" Type="http://schemas.openxmlformats.org/officeDocument/2006/relationships/hyperlink" Target="http://pbs.twimg.com/profile_images/1114172809813614592/-kvLoTWV_normal.jpg" TargetMode="External" /><Relationship Id="rId493" Type="http://schemas.openxmlformats.org/officeDocument/2006/relationships/hyperlink" Target="http://pbs.twimg.com/profile_images/1114172809813614592/-kvLoTWV_normal.jpg" TargetMode="External" /><Relationship Id="rId494" Type="http://schemas.openxmlformats.org/officeDocument/2006/relationships/hyperlink" Target="https://pbs.twimg.com/media/D4a-vGvX4AAAL8y.jpg" TargetMode="External" /><Relationship Id="rId495" Type="http://schemas.openxmlformats.org/officeDocument/2006/relationships/hyperlink" Target="http://pbs.twimg.com/profile_images/882563797667508224/1Jbe9J3Q_normal.jpg" TargetMode="External" /><Relationship Id="rId496" Type="http://schemas.openxmlformats.org/officeDocument/2006/relationships/hyperlink" Target="http://pbs.twimg.com/profile_images/882563797667508224/1Jbe9J3Q_normal.jpg" TargetMode="External" /><Relationship Id="rId497" Type="http://schemas.openxmlformats.org/officeDocument/2006/relationships/hyperlink" Target="http://pbs.twimg.com/profile_images/1044339550787645440/UBb9LHZG_normal.jpg" TargetMode="External" /><Relationship Id="rId498" Type="http://schemas.openxmlformats.org/officeDocument/2006/relationships/hyperlink" Target="http://pbs.twimg.com/profile_images/1044339550787645440/UBb9LHZG_normal.jpg" TargetMode="External" /><Relationship Id="rId499" Type="http://schemas.openxmlformats.org/officeDocument/2006/relationships/hyperlink" Target="http://pbs.twimg.com/profile_images/1044339550787645440/UBb9LHZG_normal.jpg" TargetMode="External" /><Relationship Id="rId500" Type="http://schemas.openxmlformats.org/officeDocument/2006/relationships/hyperlink" Target="http://pbs.twimg.com/profile_images/1044339550787645440/UBb9LHZG_normal.jpg" TargetMode="External" /><Relationship Id="rId501" Type="http://schemas.openxmlformats.org/officeDocument/2006/relationships/hyperlink" Target="https://pbs.twimg.com/media/D48yWjlXoAMbFA-.jpg" TargetMode="External" /><Relationship Id="rId502" Type="http://schemas.openxmlformats.org/officeDocument/2006/relationships/hyperlink" Target="http://pbs.twimg.com/profile_images/912472302280994816/6jUIdpX3_normal.jpg" TargetMode="External" /><Relationship Id="rId503" Type="http://schemas.openxmlformats.org/officeDocument/2006/relationships/hyperlink" Target="http://pbs.twimg.com/profile_images/752983337472434176/v48MUatI_normal.jpg" TargetMode="External" /><Relationship Id="rId504" Type="http://schemas.openxmlformats.org/officeDocument/2006/relationships/hyperlink" Target="http://pbs.twimg.com/profile_images/2267437511/fv6oeyixnc637txtp4z4_normal.png" TargetMode="External" /><Relationship Id="rId505" Type="http://schemas.openxmlformats.org/officeDocument/2006/relationships/hyperlink" Target="http://pbs.twimg.com/profile_images/1116059165695401984/4bSGqOBk_normal.jpg" TargetMode="External" /><Relationship Id="rId506" Type="http://schemas.openxmlformats.org/officeDocument/2006/relationships/hyperlink" Target="http://pbs.twimg.com/profile_images/1116059165695401984/4bSGqOBk_normal.jpg" TargetMode="External" /><Relationship Id="rId507" Type="http://schemas.openxmlformats.org/officeDocument/2006/relationships/hyperlink" Target="http://pbs.twimg.com/profile_images/852604073509572608/OjzioGBZ_normal.jpg" TargetMode="External" /><Relationship Id="rId508" Type="http://schemas.openxmlformats.org/officeDocument/2006/relationships/hyperlink" Target="http://pbs.twimg.com/profile_images/883363617034448898/ELNLqDLy_normal.jpg" TargetMode="External" /><Relationship Id="rId509" Type="http://schemas.openxmlformats.org/officeDocument/2006/relationships/hyperlink" Target="http://pbs.twimg.com/profile_images/1265844848/The_Mover_magazine_avatar_normal.jpg" TargetMode="External" /><Relationship Id="rId510" Type="http://schemas.openxmlformats.org/officeDocument/2006/relationships/hyperlink" Target="https://pbs.twimg.com/media/D495v2GW0AAa-c2.jpg" TargetMode="External" /><Relationship Id="rId511" Type="http://schemas.openxmlformats.org/officeDocument/2006/relationships/hyperlink" Target="http://pbs.twimg.com/profile_images/1117380626007642118/EbVuJLEW_normal.jpg" TargetMode="External" /><Relationship Id="rId512" Type="http://schemas.openxmlformats.org/officeDocument/2006/relationships/hyperlink" Target="https://pbs.twimg.com/media/D4_8iImXsAYZW52.jpg" TargetMode="External" /><Relationship Id="rId513" Type="http://schemas.openxmlformats.org/officeDocument/2006/relationships/hyperlink" Target="http://pbs.twimg.com/profile_images/1102931777960771586/cyxjQvfL_normal.png" TargetMode="External" /><Relationship Id="rId514" Type="http://schemas.openxmlformats.org/officeDocument/2006/relationships/hyperlink" Target="http://pbs.twimg.com/profile_images/1102931777960771586/cyxjQvfL_normal.png" TargetMode="External" /><Relationship Id="rId515" Type="http://schemas.openxmlformats.org/officeDocument/2006/relationships/hyperlink" Target="http://pbs.twimg.com/profile_images/629332538956365824/aWfCemrr_normal.jpg" TargetMode="External" /><Relationship Id="rId516" Type="http://schemas.openxmlformats.org/officeDocument/2006/relationships/hyperlink" Target="http://pbs.twimg.com/profile_images/923563924519358464/fWyRCDqG_normal.jpg" TargetMode="External" /><Relationship Id="rId517" Type="http://schemas.openxmlformats.org/officeDocument/2006/relationships/hyperlink" Target="http://pbs.twimg.com/profile_images/923563924519358464/fWyRCDqG_normal.jpg" TargetMode="External" /><Relationship Id="rId518" Type="http://schemas.openxmlformats.org/officeDocument/2006/relationships/hyperlink" Target="http://pbs.twimg.com/profile_images/923563924519358464/fWyRCDqG_normal.jpg" TargetMode="External" /><Relationship Id="rId519" Type="http://schemas.openxmlformats.org/officeDocument/2006/relationships/hyperlink" Target="http://pbs.twimg.com/profile_images/923563924519358464/fWyRCDqG_normal.jpg" TargetMode="External" /><Relationship Id="rId520" Type="http://schemas.openxmlformats.org/officeDocument/2006/relationships/hyperlink" Target="http://pbs.twimg.com/profile_images/1964529831/Loadstar_star_normal.png" TargetMode="External" /><Relationship Id="rId521" Type="http://schemas.openxmlformats.org/officeDocument/2006/relationships/hyperlink" Target="https://pbs.twimg.com/media/D5AQYLvWAAQREe6.jpg" TargetMode="External" /><Relationship Id="rId522" Type="http://schemas.openxmlformats.org/officeDocument/2006/relationships/hyperlink" Target="http://pbs.twimg.com/profile_images/968212415920988162/8hFoa6JF_normal.jpg" TargetMode="External" /><Relationship Id="rId523" Type="http://schemas.openxmlformats.org/officeDocument/2006/relationships/hyperlink" Target="http://pbs.twimg.com/profile_images/968212415920988162/8hFoa6JF_normal.jpg" TargetMode="External" /><Relationship Id="rId524" Type="http://schemas.openxmlformats.org/officeDocument/2006/relationships/hyperlink" Target="http://pbs.twimg.com/profile_images/908020432246161408/YjH0BrXu_normal.jpg" TargetMode="External" /><Relationship Id="rId525" Type="http://schemas.openxmlformats.org/officeDocument/2006/relationships/hyperlink" Target="http://pbs.twimg.com/profile_images/1103712313729789952/zGBhrIzQ_normal.png" TargetMode="External" /><Relationship Id="rId526" Type="http://schemas.openxmlformats.org/officeDocument/2006/relationships/hyperlink" Target="http://pbs.twimg.com/profile_images/958839490335801344/N8ikB-t9_normal.jpg" TargetMode="External" /><Relationship Id="rId527" Type="http://schemas.openxmlformats.org/officeDocument/2006/relationships/hyperlink" Target="http://pbs.twimg.com/profile_images/1004836024227262464/kEyhFxGk_normal.jpg" TargetMode="External" /><Relationship Id="rId528" Type="http://schemas.openxmlformats.org/officeDocument/2006/relationships/hyperlink" Target="http://pbs.twimg.com/profile_images/964178302482157569/SuPbDEJl_normal.jpg" TargetMode="External" /><Relationship Id="rId529" Type="http://schemas.openxmlformats.org/officeDocument/2006/relationships/hyperlink" Target="http://pbs.twimg.com/profile_images/964178302482157569/SuPbDEJl_normal.jpg" TargetMode="External" /><Relationship Id="rId530" Type="http://schemas.openxmlformats.org/officeDocument/2006/relationships/hyperlink" Target="http://abs.twimg.com/sticky/default_profile_images/default_profile_normal.png" TargetMode="External" /><Relationship Id="rId531" Type="http://schemas.openxmlformats.org/officeDocument/2006/relationships/hyperlink" Target="http://abs.twimg.com/sticky/default_profile_images/default_profile_normal.png" TargetMode="External" /><Relationship Id="rId532" Type="http://schemas.openxmlformats.org/officeDocument/2006/relationships/hyperlink" Target="http://pbs.twimg.com/profile_images/484328019029266432/yloQUnQr_normal.jpeg" TargetMode="External" /><Relationship Id="rId533" Type="http://schemas.openxmlformats.org/officeDocument/2006/relationships/hyperlink" Target="http://pbs.twimg.com/profile_images/484328019029266432/yloQUnQr_normal.jpeg" TargetMode="External" /><Relationship Id="rId534" Type="http://schemas.openxmlformats.org/officeDocument/2006/relationships/hyperlink" Target="http://pbs.twimg.com/profile_images/1031165288450936832/HPTDrItK_normal.jpg" TargetMode="External" /><Relationship Id="rId535" Type="http://schemas.openxmlformats.org/officeDocument/2006/relationships/hyperlink" Target="http://pbs.twimg.com/profile_images/1031165288450936832/HPTDrItK_normal.jpg" TargetMode="External" /><Relationship Id="rId536" Type="http://schemas.openxmlformats.org/officeDocument/2006/relationships/hyperlink" Target="http://pbs.twimg.com/profile_images/1079889381262012422/405Rj5nn_normal.jpg" TargetMode="External" /><Relationship Id="rId537" Type="http://schemas.openxmlformats.org/officeDocument/2006/relationships/hyperlink" Target="http://pbs.twimg.com/profile_images/1079889381262012422/405Rj5nn_normal.jpg" TargetMode="External" /><Relationship Id="rId538" Type="http://schemas.openxmlformats.org/officeDocument/2006/relationships/hyperlink" Target="http://pbs.twimg.com/profile_images/1108628600054439936/cn3JpeIb_normal.jpg" TargetMode="External" /><Relationship Id="rId539" Type="http://schemas.openxmlformats.org/officeDocument/2006/relationships/hyperlink" Target="http://pbs.twimg.com/profile_images/627201709597569024/8z9ykvFE_normal.png" TargetMode="External" /><Relationship Id="rId540" Type="http://schemas.openxmlformats.org/officeDocument/2006/relationships/hyperlink" Target="http://pbs.twimg.com/profile_images/627201709597569024/8z9ykvFE_normal.png" TargetMode="External" /><Relationship Id="rId541" Type="http://schemas.openxmlformats.org/officeDocument/2006/relationships/hyperlink" Target="http://pbs.twimg.com/profile_images/1107419891366313985/8q_LPf8d_normal.jpg" TargetMode="External" /><Relationship Id="rId542" Type="http://schemas.openxmlformats.org/officeDocument/2006/relationships/hyperlink" Target="http://pbs.twimg.com/profile_images/1107419891366313985/8q_LPf8d_normal.jpg" TargetMode="External" /><Relationship Id="rId543" Type="http://schemas.openxmlformats.org/officeDocument/2006/relationships/hyperlink" Target="http://pbs.twimg.com/profile_images/549531501294256128/Y8-vA2YW_normal.jpeg" TargetMode="External" /><Relationship Id="rId544" Type="http://schemas.openxmlformats.org/officeDocument/2006/relationships/hyperlink" Target="http://pbs.twimg.com/profile_images/549531501294256128/Y8-vA2YW_normal.jpeg" TargetMode="External" /><Relationship Id="rId545" Type="http://schemas.openxmlformats.org/officeDocument/2006/relationships/hyperlink" Target="https://pbs.twimg.com/media/D5Asup-VUAAK-51.jpg" TargetMode="External" /><Relationship Id="rId546" Type="http://schemas.openxmlformats.org/officeDocument/2006/relationships/hyperlink" Target="http://pbs.twimg.com/profile_images/1081721372030705664/_S3HkF46_normal.jpg" TargetMode="External" /><Relationship Id="rId547" Type="http://schemas.openxmlformats.org/officeDocument/2006/relationships/hyperlink" Target="http://pbs.twimg.com/profile_images/1017293682939125760/GSowTvz2_normal.jpg" TargetMode="External" /><Relationship Id="rId548" Type="http://schemas.openxmlformats.org/officeDocument/2006/relationships/hyperlink" Target="http://pbs.twimg.com/profile_images/1017293682939125760/GSowTvz2_normal.jpg" TargetMode="External" /><Relationship Id="rId549" Type="http://schemas.openxmlformats.org/officeDocument/2006/relationships/hyperlink" Target="http://pbs.twimg.com/profile_images/1017293682939125760/GSowTvz2_normal.jpg" TargetMode="External" /><Relationship Id="rId550" Type="http://schemas.openxmlformats.org/officeDocument/2006/relationships/hyperlink" Target="http://pbs.twimg.com/profile_images/1017293682939125760/GSowTvz2_normal.jpg" TargetMode="External" /><Relationship Id="rId551" Type="http://schemas.openxmlformats.org/officeDocument/2006/relationships/hyperlink" Target="http://pbs.twimg.com/profile_images/3077751259/783fbdff1b9083e833a05e7fb43f2ce5_normal.png" TargetMode="External" /><Relationship Id="rId552" Type="http://schemas.openxmlformats.org/officeDocument/2006/relationships/hyperlink" Target="http://pbs.twimg.com/profile_images/1011623687957745664/fPDBco5U_normal.jpg" TargetMode="External" /><Relationship Id="rId553" Type="http://schemas.openxmlformats.org/officeDocument/2006/relationships/hyperlink" Target="http://pbs.twimg.com/profile_images/971178071582638080/Pg7q4ZB8_normal.jpg" TargetMode="External" /><Relationship Id="rId554" Type="http://schemas.openxmlformats.org/officeDocument/2006/relationships/hyperlink" Target="https://pbs.twimg.com/media/D5D-4qxU8AAfX9T.jpg" TargetMode="External" /><Relationship Id="rId555" Type="http://schemas.openxmlformats.org/officeDocument/2006/relationships/hyperlink" Target="https://pbs.twimg.com/media/D46PnwlXkAU4i4K.jpg" TargetMode="External" /><Relationship Id="rId556" Type="http://schemas.openxmlformats.org/officeDocument/2006/relationships/hyperlink" Target="https://pbs.twimg.com/media/D5EVwpcWkAEIyUH.jpg" TargetMode="External" /><Relationship Id="rId557" Type="http://schemas.openxmlformats.org/officeDocument/2006/relationships/hyperlink" Target="http://pbs.twimg.com/profile_images/1115996304511991808/ylrLDaqZ_normal.png" TargetMode="External" /><Relationship Id="rId558" Type="http://schemas.openxmlformats.org/officeDocument/2006/relationships/hyperlink" Target="https://pbs.twimg.com/media/D4RZhbIW0AIau8P.jpg" TargetMode="External" /><Relationship Id="rId559" Type="http://schemas.openxmlformats.org/officeDocument/2006/relationships/hyperlink" Target="https://pbs.twimg.com/media/D4bo6cMXoAA10qk.jpg" TargetMode="External" /><Relationship Id="rId560" Type="http://schemas.openxmlformats.org/officeDocument/2006/relationships/hyperlink" Target="https://pbs.twimg.com/media/D418b8BXsAAxSXg.jpg" TargetMode="External" /><Relationship Id="rId561" Type="http://schemas.openxmlformats.org/officeDocument/2006/relationships/hyperlink" Target="https://pbs.twimg.com/media/D4RZhbIW0AIau8P.jpg" TargetMode="External" /><Relationship Id="rId562" Type="http://schemas.openxmlformats.org/officeDocument/2006/relationships/hyperlink" Target="https://pbs.twimg.com/media/D4RZhbIW0AIau8P.jpg" TargetMode="External" /><Relationship Id="rId563" Type="http://schemas.openxmlformats.org/officeDocument/2006/relationships/hyperlink" Target="https://pbs.twimg.com/media/D4TC_ucWAAATGYh.jpg" TargetMode="External" /><Relationship Id="rId564" Type="http://schemas.openxmlformats.org/officeDocument/2006/relationships/hyperlink" Target="https://pbs.twimg.com/media/D4TC_ucWAAATGYh.jpg" TargetMode="External" /><Relationship Id="rId565" Type="http://schemas.openxmlformats.org/officeDocument/2006/relationships/hyperlink" Target="http://pbs.twimg.com/profile_images/1117606142236971009/HqlzQB5u_normal.png" TargetMode="External" /><Relationship Id="rId566" Type="http://schemas.openxmlformats.org/officeDocument/2006/relationships/hyperlink" Target="http://pbs.twimg.com/profile_images/1120201540709404672/RHb3M0OX_normal.png" TargetMode="External" /><Relationship Id="rId567" Type="http://schemas.openxmlformats.org/officeDocument/2006/relationships/hyperlink" Target="https://pbs.twimg.com/media/D5Ee8HxXsAIPN0g.jpg" TargetMode="External" /><Relationship Id="rId568" Type="http://schemas.openxmlformats.org/officeDocument/2006/relationships/hyperlink" Target="https://pbs.twimg.com/media/D5AXdMxW4AAQyX5.jpg" TargetMode="External" /><Relationship Id="rId569" Type="http://schemas.openxmlformats.org/officeDocument/2006/relationships/hyperlink" Target="http://pbs.twimg.com/profile_images/1072927611045597184/PYps66Z8_normal.jpg" TargetMode="External" /><Relationship Id="rId570" Type="http://schemas.openxmlformats.org/officeDocument/2006/relationships/hyperlink" Target="http://pbs.twimg.com/profile_images/1101562470483873793/Fwbyg5P-_normal.jpg" TargetMode="External" /><Relationship Id="rId571" Type="http://schemas.openxmlformats.org/officeDocument/2006/relationships/hyperlink" Target="http://pbs.twimg.com/profile_images/1101562470483873793/Fwbyg5P-_normal.jpg" TargetMode="External" /><Relationship Id="rId572" Type="http://schemas.openxmlformats.org/officeDocument/2006/relationships/hyperlink" Target="https://twitter.com/#!/flower_power_67/status/1118362027574034434" TargetMode="External" /><Relationship Id="rId573" Type="http://schemas.openxmlformats.org/officeDocument/2006/relationships/hyperlink" Target="https://twitter.com/#!/zulutron/status/1118408881783234560" TargetMode="External" /><Relationship Id="rId574" Type="http://schemas.openxmlformats.org/officeDocument/2006/relationships/hyperlink" Target="https://twitter.com/#!/jefflee2020/status/1118447365793435648" TargetMode="External" /><Relationship Id="rId575" Type="http://schemas.openxmlformats.org/officeDocument/2006/relationships/hyperlink" Target="https://twitter.com/#!/exarmytrucks/status/1118461647478304768" TargetMode="External" /><Relationship Id="rId576" Type="http://schemas.openxmlformats.org/officeDocument/2006/relationships/hyperlink" Target="https://twitter.com/#!/scania_online/status/1118461663194124288" TargetMode="External" /><Relationship Id="rId577" Type="http://schemas.openxmlformats.org/officeDocument/2006/relationships/hyperlink" Target="https://twitter.com/#!/truckplantparts/status/1118461670257496066" TargetMode="External" /><Relationship Id="rId578" Type="http://schemas.openxmlformats.org/officeDocument/2006/relationships/hyperlink" Target="https://twitter.com/#!/truckplantsales/status/1118461673742970885" TargetMode="External" /><Relationship Id="rId579" Type="http://schemas.openxmlformats.org/officeDocument/2006/relationships/hyperlink" Target="https://twitter.com/#!/swapnil5979/status/1118489564601937924" TargetMode="External" /><Relationship Id="rId580" Type="http://schemas.openxmlformats.org/officeDocument/2006/relationships/hyperlink" Target="https://twitter.com/#!/wiomax_md/status/1118495383666274307" TargetMode="External" /><Relationship Id="rId581" Type="http://schemas.openxmlformats.org/officeDocument/2006/relationships/hyperlink" Target="https://twitter.com/#!/rhajoshr/status/1118502739745628161" TargetMode="External" /><Relationship Id="rId582" Type="http://schemas.openxmlformats.org/officeDocument/2006/relationships/hyperlink" Target="https://twitter.com/#!/rhajoshr/status/1118502739745628161" TargetMode="External" /><Relationship Id="rId583" Type="http://schemas.openxmlformats.org/officeDocument/2006/relationships/hyperlink" Target="https://twitter.com/#!/brunobertez/status/1118506554435735552" TargetMode="External" /><Relationship Id="rId584" Type="http://schemas.openxmlformats.org/officeDocument/2006/relationships/hyperlink" Target="https://twitter.com/#!/juliechang1/status/1117901599760769024" TargetMode="External" /><Relationship Id="rId585" Type="http://schemas.openxmlformats.org/officeDocument/2006/relationships/hyperlink" Target="https://twitter.com/#!/damicoaustin/status/1118511969412112384" TargetMode="External" /><Relationship Id="rId586" Type="http://schemas.openxmlformats.org/officeDocument/2006/relationships/hyperlink" Target="https://twitter.com/#!/eclipsediag/status/1118528326874947585" TargetMode="External" /><Relationship Id="rId587" Type="http://schemas.openxmlformats.org/officeDocument/2006/relationships/hyperlink" Target="https://twitter.com/#!/zachlubarsky/status/1118538280755056641" TargetMode="External" /><Relationship Id="rId588" Type="http://schemas.openxmlformats.org/officeDocument/2006/relationships/hyperlink" Target="https://twitter.com/#!/zachlubarsky/status/1118538280755056641" TargetMode="External" /><Relationship Id="rId589" Type="http://schemas.openxmlformats.org/officeDocument/2006/relationships/hyperlink" Target="https://twitter.com/#!/tallgarv/status/1118543713087696897" TargetMode="External" /><Relationship Id="rId590" Type="http://schemas.openxmlformats.org/officeDocument/2006/relationships/hyperlink" Target="https://twitter.com/#!/gnrupdates/status/1118544809420099584" TargetMode="External" /><Relationship Id="rId591" Type="http://schemas.openxmlformats.org/officeDocument/2006/relationships/hyperlink" Target="https://twitter.com/#!/gnrupdates/status/1118544809420099584" TargetMode="External" /><Relationship Id="rId592" Type="http://schemas.openxmlformats.org/officeDocument/2006/relationships/hyperlink" Target="https://twitter.com/#!/cati_careers/status/1118545157652209664" TargetMode="External" /><Relationship Id="rId593" Type="http://schemas.openxmlformats.org/officeDocument/2006/relationships/hyperlink" Target="https://twitter.com/#!/riederstravis86/status/1118594410734813184" TargetMode="External" /><Relationship Id="rId594" Type="http://schemas.openxmlformats.org/officeDocument/2006/relationships/hyperlink" Target="https://twitter.com/#!/chwalker16/status/1118597420567486466" TargetMode="External" /><Relationship Id="rId595" Type="http://schemas.openxmlformats.org/officeDocument/2006/relationships/hyperlink" Target="https://twitter.com/#!/drakekoefoed2/status/1118597974710476800" TargetMode="External" /><Relationship Id="rId596" Type="http://schemas.openxmlformats.org/officeDocument/2006/relationships/hyperlink" Target="https://twitter.com/#!/workday/status/1118174232838430722" TargetMode="External" /><Relationship Id="rId597" Type="http://schemas.openxmlformats.org/officeDocument/2006/relationships/hyperlink" Target="https://twitter.com/#!/emenogugd/status/1118606377855934466" TargetMode="External" /><Relationship Id="rId598" Type="http://schemas.openxmlformats.org/officeDocument/2006/relationships/hyperlink" Target="https://twitter.com/#!/t42592/status/1118612965572243456" TargetMode="External" /><Relationship Id="rId599" Type="http://schemas.openxmlformats.org/officeDocument/2006/relationships/hyperlink" Target="https://twitter.com/#!/t42592/status/1118612965572243456" TargetMode="External" /><Relationship Id="rId600" Type="http://schemas.openxmlformats.org/officeDocument/2006/relationships/hyperlink" Target="https://twitter.com/#!/t42592/status/1118612965572243456" TargetMode="External" /><Relationship Id="rId601" Type="http://schemas.openxmlformats.org/officeDocument/2006/relationships/hyperlink" Target="https://twitter.com/#!/t42592/status/1118612965572243456" TargetMode="External" /><Relationship Id="rId602" Type="http://schemas.openxmlformats.org/officeDocument/2006/relationships/hyperlink" Target="https://twitter.com/#!/hppundit/status/1118618786033209344" TargetMode="External" /><Relationship Id="rId603" Type="http://schemas.openxmlformats.org/officeDocument/2006/relationships/hyperlink" Target="https://twitter.com/#!/manginoonkdkaam/status/1118625035005112322" TargetMode="External" /><Relationship Id="rId604" Type="http://schemas.openxmlformats.org/officeDocument/2006/relationships/hyperlink" Target="https://twitter.com/#!/texomashomepage/status/1118635279609413638" TargetMode="External" /><Relationship Id="rId605" Type="http://schemas.openxmlformats.org/officeDocument/2006/relationships/hyperlink" Target="https://twitter.com/#!/abc7amarillo/status/1118635284550311936" TargetMode="External" /><Relationship Id="rId606" Type="http://schemas.openxmlformats.org/officeDocument/2006/relationships/hyperlink" Target="https://twitter.com/#!/wamylove/status/1118650307955834880" TargetMode="External" /><Relationship Id="rId607" Type="http://schemas.openxmlformats.org/officeDocument/2006/relationships/hyperlink" Target="https://twitter.com/#!/caterham7/status/1118746871508418567" TargetMode="External" /><Relationship Id="rId608" Type="http://schemas.openxmlformats.org/officeDocument/2006/relationships/hyperlink" Target="https://twitter.com/#!/caterham7/status/1118746871508418567" TargetMode="External" /><Relationship Id="rId609" Type="http://schemas.openxmlformats.org/officeDocument/2006/relationships/hyperlink" Target="https://twitter.com/#!/theifactory1/status/1117711624603934720" TargetMode="External" /><Relationship Id="rId610" Type="http://schemas.openxmlformats.org/officeDocument/2006/relationships/hyperlink" Target="https://twitter.com/#!/datadazza/status/1118823418726625280" TargetMode="External" /><Relationship Id="rId611" Type="http://schemas.openxmlformats.org/officeDocument/2006/relationships/hyperlink" Target="https://twitter.com/#!/advlogsupport/status/1118833234891165696" TargetMode="External" /><Relationship Id="rId612" Type="http://schemas.openxmlformats.org/officeDocument/2006/relationships/hyperlink" Target="https://twitter.com/#!/marathontrucker/status/1118836367709167617" TargetMode="External" /><Relationship Id="rId613" Type="http://schemas.openxmlformats.org/officeDocument/2006/relationships/hyperlink" Target="https://twitter.com/#!/rhachriss/status/1118859139789225985" TargetMode="External" /><Relationship Id="rId614" Type="http://schemas.openxmlformats.org/officeDocument/2006/relationships/hyperlink" Target="https://twitter.com/#!/rhachriss/status/1118859139789225985" TargetMode="External" /><Relationship Id="rId615" Type="http://schemas.openxmlformats.org/officeDocument/2006/relationships/hyperlink" Target="https://twitter.com/#!/rhachriss/status/1118859203370786816" TargetMode="External" /><Relationship Id="rId616" Type="http://schemas.openxmlformats.org/officeDocument/2006/relationships/hyperlink" Target="https://twitter.com/#!/rhachriss/status/1118859203370786816" TargetMode="External" /><Relationship Id="rId617" Type="http://schemas.openxmlformats.org/officeDocument/2006/relationships/hyperlink" Target="https://twitter.com/#!/fmwmlaw/status/1118869404018724866" TargetMode="External" /><Relationship Id="rId618" Type="http://schemas.openxmlformats.org/officeDocument/2006/relationships/hyperlink" Target="https://twitter.com/#!/totalinuk/status/1117704363345088513" TargetMode="External" /><Relationship Id="rId619" Type="http://schemas.openxmlformats.org/officeDocument/2006/relationships/hyperlink" Target="https://twitter.com/#!/inckcog/status/1118871040409649153" TargetMode="External" /><Relationship Id="rId620" Type="http://schemas.openxmlformats.org/officeDocument/2006/relationships/hyperlink" Target="https://twitter.com/#!/gsrobins/status/1118874738003251200" TargetMode="External" /><Relationship Id="rId621" Type="http://schemas.openxmlformats.org/officeDocument/2006/relationships/hyperlink" Target="https://twitter.com/#!/simonkucher/status/1118890717194194944" TargetMode="External" /><Relationship Id="rId622" Type="http://schemas.openxmlformats.org/officeDocument/2006/relationships/hyperlink" Target="https://twitter.com/#!/crampley/status/1118905831867736064" TargetMode="External" /><Relationship Id="rId623" Type="http://schemas.openxmlformats.org/officeDocument/2006/relationships/hyperlink" Target="https://twitter.com/#!/crampley/status/1118905831867736064" TargetMode="External" /><Relationship Id="rId624" Type="http://schemas.openxmlformats.org/officeDocument/2006/relationships/hyperlink" Target="https://twitter.com/#!/greenworldwide/status/1118916873620545536" TargetMode="External" /><Relationship Id="rId625" Type="http://schemas.openxmlformats.org/officeDocument/2006/relationships/hyperlink" Target="https://twitter.com/#!/patbrailey/status/1118927997304750080" TargetMode="External" /><Relationship Id="rId626" Type="http://schemas.openxmlformats.org/officeDocument/2006/relationships/hyperlink" Target="https://twitter.com/#!/patbrailey/status/1118927997304750080" TargetMode="External" /><Relationship Id="rId627" Type="http://schemas.openxmlformats.org/officeDocument/2006/relationships/hyperlink" Target="https://twitter.com/#!/bakersfieldnow/status/1118955857201385472" TargetMode="External" /><Relationship Id="rId628" Type="http://schemas.openxmlformats.org/officeDocument/2006/relationships/hyperlink" Target="https://twitter.com/#!/bakocom/status/1118969457832091651" TargetMode="External" /><Relationship Id="rId629" Type="http://schemas.openxmlformats.org/officeDocument/2006/relationships/hyperlink" Target="https://twitter.com/#!/ldi_hq/status/1118970462753701889" TargetMode="External" /><Relationship Id="rId630" Type="http://schemas.openxmlformats.org/officeDocument/2006/relationships/hyperlink" Target="https://twitter.com/#!/hugoacosta_/status/1118988404023160832" TargetMode="External" /><Relationship Id="rId631" Type="http://schemas.openxmlformats.org/officeDocument/2006/relationships/hyperlink" Target="https://twitter.com/#!/zachcoooer8288/status/1119000897130909697" TargetMode="External" /><Relationship Id="rId632" Type="http://schemas.openxmlformats.org/officeDocument/2006/relationships/hyperlink" Target="https://twitter.com/#!/kmphfox26/status/1119000029237088256" TargetMode="External" /><Relationship Id="rId633" Type="http://schemas.openxmlformats.org/officeDocument/2006/relationships/hyperlink" Target="https://twitter.com/#!/kool_kix/status/1119003263674634240" TargetMode="External" /><Relationship Id="rId634" Type="http://schemas.openxmlformats.org/officeDocument/2006/relationships/hyperlink" Target="https://twitter.com/#!/htsihlis/status/1119039063477108737" TargetMode="External" /><Relationship Id="rId635" Type="http://schemas.openxmlformats.org/officeDocument/2006/relationships/hyperlink" Target="https://twitter.com/#!/htsihlis/status/1119039063477108737" TargetMode="External" /><Relationship Id="rId636" Type="http://schemas.openxmlformats.org/officeDocument/2006/relationships/hyperlink" Target="https://twitter.com/#!/rhasarahm/status/1119141631339315200" TargetMode="External" /><Relationship Id="rId637" Type="http://schemas.openxmlformats.org/officeDocument/2006/relationships/hyperlink" Target="https://twitter.com/#!/rhasarahm/status/1119141631339315200" TargetMode="External" /><Relationship Id="rId638" Type="http://schemas.openxmlformats.org/officeDocument/2006/relationships/hyperlink" Target="https://twitter.com/#!/rhatracyl/status/1119194604715352069" TargetMode="External" /><Relationship Id="rId639" Type="http://schemas.openxmlformats.org/officeDocument/2006/relationships/hyperlink" Target="https://twitter.com/#!/rhatracyl/status/1119194604715352069" TargetMode="External" /><Relationship Id="rId640" Type="http://schemas.openxmlformats.org/officeDocument/2006/relationships/hyperlink" Target="https://twitter.com/#!/officialctaa/status/1119200004068052993" TargetMode="External" /><Relationship Id="rId641" Type="http://schemas.openxmlformats.org/officeDocument/2006/relationships/hyperlink" Target="https://twitter.com/#!/joannhutchinson/status/1119225516006039554" TargetMode="External" /><Relationship Id="rId642" Type="http://schemas.openxmlformats.org/officeDocument/2006/relationships/hyperlink" Target="https://twitter.com/#!/kuebixtms/status/1119239886421331969" TargetMode="External" /><Relationship Id="rId643" Type="http://schemas.openxmlformats.org/officeDocument/2006/relationships/hyperlink" Target="https://twitter.com/#!/truckeramt/status/1119266416635654144" TargetMode="External" /><Relationship Id="rId644" Type="http://schemas.openxmlformats.org/officeDocument/2006/relationships/hyperlink" Target="https://twitter.com/#!/sj_markham/status/1119281466569969666" TargetMode="External" /><Relationship Id="rId645" Type="http://schemas.openxmlformats.org/officeDocument/2006/relationships/hyperlink" Target="https://twitter.com/#!/sf_transit_news/status/1119273225429479426" TargetMode="External" /><Relationship Id="rId646" Type="http://schemas.openxmlformats.org/officeDocument/2006/relationships/hyperlink" Target="https://twitter.com/#!/kilodelta/status/1119283807788642305" TargetMode="External" /><Relationship Id="rId647" Type="http://schemas.openxmlformats.org/officeDocument/2006/relationships/hyperlink" Target="https://twitter.com/#!/pgllogistics/status/1119339149020950528" TargetMode="External" /><Relationship Id="rId648" Type="http://schemas.openxmlformats.org/officeDocument/2006/relationships/hyperlink" Target="https://twitter.com/#!/wapatosd/status/1119346934496391168" TargetMode="External" /><Relationship Id="rId649" Type="http://schemas.openxmlformats.org/officeDocument/2006/relationships/hyperlink" Target="https://twitter.com/#!/wolfie_smith/status/1119357306804809733" TargetMode="External" /><Relationship Id="rId650" Type="http://schemas.openxmlformats.org/officeDocument/2006/relationships/hyperlink" Target="https://twitter.com/#!/cvtc_cdl/status/1119368394904604673" TargetMode="External" /><Relationship Id="rId651" Type="http://schemas.openxmlformats.org/officeDocument/2006/relationships/hyperlink" Target="https://twitter.com/#!/cvtc_cdl/status/1119368394904604673" TargetMode="External" /><Relationship Id="rId652" Type="http://schemas.openxmlformats.org/officeDocument/2006/relationships/hyperlink" Target="https://twitter.com/#!/cvtc_cdl/status/1119368394904604673" TargetMode="External" /><Relationship Id="rId653" Type="http://schemas.openxmlformats.org/officeDocument/2006/relationships/hyperlink" Target="https://twitter.com/#!/protoolreviews/status/1119375400415764480" TargetMode="External" /><Relationship Id="rId654" Type="http://schemas.openxmlformats.org/officeDocument/2006/relationships/hyperlink" Target="https://twitter.com/#!/bemcwilliam/status/1119400976098586625" TargetMode="External" /><Relationship Id="rId655" Type="http://schemas.openxmlformats.org/officeDocument/2006/relationships/hyperlink" Target="https://twitter.com/#!/walky22talky/status/1119403846831308803" TargetMode="External" /><Relationship Id="rId656" Type="http://schemas.openxmlformats.org/officeDocument/2006/relationships/hyperlink" Target="https://twitter.com/#!/ashtonslegal/status/1117801503618682880" TargetMode="External" /><Relationship Id="rId657" Type="http://schemas.openxmlformats.org/officeDocument/2006/relationships/hyperlink" Target="https://twitter.com/#!/transportlaw/status/1119497560929050624" TargetMode="External" /><Relationship Id="rId658" Type="http://schemas.openxmlformats.org/officeDocument/2006/relationships/hyperlink" Target="https://twitter.com/#!/transportlaw/status/1118548694738132994" TargetMode="External" /><Relationship Id="rId659" Type="http://schemas.openxmlformats.org/officeDocument/2006/relationships/hyperlink" Target="https://twitter.com/#!/brookedtaylor/status/1119594399996968962" TargetMode="External" /><Relationship Id="rId660" Type="http://schemas.openxmlformats.org/officeDocument/2006/relationships/hyperlink" Target="https://twitter.com/#!/brookedtaylor/status/1119594399996968962" TargetMode="External" /><Relationship Id="rId661" Type="http://schemas.openxmlformats.org/officeDocument/2006/relationships/hyperlink" Target="https://twitter.com/#!/brookedtaylor/status/1119594399996968962" TargetMode="External" /><Relationship Id="rId662" Type="http://schemas.openxmlformats.org/officeDocument/2006/relationships/hyperlink" Target="https://twitter.com/#!/brookedtaylor/status/1119594399996968962" TargetMode="External" /><Relationship Id="rId663" Type="http://schemas.openxmlformats.org/officeDocument/2006/relationships/hyperlink" Target="https://twitter.com/#!/brookedtaylor/status/1119594399996968962" TargetMode="External" /><Relationship Id="rId664" Type="http://schemas.openxmlformats.org/officeDocument/2006/relationships/hyperlink" Target="https://twitter.com/#!/ct_lopez1/status/1119628677749321728" TargetMode="External" /><Relationship Id="rId665" Type="http://schemas.openxmlformats.org/officeDocument/2006/relationships/hyperlink" Target="https://twitter.com/#!/einshippingnews/status/1119662222748340224" TargetMode="External" /><Relationship Id="rId666" Type="http://schemas.openxmlformats.org/officeDocument/2006/relationships/hyperlink" Target="https://twitter.com/#!/creepstakes/status/1119687953200979968" TargetMode="External" /><Relationship Id="rId667" Type="http://schemas.openxmlformats.org/officeDocument/2006/relationships/hyperlink" Target="https://twitter.com/#!/jon_doughnut/status/1119704189205188610" TargetMode="External" /><Relationship Id="rId668" Type="http://schemas.openxmlformats.org/officeDocument/2006/relationships/hyperlink" Target="https://twitter.com/#!/ashleylynch/status/1113621910946844672" TargetMode="External" /><Relationship Id="rId669" Type="http://schemas.openxmlformats.org/officeDocument/2006/relationships/hyperlink" Target="https://twitter.com/#!/mybellasparkles/status/1119720986369249280" TargetMode="External" /><Relationship Id="rId670" Type="http://schemas.openxmlformats.org/officeDocument/2006/relationships/hyperlink" Target="https://twitter.com/#!/vanbcdispatch/status/1119731221888585728" TargetMode="External" /><Relationship Id="rId671" Type="http://schemas.openxmlformats.org/officeDocument/2006/relationships/hyperlink" Target="https://twitter.com/#!/101stmonk3y/status/1119738031995486208" TargetMode="External" /><Relationship Id="rId672" Type="http://schemas.openxmlformats.org/officeDocument/2006/relationships/hyperlink" Target="https://twitter.com/#!/kmtrangel/status/1119757807346229255" TargetMode="External" /><Relationship Id="rId673" Type="http://schemas.openxmlformats.org/officeDocument/2006/relationships/hyperlink" Target="https://twitter.com/#!/jamiegrant67/status/1119831118000414720" TargetMode="External" /><Relationship Id="rId674" Type="http://schemas.openxmlformats.org/officeDocument/2006/relationships/hyperlink" Target="https://twitter.com/#!/tombamonte/status/1119398721387663366" TargetMode="External" /><Relationship Id="rId675" Type="http://schemas.openxmlformats.org/officeDocument/2006/relationships/hyperlink" Target="https://twitter.com/#!/futureautonomo1/status/1119832992724201473" TargetMode="External" /><Relationship Id="rId676" Type="http://schemas.openxmlformats.org/officeDocument/2006/relationships/hyperlink" Target="https://twitter.com/#!/mcm_ct/status/1119874266596618240" TargetMode="External" /><Relationship Id="rId677" Type="http://schemas.openxmlformats.org/officeDocument/2006/relationships/hyperlink" Target="https://twitter.com/#!/joeknowbest/status/1119879010576752640" TargetMode="External" /><Relationship Id="rId678" Type="http://schemas.openxmlformats.org/officeDocument/2006/relationships/hyperlink" Target="https://twitter.com/#!/unclegtruck/status/1118867533367578624" TargetMode="External" /><Relationship Id="rId679" Type="http://schemas.openxmlformats.org/officeDocument/2006/relationships/hyperlink" Target="https://twitter.com/#!/unclegtruck/status/1118867533367578624" TargetMode="External" /><Relationship Id="rId680" Type="http://schemas.openxmlformats.org/officeDocument/2006/relationships/hyperlink" Target="https://twitter.com/#!/unclegtruck/status/1118867533367578624" TargetMode="External" /><Relationship Id="rId681" Type="http://schemas.openxmlformats.org/officeDocument/2006/relationships/hyperlink" Target="https://twitter.com/#!/unclegtruck/status/1119887057692839937" TargetMode="External" /><Relationship Id="rId682" Type="http://schemas.openxmlformats.org/officeDocument/2006/relationships/hyperlink" Target="https://twitter.com/#!/unclegtruck/status/1119887057692839937" TargetMode="External" /><Relationship Id="rId683" Type="http://schemas.openxmlformats.org/officeDocument/2006/relationships/hyperlink" Target="https://twitter.com/#!/tomclarke24g/status/1119938513070379008" TargetMode="External" /><Relationship Id="rId684" Type="http://schemas.openxmlformats.org/officeDocument/2006/relationships/hyperlink" Target="https://twitter.com/#!/joshuamyra/status/1119950336632983555" TargetMode="External" /><Relationship Id="rId685" Type="http://schemas.openxmlformats.org/officeDocument/2006/relationships/hyperlink" Target="https://twitter.com/#!/joshuamyra/status/1119950377821122560" TargetMode="External" /><Relationship Id="rId686" Type="http://schemas.openxmlformats.org/officeDocument/2006/relationships/hyperlink" Target="https://twitter.com/#!/postjobfree/status/1119953600266915840" TargetMode="External" /><Relationship Id="rId687" Type="http://schemas.openxmlformats.org/officeDocument/2006/relationships/hyperlink" Target="https://twitter.com/#!/gettingamedical/status/1119962788426858497" TargetMode="External" /><Relationship Id="rId688" Type="http://schemas.openxmlformats.org/officeDocument/2006/relationships/hyperlink" Target="https://twitter.com/#!/wolfofwolfst/status/1118236088097632256" TargetMode="External" /><Relationship Id="rId689" Type="http://schemas.openxmlformats.org/officeDocument/2006/relationships/hyperlink" Target="https://twitter.com/#!/sonofabeach56/status/1119963511671668736" TargetMode="External" /><Relationship Id="rId690" Type="http://schemas.openxmlformats.org/officeDocument/2006/relationships/hyperlink" Target="https://twitter.com/#!/southcoasttoday/status/1119700670431596545" TargetMode="External" /><Relationship Id="rId691" Type="http://schemas.openxmlformats.org/officeDocument/2006/relationships/hyperlink" Target="https://twitter.com/#!/southcoasttoday/status/1119995872086044672" TargetMode="External" /><Relationship Id="rId692" Type="http://schemas.openxmlformats.org/officeDocument/2006/relationships/hyperlink" Target="https://twitter.com/#!/sentinelcolo/status/1118914663633309696" TargetMode="External" /><Relationship Id="rId693" Type="http://schemas.openxmlformats.org/officeDocument/2006/relationships/hyperlink" Target="https://twitter.com/#!/sentinelcolo/status/1118990125202051074" TargetMode="External" /><Relationship Id="rId694" Type="http://schemas.openxmlformats.org/officeDocument/2006/relationships/hyperlink" Target="https://twitter.com/#!/sentinelcolo/status/1119095802503110656" TargetMode="External" /><Relationship Id="rId695" Type="http://schemas.openxmlformats.org/officeDocument/2006/relationships/hyperlink" Target="https://twitter.com/#!/sentinelcolo/status/1120024482830323713" TargetMode="External" /><Relationship Id="rId696" Type="http://schemas.openxmlformats.org/officeDocument/2006/relationships/hyperlink" Target="https://twitter.com/#!/tramgary/status/1120078690342150144" TargetMode="External" /><Relationship Id="rId697" Type="http://schemas.openxmlformats.org/officeDocument/2006/relationships/hyperlink" Target="https://twitter.com/#!/tramgary/status/1120078690342150144" TargetMode="External" /><Relationship Id="rId698" Type="http://schemas.openxmlformats.org/officeDocument/2006/relationships/hyperlink" Target="https://twitter.com/#!/tank442/status/1120095475582099457" TargetMode="External" /><Relationship Id="rId699" Type="http://schemas.openxmlformats.org/officeDocument/2006/relationships/hyperlink" Target="https://twitter.com/#!/247breakdown/status/1120149042862927872" TargetMode="External" /><Relationship Id="rId700" Type="http://schemas.openxmlformats.org/officeDocument/2006/relationships/hyperlink" Target="https://twitter.com/#!/sw_help/status/1120183320514633728" TargetMode="External" /><Relationship Id="rId701" Type="http://schemas.openxmlformats.org/officeDocument/2006/relationships/hyperlink" Target="https://twitter.com/#!/northernassist/status/1119991291507609600" TargetMode="External" /><Relationship Id="rId702" Type="http://schemas.openxmlformats.org/officeDocument/2006/relationships/hyperlink" Target="https://twitter.com/#!/northernassist/status/1120236297044594688" TargetMode="External" /><Relationship Id="rId703" Type="http://schemas.openxmlformats.org/officeDocument/2006/relationships/hyperlink" Target="https://twitter.com/#!/a_capable_woman/status/1120246835032088577" TargetMode="External" /><Relationship Id="rId704" Type="http://schemas.openxmlformats.org/officeDocument/2006/relationships/hyperlink" Target="https://twitter.com/#!/publicwrongs/status/1119897464411054080" TargetMode="External" /><Relationship Id="rId705" Type="http://schemas.openxmlformats.org/officeDocument/2006/relationships/hyperlink" Target="https://twitter.com/#!/stuartbdonovan/status/1120278251924938754" TargetMode="External" /><Relationship Id="rId706" Type="http://schemas.openxmlformats.org/officeDocument/2006/relationships/hyperlink" Target="https://twitter.com/#!/stuartbdonovan/status/1120278251924938754" TargetMode="External" /><Relationship Id="rId707" Type="http://schemas.openxmlformats.org/officeDocument/2006/relationships/hyperlink" Target="https://twitter.com/#!/stuartbdonovan/status/1120278251924938754" TargetMode="External" /><Relationship Id="rId708" Type="http://schemas.openxmlformats.org/officeDocument/2006/relationships/hyperlink" Target="https://twitter.com/#!/stuartbdonovan/status/1120278251924938754" TargetMode="External" /><Relationship Id="rId709" Type="http://schemas.openxmlformats.org/officeDocument/2006/relationships/hyperlink" Target="https://twitter.com/#!/patrickmorgan/status/1120281082115420160" TargetMode="External" /><Relationship Id="rId710" Type="http://schemas.openxmlformats.org/officeDocument/2006/relationships/hyperlink" Target="https://twitter.com/#!/patrickmorgan/status/1120281082115420160" TargetMode="External" /><Relationship Id="rId711" Type="http://schemas.openxmlformats.org/officeDocument/2006/relationships/hyperlink" Target="https://twitter.com/#!/nottmrlwystn/status/1119950480585699328" TargetMode="External" /><Relationship Id="rId712" Type="http://schemas.openxmlformats.org/officeDocument/2006/relationships/hyperlink" Target="https://twitter.com/#!/nottmrlwystn/status/1120294993263046657" TargetMode="External" /><Relationship Id="rId713" Type="http://schemas.openxmlformats.org/officeDocument/2006/relationships/hyperlink" Target="https://twitter.com/#!/morningconsult/status/1120322361570365442" TargetMode="External" /><Relationship Id="rId714" Type="http://schemas.openxmlformats.org/officeDocument/2006/relationships/hyperlink" Target="https://twitter.com/#!/gazettedotcom/status/1120303741582958592" TargetMode="External" /><Relationship Id="rId715" Type="http://schemas.openxmlformats.org/officeDocument/2006/relationships/hyperlink" Target="https://twitter.com/#!/schmidtmitchell/status/1120347986444394497" TargetMode="External" /><Relationship Id="rId716" Type="http://schemas.openxmlformats.org/officeDocument/2006/relationships/hyperlink" Target="https://twitter.com/#!/shondo/status/1120354329611907072" TargetMode="External" /><Relationship Id="rId717" Type="http://schemas.openxmlformats.org/officeDocument/2006/relationships/hyperlink" Target="https://twitter.com/#!/shondo/status/1120354329611907072" TargetMode="External" /><Relationship Id="rId718" Type="http://schemas.openxmlformats.org/officeDocument/2006/relationships/hyperlink" Target="https://twitter.com/#!/coachspegal/status/1120354415901331456" TargetMode="External" /><Relationship Id="rId719" Type="http://schemas.openxmlformats.org/officeDocument/2006/relationships/hyperlink" Target="https://twitter.com/#!/geraldlamb9/status/1120362764772552704" TargetMode="External" /><Relationship Id="rId720" Type="http://schemas.openxmlformats.org/officeDocument/2006/relationships/hyperlink" Target="https://twitter.com/#!/bobfrench3/status/1120365424917479424" TargetMode="External" /><Relationship Id="rId721" Type="http://schemas.openxmlformats.org/officeDocument/2006/relationships/hyperlink" Target="https://twitter.com/#!/troygirlsbball/status/1120375481541517312" TargetMode="External" /><Relationship Id="rId722" Type="http://schemas.openxmlformats.org/officeDocument/2006/relationships/hyperlink" Target="https://twitter.com/#!/etrucksifta/status/1120398145865814016" TargetMode="External" /><Relationship Id="rId723" Type="http://schemas.openxmlformats.org/officeDocument/2006/relationships/hyperlink" Target="https://twitter.com/#!/yourbackseat/status/1120398780447318020" TargetMode="External" /><Relationship Id="rId724" Type="http://schemas.openxmlformats.org/officeDocument/2006/relationships/hyperlink" Target="https://twitter.com/#!/yourbackseat/status/1120398780447318020" TargetMode="External" /><Relationship Id="rId725" Type="http://schemas.openxmlformats.org/officeDocument/2006/relationships/hyperlink" Target="https://twitter.com/#!/sharidaann/status/1120408329807962113" TargetMode="External" /><Relationship Id="rId726" Type="http://schemas.openxmlformats.org/officeDocument/2006/relationships/hyperlink" Target="https://twitter.com/#!/sfbay/status/1120421784891875328" TargetMode="External" /><Relationship Id="rId727" Type="http://schemas.openxmlformats.org/officeDocument/2006/relationships/hyperlink" Target="https://twitter.com/#!/coachcharlie87/status/1120422022654373888" TargetMode="External" /><Relationship Id="rId728" Type="http://schemas.openxmlformats.org/officeDocument/2006/relationships/hyperlink" Target="https://twitter.com/#!/malhotrasud/status/1120093295810449408" TargetMode="External" /><Relationship Id="rId729" Type="http://schemas.openxmlformats.org/officeDocument/2006/relationships/hyperlink" Target="https://twitter.com/#!/ttsaoontario/status/1120097886983925760" TargetMode="External" /><Relationship Id="rId730" Type="http://schemas.openxmlformats.org/officeDocument/2006/relationships/hyperlink" Target="https://twitter.com/#!/trucknewstalk/status/1120364043183771653" TargetMode="External" /><Relationship Id="rId731" Type="http://schemas.openxmlformats.org/officeDocument/2006/relationships/hyperlink" Target="https://twitter.com/#!/ttsaoontario/status/1120459489361133568" TargetMode="External" /><Relationship Id="rId732" Type="http://schemas.openxmlformats.org/officeDocument/2006/relationships/hyperlink" Target="https://twitter.com/#!/truckerworld/status/1119932630181527552" TargetMode="External" /><Relationship Id="rId733" Type="http://schemas.openxmlformats.org/officeDocument/2006/relationships/hyperlink" Target="https://twitter.com/#!/truckerworld/status/1120102984338300930" TargetMode="External" /><Relationship Id="rId734" Type="http://schemas.openxmlformats.org/officeDocument/2006/relationships/hyperlink" Target="https://twitter.com/#!/truckerworld/status/1120237303392239616" TargetMode="External" /><Relationship Id="rId735" Type="http://schemas.openxmlformats.org/officeDocument/2006/relationships/hyperlink" Target="https://twitter.com/#!/truckerworld/status/1120471644127072256" TargetMode="External" /><Relationship Id="rId736" Type="http://schemas.openxmlformats.org/officeDocument/2006/relationships/hyperlink" Target="https://twitter.com/#!/theericcarter/status/1120479760302395392" TargetMode="External" /><Relationship Id="rId737" Type="http://schemas.openxmlformats.org/officeDocument/2006/relationships/hyperlink" Target="https://twitter.com/#!/tbhs_fb/status/1120351431905693697" TargetMode="External" /><Relationship Id="rId738" Type="http://schemas.openxmlformats.org/officeDocument/2006/relationships/hyperlink" Target="https://twitter.com/#!/tms_trojans/status/1120493753557487617" TargetMode="External" /><Relationship Id="rId739" Type="http://schemas.openxmlformats.org/officeDocument/2006/relationships/hyperlink" Target="https://twitter.com/#!/bobakkabob37/status/1120497531270696961" TargetMode="External" /><Relationship Id="rId740" Type="http://schemas.openxmlformats.org/officeDocument/2006/relationships/hyperlink" Target="https://twitter.com/#!/bobakkabob37/status/1120497531270696961" TargetMode="External" /><Relationship Id="rId741" Type="http://schemas.openxmlformats.org/officeDocument/2006/relationships/hyperlink" Target="https://twitter.com/#!/xy4info/status/1120593425483563008" TargetMode="External" /><Relationship Id="rId742" Type="http://schemas.openxmlformats.org/officeDocument/2006/relationships/hyperlink" Target="https://twitter.com/#!/xy4info/status/1120593425483563008" TargetMode="External" /><Relationship Id="rId743" Type="http://schemas.openxmlformats.org/officeDocument/2006/relationships/hyperlink" Target="https://twitter.com/#!/xy4info/status/1120593425483563008" TargetMode="External" /><Relationship Id="rId744" Type="http://schemas.openxmlformats.org/officeDocument/2006/relationships/hyperlink" Target="https://twitter.com/#!/nixon_tod/status/1120609186407120896" TargetMode="External" /><Relationship Id="rId745" Type="http://schemas.openxmlformats.org/officeDocument/2006/relationships/hyperlink" Target="https://twitter.com/#!/nixon_tod/status/1120609186407120896" TargetMode="External" /><Relationship Id="rId746" Type="http://schemas.openxmlformats.org/officeDocument/2006/relationships/hyperlink" Target="https://twitter.com/#!/gdciaul/status/1120611460034461697" TargetMode="External" /><Relationship Id="rId747" Type="http://schemas.openxmlformats.org/officeDocument/2006/relationships/hyperlink" Target="https://twitter.com/#!/gdciaul/status/1120611460034461697" TargetMode="External" /><Relationship Id="rId748" Type="http://schemas.openxmlformats.org/officeDocument/2006/relationships/hyperlink" Target="https://twitter.com/#!/karlachristoph1/status/1120641281745739776" TargetMode="External" /><Relationship Id="rId749" Type="http://schemas.openxmlformats.org/officeDocument/2006/relationships/hyperlink" Target="https://twitter.com/#!/karlachristoph1/status/1120641281745739776" TargetMode="External" /><Relationship Id="rId750" Type="http://schemas.openxmlformats.org/officeDocument/2006/relationships/hyperlink" Target="https://twitter.com/#!/kiyaedwards/status/1120641058080219136" TargetMode="External" /><Relationship Id="rId751" Type="http://schemas.openxmlformats.org/officeDocument/2006/relationships/hyperlink" Target="https://twitter.com/#!/kiyaedwards/status/1120641195640807425" TargetMode="External" /><Relationship Id="rId752" Type="http://schemas.openxmlformats.org/officeDocument/2006/relationships/hyperlink" Target="https://twitter.com/#!/kare11/status/1120628379860992000" TargetMode="External" /><Relationship Id="rId753" Type="http://schemas.openxmlformats.org/officeDocument/2006/relationships/hyperlink" Target="https://twitter.com/#!/kare11/status/1120640961153880074" TargetMode="External" /><Relationship Id="rId754" Type="http://schemas.openxmlformats.org/officeDocument/2006/relationships/hyperlink" Target="https://twitter.com/#!/kare11/status/1120643478474645504" TargetMode="External" /><Relationship Id="rId755" Type="http://schemas.openxmlformats.org/officeDocument/2006/relationships/hyperlink" Target="https://twitter.com/#!/icontainers/status/1120674440352808965" TargetMode="External" /><Relationship Id="rId756" Type="http://schemas.openxmlformats.org/officeDocument/2006/relationships/hyperlink" Target="https://twitter.com/#!/rhanews/status/1118837741201035265" TargetMode="External" /><Relationship Id="rId757" Type="http://schemas.openxmlformats.org/officeDocument/2006/relationships/hyperlink" Target="https://twitter.com/#!/go2_stream/status/1120688827411116033" TargetMode="External" /><Relationship Id="rId758" Type="http://schemas.openxmlformats.org/officeDocument/2006/relationships/hyperlink" Target="https://twitter.com/#!/go2_stream/status/1120688827411116033" TargetMode="External" /><Relationship Id="rId759" Type="http://schemas.openxmlformats.org/officeDocument/2006/relationships/hyperlink" Target="https://twitter.com/#!/viprocure/status/1120690547147014144" TargetMode="External" /><Relationship Id="rId760" Type="http://schemas.openxmlformats.org/officeDocument/2006/relationships/hyperlink" Target="https://twitter.com/#!/mdean04/status/1118782593460264960" TargetMode="External" /><Relationship Id="rId761" Type="http://schemas.openxmlformats.org/officeDocument/2006/relationships/hyperlink" Target="https://twitter.com/#!/rhalucieb/status/1118784399200411653" TargetMode="External" /><Relationship Id="rId762" Type="http://schemas.openxmlformats.org/officeDocument/2006/relationships/hyperlink" Target="https://twitter.com/#!/rhalucieb/status/1118784399200411653" TargetMode="External" /><Relationship Id="rId763" Type="http://schemas.openxmlformats.org/officeDocument/2006/relationships/hyperlink" Target="https://twitter.com/#!/rhalucieb/status/1120693296341377025" TargetMode="External" /><Relationship Id="rId764" Type="http://schemas.openxmlformats.org/officeDocument/2006/relationships/hyperlink" Target="https://twitter.com/#!/rhalucieb/status/1120693296341377025" TargetMode="External" /><Relationship Id="rId765" Type="http://schemas.openxmlformats.org/officeDocument/2006/relationships/hyperlink" Target="https://twitter.com/#!/dontigerrr/status/1120697954006913024" TargetMode="External" /><Relationship Id="rId766" Type="http://schemas.openxmlformats.org/officeDocument/2006/relationships/hyperlink" Target="https://twitter.com/#!/annarbornews/status/1120703260573274113" TargetMode="External" /><Relationship Id="rId767" Type="http://schemas.openxmlformats.org/officeDocument/2006/relationships/hyperlink" Target="https://twitter.com/#!/infinite_i2g/status/1120704440049254400" TargetMode="External" /><Relationship Id="rId768" Type="http://schemas.openxmlformats.org/officeDocument/2006/relationships/hyperlink" Target="https://twitter.com/#!/westlooptom/status/1120704475445039107" TargetMode="External" /><Relationship Id="rId769" Type="http://schemas.openxmlformats.org/officeDocument/2006/relationships/hyperlink" Target="https://twitter.com/#!/westlooptom/status/1120704475445039107" TargetMode="External" /><Relationship Id="rId770" Type="http://schemas.openxmlformats.org/officeDocument/2006/relationships/hyperlink" Target="https://twitter.com/#!/westlooptom/status/1120704475445039107" TargetMode="External" /><Relationship Id="rId771" Type="http://schemas.openxmlformats.org/officeDocument/2006/relationships/hyperlink" Target="https://twitter.com/#!/fromhuronout/status/1120704779393675265" TargetMode="External" /><Relationship Id="rId772" Type="http://schemas.openxmlformats.org/officeDocument/2006/relationships/hyperlink" Target="https://twitter.com/#!/blckgirlfromdet/status/1120705090854293510" TargetMode="External" /><Relationship Id="rId773" Type="http://schemas.openxmlformats.org/officeDocument/2006/relationships/hyperlink" Target="https://twitter.com/#!/mlive/status/1120704257752281088" TargetMode="External" /><Relationship Id="rId774" Type="http://schemas.openxmlformats.org/officeDocument/2006/relationships/hyperlink" Target="https://twitter.com/#!/michael91693258/status/1120705993673990144" TargetMode="External" /><Relationship Id="rId775" Type="http://schemas.openxmlformats.org/officeDocument/2006/relationships/hyperlink" Target="https://twitter.com/#!/laurenslagter/status/1120708002279936000" TargetMode="External" /><Relationship Id="rId776" Type="http://schemas.openxmlformats.org/officeDocument/2006/relationships/hyperlink" Target="https://twitter.com/#!/nicholas_whalen/status/1120643836320129027" TargetMode="External" /><Relationship Id="rId777" Type="http://schemas.openxmlformats.org/officeDocument/2006/relationships/hyperlink" Target="https://twitter.com/#!/plummerofficial/status/1120708733712195584" TargetMode="External" /><Relationship Id="rId778" Type="http://schemas.openxmlformats.org/officeDocument/2006/relationships/hyperlink" Target="https://twitter.com/#!/conversionia/status/1120734968509026305" TargetMode="External" /><Relationship Id="rId779" Type="http://schemas.openxmlformats.org/officeDocument/2006/relationships/hyperlink" Target="https://twitter.com/#!/david96306994/status/1120744966035263492" TargetMode="External" /><Relationship Id="rId780" Type="http://schemas.openxmlformats.org/officeDocument/2006/relationships/hyperlink" Target="https://twitter.com/#!/themsboa/status/1120745355887435776" TargetMode="External" /><Relationship Id="rId781" Type="http://schemas.openxmlformats.org/officeDocument/2006/relationships/hyperlink" Target="https://twitter.com/#!/trusteemonicarw/status/1120784453763313665" TargetMode="External" /><Relationship Id="rId782" Type="http://schemas.openxmlformats.org/officeDocument/2006/relationships/hyperlink" Target="https://twitter.com/#!/truckingwithgnw/status/1120824015860506626" TargetMode="External" /><Relationship Id="rId783" Type="http://schemas.openxmlformats.org/officeDocument/2006/relationships/hyperlink" Target="https://twitter.com/#!/truckingwithgnw/status/1120824015860506626" TargetMode="External" /><Relationship Id="rId784" Type="http://schemas.openxmlformats.org/officeDocument/2006/relationships/hyperlink" Target="https://twitter.com/#!/joplinglobe/status/1120879809507336193" TargetMode="External" /><Relationship Id="rId785" Type="http://schemas.openxmlformats.org/officeDocument/2006/relationships/hyperlink" Target="https://twitter.com/#!/notme001/status/1120890714815172608" TargetMode="External" /><Relationship Id="rId786" Type="http://schemas.openxmlformats.org/officeDocument/2006/relationships/hyperlink" Target="https://twitter.com/#!/accuratedrivers/status/1119167278183010304" TargetMode="External" /><Relationship Id="rId787" Type="http://schemas.openxmlformats.org/officeDocument/2006/relationships/hyperlink" Target="https://twitter.com/#!/accuratedrivers/status/1120339243992326147" TargetMode="External" /><Relationship Id="rId788" Type="http://schemas.openxmlformats.org/officeDocument/2006/relationships/hyperlink" Target="https://twitter.com/#!/accuratedrivers/status/1120946306153963521" TargetMode="External" /><Relationship Id="rId789" Type="http://schemas.openxmlformats.org/officeDocument/2006/relationships/hyperlink" Target="https://twitter.com/#!/ukhaulier/status/1118456806769143810" TargetMode="External" /><Relationship Id="rId790" Type="http://schemas.openxmlformats.org/officeDocument/2006/relationships/hyperlink" Target="https://twitter.com/#!/orbcomm_inc/status/1120948018914713602" TargetMode="External" /><Relationship Id="rId791" Type="http://schemas.openxmlformats.org/officeDocument/2006/relationships/hyperlink" Target="https://twitter.com/#!/buzzandhum/status/1120957551741267968" TargetMode="External" /><Relationship Id="rId792" Type="http://schemas.openxmlformats.org/officeDocument/2006/relationships/hyperlink" Target="https://twitter.com/#!/stockrat/status/1120979780264955904" TargetMode="External" /><Relationship Id="rId793" Type="http://schemas.openxmlformats.org/officeDocument/2006/relationships/hyperlink" Target="https://twitter.com/#!/stockrat/status/1120979780264955904" TargetMode="External" /><Relationship Id="rId794" Type="http://schemas.openxmlformats.org/officeDocument/2006/relationships/hyperlink" Target="https://twitter.com/#!/stockrat/status/1120979780264955904" TargetMode="External" /><Relationship Id="rId795" Type="http://schemas.openxmlformats.org/officeDocument/2006/relationships/hyperlink" Target="https://twitter.com/#!/tommyrondi/status/1120983215894695937" TargetMode="External" /><Relationship Id="rId796" Type="http://schemas.openxmlformats.org/officeDocument/2006/relationships/hyperlink" Target="https://twitter.com/#!/endgame00/status/1120984585951698944" TargetMode="External" /><Relationship Id="rId797" Type="http://schemas.openxmlformats.org/officeDocument/2006/relationships/hyperlink" Target="https://twitter.com/#!/buzzandhum/status/1120957551741267968" TargetMode="External" /><Relationship Id="rId798" Type="http://schemas.openxmlformats.org/officeDocument/2006/relationships/hyperlink" Target="https://twitter.com/#!/roger_blakeley/status/1121003061009235968" TargetMode="External" /><Relationship Id="rId799" Type="http://schemas.openxmlformats.org/officeDocument/2006/relationships/hyperlink" Target="https://twitter.com/#!/buzzandhum/status/1120957551741267968" TargetMode="External" /><Relationship Id="rId800" Type="http://schemas.openxmlformats.org/officeDocument/2006/relationships/hyperlink" Target="https://twitter.com/#!/roger_blakeley/status/1121003061009235968" TargetMode="External" /><Relationship Id="rId801" Type="http://schemas.openxmlformats.org/officeDocument/2006/relationships/hyperlink" Target="https://twitter.com/#!/buzzandhum/status/1120957551741267968" TargetMode="External" /><Relationship Id="rId802" Type="http://schemas.openxmlformats.org/officeDocument/2006/relationships/hyperlink" Target="https://twitter.com/#!/roger_blakeley/status/1121003061009235968" TargetMode="External" /><Relationship Id="rId803" Type="http://schemas.openxmlformats.org/officeDocument/2006/relationships/hyperlink" Target="https://twitter.com/#!/buzzandhum/status/1120957551741267968" TargetMode="External" /><Relationship Id="rId804" Type="http://schemas.openxmlformats.org/officeDocument/2006/relationships/hyperlink" Target="https://twitter.com/#!/buzzandhum/status/1120957551741267968" TargetMode="External" /><Relationship Id="rId805" Type="http://schemas.openxmlformats.org/officeDocument/2006/relationships/hyperlink" Target="https://twitter.com/#!/roger_blakeley/status/1121003061009235968" TargetMode="External" /><Relationship Id="rId806" Type="http://schemas.openxmlformats.org/officeDocument/2006/relationships/hyperlink" Target="https://twitter.com/#!/roger_blakeley/status/1121003061009235968" TargetMode="External" /><Relationship Id="rId807" Type="http://schemas.openxmlformats.org/officeDocument/2006/relationships/hyperlink" Target="https://twitter.com/#!/forwardermag/status/1121004437928128513" TargetMode="External" /><Relationship Id="rId808" Type="http://schemas.openxmlformats.org/officeDocument/2006/relationships/hyperlink" Target="https://twitter.com/#!/relaytransport/status/1121005588022996993" TargetMode="External" /><Relationship Id="rId809" Type="http://schemas.openxmlformats.org/officeDocument/2006/relationships/hyperlink" Target="https://twitter.com/#!/axle492/status/1121067828621266945" TargetMode="External" /><Relationship Id="rId810" Type="http://schemas.openxmlformats.org/officeDocument/2006/relationships/hyperlink" Target="https://twitter.com/#!/axle492/status/1121067828621266945" TargetMode="External" /><Relationship Id="rId811" Type="http://schemas.openxmlformats.org/officeDocument/2006/relationships/hyperlink" Target="https://twitter.com/#!/neednewplanet/status/1121075636418670592" TargetMode="External" /><Relationship Id="rId812" Type="http://schemas.openxmlformats.org/officeDocument/2006/relationships/hyperlink" Target="https://twitter.com/#!/neednewplanet/status/1121075636418670592" TargetMode="External" /><Relationship Id="rId813" Type="http://schemas.openxmlformats.org/officeDocument/2006/relationships/hyperlink" Target="https://twitter.com/#!/kerryes/status/1120815196661067776" TargetMode="External" /><Relationship Id="rId814" Type="http://schemas.openxmlformats.org/officeDocument/2006/relationships/hyperlink" Target="https://twitter.com/#!/reevertransport/status/1121079209387016193" TargetMode="External" /><Relationship Id="rId815" Type="http://schemas.openxmlformats.org/officeDocument/2006/relationships/hyperlink" Target="https://twitter.com/#!/reevertransport/status/1121079209387016193" TargetMode="External" /><Relationship Id="rId816" Type="http://schemas.openxmlformats.org/officeDocument/2006/relationships/hyperlink" Target="https://twitter.com/#!/adiglobaltrade/status/1121079349661143041" TargetMode="External" /><Relationship Id="rId817" Type="http://schemas.openxmlformats.org/officeDocument/2006/relationships/hyperlink" Target="https://twitter.com/#!/roadsidemasters/status/1121081965770432522" TargetMode="External" /><Relationship Id="rId818" Type="http://schemas.openxmlformats.org/officeDocument/2006/relationships/hyperlink" Target="https://twitter.com/#!/atc_surrey/status/1118545004690124800" TargetMode="External" /><Relationship Id="rId819" Type="http://schemas.openxmlformats.org/officeDocument/2006/relationships/hyperlink" Target="https://twitter.com/#!/atc_surrey/status/1121105142009532417" TargetMode="External" /><Relationship Id="rId820" Type="http://schemas.openxmlformats.org/officeDocument/2006/relationships/hyperlink" Target="https://twitter.com/#!/land_line_mag/status/1121110555488550913" TargetMode="External" /><Relationship Id="rId821" Type="http://schemas.openxmlformats.org/officeDocument/2006/relationships/hyperlink" Target="https://twitter.com/#!/davethul/status/1121111416524689408" TargetMode="External" /><Relationship Id="rId822" Type="http://schemas.openxmlformats.org/officeDocument/2006/relationships/hyperlink" Target="https://twitter.com/#!/davethul/status/1121111416524689408" TargetMode="External" /><Relationship Id="rId823" Type="http://schemas.openxmlformats.org/officeDocument/2006/relationships/hyperlink" Target="https://twitter.com/#!/davethul/status/1121111416524689408" TargetMode="External" /><Relationship Id="rId824" Type="http://schemas.openxmlformats.org/officeDocument/2006/relationships/hyperlink" Target="https://twitter.com/#!/davethul/status/1121111416524689408" TargetMode="External" /><Relationship Id="rId825" Type="http://schemas.openxmlformats.org/officeDocument/2006/relationships/hyperlink" Target="https://twitter.com/#!/davethul/status/1121111416524689408" TargetMode="External" /><Relationship Id="rId826" Type="http://schemas.openxmlformats.org/officeDocument/2006/relationships/hyperlink" Target="https://twitter.com/#!/land_line_mag/status/1121110555488550913" TargetMode="External" /><Relationship Id="rId827" Type="http://schemas.openxmlformats.org/officeDocument/2006/relationships/hyperlink" Target="https://twitter.com/#!/ooida/status/1121116513514196993" TargetMode="External" /><Relationship Id="rId828" Type="http://schemas.openxmlformats.org/officeDocument/2006/relationships/hyperlink" Target="https://twitter.com/#!/healthcaredive/status/1121136979238768640" TargetMode="External" /><Relationship Id="rId829" Type="http://schemas.openxmlformats.org/officeDocument/2006/relationships/hyperlink" Target="https://twitter.com/#!/theshopmagazine/status/1121150776296890369" TargetMode="External" /><Relationship Id="rId830" Type="http://schemas.openxmlformats.org/officeDocument/2006/relationships/hyperlink" Target="https://twitter.com/#!/meyerdist/status/1121152034118479877" TargetMode="External" /><Relationship Id="rId831" Type="http://schemas.openxmlformats.org/officeDocument/2006/relationships/hyperlink" Target="https://twitter.com/#!/i_isdonaldtrump/status/1121093056298545153" TargetMode="External" /><Relationship Id="rId832" Type="http://schemas.openxmlformats.org/officeDocument/2006/relationships/hyperlink" Target="https://twitter.com/#!/nancyl_hancock/status/1121162855619940352" TargetMode="External" /><Relationship Id="rId833" Type="http://schemas.openxmlformats.org/officeDocument/2006/relationships/hyperlink" Target="https://twitter.com/#!/nancyl_hancock/status/1121162855619940352" TargetMode="External" /><Relationship Id="rId834" Type="http://schemas.openxmlformats.org/officeDocument/2006/relationships/hyperlink" Target="https://twitter.com/#!/manpowergroupuk/status/1118791278416633857" TargetMode="External" /><Relationship Id="rId835" Type="http://schemas.openxmlformats.org/officeDocument/2006/relationships/hyperlink" Target="https://twitter.com/#!/manpowergroupuk/status/1120322866631847937" TargetMode="External" /><Relationship Id="rId836" Type="http://schemas.openxmlformats.org/officeDocument/2006/relationships/hyperlink" Target="https://twitter.com/#!/manpowergroupuk/status/1120611384260202496" TargetMode="External" /><Relationship Id="rId837" Type="http://schemas.openxmlformats.org/officeDocument/2006/relationships/hyperlink" Target="https://twitter.com/#!/helenbrocklehu1/status/1121167522437521410" TargetMode="External" /><Relationship Id="rId838" Type="http://schemas.openxmlformats.org/officeDocument/2006/relationships/hyperlink" Target="https://twitter.com/#!/helenbrocklehu1/status/1121164980089499648" TargetMode="External" /><Relationship Id="rId839" Type="http://schemas.openxmlformats.org/officeDocument/2006/relationships/hyperlink" Target="https://twitter.com/#!/helenbrocklehu1/status/1121164980089499648" TargetMode="External" /><Relationship Id="rId840" Type="http://schemas.openxmlformats.org/officeDocument/2006/relationships/hyperlink" Target="https://twitter.com/#!/helenbrocklehu1/status/1121167522437521410" TargetMode="External" /><Relationship Id="rId841" Type="http://schemas.openxmlformats.org/officeDocument/2006/relationships/hyperlink" Target="https://twitter.com/#!/ecoleautomtl/status/1121170196528533504" TargetMode="External" /><Relationship Id="rId842" Type="http://schemas.openxmlformats.org/officeDocument/2006/relationships/hyperlink" Target="https://twitter.com/#!/shortyroc1979/status/1121184997468250112" TargetMode="External" /><Relationship Id="rId843" Type="http://schemas.openxmlformats.org/officeDocument/2006/relationships/hyperlink" Target="https://twitter.com/#!/tryfleet/status/1121257018591973376" TargetMode="External" /><Relationship Id="rId844" Type="http://schemas.openxmlformats.org/officeDocument/2006/relationships/hyperlink" Target="https://twitter.com/#!/quicktsi/status/1121287209909276672" TargetMode="External" /><Relationship Id="rId845" Type="http://schemas.openxmlformats.org/officeDocument/2006/relationships/hyperlink" Target="https://twitter.com/#!/chriswi37248709/status/1120671944033153024" TargetMode="External" /><Relationship Id="rId846" Type="http://schemas.openxmlformats.org/officeDocument/2006/relationships/hyperlink" Target="https://twitter.com/#!/chriswi37248709/status/1121312065669541888" TargetMode="External" /><Relationship Id="rId847" Type="http://schemas.openxmlformats.org/officeDocument/2006/relationships/hyperlink" Target="https://twitter.com/#!/amicussolutions/status/1121338224721506304" TargetMode="External" /><Relationship Id="rId848" Type="http://schemas.openxmlformats.org/officeDocument/2006/relationships/hyperlink" Target="https://twitter.com/#!/tomtomwebfleet/status/1121351284777521153" TargetMode="External" /><Relationship Id="rId849" Type="http://schemas.openxmlformats.org/officeDocument/2006/relationships/hyperlink" Target="https://twitter.com/#!/the_mover_mag/status/1121365900245045250" TargetMode="External" /><Relationship Id="rId850" Type="http://schemas.openxmlformats.org/officeDocument/2006/relationships/hyperlink" Target="https://twitter.com/#!/celems_pfisd/status/1121248696384012288" TargetMode="External" /><Relationship Id="rId851" Type="http://schemas.openxmlformats.org/officeDocument/2006/relationships/hyperlink" Target="https://twitter.com/#!/kbyers273/status/1121390297953513472" TargetMode="External" /><Relationship Id="rId852" Type="http://schemas.openxmlformats.org/officeDocument/2006/relationships/hyperlink" Target="https://twitter.com/#!/asmukltd/status/1121392496888696832" TargetMode="External" /><Relationship Id="rId853" Type="http://schemas.openxmlformats.org/officeDocument/2006/relationships/hyperlink" Target="https://twitter.com/#!/transendepod/status/1121393458407718912" TargetMode="External" /><Relationship Id="rId854" Type="http://schemas.openxmlformats.org/officeDocument/2006/relationships/hyperlink" Target="https://twitter.com/#!/transendepod/status/1121393458407718912" TargetMode="External" /><Relationship Id="rId855" Type="http://schemas.openxmlformats.org/officeDocument/2006/relationships/hyperlink" Target="https://twitter.com/#!/emptrainrept/status/1121398464993214465" TargetMode="External" /><Relationship Id="rId856" Type="http://schemas.openxmlformats.org/officeDocument/2006/relationships/hyperlink" Target="https://twitter.com/#!/rhaheather/status/1118458498130567168" TargetMode="External" /><Relationship Id="rId857" Type="http://schemas.openxmlformats.org/officeDocument/2006/relationships/hyperlink" Target="https://twitter.com/#!/rhaheather/status/1118458498130567168" TargetMode="External" /><Relationship Id="rId858" Type="http://schemas.openxmlformats.org/officeDocument/2006/relationships/hyperlink" Target="https://twitter.com/#!/rhaheather/status/1121403000189325312" TargetMode="External" /><Relationship Id="rId859" Type="http://schemas.openxmlformats.org/officeDocument/2006/relationships/hyperlink" Target="https://twitter.com/#!/rhaheather/status/1121403000189325312" TargetMode="External" /><Relationship Id="rId860" Type="http://schemas.openxmlformats.org/officeDocument/2006/relationships/hyperlink" Target="https://twitter.com/#!/theloadstar/status/1121405301658398720" TargetMode="External" /><Relationship Id="rId861" Type="http://schemas.openxmlformats.org/officeDocument/2006/relationships/hyperlink" Target="https://twitter.com/#!/commerciallines/status/1121414316530524161" TargetMode="External" /><Relationship Id="rId862" Type="http://schemas.openxmlformats.org/officeDocument/2006/relationships/hyperlink" Target="https://twitter.com/#!/alyourpalster/status/1121421366119542785" TargetMode="External" /><Relationship Id="rId863" Type="http://schemas.openxmlformats.org/officeDocument/2006/relationships/hyperlink" Target="https://twitter.com/#!/alyourpalster/status/1121421366119542785" TargetMode="External" /><Relationship Id="rId864" Type="http://schemas.openxmlformats.org/officeDocument/2006/relationships/hyperlink" Target="https://twitter.com/#!/pdisoftware/status/1121456005412466688" TargetMode="External" /><Relationship Id="rId865" Type="http://schemas.openxmlformats.org/officeDocument/2006/relationships/hyperlink" Target="https://twitter.com/#!/ttndailytweets/status/1121476291708854273" TargetMode="External" /><Relationship Id="rId866" Type="http://schemas.openxmlformats.org/officeDocument/2006/relationships/hyperlink" Target="https://twitter.com/#!/rocketcdl/status/1121483770832588801" TargetMode="External" /><Relationship Id="rId867" Type="http://schemas.openxmlformats.org/officeDocument/2006/relationships/hyperlink" Target="https://twitter.com/#!/taleman31/status/1121494543222755329" TargetMode="External" /><Relationship Id="rId868" Type="http://schemas.openxmlformats.org/officeDocument/2006/relationships/hyperlink" Target="https://twitter.com/#!/alexdc1/status/1121500992472780802" TargetMode="External" /><Relationship Id="rId869" Type="http://schemas.openxmlformats.org/officeDocument/2006/relationships/hyperlink" Target="https://twitter.com/#!/alexdc1/status/1121500992472780802" TargetMode="External" /><Relationship Id="rId870" Type="http://schemas.openxmlformats.org/officeDocument/2006/relationships/hyperlink" Target="https://twitter.com/#!/nomorebooks/status/1121516635087568903" TargetMode="External" /><Relationship Id="rId871" Type="http://schemas.openxmlformats.org/officeDocument/2006/relationships/hyperlink" Target="https://twitter.com/#!/nomorebooks/status/1121516635087568903" TargetMode="External" /><Relationship Id="rId872" Type="http://schemas.openxmlformats.org/officeDocument/2006/relationships/hyperlink" Target="https://twitter.com/#!/thecdlschool/status/1120338518683914240" TargetMode="External" /><Relationship Id="rId873" Type="http://schemas.openxmlformats.org/officeDocument/2006/relationships/hyperlink" Target="https://twitter.com/#!/thecdlschool/status/1121517928455733252" TargetMode="External" /><Relationship Id="rId874" Type="http://schemas.openxmlformats.org/officeDocument/2006/relationships/hyperlink" Target="https://twitter.com/#!/moeyd64/status/1121523639168319488" TargetMode="External" /><Relationship Id="rId875" Type="http://schemas.openxmlformats.org/officeDocument/2006/relationships/hyperlink" Target="https://twitter.com/#!/moeyd64/status/1121523639168319488" TargetMode="External" /><Relationship Id="rId876" Type="http://schemas.openxmlformats.org/officeDocument/2006/relationships/hyperlink" Target="https://twitter.com/#!/johnnylarueto/status/1121529648934993920" TargetMode="External" /><Relationship Id="rId877" Type="http://schemas.openxmlformats.org/officeDocument/2006/relationships/hyperlink" Target="https://twitter.com/#!/johnnylarueto/status/1121529648934993920" TargetMode="External" /><Relationship Id="rId878" Type="http://schemas.openxmlformats.org/officeDocument/2006/relationships/hyperlink" Target="https://twitter.com/#!/nedklee12/status/1121534795765305344" TargetMode="External" /><Relationship Id="rId879" Type="http://schemas.openxmlformats.org/officeDocument/2006/relationships/hyperlink" Target="https://twitter.com/#!/freightfactor1/status/1121214252054908929" TargetMode="External" /><Relationship Id="rId880" Type="http://schemas.openxmlformats.org/officeDocument/2006/relationships/hyperlink" Target="https://twitter.com/#!/freightfactor1/status/1121535807326756864" TargetMode="External" /><Relationship Id="rId881" Type="http://schemas.openxmlformats.org/officeDocument/2006/relationships/hyperlink" Target="https://twitter.com/#!/bryanco48015138/status/1121538034556477440" TargetMode="External" /><Relationship Id="rId882" Type="http://schemas.openxmlformats.org/officeDocument/2006/relationships/hyperlink" Target="https://twitter.com/#!/bryanco48015138/status/1121538034556477440" TargetMode="External" /><Relationship Id="rId883" Type="http://schemas.openxmlformats.org/officeDocument/2006/relationships/hyperlink" Target="https://twitter.com/#!/splicedwdm/status/1121543587957747714" TargetMode="External" /><Relationship Id="rId884" Type="http://schemas.openxmlformats.org/officeDocument/2006/relationships/hyperlink" Target="https://twitter.com/#!/splicedwdm/status/1121543587957747714" TargetMode="External" /><Relationship Id="rId885" Type="http://schemas.openxmlformats.org/officeDocument/2006/relationships/hyperlink" Target="https://twitter.com/#!/dashcamsdontlie/status/1121445491915378693" TargetMode="External" /><Relationship Id="rId886" Type="http://schemas.openxmlformats.org/officeDocument/2006/relationships/hyperlink" Target="https://twitter.com/#!/skinnybitch_ang/status/1121588775329701888" TargetMode="External" /><Relationship Id="rId887" Type="http://schemas.openxmlformats.org/officeDocument/2006/relationships/hyperlink" Target="https://twitter.com/#!/sourish_dhar/status/1121590901640294400" TargetMode="External" /><Relationship Id="rId888" Type="http://schemas.openxmlformats.org/officeDocument/2006/relationships/hyperlink" Target="https://twitter.com/#!/sourish_dhar/status/1121590901640294400" TargetMode="External" /><Relationship Id="rId889" Type="http://schemas.openxmlformats.org/officeDocument/2006/relationships/hyperlink" Target="https://twitter.com/#!/sourish_dhar/status/1121590901640294400" TargetMode="External" /><Relationship Id="rId890" Type="http://schemas.openxmlformats.org/officeDocument/2006/relationships/hyperlink" Target="https://twitter.com/#!/sourish_dhar/status/1121590901640294400" TargetMode="External" /><Relationship Id="rId891" Type="http://schemas.openxmlformats.org/officeDocument/2006/relationships/hyperlink" Target="https://twitter.com/#!/poweredbymhi/status/1121640494058967041" TargetMode="External" /><Relationship Id="rId892" Type="http://schemas.openxmlformats.org/officeDocument/2006/relationships/hyperlink" Target="https://twitter.com/#!/traffix1979/status/1121472949028974593" TargetMode="External" /><Relationship Id="rId893" Type="http://schemas.openxmlformats.org/officeDocument/2006/relationships/hyperlink" Target="https://twitter.com/#!/truckn/status/1121659226416242688" TargetMode="External" /><Relationship Id="rId894" Type="http://schemas.openxmlformats.org/officeDocument/2006/relationships/hyperlink" Target="https://twitter.com/#!/ictruckandvan/status/1121676559130120193" TargetMode="External" /><Relationship Id="rId895" Type="http://schemas.openxmlformats.org/officeDocument/2006/relationships/hyperlink" Target="https://twitter.com/#!/manpoweruktoday/status/1120991272569921538" TargetMode="External" /><Relationship Id="rId896" Type="http://schemas.openxmlformats.org/officeDocument/2006/relationships/hyperlink" Target="https://twitter.com/#!/manpoweruktoday/status/1121701710882324480" TargetMode="External" /><Relationship Id="rId897" Type="http://schemas.openxmlformats.org/officeDocument/2006/relationships/hyperlink" Target="https://twitter.com/#!/roadfreightappg/status/1118502321300934661" TargetMode="External" /><Relationship Id="rId898" Type="http://schemas.openxmlformats.org/officeDocument/2006/relationships/hyperlink" Target="https://twitter.com/#!/rhanews/status/1118117148965130240" TargetMode="External" /><Relationship Id="rId899" Type="http://schemas.openxmlformats.org/officeDocument/2006/relationships/hyperlink" Target="https://twitter.com/#!/rhanews/status/1118837741201035265" TargetMode="External" /><Relationship Id="rId900" Type="http://schemas.openxmlformats.org/officeDocument/2006/relationships/hyperlink" Target="https://twitter.com/#!/rhanews/status/1120688735560118278" TargetMode="External" /><Relationship Id="rId901" Type="http://schemas.openxmlformats.org/officeDocument/2006/relationships/hyperlink" Target="https://twitter.com/#!/7transcan/status/1120681312568926208" TargetMode="External" /><Relationship Id="rId902" Type="http://schemas.openxmlformats.org/officeDocument/2006/relationships/hyperlink" Target="https://twitter.com/#!/7transcan/status/1120681312568926208" TargetMode="External" /><Relationship Id="rId903" Type="http://schemas.openxmlformats.org/officeDocument/2006/relationships/hyperlink" Target="https://twitter.com/#!/7transcan/status/1121701719455535104" TargetMode="External" /><Relationship Id="rId904" Type="http://schemas.openxmlformats.org/officeDocument/2006/relationships/hyperlink" Target="https://twitter.com/#!/7transcan/status/1121701719455535104" TargetMode="External" /><Relationship Id="rId905" Type="http://schemas.openxmlformats.org/officeDocument/2006/relationships/hyperlink" Target="https://twitter.com/#!/rickrollvicvb/status/1121705492756086785" TargetMode="External" /><Relationship Id="rId906" Type="http://schemas.openxmlformats.org/officeDocument/2006/relationships/hyperlink" Target="https://twitter.com/#!/lilycroze/status/1121707653783146496" TargetMode="External" /><Relationship Id="rId907" Type="http://schemas.openxmlformats.org/officeDocument/2006/relationships/hyperlink" Target="https://twitter.com/#!/ukpapers/status/1121711804328103936" TargetMode="External" /><Relationship Id="rId908" Type="http://schemas.openxmlformats.org/officeDocument/2006/relationships/hyperlink" Target="https://twitter.com/#!/stoneridge_uk/status/1121753291811999749" TargetMode="External" /><Relationship Id="rId909" Type="http://schemas.openxmlformats.org/officeDocument/2006/relationships/hyperlink" Target="https://twitter.com/#!/jerrypdias/status/1121502889485037568" TargetMode="External" /><Relationship Id="rId910" Type="http://schemas.openxmlformats.org/officeDocument/2006/relationships/hyperlink" Target="https://twitter.com/#!/jamessreaney/status/1121764260659511297" TargetMode="External" /><Relationship Id="rId911" Type="http://schemas.openxmlformats.org/officeDocument/2006/relationships/hyperlink" Target="https://twitter.com/#!/jamessreaney/status/1121764260659511297" TargetMode="External" /><Relationship Id="rId912" Type="http://schemas.openxmlformats.org/officeDocument/2006/relationships/hyperlink" Target="https://api.twitter.com/1.1/geo/id/18810aa5b43e76c7.json" TargetMode="External" /><Relationship Id="rId913" Type="http://schemas.openxmlformats.org/officeDocument/2006/relationships/hyperlink" Target="https://api.twitter.com/1.1/geo/id/004ec16c62325149.json" TargetMode="External" /><Relationship Id="rId914" Type="http://schemas.openxmlformats.org/officeDocument/2006/relationships/hyperlink" Target="https://api.twitter.com/1.1/geo/id/004ec16c62325149.json" TargetMode="External" /><Relationship Id="rId915" Type="http://schemas.openxmlformats.org/officeDocument/2006/relationships/hyperlink" Target="https://api.twitter.com/1.1/geo/id/004ec16c62325149.json" TargetMode="External" /><Relationship Id="rId916" Type="http://schemas.openxmlformats.org/officeDocument/2006/relationships/hyperlink" Target="https://api.twitter.com/1.1/geo/id/004ec16c62325149.json" TargetMode="External" /><Relationship Id="rId917" Type="http://schemas.openxmlformats.org/officeDocument/2006/relationships/hyperlink" Target="https://api.twitter.com/1.1/geo/id/7b082d03ee1b544d.json" TargetMode="External" /><Relationship Id="rId918" Type="http://schemas.openxmlformats.org/officeDocument/2006/relationships/hyperlink" Target="https://api.twitter.com/1.1/geo/id/02bfa8238069803a.json" TargetMode="External" /><Relationship Id="rId919" Type="http://schemas.openxmlformats.org/officeDocument/2006/relationships/hyperlink" Target="https://api.twitter.com/1.1/geo/id/60e2c37980197297.json" TargetMode="External" /><Relationship Id="rId920" Type="http://schemas.openxmlformats.org/officeDocument/2006/relationships/hyperlink" Target="https://api.twitter.com/1.1/geo/id/fa3435044b52ecc7.json" TargetMode="External" /><Relationship Id="rId921" Type="http://schemas.openxmlformats.org/officeDocument/2006/relationships/hyperlink" Target="https://api.twitter.com/1.1/geo/id/fa3435044b52ecc7.json" TargetMode="External" /><Relationship Id="rId922" Type="http://schemas.openxmlformats.org/officeDocument/2006/relationships/hyperlink" Target="https://api.twitter.com/1.1/geo/id/dcd73905ee565216.json" TargetMode="External" /><Relationship Id="rId923" Type="http://schemas.openxmlformats.org/officeDocument/2006/relationships/hyperlink" Target="https://api.twitter.com/1.1/geo/id/42e46bc3663a4b5f.json" TargetMode="External" /><Relationship Id="rId924" Type="http://schemas.openxmlformats.org/officeDocument/2006/relationships/comments" Target="../comments1.xml" /><Relationship Id="rId925" Type="http://schemas.openxmlformats.org/officeDocument/2006/relationships/vmlDrawing" Target="../drawings/vmlDrawing1.vml" /><Relationship Id="rId926" Type="http://schemas.openxmlformats.org/officeDocument/2006/relationships/table" Target="../tables/table1.xml" /><Relationship Id="rId92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instagram.com/luzleaf" TargetMode="External" /><Relationship Id="rId2" Type="http://schemas.openxmlformats.org/officeDocument/2006/relationships/hyperlink" Target="http://t.co/6id5hPAU6x" TargetMode="External" /><Relationship Id="rId3" Type="http://schemas.openxmlformats.org/officeDocument/2006/relationships/hyperlink" Target="http://t.co/tEGOhYNu2F" TargetMode="External" /><Relationship Id="rId4" Type="http://schemas.openxmlformats.org/officeDocument/2006/relationships/hyperlink" Target="https://t.co/qqrkAAeYTU" TargetMode="External" /><Relationship Id="rId5" Type="http://schemas.openxmlformats.org/officeDocument/2006/relationships/hyperlink" Target="https://t.co/yN6xXywucC" TargetMode="External" /><Relationship Id="rId6" Type="http://schemas.openxmlformats.org/officeDocument/2006/relationships/hyperlink" Target="https://t.co/eYgnEZR1fe" TargetMode="External" /><Relationship Id="rId7" Type="http://schemas.openxmlformats.org/officeDocument/2006/relationships/hyperlink" Target="https://t.co/V0915hbYeO" TargetMode="External" /><Relationship Id="rId8" Type="http://schemas.openxmlformats.org/officeDocument/2006/relationships/hyperlink" Target="https://t.co/akEKLBvQV4" TargetMode="External" /><Relationship Id="rId9" Type="http://schemas.openxmlformats.org/officeDocument/2006/relationships/hyperlink" Target="http://t.co/M03m9tN8" TargetMode="External" /><Relationship Id="rId10" Type="http://schemas.openxmlformats.org/officeDocument/2006/relationships/hyperlink" Target="http://t.co/Oiq08jFZPR" TargetMode="External" /><Relationship Id="rId11" Type="http://schemas.openxmlformats.org/officeDocument/2006/relationships/hyperlink" Target="https://t.co/6PI79GANNr" TargetMode="External" /><Relationship Id="rId12" Type="http://schemas.openxmlformats.org/officeDocument/2006/relationships/hyperlink" Target="https://t.co/j9BoZFzAaf" TargetMode="External" /><Relationship Id="rId13" Type="http://schemas.openxmlformats.org/officeDocument/2006/relationships/hyperlink" Target="http://t.co/zqXBJMjzWD" TargetMode="External" /><Relationship Id="rId14" Type="http://schemas.openxmlformats.org/officeDocument/2006/relationships/hyperlink" Target="https://t.co/KOZn04YnoA" TargetMode="External" /><Relationship Id="rId15" Type="http://schemas.openxmlformats.org/officeDocument/2006/relationships/hyperlink" Target="https://t.co/sDoNo9ZQ2L" TargetMode="External" /><Relationship Id="rId16" Type="http://schemas.openxmlformats.org/officeDocument/2006/relationships/hyperlink" Target="https://t.co/J0ivYsxNin" TargetMode="External" /><Relationship Id="rId17" Type="http://schemas.openxmlformats.org/officeDocument/2006/relationships/hyperlink" Target="https://t.co/eim9y0wWDQ" TargetMode="External" /><Relationship Id="rId18" Type="http://schemas.openxmlformats.org/officeDocument/2006/relationships/hyperlink" Target="http://t.co/HDosBKuRuY" TargetMode="External" /><Relationship Id="rId19" Type="http://schemas.openxmlformats.org/officeDocument/2006/relationships/hyperlink" Target="https://t.co/IxLjEB2zlE" TargetMode="External" /><Relationship Id="rId20" Type="http://schemas.openxmlformats.org/officeDocument/2006/relationships/hyperlink" Target="https://t.co/TuMeEDhfc4" TargetMode="External" /><Relationship Id="rId21" Type="http://schemas.openxmlformats.org/officeDocument/2006/relationships/hyperlink" Target="https://t.co/OMxB0x7xC5" TargetMode="External" /><Relationship Id="rId22" Type="http://schemas.openxmlformats.org/officeDocument/2006/relationships/hyperlink" Target="https://t.co/wyOVgSLgBV" TargetMode="External" /><Relationship Id="rId23" Type="http://schemas.openxmlformats.org/officeDocument/2006/relationships/hyperlink" Target="https://t.co/1Y0wrE3WCm" TargetMode="External" /><Relationship Id="rId24" Type="http://schemas.openxmlformats.org/officeDocument/2006/relationships/hyperlink" Target="https://t.co/CBriTfa9R6" TargetMode="External" /><Relationship Id="rId25" Type="http://schemas.openxmlformats.org/officeDocument/2006/relationships/hyperlink" Target="https://t.co/lREXHpuaDD" TargetMode="External" /><Relationship Id="rId26" Type="http://schemas.openxmlformats.org/officeDocument/2006/relationships/hyperlink" Target="https://t.co/txyA3go5Ff" TargetMode="External" /><Relationship Id="rId27" Type="http://schemas.openxmlformats.org/officeDocument/2006/relationships/hyperlink" Target="http://t.co/kl09pXtIH1" TargetMode="External" /><Relationship Id="rId28" Type="http://schemas.openxmlformats.org/officeDocument/2006/relationships/hyperlink" Target="https://t.co/oERlEGHoif" TargetMode="External" /><Relationship Id="rId29" Type="http://schemas.openxmlformats.org/officeDocument/2006/relationships/hyperlink" Target="http://t.co/L8uln5raJ7" TargetMode="External" /><Relationship Id="rId30" Type="http://schemas.openxmlformats.org/officeDocument/2006/relationships/hyperlink" Target="https://t.co/pcTI1zCFnh" TargetMode="External" /><Relationship Id="rId31" Type="http://schemas.openxmlformats.org/officeDocument/2006/relationships/hyperlink" Target="https://t.co/QII1WpSyYl" TargetMode="External" /><Relationship Id="rId32" Type="http://schemas.openxmlformats.org/officeDocument/2006/relationships/hyperlink" Target="https://t.co/r6LVntSn4O" TargetMode="External" /><Relationship Id="rId33" Type="http://schemas.openxmlformats.org/officeDocument/2006/relationships/hyperlink" Target="https://t.co/hUXh5a6Nso" TargetMode="External" /><Relationship Id="rId34" Type="http://schemas.openxmlformats.org/officeDocument/2006/relationships/hyperlink" Target="https://t.co/bW0fdMH5eg" TargetMode="External" /><Relationship Id="rId35" Type="http://schemas.openxmlformats.org/officeDocument/2006/relationships/hyperlink" Target="https://t.co/TN1tL2C9Se" TargetMode="External" /><Relationship Id="rId36" Type="http://schemas.openxmlformats.org/officeDocument/2006/relationships/hyperlink" Target="https://t.co/tEJc8pwGZf" TargetMode="External" /><Relationship Id="rId37" Type="http://schemas.openxmlformats.org/officeDocument/2006/relationships/hyperlink" Target="https://t.co/9lKcZdZRwm" TargetMode="External" /><Relationship Id="rId38" Type="http://schemas.openxmlformats.org/officeDocument/2006/relationships/hyperlink" Target="https://t.co/0WHbHs4P2W" TargetMode="External" /><Relationship Id="rId39" Type="http://schemas.openxmlformats.org/officeDocument/2006/relationships/hyperlink" Target="https://t.co/RLUBT3JLHE" TargetMode="External" /><Relationship Id="rId40" Type="http://schemas.openxmlformats.org/officeDocument/2006/relationships/hyperlink" Target="http://t.co/QMDrF3SvCz" TargetMode="External" /><Relationship Id="rId41" Type="http://schemas.openxmlformats.org/officeDocument/2006/relationships/hyperlink" Target="https://t.co/1Xkl8AWhKD" TargetMode="External" /><Relationship Id="rId42" Type="http://schemas.openxmlformats.org/officeDocument/2006/relationships/hyperlink" Target="https://t.co/mWwZPJhOpV" TargetMode="External" /><Relationship Id="rId43" Type="http://schemas.openxmlformats.org/officeDocument/2006/relationships/hyperlink" Target="https://t.co/SV0yzC93Va" TargetMode="External" /><Relationship Id="rId44" Type="http://schemas.openxmlformats.org/officeDocument/2006/relationships/hyperlink" Target="https://t.co/eYgnEZR1fe" TargetMode="External" /><Relationship Id="rId45" Type="http://schemas.openxmlformats.org/officeDocument/2006/relationships/hyperlink" Target="https://t.co/UqYXNWqCCl" TargetMode="External" /><Relationship Id="rId46" Type="http://schemas.openxmlformats.org/officeDocument/2006/relationships/hyperlink" Target="https://t.co/BdVLHp6gDc" TargetMode="External" /><Relationship Id="rId47" Type="http://schemas.openxmlformats.org/officeDocument/2006/relationships/hyperlink" Target="https://t.co/bf9jeONcbP" TargetMode="External" /><Relationship Id="rId48" Type="http://schemas.openxmlformats.org/officeDocument/2006/relationships/hyperlink" Target="https://t.co/WT9WfXmRJT" TargetMode="External" /><Relationship Id="rId49" Type="http://schemas.openxmlformats.org/officeDocument/2006/relationships/hyperlink" Target="https://t.co/lfCnTjQjMn" TargetMode="External" /><Relationship Id="rId50" Type="http://schemas.openxmlformats.org/officeDocument/2006/relationships/hyperlink" Target="http://t.co/eSFNnY1H97" TargetMode="External" /><Relationship Id="rId51" Type="http://schemas.openxmlformats.org/officeDocument/2006/relationships/hyperlink" Target="https://t.co/9KlqCo6UPd" TargetMode="External" /><Relationship Id="rId52" Type="http://schemas.openxmlformats.org/officeDocument/2006/relationships/hyperlink" Target="http://t.co/CF4PUmM1Dy" TargetMode="External" /><Relationship Id="rId53" Type="http://schemas.openxmlformats.org/officeDocument/2006/relationships/hyperlink" Target="https://t.co/H1LO5ryNpw" TargetMode="External" /><Relationship Id="rId54" Type="http://schemas.openxmlformats.org/officeDocument/2006/relationships/hyperlink" Target="https://t.co/lXGG7dzZJ5" TargetMode="External" /><Relationship Id="rId55" Type="http://schemas.openxmlformats.org/officeDocument/2006/relationships/hyperlink" Target="https://t.co/vAWcFljq0L" TargetMode="External" /><Relationship Id="rId56" Type="http://schemas.openxmlformats.org/officeDocument/2006/relationships/hyperlink" Target="https://t.co/PyBQ3tfqGS" TargetMode="External" /><Relationship Id="rId57" Type="http://schemas.openxmlformats.org/officeDocument/2006/relationships/hyperlink" Target="http://t.co/HvDYiwfHFX" TargetMode="External" /><Relationship Id="rId58" Type="http://schemas.openxmlformats.org/officeDocument/2006/relationships/hyperlink" Target="https://t.co/cTCOwpkSJt" TargetMode="External" /><Relationship Id="rId59" Type="http://schemas.openxmlformats.org/officeDocument/2006/relationships/hyperlink" Target="https://t.co/yESUFUQlwP" TargetMode="External" /><Relationship Id="rId60" Type="http://schemas.openxmlformats.org/officeDocument/2006/relationships/hyperlink" Target="https://t.co/6EmdtDJBoV" TargetMode="External" /><Relationship Id="rId61" Type="http://schemas.openxmlformats.org/officeDocument/2006/relationships/hyperlink" Target="https://t.co/thi9jMLTQe" TargetMode="External" /><Relationship Id="rId62" Type="http://schemas.openxmlformats.org/officeDocument/2006/relationships/hyperlink" Target="https://t.co/7Hl7RlRwU5" TargetMode="External" /><Relationship Id="rId63" Type="http://schemas.openxmlformats.org/officeDocument/2006/relationships/hyperlink" Target="https://t.co/Bvye2HlfQA" TargetMode="External" /><Relationship Id="rId64" Type="http://schemas.openxmlformats.org/officeDocument/2006/relationships/hyperlink" Target="https://t.co/wb6y1lL6VZ" TargetMode="External" /><Relationship Id="rId65" Type="http://schemas.openxmlformats.org/officeDocument/2006/relationships/hyperlink" Target="http://t.co/QJ0pRAeUVA" TargetMode="External" /><Relationship Id="rId66" Type="http://schemas.openxmlformats.org/officeDocument/2006/relationships/hyperlink" Target="https://t.co/8Jvng3fOJA" TargetMode="External" /><Relationship Id="rId67" Type="http://schemas.openxmlformats.org/officeDocument/2006/relationships/hyperlink" Target="http://t.co/w6TNBWfgLG" TargetMode="External" /><Relationship Id="rId68" Type="http://schemas.openxmlformats.org/officeDocument/2006/relationships/hyperlink" Target="https://t.co/EqNN3bQf6V" TargetMode="External" /><Relationship Id="rId69" Type="http://schemas.openxmlformats.org/officeDocument/2006/relationships/hyperlink" Target="http://t.co/0e2TxHJN0O" TargetMode="External" /><Relationship Id="rId70" Type="http://schemas.openxmlformats.org/officeDocument/2006/relationships/hyperlink" Target="https://t.co/eyHu0I90Et" TargetMode="External" /><Relationship Id="rId71" Type="http://schemas.openxmlformats.org/officeDocument/2006/relationships/hyperlink" Target="https://t.co/YBjhvA3m8z" TargetMode="External" /><Relationship Id="rId72" Type="http://schemas.openxmlformats.org/officeDocument/2006/relationships/hyperlink" Target="https://t.co/OTgpuAQRSR" TargetMode="External" /><Relationship Id="rId73" Type="http://schemas.openxmlformats.org/officeDocument/2006/relationships/hyperlink" Target="http://t.co/ZPt1iZec3W" TargetMode="External" /><Relationship Id="rId74" Type="http://schemas.openxmlformats.org/officeDocument/2006/relationships/hyperlink" Target="https://t.co/oJ9lK7hfmu" TargetMode="External" /><Relationship Id="rId75" Type="http://schemas.openxmlformats.org/officeDocument/2006/relationships/hyperlink" Target="https://t.co/Enkg1Trt2r" TargetMode="External" /><Relationship Id="rId76" Type="http://schemas.openxmlformats.org/officeDocument/2006/relationships/hyperlink" Target="https://t.co/M6EEXjRRjM" TargetMode="External" /><Relationship Id="rId77" Type="http://schemas.openxmlformats.org/officeDocument/2006/relationships/hyperlink" Target="https://t.co/wxVyG9T7EA" TargetMode="External" /><Relationship Id="rId78" Type="http://schemas.openxmlformats.org/officeDocument/2006/relationships/hyperlink" Target="https://t.co/i4Gmw7ghBI" TargetMode="External" /><Relationship Id="rId79" Type="http://schemas.openxmlformats.org/officeDocument/2006/relationships/hyperlink" Target="http://t.co/cZ6ayUqzOX" TargetMode="External" /><Relationship Id="rId80" Type="http://schemas.openxmlformats.org/officeDocument/2006/relationships/hyperlink" Target="https://t.co/4MAxvV7JGo" TargetMode="External" /><Relationship Id="rId81" Type="http://schemas.openxmlformats.org/officeDocument/2006/relationships/hyperlink" Target="http://t.co/ddDLrK541x" TargetMode="External" /><Relationship Id="rId82" Type="http://schemas.openxmlformats.org/officeDocument/2006/relationships/hyperlink" Target="https://t.co/QydEz3ML9X" TargetMode="External" /><Relationship Id="rId83" Type="http://schemas.openxmlformats.org/officeDocument/2006/relationships/hyperlink" Target="https://t.co/Atu6mMk3WY" TargetMode="External" /><Relationship Id="rId84" Type="http://schemas.openxmlformats.org/officeDocument/2006/relationships/hyperlink" Target="http://t.co/OKWEDzsJLl" TargetMode="External" /><Relationship Id="rId85" Type="http://schemas.openxmlformats.org/officeDocument/2006/relationships/hyperlink" Target="http://t.co/KyYGKE531W" TargetMode="External" /><Relationship Id="rId86" Type="http://schemas.openxmlformats.org/officeDocument/2006/relationships/hyperlink" Target="http://t.co/nTMbMEHpg4" TargetMode="External" /><Relationship Id="rId87" Type="http://schemas.openxmlformats.org/officeDocument/2006/relationships/hyperlink" Target="https://t.co/ODh2E96uwT" TargetMode="External" /><Relationship Id="rId88" Type="http://schemas.openxmlformats.org/officeDocument/2006/relationships/hyperlink" Target="https://t.co/toWt0lxyrD" TargetMode="External" /><Relationship Id="rId89" Type="http://schemas.openxmlformats.org/officeDocument/2006/relationships/hyperlink" Target="https://t.co/RQrFOzX10k" TargetMode="External" /><Relationship Id="rId90" Type="http://schemas.openxmlformats.org/officeDocument/2006/relationships/hyperlink" Target="https://t.co/PYmvPg2r7f" TargetMode="External" /><Relationship Id="rId91" Type="http://schemas.openxmlformats.org/officeDocument/2006/relationships/hyperlink" Target="http://t.co/T3VFcS1yP5" TargetMode="External" /><Relationship Id="rId92" Type="http://schemas.openxmlformats.org/officeDocument/2006/relationships/hyperlink" Target="https://t.co/Xo4D7CSK38" TargetMode="External" /><Relationship Id="rId93" Type="http://schemas.openxmlformats.org/officeDocument/2006/relationships/hyperlink" Target="https://t.co/MkriR5VB6y" TargetMode="External" /><Relationship Id="rId94" Type="http://schemas.openxmlformats.org/officeDocument/2006/relationships/hyperlink" Target="http://t.co/KLwTTv8TGS" TargetMode="External" /><Relationship Id="rId95" Type="http://schemas.openxmlformats.org/officeDocument/2006/relationships/hyperlink" Target="http://t.co/XqH27g49x9" TargetMode="External" /><Relationship Id="rId96" Type="http://schemas.openxmlformats.org/officeDocument/2006/relationships/hyperlink" Target="https://t.co/E9lPPFryfb" TargetMode="External" /><Relationship Id="rId97" Type="http://schemas.openxmlformats.org/officeDocument/2006/relationships/hyperlink" Target="https://t.co/fyMdYZOYA3" TargetMode="External" /><Relationship Id="rId98" Type="http://schemas.openxmlformats.org/officeDocument/2006/relationships/hyperlink" Target="https://t.co/OwgHDACrUK" TargetMode="External" /><Relationship Id="rId99" Type="http://schemas.openxmlformats.org/officeDocument/2006/relationships/hyperlink" Target="https://t.co/XmHOkpxFwg" TargetMode="External" /><Relationship Id="rId100" Type="http://schemas.openxmlformats.org/officeDocument/2006/relationships/hyperlink" Target="https://t.co/ifBYCYW9xg" TargetMode="External" /><Relationship Id="rId101" Type="http://schemas.openxmlformats.org/officeDocument/2006/relationships/hyperlink" Target="https://t.co/vnzhHj7Wvf" TargetMode="External" /><Relationship Id="rId102" Type="http://schemas.openxmlformats.org/officeDocument/2006/relationships/hyperlink" Target="https://t.co/KHEbsVkq8K" TargetMode="External" /><Relationship Id="rId103" Type="http://schemas.openxmlformats.org/officeDocument/2006/relationships/hyperlink" Target="https://t.co/EWAoZfYg11" TargetMode="External" /><Relationship Id="rId104" Type="http://schemas.openxmlformats.org/officeDocument/2006/relationships/hyperlink" Target="https://t.co/ErMveW5OJ3" TargetMode="External" /><Relationship Id="rId105" Type="http://schemas.openxmlformats.org/officeDocument/2006/relationships/hyperlink" Target="https://t.co/7UYIqFZepD" TargetMode="External" /><Relationship Id="rId106" Type="http://schemas.openxmlformats.org/officeDocument/2006/relationships/hyperlink" Target="https://t.co/CYpGZTmQPq" TargetMode="External" /><Relationship Id="rId107" Type="http://schemas.openxmlformats.org/officeDocument/2006/relationships/hyperlink" Target="http://t.co/R6kWqELGyQ" TargetMode="External" /><Relationship Id="rId108" Type="http://schemas.openxmlformats.org/officeDocument/2006/relationships/hyperlink" Target="https://t.co/w0etPvvwvH" TargetMode="External" /><Relationship Id="rId109" Type="http://schemas.openxmlformats.org/officeDocument/2006/relationships/hyperlink" Target="https://t.co/cZkuBC0XTs" TargetMode="External" /><Relationship Id="rId110" Type="http://schemas.openxmlformats.org/officeDocument/2006/relationships/hyperlink" Target="http://t.co/sgtXZpJdFR" TargetMode="External" /><Relationship Id="rId111" Type="http://schemas.openxmlformats.org/officeDocument/2006/relationships/hyperlink" Target="http://t.co/JpbcrgYT6z" TargetMode="External" /><Relationship Id="rId112" Type="http://schemas.openxmlformats.org/officeDocument/2006/relationships/hyperlink" Target="https://t.co/FVn1ODPB7H" TargetMode="External" /><Relationship Id="rId113" Type="http://schemas.openxmlformats.org/officeDocument/2006/relationships/hyperlink" Target="https://t.co/r6fYomBVlL" TargetMode="External" /><Relationship Id="rId114" Type="http://schemas.openxmlformats.org/officeDocument/2006/relationships/hyperlink" Target="https://t.co/MKFbVYtRxb" TargetMode="External" /><Relationship Id="rId115" Type="http://schemas.openxmlformats.org/officeDocument/2006/relationships/hyperlink" Target="http://t.co/c4CdF5g9sQ" TargetMode="External" /><Relationship Id="rId116" Type="http://schemas.openxmlformats.org/officeDocument/2006/relationships/hyperlink" Target="https://t.co/elb5UntkTB" TargetMode="External" /><Relationship Id="rId117" Type="http://schemas.openxmlformats.org/officeDocument/2006/relationships/hyperlink" Target="https://t.co/QFSlXoi3Gw" TargetMode="External" /><Relationship Id="rId118" Type="http://schemas.openxmlformats.org/officeDocument/2006/relationships/hyperlink" Target="https://t.co/eYgnEZR1fe" TargetMode="External" /><Relationship Id="rId119" Type="http://schemas.openxmlformats.org/officeDocument/2006/relationships/hyperlink" Target="http://t.co/PzZVaPnSVB" TargetMode="External" /><Relationship Id="rId120" Type="http://schemas.openxmlformats.org/officeDocument/2006/relationships/hyperlink" Target="http://t.co/IaghNW8Xm2" TargetMode="External" /><Relationship Id="rId121" Type="http://schemas.openxmlformats.org/officeDocument/2006/relationships/hyperlink" Target="https://t.co/fzHi7kYoaz" TargetMode="External" /><Relationship Id="rId122" Type="http://schemas.openxmlformats.org/officeDocument/2006/relationships/hyperlink" Target="https://t.co/91ajNjT9lO" TargetMode="External" /><Relationship Id="rId123" Type="http://schemas.openxmlformats.org/officeDocument/2006/relationships/hyperlink" Target="http://t.co/T6LO16Brnt" TargetMode="External" /><Relationship Id="rId124" Type="http://schemas.openxmlformats.org/officeDocument/2006/relationships/hyperlink" Target="https://t.co/19QwS9qcks" TargetMode="External" /><Relationship Id="rId125" Type="http://schemas.openxmlformats.org/officeDocument/2006/relationships/hyperlink" Target="https://t.co/Hv9GzOQ2R3" TargetMode="External" /><Relationship Id="rId126" Type="http://schemas.openxmlformats.org/officeDocument/2006/relationships/hyperlink" Target="https://t.co/jTkp3kDcSZ" TargetMode="External" /><Relationship Id="rId127" Type="http://schemas.openxmlformats.org/officeDocument/2006/relationships/hyperlink" Target="https://t.co/3mt10yx6Tm" TargetMode="External" /><Relationship Id="rId128" Type="http://schemas.openxmlformats.org/officeDocument/2006/relationships/hyperlink" Target="https://t.co/yiIVwLaPNB" TargetMode="External" /><Relationship Id="rId129" Type="http://schemas.openxmlformats.org/officeDocument/2006/relationships/hyperlink" Target="http://t.co/3Z9kPKze6Q" TargetMode="External" /><Relationship Id="rId130" Type="http://schemas.openxmlformats.org/officeDocument/2006/relationships/hyperlink" Target="https://t.co/oWuY2Otpba" TargetMode="External" /><Relationship Id="rId131" Type="http://schemas.openxmlformats.org/officeDocument/2006/relationships/hyperlink" Target="https://t.co/ia9MPbhwuq" TargetMode="External" /><Relationship Id="rId132" Type="http://schemas.openxmlformats.org/officeDocument/2006/relationships/hyperlink" Target="https://t.co/b8LJdxwrz8" TargetMode="External" /><Relationship Id="rId133" Type="http://schemas.openxmlformats.org/officeDocument/2006/relationships/hyperlink" Target="http://t.co/goBvGRIt5W" TargetMode="External" /><Relationship Id="rId134" Type="http://schemas.openxmlformats.org/officeDocument/2006/relationships/hyperlink" Target="https://t.co/hEoLDh7bi5" TargetMode="External" /><Relationship Id="rId135" Type="http://schemas.openxmlformats.org/officeDocument/2006/relationships/hyperlink" Target="https://t.co/uD7SNq1HXM" TargetMode="External" /><Relationship Id="rId136" Type="http://schemas.openxmlformats.org/officeDocument/2006/relationships/hyperlink" Target="https://t.co/yNzgVAlB4D" TargetMode="External" /><Relationship Id="rId137" Type="http://schemas.openxmlformats.org/officeDocument/2006/relationships/hyperlink" Target="http://t.co/42NF9myJFC" TargetMode="External" /><Relationship Id="rId138" Type="http://schemas.openxmlformats.org/officeDocument/2006/relationships/hyperlink" Target="https://t.co/8bGn4MfewK" TargetMode="External" /><Relationship Id="rId139" Type="http://schemas.openxmlformats.org/officeDocument/2006/relationships/hyperlink" Target="http://t.co/sPmADVQ6It" TargetMode="External" /><Relationship Id="rId140" Type="http://schemas.openxmlformats.org/officeDocument/2006/relationships/hyperlink" Target="https://t.co/eYgnEZR1fe" TargetMode="External" /><Relationship Id="rId141" Type="http://schemas.openxmlformats.org/officeDocument/2006/relationships/hyperlink" Target="https://t.co/rJ0oOPsGBT" TargetMode="External" /><Relationship Id="rId142" Type="http://schemas.openxmlformats.org/officeDocument/2006/relationships/hyperlink" Target="https://t.co/xqRu03xDRk" TargetMode="External" /><Relationship Id="rId143" Type="http://schemas.openxmlformats.org/officeDocument/2006/relationships/hyperlink" Target="https://t.co/RMkf7jACew" TargetMode="External" /><Relationship Id="rId144" Type="http://schemas.openxmlformats.org/officeDocument/2006/relationships/hyperlink" Target="http://t.co/I3kjUoxKlg" TargetMode="External" /><Relationship Id="rId145" Type="http://schemas.openxmlformats.org/officeDocument/2006/relationships/hyperlink" Target="http://t.co/JLnNlsZgWW" TargetMode="External" /><Relationship Id="rId146" Type="http://schemas.openxmlformats.org/officeDocument/2006/relationships/hyperlink" Target="http://t.co/Mlj9a1KGw7" TargetMode="External" /><Relationship Id="rId147" Type="http://schemas.openxmlformats.org/officeDocument/2006/relationships/hyperlink" Target="https://t.co/mpAYmPYLiA" TargetMode="External" /><Relationship Id="rId148" Type="http://schemas.openxmlformats.org/officeDocument/2006/relationships/hyperlink" Target="https://t.co/1RfNxGqP4w" TargetMode="External" /><Relationship Id="rId149" Type="http://schemas.openxmlformats.org/officeDocument/2006/relationships/hyperlink" Target="https://t.co/PGjl86XG3I" TargetMode="External" /><Relationship Id="rId150" Type="http://schemas.openxmlformats.org/officeDocument/2006/relationships/hyperlink" Target="https://t.co/Jkmq4MMPMA" TargetMode="External" /><Relationship Id="rId151" Type="http://schemas.openxmlformats.org/officeDocument/2006/relationships/hyperlink" Target="https://t.co/j7h5FUygG3" TargetMode="External" /><Relationship Id="rId152" Type="http://schemas.openxmlformats.org/officeDocument/2006/relationships/hyperlink" Target="https://t.co/jSK8sv6Yih" TargetMode="External" /><Relationship Id="rId153" Type="http://schemas.openxmlformats.org/officeDocument/2006/relationships/hyperlink" Target="https://t.co/gV7JdTR841" TargetMode="External" /><Relationship Id="rId154" Type="http://schemas.openxmlformats.org/officeDocument/2006/relationships/hyperlink" Target="https://t.co/8qpJLhL9ir" TargetMode="External" /><Relationship Id="rId155" Type="http://schemas.openxmlformats.org/officeDocument/2006/relationships/hyperlink" Target="http://t.co/KZvPnWGLRU" TargetMode="External" /><Relationship Id="rId156" Type="http://schemas.openxmlformats.org/officeDocument/2006/relationships/hyperlink" Target="https://t.co/zF3Ukt5Suv" TargetMode="External" /><Relationship Id="rId157" Type="http://schemas.openxmlformats.org/officeDocument/2006/relationships/hyperlink" Target="https://t.co/wcwBxrIvBx" TargetMode="External" /><Relationship Id="rId158" Type="http://schemas.openxmlformats.org/officeDocument/2006/relationships/hyperlink" Target="https://t.co/dRquaMqdjt" TargetMode="External" /><Relationship Id="rId159" Type="http://schemas.openxmlformats.org/officeDocument/2006/relationships/hyperlink" Target="https://t.co/9cBMcSHzaO" TargetMode="External" /><Relationship Id="rId160" Type="http://schemas.openxmlformats.org/officeDocument/2006/relationships/hyperlink" Target="https://t.co/Jm9rTW5JfX" TargetMode="External" /><Relationship Id="rId161" Type="http://schemas.openxmlformats.org/officeDocument/2006/relationships/hyperlink" Target="http://t.co/eYZLNgalMh" TargetMode="External" /><Relationship Id="rId162" Type="http://schemas.openxmlformats.org/officeDocument/2006/relationships/hyperlink" Target="http://t.co/IbL01p7pYJ" TargetMode="External" /><Relationship Id="rId163" Type="http://schemas.openxmlformats.org/officeDocument/2006/relationships/hyperlink" Target="http://t.co/NVPI6AEI9E" TargetMode="External" /><Relationship Id="rId164" Type="http://schemas.openxmlformats.org/officeDocument/2006/relationships/hyperlink" Target="http://t.co/xt5wkTksDV" TargetMode="External" /><Relationship Id="rId165" Type="http://schemas.openxmlformats.org/officeDocument/2006/relationships/hyperlink" Target="http://t.co/Nw3VBck8U9" TargetMode="External" /><Relationship Id="rId166" Type="http://schemas.openxmlformats.org/officeDocument/2006/relationships/hyperlink" Target="https://t.co/ZO4fOGt5V3" TargetMode="External" /><Relationship Id="rId167" Type="http://schemas.openxmlformats.org/officeDocument/2006/relationships/hyperlink" Target="http://t.co/iqjUfc5Epw" TargetMode="External" /><Relationship Id="rId168" Type="http://schemas.openxmlformats.org/officeDocument/2006/relationships/hyperlink" Target="http://t.co/PsBpaw7vE3" TargetMode="External" /><Relationship Id="rId169" Type="http://schemas.openxmlformats.org/officeDocument/2006/relationships/hyperlink" Target="http://t.co/Cic8OymqFD" TargetMode="External" /><Relationship Id="rId170" Type="http://schemas.openxmlformats.org/officeDocument/2006/relationships/hyperlink" Target="http://t.co/GavHSpWA" TargetMode="External" /><Relationship Id="rId171" Type="http://schemas.openxmlformats.org/officeDocument/2006/relationships/hyperlink" Target="http://t.co/3mcsWBTIXw" TargetMode="External" /><Relationship Id="rId172" Type="http://schemas.openxmlformats.org/officeDocument/2006/relationships/hyperlink" Target="http://t.co/zbWxnNb8Zk" TargetMode="External" /><Relationship Id="rId173" Type="http://schemas.openxmlformats.org/officeDocument/2006/relationships/hyperlink" Target="https://t.co/dGeSEcB0Yu" TargetMode="External" /><Relationship Id="rId174" Type="http://schemas.openxmlformats.org/officeDocument/2006/relationships/hyperlink" Target="https://t.co/CT7l0yc2Fr" TargetMode="External" /><Relationship Id="rId175" Type="http://schemas.openxmlformats.org/officeDocument/2006/relationships/hyperlink" Target="https://t.co/tn6MKaH6mv" TargetMode="External" /><Relationship Id="rId176" Type="http://schemas.openxmlformats.org/officeDocument/2006/relationships/hyperlink" Target="https://t.co/8nxyF0aUKs" TargetMode="External" /><Relationship Id="rId177" Type="http://schemas.openxmlformats.org/officeDocument/2006/relationships/hyperlink" Target="https://t.co/NVA3MGxvRu" TargetMode="External" /><Relationship Id="rId178" Type="http://schemas.openxmlformats.org/officeDocument/2006/relationships/hyperlink" Target="https://t.co/XNZmWekE02" TargetMode="External" /><Relationship Id="rId179" Type="http://schemas.openxmlformats.org/officeDocument/2006/relationships/hyperlink" Target="https://t.co/pnYayGEiGk" TargetMode="External" /><Relationship Id="rId180" Type="http://schemas.openxmlformats.org/officeDocument/2006/relationships/hyperlink" Target="http://t.co/dEBxcWXZHL" TargetMode="External" /><Relationship Id="rId181" Type="http://schemas.openxmlformats.org/officeDocument/2006/relationships/hyperlink" Target="https://t.co/oJty7RyDtm" TargetMode="External" /><Relationship Id="rId182" Type="http://schemas.openxmlformats.org/officeDocument/2006/relationships/hyperlink" Target="https://t.co/YL4T1P2XbA" TargetMode="External" /><Relationship Id="rId183" Type="http://schemas.openxmlformats.org/officeDocument/2006/relationships/hyperlink" Target="http://t.co/6zzeHl3ZiQ" TargetMode="External" /><Relationship Id="rId184" Type="http://schemas.openxmlformats.org/officeDocument/2006/relationships/hyperlink" Target="https://t.co/Y8KDTrZhAj" TargetMode="External" /><Relationship Id="rId185" Type="http://schemas.openxmlformats.org/officeDocument/2006/relationships/hyperlink" Target="https://t.co/EXbP9BDOMD" TargetMode="External" /><Relationship Id="rId186" Type="http://schemas.openxmlformats.org/officeDocument/2006/relationships/hyperlink" Target="https://t.co/si8yrA7UzL" TargetMode="External" /><Relationship Id="rId187" Type="http://schemas.openxmlformats.org/officeDocument/2006/relationships/hyperlink" Target="http://t.co/9jz0ANsTuL" TargetMode="External" /><Relationship Id="rId188" Type="http://schemas.openxmlformats.org/officeDocument/2006/relationships/hyperlink" Target="http://t.co/8rx4lFTNxZ" TargetMode="External" /><Relationship Id="rId189" Type="http://schemas.openxmlformats.org/officeDocument/2006/relationships/hyperlink" Target="https://t.co/59Ir3ROzXB" TargetMode="External" /><Relationship Id="rId190" Type="http://schemas.openxmlformats.org/officeDocument/2006/relationships/hyperlink" Target="https://t.co/zjDw4uxWDg" TargetMode="External" /><Relationship Id="rId191" Type="http://schemas.openxmlformats.org/officeDocument/2006/relationships/hyperlink" Target="http://t.co/FPss24hG" TargetMode="External" /><Relationship Id="rId192" Type="http://schemas.openxmlformats.org/officeDocument/2006/relationships/hyperlink" Target="https://t.co/FATAeaxWcv" TargetMode="External" /><Relationship Id="rId193" Type="http://schemas.openxmlformats.org/officeDocument/2006/relationships/hyperlink" Target="https://t.co/pwJPDJ5FE7" TargetMode="External" /><Relationship Id="rId194" Type="http://schemas.openxmlformats.org/officeDocument/2006/relationships/hyperlink" Target="http://t.co/xAIW6WlZNX" TargetMode="External" /><Relationship Id="rId195" Type="http://schemas.openxmlformats.org/officeDocument/2006/relationships/hyperlink" Target="http://t.co/3I05Joj8VN" TargetMode="External" /><Relationship Id="rId196" Type="http://schemas.openxmlformats.org/officeDocument/2006/relationships/hyperlink" Target="https://t.co/qaa6Nr5Bvf" TargetMode="External" /><Relationship Id="rId197" Type="http://schemas.openxmlformats.org/officeDocument/2006/relationships/hyperlink" Target="https://t.co/xLzQI0oKCJ" TargetMode="External" /><Relationship Id="rId198" Type="http://schemas.openxmlformats.org/officeDocument/2006/relationships/hyperlink" Target="https://pbs.twimg.com/profile_banners/1163696714/1528272340" TargetMode="External" /><Relationship Id="rId199" Type="http://schemas.openxmlformats.org/officeDocument/2006/relationships/hyperlink" Target="https://pbs.twimg.com/profile_banners/866900105126854656/1545296657" TargetMode="External" /><Relationship Id="rId200" Type="http://schemas.openxmlformats.org/officeDocument/2006/relationships/hyperlink" Target="https://pbs.twimg.com/profile_banners/346072615/1414262525" TargetMode="External" /><Relationship Id="rId201" Type="http://schemas.openxmlformats.org/officeDocument/2006/relationships/hyperlink" Target="https://pbs.twimg.com/profile_banners/86796377/1488058704" TargetMode="External" /><Relationship Id="rId202" Type="http://schemas.openxmlformats.org/officeDocument/2006/relationships/hyperlink" Target="https://pbs.twimg.com/profile_banners/3001382111/1422367189" TargetMode="External" /><Relationship Id="rId203" Type="http://schemas.openxmlformats.org/officeDocument/2006/relationships/hyperlink" Target="https://pbs.twimg.com/profile_banners/2813744836/1412684588" TargetMode="External" /><Relationship Id="rId204" Type="http://schemas.openxmlformats.org/officeDocument/2006/relationships/hyperlink" Target="https://pbs.twimg.com/profile_banners/2863776275/1415278612" TargetMode="External" /><Relationship Id="rId205" Type="http://schemas.openxmlformats.org/officeDocument/2006/relationships/hyperlink" Target="https://pbs.twimg.com/profile_banners/2839926611/1451655688" TargetMode="External" /><Relationship Id="rId206" Type="http://schemas.openxmlformats.org/officeDocument/2006/relationships/hyperlink" Target="https://pbs.twimg.com/profile_banners/979290119747219456/1536582175" TargetMode="External" /><Relationship Id="rId207" Type="http://schemas.openxmlformats.org/officeDocument/2006/relationships/hyperlink" Target="https://pbs.twimg.com/profile_banners/978264774139105281/1549020468" TargetMode="External" /><Relationship Id="rId208" Type="http://schemas.openxmlformats.org/officeDocument/2006/relationships/hyperlink" Target="https://pbs.twimg.com/profile_banners/1113423972920590336/1554814676" TargetMode="External" /><Relationship Id="rId209" Type="http://schemas.openxmlformats.org/officeDocument/2006/relationships/hyperlink" Target="https://pbs.twimg.com/profile_banners/354167602/1539168609" TargetMode="External" /><Relationship Id="rId210" Type="http://schemas.openxmlformats.org/officeDocument/2006/relationships/hyperlink" Target="https://pbs.twimg.com/profile_banners/317395060/1394301029" TargetMode="External" /><Relationship Id="rId211" Type="http://schemas.openxmlformats.org/officeDocument/2006/relationships/hyperlink" Target="https://pbs.twimg.com/profile_banners/16931906/1542202502" TargetMode="External" /><Relationship Id="rId212" Type="http://schemas.openxmlformats.org/officeDocument/2006/relationships/hyperlink" Target="https://pbs.twimg.com/profile_banners/809189371/1552572198" TargetMode="External" /><Relationship Id="rId213" Type="http://schemas.openxmlformats.org/officeDocument/2006/relationships/hyperlink" Target="https://pbs.twimg.com/profile_banners/15964242/1447717555" TargetMode="External" /><Relationship Id="rId214" Type="http://schemas.openxmlformats.org/officeDocument/2006/relationships/hyperlink" Target="https://pbs.twimg.com/profile_banners/15039950/1555019408" TargetMode="External" /><Relationship Id="rId215" Type="http://schemas.openxmlformats.org/officeDocument/2006/relationships/hyperlink" Target="https://pbs.twimg.com/profile_banners/197579600/1515847011" TargetMode="External" /><Relationship Id="rId216" Type="http://schemas.openxmlformats.org/officeDocument/2006/relationships/hyperlink" Target="https://pbs.twimg.com/profile_banners/2589687589/1552384298" TargetMode="External" /><Relationship Id="rId217" Type="http://schemas.openxmlformats.org/officeDocument/2006/relationships/hyperlink" Target="https://pbs.twimg.com/profile_banners/2321219312/1413917370" TargetMode="External" /><Relationship Id="rId218" Type="http://schemas.openxmlformats.org/officeDocument/2006/relationships/hyperlink" Target="https://pbs.twimg.com/profile_banners/788900123711533056/1476923536" TargetMode="External" /><Relationship Id="rId219" Type="http://schemas.openxmlformats.org/officeDocument/2006/relationships/hyperlink" Target="https://pbs.twimg.com/profile_banners/799294174457712644/1487629930" TargetMode="External" /><Relationship Id="rId220" Type="http://schemas.openxmlformats.org/officeDocument/2006/relationships/hyperlink" Target="https://pbs.twimg.com/profile_banners/883164927225200640/1499403161" TargetMode="External" /><Relationship Id="rId221" Type="http://schemas.openxmlformats.org/officeDocument/2006/relationships/hyperlink" Target="https://pbs.twimg.com/profile_banners/3253224984/1555032986" TargetMode="External" /><Relationship Id="rId222" Type="http://schemas.openxmlformats.org/officeDocument/2006/relationships/hyperlink" Target="https://pbs.twimg.com/profile_banners/54983317/1555351951" TargetMode="External" /><Relationship Id="rId223" Type="http://schemas.openxmlformats.org/officeDocument/2006/relationships/hyperlink" Target="https://pbs.twimg.com/profile_banners/1095372582692491267/1556207421" TargetMode="External" /><Relationship Id="rId224" Type="http://schemas.openxmlformats.org/officeDocument/2006/relationships/hyperlink" Target="https://pbs.twimg.com/profile_banners/561155821/1549798007" TargetMode="External" /><Relationship Id="rId225" Type="http://schemas.openxmlformats.org/officeDocument/2006/relationships/hyperlink" Target="https://pbs.twimg.com/profile_banners/822215679726100480/1549425227" TargetMode="External" /><Relationship Id="rId226" Type="http://schemas.openxmlformats.org/officeDocument/2006/relationships/hyperlink" Target="https://pbs.twimg.com/profile_banners/11134252/1542124038" TargetMode="External" /><Relationship Id="rId227" Type="http://schemas.openxmlformats.org/officeDocument/2006/relationships/hyperlink" Target="https://pbs.twimg.com/profile_banners/25073877/1550087458" TargetMode="External" /><Relationship Id="rId228" Type="http://schemas.openxmlformats.org/officeDocument/2006/relationships/hyperlink" Target="https://pbs.twimg.com/profile_banners/822215673812119553/1553098760" TargetMode="External" /><Relationship Id="rId229" Type="http://schemas.openxmlformats.org/officeDocument/2006/relationships/hyperlink" Target="https://pbs.twimg.com/profile_banners/69159422/1548095075" TargetMode="External" /><Relationship Id="rId230" Type="http://schemas.openxmlformats.org/officeDocument/2006/relationships/hyperlink" Target="https://pbs.twimg.com/profile_banners/189628044/1413085342" TargetMode="External" /><Relationship Id="rId231" Type="http://schemas.openxmlformats.org/officeDocument/2006/relationships/hyperlink" Target="https://pbs.twimg.com/profile_banners/41435071/1549288678" TargetMode="External" /><Relationship Id="rId232" Type="http://schemas.openxmlformats.org/officeDocument/2006/relationships/hyperlink" Target="https://pbs.twimg.com/profile_banners/21322076/1374530325" TargetMode="External" /><Relationship Id="rId233" Type="http://schemas.openxmlformats.org/officeDocument/2006/relationships/hyperlink" Target="https://pbs.twimg.com/profile_banners/1278387528/1487589442" TargetMode="External" /><Relationship Id="rId234" Type="http://schemas.openxmlformats.org/officeDocument/2006/relationships/hyperlink" Target="https://pbs.twimg.com/profile_banners/832212701975834625/1551265204" TargetMode="External" /><Relationship Id="rId235" Type="http://schemas.openxmlformats.org/officeDocument/2006/relationships/hyperlink" Target="https://pbs.twimg.com/profile_banners/196979301/1456152813" TargetMode="External" /><Relationship Id="rId236" Type="http://schemas.openxmlformats.org/officeDocument/2006/relationships/hyperlink" Target="https://pbs.twimg.com/profile_banners/86200147/1362170533" TargetMode="External" /><Relationship Id="rId237" Type="http://schemas.openxmlformats.org/officeDocument/2006/relationships/hyperlink" Target="https://pbs.twimg.com/profile_banners/3368398018/1528920032" TargetMode="External" /><Relationship Id="rId238" Type="http://schemas.openxmlformats.org/officeDocument/2006/relationships/hyperlink" Target="https://pbs.twimg.com/profile_banners/884089152039505920/1500244672" TargetMode="External" /><Relationship Id="rId239" Type="http://schemas.openxmlformats.org/officeDocument/2006/relationships/hyperlink" Target="https://pbs.twimg.com/profile_banners/20402945/1533568341" TargetMode="External" /><Relationship Id="rId240" Type="http://schemas.openxmlformats.org/officeDocument/2006/relationships/hyperlink" Target="https://pbs.twimg.com/profile_banners/413145383/1554210847" TargetMode="External" /><Relationship Id="rId241" Type="http://schemas.openxmlformats.org/officeDocument/2006/relationships/hyperlink" Target="https://pbs.twimg.com/profile_banners/1113807259224682496/1554388082" TargetMode="External" /><Relationship Id="rId242" Type="http://schemas.openxmlformats.org/officeDocument/2006/relationships/hyperlink" Target="https://pbs.twimg.com/profile_banners/14449681/1347980916" TargetMode="External" /><Relationship Id="rId243" Type="http://schemas.openxmlformats.org/officeDocument/2006/relationships/hyperlink" Target="https://pbs.twimg.com/profile_banners/73070135/1515520992" TargetMode="External" /><Relationship Id="rId244" Type="http://schemas.openxmlformats.org/officeDocument/2006/relationships/hyperlink" Target="https://pbs.twimg.com/profile_banners/356955751/1469086228" TargetMode="External" /><Relationship Id="rId245" Type="http://schemas.openxmlformats.org/officeDocument/2006/relationships/hyperlink" Target="https://pbs.twimg.com/profile_banners/713030872354660352/1534177109" TargetMode="External" /><Relationship Id="rId246" Type="http://schemas.openxmlformats.org/officeDocument/2006/relationships/hyperlink" Target="https://pbs.twimg.com/profile_banners/313301071/1453981463" TargetMode="External" /><Relationship Id="rId247" Type="http://schemas.openxmlformats.org/officeDocument/2006/relationships/hyperlink" Target="https://pbs.twimg.com/profile_banners/741282942828318720/1501175029" TargetMode="External" /><Relationship Id="rId248" Type="http://schemas.openxmlformats.org/officeDocument/2006/relationships/hyperlink" Target="https://pbs.twimg.com/profile_banners/163816182/1544209917" TargetMode="External" /><Relationship Id="rId249" Type="http://schemas.openxmlformats.org/officeDocument/2006/relationships/hyperlink" Target="https://pbs.twimg.com/profile_banners/24959025/1495640451" TargetMode="External" /><Relationship Id="rId250" Type="http://schemas.openxmlformats.org/officeDocument/2006/relationships/hyperlink" Target="https://pbs.twimg.com/profile_banners/187353947/1398293049" TargetMode="External" /><Relationship Id="rId251" Type="http://schemas.openxmlformats.org/officeDocument/2006/relationships/hyperlink" Target="https://pbs.twimg.com/profile_banners/2851735757/1491915562" TargetMode="External" /><Relationship Id="rId252" Type="http://schemas.openxmlformats.org/officeDocument/2006/relationships/hyperlink" Target="https://pbs.twimg.com/profile_banners/47796743/1539961872" TargetMode="External" /><Relationship Id="rId253" Type="http://schemas.openxmlformats.org/officeDocument/2006/relationships/hyperlink" Target="https://pbs.twimg.com/profile_banners/4503774853/1546760604" TargetMode="External" /><Relationship Id="rId254" Type="http://schemas.openxmlformats.org/officeDocument/2006/relationships/hyperlink" Target="https://pbs.twimg.com/profile_banners/22547149/1350012761" TargetMode="External" /><Relationship Id="rId255" Type="http://schemas.openxmlformats.org/officeDocument/2006/relationships/hyperlink" Target="https://pbs.twimg.com/profile_banners/26810086/1404257268" TargetMode="External" /><Relationship Id="rId256" Type="http://schemas.openxmlformats.org/officeDocument/2006/relationships/hyperlink" Target="https://pbs.twimg.com/profile_banners/60661887/1555934937" TargetMode="External" /><Relationship Id="rId257" Type="http://schemas.openxmlformats.org/officeDocument/2006/relationships/hyperlink" Target="https://pbs.twimg.com/profile_banners/202135855/1553599635" TargetMode="External" /><Relationship Id="rId258" Type="http://schemas.openxmlformats.org/officeDocument/2006/relationships/hyperlink" Target="https://pbs.twimg.com/profile_banners/805710537279602689/1483530225" TargetMode="External" /><Relationship Id="rId259" Type="http://schemas.openxmlformats.org/officeDocument/2006/relationships/hyperlink" Target="https://pbs.twimg.com/profile_banners/2198470400/1502277400" TargetMode="External" /><Relationship Id="rId260" Type="http://schemas.openxmlformats.org/officeDocument/2006/relationships/hyperlink" Target="https://pbs.twimg.com/profile_banners/186045787/1544563170" TargetMode="External" /><Relationship Id="rId261" Type="http://schemas.openxmlformats.org/officeDocument/2006/relationships/hyperlink" Target="https://pbs.twimg.com/profile_banners/599588310/1504201625" TargetMode="External" /><Relationship Id="rId262" Type="http://schemas.openxmlformats.org/officeDocument/2006/relationships/hyperlink" Target="https://pbs.twimg.com/profile_banners/263143013/1427225560" TargetMode="External" /><Relationship Id="rId263" Type="http://schemas.openxmlformats.org/officeDocument/2006/relationships/hyperlink" Target="https://pbs.twimg.com/profile_banners/877905820788428801/1546445531" TargetMode="External" /><Relationship Id="rId264" Type="http://schemas.openxmlformats.org/officeDocument/2006/relationships/hyperlink" Target="https://pbs.twimg.com/profile_banners/1583761766/1414784444" TargetMode="External" /><Relationship Id="rId265" Type="http://schemas.openxmlformats.org/officeDocument/2006/relationships/hyperlink" Target="https://pbs.twimg.com/profile_banners/6402912/1444798077" TargetMode="External" /><Relationship Id="rId266" Type="http://schemas.openxmlformats.org/officeDocument/2006/relationships/hyperlink" Target="https://pbs.twimg.com/profile_banners/754798415469383680/1468889446" TargetMode="External" /><Relationship Id="rId267" Type="http://schemas.openxmlformats.org/officeDocument/2006/relationships/hyperlink" Target="https://pbs.twimg.com/profile_banners/106765039/1543437280" TargetMode="External" /><Relationship Id="rId268" Type="http://schemas.openxmlformats.org/officeDocument/2006/relationships/hyperlink" Target="https://pbs.twimg.com/profile_banners/381112363/1546624952" TargetMode="External" /><Relationship Id="rId269" Type="http://schemas.openxmlformats.org/officeDocument/2006/relationships/hyperlink" Target="https://pbs.twimg.com/profile_banners/798912657562669056/1546044885" TargetMode="External" /><Relationship Id="rId270" Type="http://schemas.openxmlformats.org/officeDocument/2006/relationships/hyperlink" Target="https://pbs.twimg.com/profile_banners/72653/1540335876" TargetMode="External" /><Relationship Id="rId271" Type="http://schemas.openxmlformats.org/officeDocument/2006/relationships/hyperlink" Target="https://pbs.twimg.com/profile_banners/2841820928/1547966996" TargetMode="External" /><Relationship Id="rId272" Type="http://schemas.openxmlformats.org/officeDocument/2006/relationships/hyperlink" Target="https://pbs.twimg.com/profile_banners/8216772/1506881357" TargetMode="External" /><Relationship Id="rId273" Type="http://schemas.openxmlformats.org/officeDocument/2006/relationships/hyperlink" Target="https://pbs.twimg.com/profile_banners/33592188/1552787220" TargetMode="External" /><Relationship Id="rId274" Type="http://schemas.openxmlformats.org/officeDocument/2006/relationships/hyperlink" Target="https://pbs.twimg.com/profile_banners/326774680/1548961401" TargetMode="External" /><Relationship Id="rId275" Type="http://schemas.openxmlformats.org/officeDocument/2006/relationships/hyperlink" Target="https://pbs.twimg.com/profile_banners/394150751/1556281189" TargetMode="External" /><Relationship Id="rId276" Type="http://schemas.openxmlformats.org/officeDocument/2006/relationships/hyperlink" Target="https://pbs.twimg.com/profile_banners/3751685369/1443579348" TargetMode="External" /><Relationship Id="rId277" Type="http://schemas.openxmlformats.org/officeDocument/2006/relationships/hyperlink" Target="https://pbs.twimg.com/profile_banners/78340097/1555316450" TargetMode="External" /><Relationship Id="rId278" Type="http://schemas.openxmlformats.org/officeDocument/2006/relationships/hyperlink" Target="https://pbs.twimg.com/profile_banners/484121627/1555569844" TargetMode="External" /><Relationship Id="rId279" Type="http://schemas.openxmlformats.org/officeDocument/2006/relationships/hyperlink" Target="https://pbs.twimg.com/profile_banners/249337765/1527404175" TargetMode="External" /><Relationship Id="rId280" Type="http://schemas.openxmlformats.org/officeDocument/2006/relationships/hyperlink" Target="https://pbs.twimg.com/profile_banners/75050644/1512075409" TargetMode="External" /><Relationship Id="rId281" Type="http://schemas.openxmlformats.org/officeDocument/2006/relationships/hyperlink" Target="https://pbs.twimg.com/profile_banners/24000965/1512409185" TargetMode="External" /><Relationship Id="rId282" Type="http://schemas.openxmlformats.org/officeDocument/2006/relationships/hyperlink" Target="https://pbs.twimg.com/profile_banners/21441287/1554760106" TargetMode="External" /><Relationship Id="rId283" Type="http://schemas.openxmlformats.org/officeDocument/2006/relationships/hyperlink" Target="https://pbs.twimg.com/profile_banners/4027499474/1494984529" TargetMode="External" /><Relationship Id="rId284" Type="http://schemas.openxmlformats.org/officeDocument/2006/relationships/hyperlink" Target="https://pbs.twimg.com/profile_banners/981562908/1526859953" TargetMode="External" /><Relationship Id="rId285" Type="http://schemas.openxmlformats.org/officeDocument/2006/relationships/hyperlink" Target="https://pbs.twimg.com/profile_banners/904706553521070080/1504535550" TargetMode="External" /><Relationship Id="rId286" Type="http://schemas.openxmlformats.org/officeDocument/2006/relationships/hyperlink" Target="https://pbs.twimg.com/profile_banners/9006272/1551910114" TargetMode="External" /><Relationship Id="rId287" Type="http://schemas.openxmlformats.org/officeDocument/2006/relationships/hyperlink" Target="https://pbs.twimg.com/profile_banners/48466793/1556084635" TargetMode="External" /><Relationship Id="rId288" Type="http://schemas.openxmlformats.org/officeDocument/2006/relationships/hyperlink" Target="https://pbs.twimg.com/profile_banners/1618505694/1389968979" TargetMode="External" /><Relationship Id="rId289" Type="http://schemas.openxmlformats.org/officeDocument/2006/relationships/hyperlink" Target="https://pbs.twimg.com/profile_banners/84162216/1552085559" TargetMode="External" /><Relationship Id="rId290" Type="http://schemas.openxmlformats.org/officeDocument/2006/relationships/hyperlink" Target="https://pbs.twimg.com/profile_banners/820845151/1362959098" TargetMode="External" /><Relationship Id="rId291" Type="http://schemas.openxmlformats.org/officeDocument/2006/relationships/hyperlink" Target="https://pbs.twimg.com/profile_banners/3576880157/1460301265" TargetMode="External" /><Relationship Id="rId292" Type="http://schemas.openxmlformats.org/officeDocument/2006/relationships/hyperlink" Target="https://pbs.twimg.com/profile_banners/1006278938/1463591207" TargetMode="External" /><Relationship Id="rId293" Type="http://schemas.openxmlformats.org/officeDocument/2006/relationships/hyperlink" Target="https://pbs.twimg.com/profile_banners/53517151/1399303366" TargetMode="External" /><Relationship Id="rId294" Type="http://schemas.openxmlformats.org/officeDocument/2006/relationships/hyperlink" Target="https://pbs.twimg.com/profile_banners/1546437576/1519217392" TargetMode="External" /><Relationship Id="rId295" Type="http://schemas.openxmlformats.org/officeDocument/2006/relationships/hyperlink" Target="https://pbs.twimg.com/profile_banners/1052605528549949440/1539795895" TargetMode="External" /><Relationship Id="rId296" Type="http://schemas.openxmlformats.org/officeDocument/2006/relationships/hyperlink" Target="https://pbs.twimg.com/profile_banners/3162911248/1436750837" TargetMode="External" /><Relationship Id="rId297" Type="http://schemas.openxmlformats.org/officeDocument/2006/relationships/hyperlink" Target="https://pbs.twimg.com/profile_banners/938015057119760384/1512495801" TargetMode="External" /><Relationship Id="rId298" Type="http://schemas.openxmlformats.org/officeDocument/2006/relationships/hyperlink" Target="https://pbs.twimg.com/profile_banners/316496755/1537365692" TargetMode="External" /><Relationship Id="rId299" Type="http://schemas.openxmlformats.org/officeDocument/2006/relationships/hyperlink" Target="https://pbs.twimg.com/profile_banners/3418461995/1555605853" TargetMode="External" /><Relationship Id="rId300" Type="http://schemas.openxmlformats.org/officeDocument/2006/relationships/hyperlink" Target="https://pbs.twimg.com/profile_banners/29197155/1539023656" TargetMode="External" /><Relationship Id="rId301" Type="http://schemas.openxmlformats.org/officeDocument/2006/relationships/hyperlink" Target="https://pbs.twimg.com/profile_banners/540732730/1401402107" TargetMode="External" /><Relationship Id="rId302" Type="http://schemas.openxmlformats.org/officeDocument/2006/relationships/hyperlink" Target="https://pbs.twimg.com/profile_banners/784231129/1530990891" TargetMode="External" /><Relationship Id="rId303" Type="http://schemas.openxmlformats.org/officeDocument/2006/relationships/hyperlink" Target="https://pbs.twimg.com/profile_banners/381139091/1527092131" TargetMode="External" /><Relationship Id="rId304" Type="http://schemas.openxmlformats.org/officeDocument/2006/relationships/hyperlink" Target="https://pbs.twimg.com/profile_banners/3144975525/1543760615" TargetMode="External" /><Relationship Id="rId305" Type="http://schemas.openxmlformats.org/officeDocument/2006/relationships/hyperlink" Target="https://pbs.twimg.com/profile_banners/7542802/1555965373" TargetMode="External" /><Relationship Id="rId306" Type="http://schemas.openxmlformats.org/officeDocument/2006/relationships/hyperlink" Target="https://pbs.twimg.com/profile_banners/40409545/1542343175" TargetMode="External" /><Relationship Id="rId307" Type="http://schemas.openxmlformats.org/officeDocument/2006/relationships/hyperlink" Target="https://pbs.twimg.com/profile_banners/215456604/1545373750" TargetMode="External" /><Relationship Id="rId308" Type="http://schemas.openxmlformats.org/officeDocument/2006/relationships/hyperlink" Target="https://pbs.twimg.com/profile_banners/56173745/1432188403" TargetMode="External" /><Relationship Id="rId309" Type="http://schemas.openxmlformats.org/officeDocument/2006/relationships/hyperlink" Target="https://pbs.twimg.com/profile_banners/3323313552/1537304257" TargetMode="External" /><Relationship Id="rId310" Type="http://schemas.openxmlformats.org/officeDocument/2006/relationships/hyperlink" Target="https://pbs.twimg.com/profile_banners/206364180/1476870560" TargetMode="External" /><Relationship Id="rId311" Type="http://schemas.openxmlformats.org/officeDocument/2006/relationships/hyperlink" Target="https://pbs.twimg.com/profile_banners/194512268/1554113638" TargetMode="External" /><Relationship Id="rId312" Type="http://schemas.openxmlformats.org/officeDocument/2006/relationships/hyperlink" Target="https://pbs.twimg.com/profile_banners/997589958/1556115003" TargetMode="External" /><Relationship Id="rId313" Type="http://schemas.openxmlformats.org/officeDocument/2006/relationships/hyperlink" Target="https://pbs.twimg.com/profile_banners/56781569/1385198362" TargetMode="External" /><Relationship Id="rId314" Type="http://schemas.openxmlformats.org/officeDocument/2006/relationships/hyperlink" Target="https://pbs.twimg.com/profile_banners/2871670448/1513670670" TargetMode="External" /><Relationship Id="rId315" Type="http://schemas.openxmlformats.org/officeDocument/2006/relationships/hyperlink" Target="https://pbs.twimg.com/profile_banners/1966876022/1424985081" TargetMode="External" /><Relationship Id="rId316" Type="http://schemas.openxmlformats.org/officeDocument/2006/relationships/hyperlink" Target="https://pbs.twimg.com/profile_banners/890543049536712704/1551180535" TargetMode="External" /><Relationship Id="rId317" Type="http://schemas.openxmlformats.org/officeDocument/2006/relationships/hyperlink" Target="https://pbs.twimg.com/profile_banners/944103128059691008/1513927701" TargetMode="External" /><Relationship Id="rId318" Type="http://schemas.openxmlformats.org/officeDocument/2006/relationships/hyperlink" Target="https://pbs.twimg.com/profile_banners/755861204/1554588637" TargetMode="External" /><Relationship Id="rId319" Type="http://schemas.openxmlformats.org/officeDocument/2006/relationships/hyperlink" Target="https://pbs.twimg.com/profile_banners/22449875/1552600371" TargetMode="External" /><Relationship Id="rId320" Type="http://schemas.openxmlformats.org/officeDocument/2006/relationships/hyperlink" Target="https://pbs.twimg.com/profile_banners/18263340/1540520182" TargetMode="External" /><Relationship Id="rId321" Type="http://schemas.openxmlformats.org/officeDocument/2006/relationships/hyperlink" Target="https://pbs.twimg.com/profile_banners/1036264785787215874/1547313801" TargetMode="External" /><Relationship Id="rId322" Type="http://schemas.openxmlformats.org/officeDocument/2006/relationships/hyperlink" Target="https://pbs.twimg.com/profile_banners/149954544/1549473491" TargetMode="External" /><Relationship Id="rId323" Type="http://schemas.openxmlformats.org/officeDocument/2006/relationships/hyperlink" Target="https://pbs.twimg.com/profile_banners/14370739/1498688161" TargetMode="External" /><Relationship Id="rId324" Type="http://schemas.openxmlformats.org/officeDocument/2006/relationships/hyperlink" Target="https://pbs.twimg.com/profile_banners/507883257/1392992646" TargetMode="External" /><Relationship Id="rId325" Type="http://schemas.openxmlformats.org/officeDocument/2006/relationships/hyperlink" Target="https://pbs.twimg.com/profile_banners/20455143/1398970462" TargetMode="External" /><Relationship Id="rId326" Type="http://schemas.openxmlformats.org/officeDocument/2006/relationships/hyperlink" Target="https://pbs.twimg.com/profile_banners/2992962508/1550184599" TargetMode="External" /><Relationship Id="rId327" Type="http://schemas.openxmlformats.org/officeDocument/2006/relationships/hyperlink" Target="https://pbs.twimg.com/profile_banners/20675681/1547292360" TargetMode="External" /><Relationship Id="rId328" Type="http://schemas.openxmlformats.org/officeDocument/2006/relationships/hyperlink" Target="https://pbs.twimg.com/profile_banners/327340568/1496669398" TargetMode="External" /><Relationship Id="rId329" Type="http://schemas.openxmlformats.org/officeDocument/2006/relationships/hyperlink" Target="https://pbs.twimg.com/profile_banners/2994674352/1479921371" TargetMode="External" /><Relationship Id="rId330" Type="http://schemas.openxmlformats.org/officeDocument/2006/relationships/hyperlink" Target="https://pbs.twimg.com/profile_banners/46315077/1556187795" TargetMode="External" /><Relationship Id="rId331" Type="http://schemas.openxmlformats.org/officeDocument/2006/relationships/hyperlink" Target="https://pbs.twimg.com/profile_banners/3232793442/1494366699" TargetMode="External" /><Relationship Id="rId332" Type="http://schemas.openxmlformats.org/officeDocument/2006/relationships/hyperlink" Target="https://pbs.twimg.com/profile_banners/730479827094921218/1544546236" TargetMode="External" /><Relationship Id="rId333" Type="http://schemas.openxmlformats.org/officeDocument/2006/relationships/hyperlink" Target="https://pbs.twimg.com/profile_banners/807898490/1462340205" TargetMode="External" /><Relationship Id="rId334" Type="http://schemas.openxmlformats.org/officeDocument/2006/relationships/hyperlink" Target="https://pbs.twimg.com/profile_banners/14534896/1435184095" TargetMode="External" /><Relationship Id="rId335" Type="http://schemas.openxmlformats.org/officeDocument/2006/relationships/hyperlink" Target="https://pbs.twimg.com/profile_banners/145019564/1508686112" TargetMode="External" /><Relationship Id="rId336" Type="http://schemas.openxmlformats.org/officeDocument/2006/relationships/hyperlink" Target="https://pbs.twimg.com/profile_banners/887126704568664064/1500347106" TargetMode="External" /><Relationship Id="rId337" Type="http://schemas.openxmlformats.org/officeDocument/2006/relationships/hyperlink" Target="https://pbs.twimg.com/profile_banners/342922268/1540618647" TargetMode="External" /><Relationship Id="rId338" Type="http://schemas.openxmlformats.org/officeDocument/2006/relationships/hyperlink" Target="https://pbs.twimg.com/profile_banners/897902161648119810/1514960968" TargetMode="External" /><Relationship Id="rId339" Type="http://schemas.openxmlformats.org/officeDocument/2006/relationships/hyperlink" Target="https://pbs.twimg.com/profile_banners/2899718247/1535039982" TargetMode="External" /><Relationship Id="rId340" Type="http://schemas.openxmlformats.org/officeDocument/2006/relationships/hyperlink" Target="https://pbs.twimg.com/profile_banners/71289947/1488475338" TargetMode="External" /><Relationship Id="rId341" Type="http://schemas.openxmlformats.org/officeDocument/2006/relationships/hyperlink" Target="https://pbs.twimg.com/profile_banners/619401819/1495282811" TargetMode="External" /><Relationship Id="rId342" Type="http://schemas.openxmlformats.org/officeDocument/2006/relationships/hyperlink" Target="https://pbs.twimg.com/profile_banners/740149146/1405394400" TargetMode="External" /><Relationship Id="rId343" Type="http://schemas.openxmlformats.org/officeDocument/2006/relationships/hyperlink" Target="https://pbs.twimg.com/profile_banners/1018917794690228224/1538688964" TargetMode="External" /><Relationship Id="rId344" Type="http://schemas.openxmlformats.org/officeDocument/2006/relationships/hyperlink" Target="https://pbs.twimg.com/profile_banners/513200822/1364217180" TargetMode="External" /><Relationship Id="rId345" Type="http://schemas.openxmlformats.org/officeDocument/2006/relationships/hyperlink" Target="https://pbs.twimg.com/profile_banners/14462419/1549887633" TargetMode="External" /><Relationship Id="rId346" Type="http://schemas.openxmlformats.org/officeDocument/2006/relationships/hyperlink" Target="https://pbs.twimg.com/profile_banners/251034857/1474608490" TargetMode="External" /><Relationship Id="rId347" Type="http://schemas.openxmlformats.org/officeDocument/2006/relationships/hyperlink" Target="https://pbs.twimg.com/profile_banners/957663943329222656/1517472004" TargetMode="External" /><Relationship Id="rId348" Type="http://schemas.openxmlformats.org/officeDocument/2006/relationships/hyperlink" Target="https://pbs.twimg.com/profile_banners/224819989/1463831757" TargetMode="External" /><Relationship Id="rId349" Type="http://schemas.openxmlformats.org/officeDocument/2006/relationships/hyperlink" Target="https://pbs.twimg.com/profile_banners/23589265/1464044355" TargetMode="External" /><Relationship Id="rId350" Type="http://schemas.openxmlformats.org/officeDocument/2006/relationships/hyperlink" Target="https://pbs.twimg.com/profile_banners/1308926202/1396223992" TargetMode="External" /><Relationship Id="rId351" Type="http://schemas.openxmlformats.org/officeDocument/2006/relationships/hyperlink" Target="https://pbs.twimg.com/profile_banners/259670448/1539338317" TargetMode="External" /><Relationship Id="rId352" Type="http://schemas.openxmlformats.org/officeDocument/2006/relationships/hyperlink" Target="https://pbs.twimg.com/profile_banners/1927148990/1552405386" TargetMode="External" /><Relationship Id="rId353" Type="http://schemas.openxmlformats.org/officeDocument/2006/relationships/hyperlink" Target="https://pbs.twimg.com/profile_banners/735061916146601989/1538053745" TargetMode="External" /><Relationship Id="rId354" Type="http://schemas.openxmlformats.org/officeDocument/2006/relationships/hyperlink" Target="https://pbs.twimg.com/profile_banners/13001192/1519856923" TargetMode="External" /><Relationship Id="rId355" Type="http://schemas.openxmlformats.org/officeDocument/2006/relationships/hyperlink" Target="https://pbs.twimg.com/profile_banners/1633052412/1461064203" TargetMode="External" /><Relationship Id="rId356" Type="http://schemas.openxmlformats.org/officeDocument/2006/relationships/hyperlink" Target="https://pbs.twimg.com/profile_banners/88345291/1453305875" TargetMode="External" /><Relationship Id="rId357" Type="http://schemas.openxmlformats.org/officeDocument/2006/relationships/hyperlink" Target="https://pbs.twimg.com/profile_banners/1734525270/1526567443" TargetMode="External" /><Relationship Id="rId358" Type="http://schemas.openxmlformats.org/officeDocument/2006/relationships/hyperlink" Target="https://pbs.twimg.com/profile_banners/1017787275629998081/1534430043" TargetMode="External" /><Relationship Id="rId359" Type="http://schemas.openxmlformats.org/officeDocument/2006/relationships/hyperlink" Target="https://pbs.twimg.com/profile_banners/52851653/1398388806" TargetMode="External" /><Relationship Id="rId360" Type="http://schemas.openxmlformats.org/officeDocument/2006/relationships/hyperlink" Target="https://pbs.twimg.com/profile_banners/26005689/1415308953" TargetMode="External" /><Relationship Id="rId361" Type="http://schemas.openxmlformats.org/officeDocument/2006/relationships/hyperlink" Target="https://pbs.twimg.com/profile_banners/972904272965881857/1555821870" TargetMode="External" /><Relationship Id="rId362" Type="http://schemas.openxmlformats.org/officeDocument/2006/relationships/hyperlink" Target="https://pbs.twimg.com/profile_banners/1394938777/1466621950" TargetMode="External" /><Relationship Id="rId363" Type="http://schemas.openxmlformats.org/officeDocument/2006/relationships/hyperlink" Target="https://pbs.twimg.com/profile_banners/759251/1508752874" TargetMode="External" /><Relationship Id="rId364" Type="http://schemas.openxmlformats.org/officeDocument/2006/relationships/hyperlink" Target="https://pbs.twimg.com/profile_banners/943094361679716353/1513965211" TargetMode="External" /><Relationship Id="rId365" Type="http://schemas.openxmlformats.org/officeDocument/2006/relationships/hyperlink" Target="https://pbs.twimg.com/profile_banners/1084140046100373504/1547406472" TargetMode="External" /><Relationship Id="rId366" Type="http://schemas.openxmlformats.org/officeDocument/2006/relationships/hyperlink" Target="https://pbs.twimg.com/profile_banners/267274566/1366481070" TargetMode="External" /><Relationship Id="rId367" Type="http://schemas.openxmlformats.org/officeDocument/2006/relationships/hyperlink" Target="https://pbs.twimg.com/profile_banners/12952842/1398714505" TargetMode="External" /><Relationship Id="rId368" Type="http://schemas.openxmlformats.org/officeDocument/2006/relationships/hyperlink" Target="https://pbs.twimg.com/profile_banners/16883300/1539203114" TargetMode="External" /><Relationship Id="rId369" Type="http://schemas.openxmlformats.org/officeDocument/2006/relationships/hyperlink" Target="https://pbs.twimg.com/profile_banners/1586888712/1534204774" TargetMode="External" /><Relationship Id="rId370" Type="http://schemas.openxmlformats.org/officeDocument/2006/relationships/hyperlink" Target="https://pbs.twimg.com/profile_banners/277536157/1539978212" TargetMode="External" /><Relationship Id="rId371" Type="http://schemas.openxmlformats.org/officeDocument/2006/relationships/hyperlink" Target="https://pbs.twimg.com/profile_banners/637284028/1421423027" TargetMode="External" /><Relationship Id="rId372" Type="http://schemas.openxmlformats.org/officeDocument/2006/relationships/hyperlink" Target="https://pbs.twimg.com/profile_banners/357679949/1400482518" TargetMode="External" /><Relationship Id="rId373" Type="http://schemas.openxmlformats.org/officeDocument/2006/relationships/hyperlink" Target="https://pbs.twimg.com/profile_banners/242903772/1494550077" TargetMode="External" /><Relationship Id="rId374" Type="http://schemas.openxmlformats.org/officeDocument/2006/relationships/hyperlink" Target="https://pbs.twimg.com/profile_banners/897114994210484226/1502726302" TargetMode="External" /><Relationship Id="rId375" Type="http://schemas.openxmlformats.org/officeDocument/2006/relationships/hyperlink" Target="https://pbs.twimg.com/profile_banners/704011412352442368/1487964072" TargetMode="External" /><Relationship Id="rId376" Type="http://schemas.openxmlformats.org/officeDocument/2006/relationships/hyperlink" Target="https://pbs.twimg.com/profile_banners/869123954/1532754108" TargetMode="External" /><Relationship Id="rId377" Type="http://schemas.openxmlformats.org/officeDocument/2006/relationships/hyperlink" Target="https://pbs.twimg.com/profile_banners/847547612119142404/1490907416" TargetMode="External" /><Relationship Id="rId378" Type="http://schemas.openxmlformats.org/officeDocument/2006/relationships/hyperlink" Target="https://pbs.twimg.com/profile_banners/17447949/1526410843" TargetMode="External" /><Relationship Id="rId379" Type="http://schemas.openxmlformats.org/officeDocument/2006/relationships/hyperlink" Target="https://pbs.twimg.com/profile_banners/24610862/1555662320" TargetMode="External" /><Relationship Id="rId380" Type="http://schemas.openxmlformats.org/officeDocument/2006/relationships/hyperlink" Target="https://pbs.twimg.com/profile_banners/323622526/1493865666" TargetMode="External" /><Relationship Id="rId381" Type="http://schemas.openxmlformats.org/officeDocument/2006/relationships/hyperlink" Target="https://pbs.twimg.com/profile_banners/738770876284477442/1471445484" TargetMode="External" /><Relationship Id="rId382" Type="http://schemas.openxmlformats.org/officeDocument/2006/relationships/hyperlink" Target="https://pbs.twimg.com/profile_banners/153504840/1465247415" TargetMode="External" /><Relationship Id="rId383" Type="http://schemas.openxmlformats.org/officeDocument/2006/relationships/hyperlink" Target="https://pbs.twimg.com/profile_banners/133758157/1447444808" TargetMode="External" /><Relationship Id="rId384" Type="http://schemas.openxmlformats.org/officeDocument/2006/relationships/hyperlink" Target="https://pbs.twimg.com/profile_banners/27741136/1423781781" TargetMode="External" /><Relationship Id="rId385" Type="http://schemas.openxmlformats.org/officeDocument/2006/relationships/hyperlink" Target="https://pbs.twimg.com/profile_banners/94682555/1519233288" TargetMode="External" /><Relationship Id="rId386" Type="http://schemas.openxmlformats.org/officeDocument/2006/relationships/hyperlink" Target="https://pbs.twimg.com/profile_banners/48400758/1418814731" TargetMode="External" /><Relationship Id="rId387" Type="http://schemas.openxmlformats.org/officeDocument/2006/relationships/hyperlink" Target="https://pbs.twimg.com/profile_banners/1019156439187804161/1547472098" TargetMode="External" /><Relationship Id="rId388" Type="http://schemas.openxmlformats.org/officeDocument/2006/relationships/hyperlink" Target="https://pbs.twimg.com/profile_banners/297138979/1545903079" TargetMode="External" /><Relationship Id="rId389" Type="http://schemas.openxmlformats.org/officeDocument/2006/relationships/hyperlink" Target="https://pbs.twimg.com/profile_banners/2648996348/1466960351" TargetMode="External" /><Relationship Id="rId390" Type="http://schemas.openxmlformats.org/officeDocument/2006/relationships/hyperlink" Target="https://pbs.twimg.com/profile_banners/141071353/1543894872" TargetMode="External" /><Relationship Id="rId391" Type="http://schemas.openxmlformats.org/officeDocument/2006/relationships/hyperlink" Target="https://pbs.twimg.com/profile_banners/731614779828109312/1552098252" TargetMode="External" /><Relationship Id="rId392" Type="http://schemas.openxmlformats.org/officeDocument/2006/relationships/hyperlink" Target="https://pbs.twimg.com/profile_banners/141074181/1555027007" TargetMode="External" /><Relationship Id="rId393" Type="http://schemas.openxmlformats.org/officeDocument/2006/relationships/hyperlink" Target="https://pbs.twimg.com/profile_banners/205615496/1556272306" TargetMode="External" /><Relationship Id="rId394" Type="http://schemas.openxmlformats.org/officeDocument/2006/relationships/hyperlink" Target="https://pbs.twimg.com/profile_banners/4208945423/1552395751" TargetMode="External" /><Relationship Id="rId395" Type="http://schemas.openxmlformats.org/officeDocument/2006/relationships/hyperlink" Target="https://pbs.twimg.com/profile_banners/843847820/1436283685" TargetMode="External" /><Relationship Id="rId396" Type="http://schemas.openxmlformats.org/officeDocument/2006/relationships/hyperlink" Target="https://pbs.twimg.com/profile_banners/794519515266777088/1508336113" TargetMode="External" /><Relationship Id="rId397" Type="http://schemas.openxmlformats.org/officeDocument/2006/relationships/hyperlink" Target="https://pbs.twimg.com/profile_banners/729084375762001920/1462668618" TargetMode="External" /><Relationship Id="rId398" Type="http://schemas.openxmlformats.org/officeDocument/2006/relationships/hyperlink" Target="https://pbs.twimg.com/profile_banners/983254848882720768/1545279590" TargetMode="External" /><Relationship Id="rId399" Type="http://schemas.openxmlformats.org/officeDocument/2006/relationships/hyperlink" Target="https://pbs.twimg.com/profile_banners/557213193/1420436245" TargetMode="External" /><Relationship Id="rId400" Type="http://schemas.openxmlformats.org/officeDocument/2006/relationships/hyperlink" Target="https://pbs.twimg.com/profile_banners/20562637/1545063807" TargetMode="External" /><Relationship Id="rId401" Type="http://schemas.openxmlformats.org/officeDocument/2006/relationships/hyperlink" Target="https://pbs.twimg.com/profile_banners/510615330/1529952300" TargetMode="External" /><Relationship Id="rId402" Type="http://schemas.openxmlformats.org/officeDocument/2006/relationships/hyperlink" Target="https://pbs.twimg.com/profile_banners/2511210782/1413918017" TargetMode="External" /><Relationship Id="rId403" Type="http://schemas.openxmlformats.org/officeDocument/2006/relationships/hyperlink" Target="https://pbs.twimg.com/profile_banners/17349191/1530562913" TargetMode="External" /><Relationship Id="rId404" Type="http://schemas.openxmlformats.org/officeDocument/2006/relationships/hyperlink" Target="https://pbs.twimg.com/profile_banners/18128547/1548345490" TargetMode="External" /><Relationship Id="rId405" Type="http://schemas.openxmlformats.org/officeDocument/2006/relationships/hyperlink" Target="https://pbs.twimg.com/profile_banners/248481789/1519837062" TargetMode="External" /><Relationship Id="rId406" Type="http://schemas.openxmlformats.org/officeDocument/2006/relationships/hyperlink" Target="https://pbs.twimg.com/profile_banners/2279709169/1483387553" TargetMode="External" /><Relationship Id="rId407" Type="http://schemas.openxmlformats.org/officeDocument/2006/relationships/hyperlink" Target="https://pbs.twimg.com/profile_banners/20637408/1526254947" TargetMode="External" /><Relationship Id="rId408" Type="http://schemas.openxmlformats.org/officeDocument/2006/relationships/hyperlink" Target="https://pbs.twimg.com/profile_banners/450904322/1465816539" TargetMode="External" /><Relationship Id="rId409" Type="http://schemas.openxmlformats.org/officeDocument/2006/relationships/hyperlink" Target="https://pbs.twimg.com/profile_banners/1564072062/1412800207" TargetMode="External" /><Relationship Id="rId410" Type="http://schemas.openxmlformats.org/officeDocument/2006/relationships/hyperlink" Target="https://pbs.twimg.com/profile_banners/3266368963/1436994852" TargetMode="External" /><Relationship Id="rId411" Type="http://schemas.openxmlformats.org/officeDocument/2006/relationships/hyperlink" Target="https://pbs.twimg.com/profile_banners/112798281/1541607436" TargetMode="External" /><Relationship Id="rId412" Type="http://schemas.openxmlformats.org/officeDocument/2006/relationships/hyperlink" Target="https://pbs.twimg.com/profile_banners/831533503468666882/1556121212" TargetMode="External" /><Relationship Id="rId413" Type="http://schemas.openxmlformats.org/officeDocument/2006/relationships/hyperlink" Target="https://pbs.twimg.com/profile_banners/285190720/1397268692" TargetMode="External" /><Relationship Id="rId414" Type="http://schemas.openxmlformats.org/officeDocument/2006/relationships/hyperlink" Target="https://pbs.twimg.com/profile_banners/2863546669/1542211556" TargetMode="External" /><Relationship Id="rId415" Type="http://schemas.openxmlformats.org/officeDocument/2006/relationships/hyperlink" Target="https://pbs.twimg.com/profile_banners/1408852670/1533848703" TargetMode="External" /><Relationship Id="rId416" Type="http://schemas.openxmlformats.org/officeDocument/2006/relationships/hyperlink" Target="https://pbs.twimg.com/profile_banners/25056415/1544443341" TargetMode="External" /><Relationship Id="rId417" Type="http://schemas.openxmlformats.org/officeDocument/2006/relationships/hyperlink" Target="https://pbs.twimg.com/profile_banners/1416369786/1368237640" TargetMode="External" /><Relationship Id="rId418" Type="http://schemas.openxmlformats.org/officeDocument/2006/relationships/hyperlink" Target="https://pbs.twimg.com/profile_banners/410757849/1506384911" TargetMode="External" /><Relationship Id="rId419" Type="http://schemas.openxmlformats.org/officeDocument/2006/relationships/hyperlink" Target="https://pbs.twimg.com/profile_banners/30354991/1553004657" TargetMode="External" /><Relationship Id="rId420" Type="http://schemas.openxmlformats.org/officeDocument/2006/relationships/hyperlink" Target="https://pbs.twimg.com/profile_banners/3145961315/1527027998" TargetMode="External" /><Relationship Id="rId421" Type="http://schemas.openxmlformats.org/officeDocument/2006/relationships/hyperlink" Target="https://pbs.twimg.com/profile_banners/25458410/1446429096" TargetMode="External" /><Relationship Id="rId422" Type="http://schemas.openxmlformats.org/officeDocument/2006/relationships/hyperlink" Target="https://pbs.twimg.com/profile_banners/26270132/1501269283" TargetMode="External" /><Relationship Id="rId423" Type="http://schemas.openxmlformats.org/officeDocument/2006/relationships/hyperlink" Target="https://pbs.twimg.com/profile_banners/1116058542400835584/1554924495" TargetMode="External" /><Relationship Id="rId424" Type="http://schemas.openxmlformats.org/officeDocument/2006/relationships/hyperlink" Target="https://pbs.twimg.com/profile_banners/399669441/1492111295" TargetMode="External" /><Relationship Id="rId425" Type="http://schemas.openxmlformats.org/officeDocument/2006/relationships/hyperlink" Target="https://pbs.twimg.com/profile_banners/186041925/1529277017" TargetMode="External" /><Relationship Id="rId426" Type="http://schemas.openxmlformats.org/officeDocument/2006/relationships/hyperlink" Target="https://pbs.twimg.com/profile_banners/3406019392/1438883585" TargetMode="External" /><Relationship Id="rId427" Type="http://schemas.openxmlformats.org/officeDocument/2006/relationships/hyperlink" Target="https://pbs.twimg.com/profile_banners/1092187092/1406794579" TargetMode="External" /><Relationship Id="rId428" Type="http://schemas.openxmlformats.org/officeDocument/2006/relationships/hyperlink" Target="https://pbs.twimg.com/profile_banners/292942965/1460710738" TargetMode="External" /><Relationship Id="rId429" Type="http://schemas.openxmlformats.org/officeDocument/2006/relationships/hyperlink" Target="https://pbs.twimg.com/profile_banners/3405809501/1438879434" TargetMode="External" /><Relationship Id="rId430" Type="http://schemas.openxmlformats.org/officeDocument/2006/relationships/hyperlink" Target="https://pbs.twimg.com/profile_banners/356786715/1509029428" TargetMode="External" /><Relationship Id="rId431" Type="http://schemas.openxmlformats.org/officeDocument/2006/relationships/hyperlink" Target="https://pbs.twimg.com/profile_banners/868598948/1542498100" TargetMode="External" /><Relationship Id="rId432" Type="http://schemas.openxmlformats.org/officeDocument/2006/relationships/hyperlink" Target="https://pbs.twimg.com/profile_banners/15458694/1549482935" TargetMode="External" /><Relationship Id="rId433" Type="http://schemas.openxmlformats.org/officeDocument/2006/relationships/hyperlink" Target="https://pbs.twimg.com/profile_banners/260851869/1482714763" TargetMode="External" /><Relationship Id="rId434" Type="http://schemas.openxmlformats.org/officeDocument/2006/relationships/hyperlink" Target="https://pbs.twimg.com/profile_banners/1032867653491163136/1555730847" TargetMode="External" /><Relationship Id="rId435" Type="http://schemas.openxmlformats.org/officeDocument/2006/relationships/hyperlink" Target="https://pbs.twimg.com/profile_banners/596934150/1545241967" TargetMode="External" /><Relationship Id="rId436" Type="http://schemas.openxmlformats.org/officeDocument/2006/relationships/hyperlink" Target="https://pbs.twimg.com/profile_banners/1424343872/1554747931" TargetMode="External" /><Relationship Id="rId437" Type="http://schemas.openxmlformats.org/officeDocument/2006/relationships/hyperlink" Target="https://pbs.twimg.com/profile_banners/244169490/1530025199" TargetMode="External" /><Relationship Id="rId438" Type="http://schemas.openxmlformats.org/officeDocument/2006/relationships/hyperlink" Target="https://pbs.twimg.com/profile_banners/958133793755316229/1517441161" TargetMode="External" /><Relationship Id="rId439" Type="http://schemas.openxmlformats.org/officeDocument/2006/relationships/hyperlink" Target="https://pbs.twimg.com/profile_banners/109702390/1541613868" TargetMode="External" /><Relationship Id="rId440" Type="http://schemas.openxmlformats.org/officeDocument/2006/relationships/hyperlink" Target="https://pbs.twimg.com/profile_banners/20227724/1497302124" TargetMode="External" /><Relationship Id="rId441" Type="http://schemas.openxmlformats.org/officeDocument/2006/relationships/hyperlink" Target="https://pbs.twimg.com/profile_banners/487345669/1551200414" TargetMode="External" /><Relationship Id="rId442" Type="http://schemas.openxmlformats.org/officeDocument/2006/relationships/hyperlink" Target="https://pbs.twimg.com/profile_banners/342134583/1442998729" TargetMode="External" /><Relationship Id="rId443" Type="http://schemas.openxmlformats.org/officeDocument/2006/relationships/hyperlink" Target="https://pbs.twimg.com/profile_banners/2809959174/1549845785" TargetMode="External" /><Relationship Id="rId444" Type="http://schemas.openxmlformats.org/officeDocument/2006/relationships/hyperlink" Target="https://pbs.twimg.com/profile_banners/1658684538/1547386607" TargetMode="External" /><Relationship Id="rId445" Type="http://schemas.openxmlformats.org/officeDocument/2006/relationships/hyperlink" Target="https://pbs.twimg.com/profile_banners/86531292/1404307952" TargetMode="External" /><Relationship Id="rId446" Type="http://schemas.openxmlformats.org/officeDocument/2006/relationships/hyperlink" Target="https://pbs.twimg.com/profile_banners/279623396/1445389919" TargetMode="External" /><Relationship Id="rId447" Type="http://schemas.openxmlformats.org/officeDocument/2006/relationships/hyperlink" Target="https://pbs.twimg.com/profile_banners/499221506/1441988132" TargetMode="External" /><Relationship Id="rId448" Type="http://schemas.openxmlformats.org/officeDocument/2006/relationships/hyperlink" Target="https://pbs.twimg.com/profile_banners/931276548/1553153004" TargetMode="External" /><Relationship Id="rId449" Type="http://schemas.openxmlformats.org/officeDocument/2006/relationships/hyperlink" Target="https://pbs.twimg.com/profile_banners/727931409801744384/1545940234" TargetMode="External" /><Relationship Id="rId450" Type="http://schemas.openxmlformats.org/officeDocument/2006/relationships/hyperlink" Target="https://pbs.twimg.com/profile_banners/3386319724/1438371577" TargetMode="External" /><Relationship Id="rId451" Type="http://schemas.openxmlformats.org/officeDocument/2006/relationships/hyperlink" Target="https://pbs.twimg.com/profile_banners/22666795/1419853459" TargetMode="External" /><Relationship Id="rId452" Type="http://schemas.openxmlformats.org/officeDocument/2006/relationships/hyperlink" Target="https://pbs.twimg.com/profile_banners/550703304/1396425448" TargetMode="External" /><Relationship Id="rId453" Type="http://schemas.openxmlformats.org/officeDocument/2006/relationships/hyperlink" Target="https://pbs.twimg.com/profile_banners/471741741/1401303859" TargetMode="External" /><Relationship Id="rId454" Type="http://schemas.openxmlformats.org/officeDocument/2006/relationships/hyperlink" Target="https://pbs.twimg.com/profile_banners/2602959463/1506338154" TargetMode="External" /><Relationship Id="rId455" Type="http://schemas.openxmlformats.org/officeDocument/2006/relationships/hyperlink" Target="https://pbs.twimg.com/profile_banners/945918632642494464/1514368023" TargetMode="External" /><Relationship Id="rId456" Type="http://schemas.openxmlformats.org/officeDocument/2006/relationships/hyperlink" Target="https://pbs.twimg.com/profile_banners/717686709983424513/1530688889" TargetMode="External" /><Relationship Id="rId457" Type="http://schemas.openxmlformats.org/officeDocument/2006/relationships/hyperlink" Target="https://pbs.twimg.com/profile_banners/22147639/1540314009" TargetMode="External" /><Relationship Id="rId458" Type="http://schemas.openxmlformats.org/officeDocument/2006/relationships/hyperlink" Target="https://pbs.twimg.com/profile_banners/134099142/1521411915" TargetMode="External" /><Relationship Id="rId459" Type="http://schemas.openxmlformats.org/officeDocument/2006/relationships/hyperlink" Target="https://pbs.twimg.com/profile_banners/187842578/1554757870" TargetMode="External" /><Relationship Id="rId460" Type="http://schemas.openxmlformats.org/officeDocument/2006/relationships/hyperlink" Target="https://pbs.twimg.com/profile_banners/262687553/1519664205" TargetMode="External" /><Relationship Id="rId461" Type="http://schemas.openxmlformats.org/officeDocument/2006/relationships/hyperlink" Target="https://pbs.twimg.com/profile_banners/27631892/1511096332" TargetMode="External" /><Relationship Id="rId462" Type="http://schemas.openxmlformats.org/officeDocument/2006/relationships/hyperlink" Target="https://pbs.twimg.com/profile_banners/3304319059/1537433001" TargetMode="External" /><Relationship Id="rId463" Type="http://schemas.openxmlformats.org/officeDocument/2006/relationships/hyperlink" Target="https://pbs.twimg.com/profile_banners/953856611943985152/1546786341" TargetMode="External" /><Relationship Id="rId464" Type="http://schemas.openxmlformats.org/officeDocument/2006/relationships/hyperlink" Target="https://pbs.twimg.com/profile_banners/306209103/1528582507" TargetMode="External" /><Relationship Id="rId465" Type="http://schemas.openxmlformats.org/officeDocument/2006/relationships/hyperlink" Target="https://pbs.twimg.com/profile_banners/40213270/1552393256"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6/bg.gif"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8/bg.gif"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3/bg.gif"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4/bg.gif"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4/bg.gif"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5/bg.png" TargetMode="External" /><Relationship Id="rId496" Type="http://schemas.openxmlformats.org/officeDocument/2006/relationships/hyperlink" Target="http://abs.twimg.com/images/themes/theme14/bg.gif"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6/bg.gif"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2/bg.gif"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9/bg.gif"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4/bg.gif" TargetMode="External" /><Relationship Id="rId519" Type="http://schemas.openxmlformats.org/officeDocument/2006/relationships/hyperlink" Target="http://abs.twimg.com/images/themes/theme19/bg.gif" TargetMode="External" /><Relationship Id="rId520" Type="http://schemas.openxmlformats.org/officeDocument/2006/relationships/hyperlink" Target="http://abs.twimg.com/images/themes/theme4/bg.gif"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5/bg.png"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4/bg.gif"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5/bg.png"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4/bg.gif"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15/bg.png"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1/bg.png"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bg.png" TargetMode="External" /><Relationship Id="rId542" Type="http://schemas.openxmlformats.org/officeDocument/2006/relationships/hyperlink" Target="http://abs.twimg.com/images/themes/theme1/bg.png"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3/bg.gif"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1/bg.png" TargetMode="External" /><Relationship Id="rId549" Type="http://schemas.openxmlformats.org/officeDocument/2006/relationships/hyperlink" Target="http://abs.twimg.com/images/themes/theme1/bg.png" TargetMode="External" /><Relationship Id="rId550" Type="http://schemas.openxmlformats.org/officeDocument/2006/relationships/hyperlink" Target="http://abs.twimg.com/images/themes/theme1/bg.png" TargetMode="External" /><Relationship Id="rId551" Type="http://schemas.openxmlformats.org/officeDocument/2006/relationships/hyperlink" Target="http://abs.twimg.com/images/themes/theme1/bg.png" TargetMode="External" /><Relationship Id="rId552" Type="http://schemas.openxmlformats.org/officeDocument/2006/relationships/hyperlink" Target="http://abs.twimg.com/images/themes/theme1/bg.png" TargetMode="External" /><Relationship Id="rId553" Type="http://schemas.openxmlformats.org/officeDocument/2006/relationships/hyperlink" Target="http://abs.twimg.com/images/themes/theme1/bg.png" TargetMode="External" /><Relationship Id="rId554" Type="http://schemas.openxmlformats.org/officeDocument/2006/relationships/hyperlink" Target="http://abs.twimg.com/images/themes/theme1/bg.png" TargetMode="External" /><Relationship Id="rId555" Type="http://schemas.openxmlformats.org/officeDocument/2006/relationships/hyperlink" Target="http://abs.twimg.com/images/themes/theme2/bg.gif" TargetMode="External" /><Relationship Id="rId556" Type="http://schemas.openxmlformats.org/officeDocument/2006/relationships/hyperlink" Target="http://abs.twimg.com/images/themes/theme4/bg.gif" TargetMode="External" /><Relationship Id="rId557" Type="http://schemas.openxmlformats.org/officeDocument/2006/relationships/hyperlink" Target="http://abs.twimg.com/images/themes/theme1/bg.png" TargetMode="External" /><Relationship Id="rId558" Type="http://schemas.openxmlformats.org/officeDocument/2006/relationships/hyperlink" Target="http://abs.twimg.com/images/themes/theme1/bg.png"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1/bg.png" TargetMode="External" /><Relationship Id="rId562" Type="http://schemas.openxmlformats.org/officeDocument/2006/relationships/hyperlink" Target="http://abs.twimg.com/images/themes/theme1/bg.png" TargetMode="External" /><Relationship Id="rId563" Type="http://schemas.openxmlformats.org/officeDocument/2006/relationships/hyperlink" Target="http://abs.twimg.com/images/themes/theme1/bg.png" TargetMode="External" /><Relationship Id="rId564" Type="http://schemas.openxmlformats.org/officeDocument/2006/relationships/hyperlink" Target="http://abs.twimg.com/images/themes/theme1/bg.png"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bg.png" TargetMode="External" /><Relationship Id="rId567" Type="http://schemas.openxmlformats.org/officeDocument/2006/relationships/hyperlink" Target="http://abs.twimg.com/images/themes/theme1/bg.png" TargetMode="External" /><Relationship Id="rId568" Type="http://schemas.openxmlformats.org/officeDocument/2006/relationships/hyperlink" Target="http://abs.twimg.com/images/themes/theme1/bg.png" TargetMode="External" /><Relationship Id="rId569" Type="http://schemas.openxmlformats.org/officeDocument/2006/relationships/hyperlink" Target="http://abs.twimg.com/images/themes/theme1/bg.png"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14/bg.gif" TargetMode="External" /><Relationship Id="rId572" Type="http://schemas.openxmlformats.org/officeDocument/2006/relationships/hyperlink" Target="http://abs.twimg.com/images/themes/theme1/bg.png" TargetMode="External" /><Relationship Id="rId573" Type="http://schemas.openxmlformats.org/officeDocument/2006/relationships/hyperlink" Target="http://abs.twimg.com/images/themes/theme1/bg.png" TargetMode="External" /><Relationship Id="rId574" Type="http://schemas.openxmlformats.org/officeDocument/2006/relationships/hyperlink" Target="http://abs.twimg.com/images/themes/theme1/bg.png" TargetMode="External" /><Relationship Id="rId575" Type="http://schemas.openxmlformats.org/officeDocument/2006/relationships/hyperlink" Target="http://abs.twimg.com/images/themes/theme1/bg.png"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1/bg.png"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1/bg.png" TargetMode="External" /><Relationship Id="rId580" Type="http://schemas.openxmlformats.org/officeDocument/2006/relationships/hyperlink" Target="http://abs.twimg.com/images/themes/theme1/bg.png" TargetMode="External" /><Relationship Id="rId581" Type="http://schemas.openxmlformats.org/officeDocument/2006/relationships/hyperlink" Target="http://abs.twimg.com/images/themes/theme1/bg.png" TargetMode="External" /><Relationship Id="rId582" Type="http://schemas.openxmlformats.org/officeDocument/2006/relationships/hyperlink" Target="http://abs.twimg.com/images/themes/theme15/bg.png" TargetMode="External" /><Relationship Id="rId583" Type="http://schemas.openxmlformats.org/officeDocument/2006/relationships/hyperlink" Target="http://abs.twimg.com/images/themes/theme1/bg.png" TargetMode="External" /><Relationship Id="rId584" Type="http://schemas.openxmlformats.org/officeDocument/2006/relationships/hyperlink" Target="http://abs.twimg.com/images/themes/theme14/bg.gif" TargetMode="External" /><Relationship Id="rId585" Type="http://schemas.openxmlformats.org/officeDocument/2006/relationships/hyperlink" Target="http://abs.twimg.com/images/themes/theme1/bg.png" TargetMode="External" /><Relationship Id="rId586" Type="http://schemas.openxmlformats.org/officeDocument/2006/relationships/hyperlink" Target="http://abs.twimg.com/images/themes/theme1/bg.png" TargetMode="External" /><Relationship Id="rId587" Type="http://schemas.openxmlformats.org/officeDocument/2006/relationships/hyperlink" Target="http://abs.twimg.com/images/themes/theme1/bg.png" TargetMode="External" /><Relationship Id="rId588" Type="http://schemas.openxmlformats.org/officeDocument/2006/relationships/hyperlink" Target="http://abs.twimg.com/images/themes/theme1/bg.png" TargetMode="External" /><Relationship Id="rId589" Type="http://schemas.openxmlformats.org/officeDocument/2006/relationships/hyperlink" Target="http://abs.twimg.com/images/themes/theme1/bg.png" TargetMode="External" /><Relationship Id="rId590" Type="http://schemas.openxmlformats.org/officeDocument/2006/relationships/hyperlink" Target="http://abs.twimg.com/images/themes/theme13/bg.gif" TargetMode="External" /><Relationship Id="rId591" Type="http://schemas.openxmlformats.org/officeDocument/2006/relationships/hyperlink" Target="http://abs.twimg.com/images/themes/theme2/bg.gif" TargetMode="External" /><Relationship Id="rId592" Type="http://schemas.openxmlformats.org/officeDocument/2006/relationships/hyperlink" Target="http://abs.twimg.com/images/themes/theme1/bg.png" TargetMode="External" /><Relationship Id="rId593" Type="http://schemas.openxmlformats.org/officeDocument/2006/relationships/hyperlink" Target="http://abs.twimg.com/images/themes/theme14/bg.gif" TargetMode="External" /><Relationship Id="rId594" Type="http://schemas.openxmlformats.org/officeDocument/2006/relationships/hyperlink" Target="http://abs.twimg.com/images/themes/theme14/bg.gif" TargetMode="External" /><Relationship Id="rId595" Type="http://schemas.openxmlformats.org/officeDocument/2006/relationships/hyperlink" Target="http://abs.twimg.com/images/themes/theme9/bg.gif" TargetMode="External" /><Relationship Id="rId596" Type="http://schemas.openxmlformats.org/officeDocument/2006/relationships/hyperlink" Target="http://abs.twimg.com/images/themes/theme14/bg.gif" TargetMode="External" /><Relationship Id="rId597" Type="http://schemas.openxmlformats.org/officeDocument/2006/relationships/hyperlink" Target="http://abs.twimg.com/images/themes/theme1/bg.png" TargetMode="External" /><Relationship Id="rId598" Type="http://schemas.openxmlformats.org/officeDocument/2006/relationships/hyperlink" Target="http://abs.twimg.com/images/themes/theme15/bg.png" TargetMode="External" /><Relationship Id="rId599" Type="http://schemas.openxmlformats.org/officeDocument/2006/relationships/hyperlink" Target="http://abs.twimg.com/images/themes/theme1/bg.png" TargetMode="External" /><Relationship Id="rId600" Type="http://schemas.openxmlformats.org/officeDocument/2006/relationships/hyperlink" Target="http://abs.twimg.com/images/themes/theme1/bg.png"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1/bg.png" TargetMode="External" /><Relationship Id="rId603" Type="http://schemas.openxmlformats.org/officeDocument/2006/relationships/hyperlink" Target="http://abs.twimg.com/images/themes/theme8/bg.gif" TargetMode="External" /><Relationship Id="rId604" Type="http://schemas.openxmlformats.org/officeDocument/2006/relationships/hyperlink" Target="http://abs.twimg.com/images/themes/theme1/bg.png" TargetMode="External" /><Relationship Id="rId605" Type="http://schemas.openxmlformats.org/officeDocument/2006/relationships/hyperlink" Target="http://abs.twimg.com/images/themes/theme1/bg.png" TargetMode="External" /><Relationship Id="rId606" Type="http://schemas.openxmlformats.org/officeDocument/2006/relationships/hyperlink" Target="http://abs.twimg.com/images/themes/theme10/bg.gif" TargetMode="External" /><Relationship Id="rId607" Type="http://schemas.openxmlformats.org/officeDocument/2006/relationships/hyperlink" Target="http://abs.twimg.com/images/themes/theme11/bg.gif" TargetMode="External" /><Relationship Id="rId608" Type="http://schemas.openxmlformats.org/officeDocument/2006/relationships/hyperlink" Target="http://abs.twimg.com/images/themes/theme1/bg.png" TargetMode="External" /><Relationship Id="rId609" Type="http://schemas.openxmlformats.org/officeDocument/2006/relationships/hyperlink" Target="http://abs.twimg.com/images/themes/theme1/bg.png" TargetMode="External" /><Relationship Id="rId610" Type="http://schemas.openxmlformats.org/officeDocument/2006/relationships/hyperlink" Target="http://abs.twimg.com/images/themes/theme1/bg.png" TargetMode="External" /><Relationship Id="rId611" Type="http://schemas.openxmlformats.org/officeDocument/2006/relationships/hyperlink" Target="http://abs.twimg.com/images/themes/theme14/bg.gif" TargetMode="External" /><Relationship Id="rId612" Type="http://schemas.openxmlformats.org/officeDocument/2006/relationships/hyperlink" Target="http://abs.twimg.com/images/themes/theme1/bg.png" TargetMode="External" /><Relationship Id="rId613" Type="http://schemas.openxmlformats.org/officeDocument/2006/relationships/hyperlink" Target="http://abs.twimg.com/images/themes/theme9/bg.gif" TargetMode="External" /><Relationship Id="rId614" Type="http://schemas.openxmlformats.org/officeDocument/2006/relationships/hyperlink" Target="http://abs.twimg.com/images/themes/theme6/bg.gif" TargetMode="External" /><Relationship Id="rId615" Type="http://schemas.openxmlformats.org/officeDocument/2006/relationships/hyperlink" Target="http://abs.twimg.com/images/themes/theme1/bg.png" TargetMode="External" /><Relationship Id="rId616" Type="http://schemas.openxmlformats.org/officeDocument/2006/relationships/hyperlink" Target="http://abs.twimg.com/images/themes/theme1/bg.png" TargetMode="External" /><Relationship Id="rId617" Type="http://schemas.openxmlformats.org/officeDocument/2006/relationships/hyperlink" Target="http://abs.twimg.com/images/themes/theme1/bg.png" TargetMode="External" /><Relationship Id="rId618" Type="http://schemas.openxmlformats.org/officeDocument/2006/relationships/hyperlink" Target="http://abs.twimg.com/images/themes/theme14/bg.gif" TargetMode="External" /><Relationship Id="rId619" Type="http://schemas.openxmlformats.org/officeDocument/2006/relationships/hyperlink" Target="http://abs.twimg.com/images/themes/theme1/bg.png" TargetMode="External" /><Relationship Id="rId620" Type="http://schemas.openxmlformats.org/officeDocument/2006/relationships/hyperlink" Target="http://abs.twimg.com/images/themes/theme1/bg.png" TargetMode="External" /><Relationship Id="rId621" Type="http://schemas.openxmlformats.org/officeDocument/2006/relationships/hyperlink" Target="http://abs.twimg.com/images/themes/theme5/bg.gif" TargetMode="External" /><Relationship Id="rId622" Type="http://schemas.openxmlformats.org/officeDocument/2006/relationships/hyperlink" Target="http://abs.twimg.com/images/themes/theme1/bg.png" TargetMode="External" /><Relationship Id="rId623" Type="http://schemas.openxmlformats.org/officeDocument/2006/relationships/hyperlink" Target="http://abs.twimg.com/images/themes/theme1/bg.png" TargetMode="External" /><Relationship Id="rId624" Type="http://schemas.openxmlformats.org/officeDocument/2006/relationships/hyperlink" Target="http://abs.twimg.com/images/themes/theme1/bg.png" TargetMode="External" /><Relationship Id="rId625" Type="http://schemas.openxmlformats.org/officeDocument/2006/relationships/hyperlink" Target="http://abs.twimg.com/images/themes/theme1/bg.png" TargetMode="External" /><Relationship Id="rId626" Type="http://schemas.openxmlformats.org/officeDocument/2006/relationships/hyperlink" Target="http://abs.twimg.com/images/themes/theme1/bg.png" TargetMode="External" /><Relationship Id="rId627" Type="http://schemas.openxmlformats.org/officeDocument/2006/relationships/hyperlink" Target="http://abs.twimg.com/images/themes/theme1/bg.png" TargetMode="External" /><Relationship Id="rId628" Type="http://schemas.openxmlformats.org/officeDocument/2006/relationships/hyperlink" Target="http://abs.twimg.com/images/themes/theme1/bg.png" TargetMode="External" /><Relationship Id="rId629" Type="http://schemas.openxmlformats.org/officeDocument/2006/relationships/hyperlink" Target="http://abs.twimg.com/images/themes/theme13/bg.gif" TargetMode="External" /><Relationship Id="rId630" Type="http://schemas.openxmlformats.org/officeDocument/2006/relationships/hyperlink" Target="http://abs.twimg.com/images/themes/theme1/bg.png" TargetMode="External" /><Relationship Id="rId631" Type="http://schemas.openxmlformats.org/officeDocument/2006/relationships/hyperlink" Target="http://abs.twimg.com/images/themes/theme1/bg.png" TargetMode="External" /><Relationship Id="rId632" Type="http://schemas.openxmlformats.org/officeDocument/2006/relationships/hyperlink" Target="http://abs.twimg.com/images/themes/theme13/bg.gif" TargetMode="External" /><Relationship Id="rId633" Type="http://schemas.openxmlformats.org/officeDocument/2006/relationships/hyperlink" Target="http://abs.twimg.com/images/themes/theme14/bg.gif" TargetMode="External" /><Relationship Id="rId634" Type="http://schemas.openxmlformats.org/officeDocument/2006/relationships/hyperlink" Target="http://abs.twimg.com/images/themes/theme1/bg.png" TargetMode="External" /><Relationship Id="rId635" Type="http://schemas.openxmlformats.org/officeDocument/2006/relationships/hyperlink" Target="http://abs.twimg.com/images/themes/theme1/bg.png" TargetMode="External" /><Relationship Id="rId636" Type="http://schemas.openxmlformats.org/officeDocument/2006/relationships/hyperlink" Target="http://abs.twimg.com/images/themes/theme1/bg.png" TargetMode="External" /><Relationship Id="rId637" Type="http://schemas.openxmlformats.org/officeDocument/2006/relationships/hyperlink" Target="http://abs.twimg.com/images/themes/theme1/bg.png" TargetMode="External" /><Relationship Id="rId638" Type="http://schemas.openxmlformats.org/officeDocument/2006/relationships/hyperlink" Target="http://abs.twimg.com/images/themes/theme1/bg.png" TargetMode="External" /><Relationship Id="rId639" Type="http://schemas.openxmlformats.org/officeDocument/2006/relationships/hyperlink" Target="http://abs.twimg.com/images/themes/theme4/bg.gif" TargetMode="External" /><Relationship Id="rId640" Type="http://schemas.openxmlformats.org/officeDocument/2006/relationships/hyperlink" Target="http://abs.twimg.com/images/themes/theme1/bg.png" TargetMode="External" /><Relationship Id="rId641" Type="http://schemas.openxmlformats.org/officeDocument/2006/relationships/hyperlink" Target="http://abs.twimg.com/images/themes/theme18/bg.gif" TargetMode="External" /><Relationship Id="rId642" Type="http://schemas.openxmlformats.org/officeDocument/2006/relationships/hyperlink" Target="http://abs.twimg.com/images/themes/theme2/bg.gif" TargetMode="External" /><Relationship Id="rId643" Type="http://schemas.openxmlformats.org/officeDocument/2006/relationships/hyperlink" Target="http://abs.twimg.com/images/themes/theme1/bg.png" TargetMode="External" /><Relationship Id="rId644" Type="http://schemas.openxmlformats.org/officeDocument/2006/relationships/hyperlink" Target="http://abs.twimg.com/images/themes/theme15/bg.png" TargetMode="External" /><Relationship Id="rId645" Type="http://schemas.openxmlformats.org/officeDocument/2006/relationships/hyperlink" Target="http://abs.twimg.com/images/themes/theme1/bg.png" TargetMode="External" /><Relationship Id="rId646" Type="http://schemas.openxmlformats.org/officeDocument/2006/relationships/hyperlink" Target="http://abs.twimg.com/images/themes/theme1/bg.png" TargetMode="External" /><Relationship Id="rId647" Type="http://schemas.openxmlformats.org/officeDocument/2006/relationships/hyperlink" Target="http://abs.twimg.com/images/themes/theme1/bg.png" TargetMode="External" /><Relationship Id="rId648" Type="http://schemas.openxmlformats.org/officeDocument/2006/relationships/hyperlink" Target="http://abs.twimg.com/images/themes/theme1/bg.png" TargetMode="External" /><Relationship Id="rId649" Type="http://schemas.openxmlformats.org/officeDocument/2006/relationships/hyperlink" Target="http://abs.twimg.com/images/themes/theme1/bg.png" TargetMode="External" /><Relationship Id="rId650" Type="http://schemas.openxmlformats.org/officeDocument/2006/relationships/hyperlink" Target="http://abs.twimg.com/images/themes/theme11/bg.gif" TargetMode="External" /><Relationship Id="rId651" Type="http://schemas.openxmlformats.org/officeDocument/2006/relationships/hyperlink" Target="http://abs.twimg.com/images/themes/theme15/bg.png" TargetMode="External" /><Relationship Id="rId652" Type="http://schemas.openxmlformats.org/officeDocument/2006/relationships/hyperlink" Target="http://abs.twimg.com/images/themes/theme7/bg.gif" TargetMode="External" /><Relationship Id="rId653" Type="http://schemas.openxmlformats.org/officeDocument/2006/relationships/hyperlink" Target="http://abs.twimg.com/images/themes/theme1/bg.png" TargetMode="External" /><Relationship Id="rId654" Type="http://schemas.openxmlformats.org/officeDocument/2006/relationships/hyperlink" Target="http://abs.twimg.com/images/themes/theme1/bg.png" TargetMode="External" /><Relationship Id="rId655" Type="http://schemas.openxmlformats.org/officeDocument/2006/relationships/hyperlink" Target="http://abs.twimg.com/images/themes/theme1/bg.png" TargetMode="External" /><Relationship Id="rId656" Type="http://schemas.openxmlformats.org/officeDocument/2006/relationships/hyperlink" Target="http://abs.twimg.com/images/themes/theme1/bg.png" TargetMode="External" /><Relationship Id="rId657" Type="http://schemas.openxmlformats.org/officeDocument/2006/relationships/hyperlink" Target="http://abs.twimg.com/images/themes/theme1/bg.png" TargetMode="External" /><Relationship Id="rId658" Type="http://schemas.openxmlformats.org/officeDocument/2006/relationships/hyperlink" Target="http://abs.twimg.com/images/themes/theme18/bg.gif" TargetMode="External" /><Relationship Id="rId659" Type="http://schemas.openxmlformats.org/officeDocument/2006/relationships/hyperlink" Target="http://abs.twimg.com/images/themes/theme1/bg.png" TargetMode="External" /><Relationship Id="rId660" Type="http://schemas.openxmlformats.org/officeDocument/2006/relationships/hyperlink" Target="http://abs.twimg.com/images/themes/theme18/bg.gif" TargetMode="External" /><Relationship Id="rId661" Type="http://schemas.openxmlformats.org/officeDocument/2006/relationships/hyperlink" Target="http://abs.twimg.com/images/themes/theme1/bg.png" TargetMode="External" /><Relationship Id="rId662" Type="http://schemas.openxmlformats.org/officeDocument/2006/relationships/hyperlink" Target="http://abs.twimg.com/images/themes/theme1/bg.png" TargetMode="External" /><Relationship Id="rId663" Type="http://schemas.openxmlformats.org/officeDocument/2006/relationships/hyperlink" Target="http://abs.twimg.com/images/themes/theme1/bg.png" TargetMode="External" /><Relationship Id="rId664" Type="http://schemas.openxmlformats.org/officeDocument/2006/relationships/hyperlink" Target="http://abs.twimg.com/images/themes/theme1/bg.png" TargetMode="External" /><Relationship Id="rId665" Type="http://schemas.openxmlformats.org/officeDocument/2006/relationships/hyperlink" Target="http://abs.twimg.com/images/themes/theme1/bg.png" TargetMode="External" /><Relationship Id="rId666" Type="http://schemas.openxmlformats.org/officeDocument/2006/relationships/hyperlink" Target="http://abs.twimg.com/images/themes/theme13/bg.gif" TargetMode="External" /><Relationship Id="rId667" Type="http://schemas.openxmlformats.org/officeDocument/2006/relationships/hyperlink" Target="http://abs.twimg.com/images/themes/theme1/bg.png" TargetMode="External" /><Relationship Id="rId668" Type="http://schemas.openxmlformats.org/officeDocument/2006/relationships/hyperlink" Target="http://abs.twimg.com/images/themes/theme1/bg.png" TargetMode="External" /><Relationship Id="rId669" Type="http://schemas.openxmlformats.org/officeDocument/2006/relationships/hyperlink" Target="http://abs.twimg.com/images/themes/theme16/bg.gif" TargetMode="External" /><Relationship Id="rId670" Type="http://schemas.openxmlformats.org/officeDocument/2006/relationships/hyperlink" Target="http://abs.twimg.com/images/themes/theme14/bg.gif" TargetMode="External" /><Relationship Id="rId671" Type="http://schemas.openxmlformats.org/officeDocument/2006/relationships/hyperlink" Target="http://abs.twimg.com/images/themes/theme1/bg.png" TargetMode="External" /><Relationship Id="rId672" Type="http://schemas.openxmlformats.org/officeDocument/2006/relationships/hyperlink" Target="http://abs.twimg.com/images/themes/theme1/bg.png" TargetMode="External" /><Relationship Id="rId673" Type="http://schemas.openxmlformats.org/officeDocument/2006/relationships/hyperlink" Target="http://abs.twimg.com/images/themes/theme6/bg.gif" TargetMode="External" /><Relationship Id="rId674" Type="http://schemas.openxmlformats.org/officeDocument/2006/relationships/hyperlink" Target="http://abs.twimg.com/images/themes/theme1/bg.png" TargetMode="External" /><Relationship Id="rId675" Type="http://schemas.openxmlformats.org/officeDocument/2006/relationships/hyperlink" Target="http://abs.twimg.com/images/themes/theme1/bg.png" TargetMode="External" /><Relationship Id="rId676" Type="http://schemas.openxmlformats.org/officeDocument/2006/relationships/hyperlink" Target="http://abs.twimg.com/images/themes/theme1/bg.png" TargetMode="External" /><Relationship Id="rId677" Type="http://schemas.openxmlformats.org/officeDocument/2006/relationships/hyperlink" Target="http://abs.twimg.com/images/themes/theme1/bg.png" TargetMode="External" /><Relationship Id="rId678" Type="http://schemas.openxmlformats.org/officeDocument/2006/relationships/hyperlink" Target="http://abs.twimg.com/images/themes/theme1/bg.png" TargetMode="External" /><Relationship Id="rId679" Type="http://schemas.openxmlformats.org/officeDocument/2006/relationships/hyperlink" Target="http://abs.twimg.com/images/themes/theme1/bg.png" TargetMode="External" /><Relationship Id="rId680" Type="http://schemas.openxmlformats.org/officeDocument/2006/relationships/hyperlink" Target="http://abs.twimg.com/images/themes/theme1/bg.png" TargetMode="External" /><Relationship Id="rId681" Type="http://schemas.openxmlformats.org/officeDocument/2006/relationships/hyperlink" Target="http://abs.twimg.com/images/themes/theme1/bg.png" TargetMode="External" /><Relationship Id="rId682" Type="http://schemas.openxmlformats.org/officeDocument/2006/relationships/hyperlink" Target="http://abs.twimg.com/images/themes/theme9/bg.gif" TargetMode="External" /><Relationship Id="rId683" Type="http://schemas.openxmlformats.org/officeDocument/2006/relationships/hyperlink" Target="http://abs.twimg.com/images/themes/theme1/bg.png" TargetMode="External" /><Relationship Id="rId684" Type="http://schemas.openxmlformats.org/officeDocument/2006/relationships/hyperlink" Target="http://abs.twimg.com/images/themes/theme1/bg.png" TargetMode="External" /><Relationship Id="rId685" Type="http://schemas.openxmlformats.org/officeDocument/2006/relationships/hyperlink" Target="http://abs.twimg.com/images/themes/theme1/bg.png" TargetMode="External" /><Relationship Id="rId686" Type="http://schemas.openxmlformats.org/officeDocument/2006/relationships/hyperlink" Target="http://abs.twimg.com/images/themes/theme1/bg.png" TargetMode="External" /><Relationship Id="rId687" Type="http://schemas.openxmlformats.org/officeDocument/2006/relationships/hyperlink" Target="http://abs.twimg.com/images/themes/theme1/bg.png" TargetMode="External" /><Relationship Id="rId688" Type="http://schemas.openxmlformats.org/officeDocument/2006/relationships/hyperlink" Target="http://abs.twimg.com/images/themes/theme1/bg.png" TargetMode="External" /><Relationship Id="rId689" Type="http://schemas.openxmlformats.org/officeDocument/2006/relationships/hyperlink" Target="http://abs.twimg.com/images/themes/theme1/bg.png" TargetMode="External" /><Relationship Id="rId690" Type="http://schemas.openxmlformats.org/officeDocument/2006/relationships/hyperlink" Target="http://abs.twimg.com/images/themes/theme8/bg.gif" TargetMode="External" /><Relationship Id="rId691" Type="http://schemas.openxmlformats.org/officeDocument/2006/relationships/hyperlink" Target="http://abs.twimg.com/images/themes/theme1/bg.png" TargetMode="External" /><Relationship Id="rId692" Type="http://schemas.openxmlformats.org/officeDocument/2006/relationships/hyperlink" Target="http://abs.twimg.com/images/themes/theme1/bg.png" TargetMode="External" /><Relationship Id="rId693" Type="http://schemas.openxmlformats.org/officeDocument/2006/relationships/hyperlink" Target="http://abs.twimg.com/images/themes/theme1/bg.png" TargetMode="External" /><Relationship Id="rId694" Type="http://schemas.openxmlformats.org/officeDocument/2006/relationships/hyperlink" Target="http://abs.twimg.com/images/themes/theme14/bg.gif" TargetMode="External" /><Relationship Id="rId695" Type="http://schemas.openxmlformats.org/officeDocument/2006/relationships/hyperlink" Target="http://abs.twimg.com/images/themes/theme14/bg.gif" TargetMode="External" /><Relationship Id="rId696" Type="http://schemas.openxmlformats.org/officeDocument/2006/relationships/hyperlink" Target="http://abs.twimg.com/images/themes/theme1/bg.png" TargetMode="External" /><Relationship Id="rId697" Type="http://schemas.openxmlformats.org/officeDocument/2006/relationships/hyperlink" Target="http://abs.twimg.com/images/themes/theme1/bg.png" TargetMode="External" /><Relationship Id="rId698" Type="http://schemas.openxmlformats.org/officeDocument/2006/relationships/hyperlink" Target="http://abs.twimg.com/images/themes/theme1/bg.png" TargetMode="External" /><Relationship Id="rId699" Type="http://schemas.openxmlformats.org/officeDocument/2006/relationships/hyperlink" Target="http://abs.twimg.com/images/themes/theme1/bg.png" TargetMode="External" /><Relationship Id="rId700" Type="http://schemas.openxmlformats.org/officeDocument/2006/relationships/hyperlink" Target="http://abs.twimg.com/images/themes/theme1/bg.png" TargetMode="External" /><Relationship Id="rId701" Type="http://schemas.openxmlformats.org/officeDocument/2006/relationships/hyperlink" Target="http://abs.twimg.com/images/themes/theme1/bg.png" TargetMode="External" /><Relationship Id="rId702" Type="http://schemas.openxmlformats.org/officeDocument/2006/relationships/hyperlink" Target="http://abs.twimg.com/images/themes/theme1/bg.png" TargetMode="External" /><Relationship Id="rId703" Type="http://schemas.openxmlformats.org/officeDocument/2006/relationships/hyperlink" Target="http://abs.twimg.com/images/themes/theme15/bg.png" TargetMode="External" /><Relationship Id="rId704" Type="http://schemas.openxmlformats.org/officeDocument/2006/relationships/hyperlink" Target="http://abs.twimg.com/images/themes/theme1/bg.png" TargetMode="External" /><Relationship Id="rId705" Type="http://schemas.openxmlformats.org/officeDocument/2006/relationships/hyperlink" Target="http://abs.twimg.com/images/themes/theme1/bg.png" TargetMode="External" /><Relationship Id="rId706" Type="http://schemas.openxmlformats.org/officeDocument/2006/relationships/hyperlink" Target="http://abs.twimg.com/images/themes/theme1/bg.png" TargetMode="External" /><Relationship Id="rId707" Type="http://schemas.openxmlformats.org/officeDocument/2006/relationships/hyperlink" Target="http://abs.twimg.com/images/themes/theme1/bg.png" TargetMode="External" /><Relationship Id="rId708" Type="http://schemas.openxmlformats.org/officeDocument/2006/relationships/hyperlink" Target="http://abs.twimg.com/images/themes/theme1/bg.png" TargetMode="External" /><Relationship Id="rId709" Type="http://schemas.openxmlformats.org/officeDocument/2006/relationships/hyperlink" Target="http://abs.twimg.com/images/themes/theme6/bg.gif" TargetMode="External" /><Relationship Id="rId710" Type="http://schemas.openxmlformats.org/officeDocument/2006/relationships/hyperlink" Target="http://abs.twimg.com/images/themes/theme1/bg.png" TargetMode="External" /><Relationship Id="rId711" Type="http://schemas.openxmlformats.org/officeDocument/2006/relationships/hyperlink" Target="http://abs.twimg.com/images/themes/theme1/bg.png" TargetMode="External" /><Relationship Id="rId712" Type="http://schemas.openxmlformats.org/officeDocument/2006/relationships/hyperlink" Target="http://abs.twimg.com/images/themes/theme18/bg.gif" TargetMode="External" /><Relationship Id="rId713" Type="http://schemas.openxmlformats.org/officeDocument/2006/relationships/hyperlink" Target="http://abs.twimg.com/images/themes/theme12/bg.gif" TargetMode="External" /><Relationship Id="rId714" Type="http://schemas.openxmlformats.org/officeDocument/2006/relationships/hyperlink" Target="http://abs.twimg.com/images/themes/theme1/bg.png" TargetMode="External" /><Relationship Id="rId715" Type="http://schemas.openxmlformats.org/officeDocument/2006/relationships/hyperlink" Target="http://abs.twimg.com/images/themes/theme15/bg.png" TargetMode="External" /><Relationship Id="rId716" Type="http://schemas.openxmlformats.org/officeDocument/2006/relationships/hyperlink" Target="http://abs.twimg.com/images/themes/theme1/bg.png" TargetMode="External" /><Relationship Id="rId717" Type="http://schemas.openxmlformats.org/officeDocument/2006/relationships/hyperlink" Target="http://abs.twimg.com/images/themes/theme1/bg.png" TargetMode="External" /><Relationship Id="rId718" Type="http://schemas.openxmlformats.org/officeDocument/2006/relationships/hyperlink" Target="http://abs.twimg.com/images/themes/theme1/bg.png" TargetMode="External" /><Relationship Id="rId719" Type="http://schemas.openxmlformats.org/officeDocument/2006/relationships/hyperlink" Target="http://abs.twimg.com/images/themes/theme1/bg.png" TargetMode="External" /><Relationship Id="rId720" Type="http://schemas.openxmlformats.org/officeDocument/2006/relationships/hyperlink" Target="http://abs.twimg.com/images/themes/theme1/bg.png" TargetMode="External" /><Relationship Id="rId721" Type="http://schemas.openxmlformats.org/officeDocument/2006/relationships/hyperlink" Target="http://abs.twimg.com/images/themes/theme1/bg.png" TargetMode="External" /><Relationship Id="rId722" Type="http://schemas.openxmlformats.org/officeDocument/2006/relationships/hyperlink" Target="http://abs.twimg.com/images/themes/theme1/bg.png" TargetMode="External" /><Relationship Id="rId723" Type="http://schemas.openxmlformats.org/officeDocument/2006/relationships/hyperlink" Target="http://abs.twimg.com/images/themes/theme1/bg.png" TargetMode="External" /><Relationship Id="rId724" Type="http://schemas.openxmlformats.org/officeDocument/2006/relationships/hyperlink" Target="http://abs.twimg.com/images/themes/theme1/bg.png" TargetMode="External" /><Relationship Id="rId725" Type="http://schemas.openxmlformats.org/officeDocument/2006/relationships/hyperlink" Target="http://abs.twimg.com/images/themes/theme1/bg.png" TargetMode="External" /><Relationship Id="rId726" Type="http://schemas.openxmlformats.org/officeDocument/2006/relationships/hyperlink" Target="http://abs.twimg.com/images/themes/theme1/bg.png" TargetMode="External" /><Relationship Id="rId727" Type="http://schemas.openxmlformats.org/officeDocument/2006/relationships/hyperlink" Target="http://abs.twimg.com/images/themes/theme1/bg.png" TargetMode="External" /><Relationship Id="rId728" Type="http://schemas.openxmlformats.org/officeDocument/2006/relationships/hyperlink" Target="http://abs.twimg.com/images/themes/theme1/bg.png" TargetMode="External" /><Relationship Id="rId729" Type="http://schemas.openxmlformats.org/officeDocument/2006/relationships/hyperlink" Target="http://abs.twimg.com/images/themes/theme1/bg.png" TargetMode="External" /><Relationship Id="rId730" Type="http://schemas.openxmlformats.org/officeDocument/2006/relationships/hyperlink" Target="http://abs.twimg.com/images/themes/theme1/bg.png" TargetMode="External" /><Relationship Id="rId731" Type="http://schemas.openxmlformats.org/officeDocument/2006/relationships/hyperlink" Target="http://abs.twimg.com/images/themes/theme1/bg.png" TargetMode="External" /><Relationship Id="rId732" Type="http://schemas.openxmlformats.org/officeDocument/2006/relationships/hyperlink" Target="http://abs.twimg.com/images/themes/theme1/bg.png" TargetMode="External" /><Relationship Id="rId733" Type="http://schemas.openxmlformats.org/officeDocument/2006/relationships/hyperlink" Target="http://abs.twimg.com/images/themes/theme15/bg.png" TargetMode="External" /><Relationship Id="rId734" Type="http://schemas.openxmlformats.org/officeDocument/2006/relationships/hyperlink" Target="http://abs.twimg.com/images/themes/theme1/bg.png" TargetMode="External" /><Relationship Id="rId735" Type="http://schemas.openxmlformats.org/officeDocument/2006/relationships/hyperlink" Target="http://abs.twimg.com/images/themes/theme1/bg.png" TargetMode="External" /><Relationship Id="rId736" Type="http://schemas.openxmlformats.org/officeDocument/2006/relationships/hyperlink" Target="http://abs.twimg.com/images/themes/theme1/bg.png" TargetMode="External" /><Relationship Id="rId737" Type="http://schemas.openxmlformats.org/officeDocument/2006/relationships/hyperlink" Target="http://abs.twimg.com/images/themes/theme1/bg.png" TargetMode="External" /><Relationship Id="rId738" Type="http://schemas.openxmlformats.org/officeDocument/2006/relationships/hyperlink" Target="http://abs.twimg.com/images/themes/theme6/bg.gif" TargetMode="External" /><Relationship Id="rId739" Type="http://schemas.openxmlformats.org/officeDocument/2006/relationships/hyperlink" Target="http://abs.twimg.com/images/themes/theme1/bg.png" TargetMode="External" /><Relationship Id="rId740" Type="http://schemas.openxmlformats.org/officeDocument/2006/relationships/hyperlink" Target="http://pbs.twimg.com/profile_images/3252636838/08152fec7b1a37781b540b2c4d116d2e_normal.jpeg" TargetMode="External" /><Relationship Id="rId741" Type="http://schemas.openxmlformats.org/officeDocument/2006/relationships/hyperlink" Target="http://pbs.twimg.com/profile_images/1068109354530795521/3V8LQAl3_normal.jpg" TargetMode="External" /><Relationship Id="rId742" Type="http://schemas.openxmlformats.org/officeDocument/2006/relationships/hyperlink" Target="http://pbs.twimg.com/profile_images/1476983708/1MyImage-Twitter_normal.JPG" TargetMode="External" /><Relationship Id="rId743" Type="http://schemas.openxmlformats.org/officeDocument/2006/relationships/hyperlink" Target="http://pbs.twimg.com/profile_images/1116775380361326593/cZH5BrHd_normal.png" TargetMode="External" /><Relationship Id="rId744" Type="http://schemas.openxmlformats.org/officeDocument/2006/relationships/hyperlink" Target="http://pbs.twimg.com/profile_images/560076322366427138/tYUcvf5Y_normal.jpeg" TargetMode="External" /><Relationship Id="rId745" Type="http://schemas.openxmlformats.org/officeDocument/2006/relationships/hyperlink" Target="http://pbs.twimg.com/profile_images/519462656852250624/UfPoAD4Y_normal.jpeg" TargetMode="External" /><Relationship Id="rId746" Type="http://schemas.openxmlformats.org/officeDocument/2006/relationships/hyperlink" Target="http://pbs.twimg.com/profile_images/530342959544152064/EiFqI2xN_normal.jpeg" TargetMode="External" /><Relationship Id="rId747" Type="http://schemas.openxmlformats.org/officeDocument/2006/relationships/hyperlink" Target="http://pbs.twimg.com/profile_images/524555131245719552/P-KmJ-5D_normal.jpeg" TargetMode="External" /><Relationship Id="rId748" Type="http://schemas.openxmlformats.org/officeDocument/2006/relationships/hyperlink" Target="http://pbs.twimg.com/profile_images/979293787812806657/HUXBk9w9_normal.jpg" TargetMode="External" /><Relationship Id="rId749" Type="http://schemas.openxmlformats.org/officeDocument/2006/relationships/hyperlink" Target="http://pbs.twimg.com/profile_images/778336502677925888/8dOCBo0t_normal.jpg" TargetMode="External" /><Relationship Id="rId750" Type="http://schemas.openxmlformats.org/officeDocument/2006/relationships/hyperlink" Target="http://pbs.twimg.com/profile_images/1091297273852628992/nkEYbvIb_normal.jpg" TargetMode="External" /><Relationship Id="rId751" Type="http://schemas.openxmlformats.org/officeDocument/2006/relationships/hyperlink" Target="http://pbs.twimg.com/profile_images/1115996304511991808/ylrLDaqZ_normal.png" TargetMode="External" /><Relationship Id="rId752" Type="http://schemas.openxmlformats.org/officeDocument/2006/relationships/hyperlink" Target="http://pbs.twimg.com/profile_images/1087299199350308865/4WYQTmC3_normal.jpg" TargetMode="External" /><Relationship Id="rId753" Type="http://schemas.openxmlformats.org/officeDocument/2006/relationships/hyperlink" Target="http://pbs.twimg.com/profile_images/965955704975691779/CW1I4OYY_normal.jpg" TargetMode="External" /><Relationship Id="rId754" Type="http://schemas.openxmlformats.org/officeDocument/2006/relationships/hyperlink" Target="http://pbs.twimg.com/profile_images/629669646682099713/ZqA5Pe-j_normal.jpg" TargetMode="External" /><Relationship Id="rId755" Type="http://schemas.openxmlformats.org/officeDocument/2006/relationships/hyperlink" Target="http://pbs.twimg.com/profile_images/1062699498894311424/F4UJ6807_normal.jpg" TargetMode="External" /><Relationship Id="rId756" Type="http://schemas.openxmlformats.org/officeDocument/2006/relationships/hyperlink" Target="http://pbs.twimg.com/profile_images/1106175643555979265/3A4rSW58_normal.png" TargetMode="External" /><Relationship Id="rId757" Type="http://schemas.openxmlformats.org/officeDocument/2006/relationships/hyperlink" Target="http://pbs.twimg.com/profile_images/915658913860718592/hnvk8nfM_normal.jpg" TargetMode="External" /><Relationship Id="rId758" Type="http://schemas.openxmlformats.org/officeDocument/2006/relationships/hyperlink" Target="http://pbs.twimg.com/profile_images/1081753394153443333/MAAifNLI_normal.jpg" TargetMode="External" /><Relationship Id="rId759" Type="http://schemas.openxmlformats.org/officeDocument/2006/relationships/hyperlink" Target="http://pbs.twimg.com/profile_images/1079451043984015361/jJZjPFQ7_normal.jpg" TargetMode="External" /><Relationship Id="rId760" Type="http://schemas.openxmlformats.org/officeDocument/2006/relationships/hyperlink" Target="http://pbs.twimg.com/profile_images/1135381343/statue_normal.jpg" TargetMode="External" /><Relationship Id="rId761" Type="http://schemas.openxmlformats.org/officeDocument/2006/relationships/hyperlink" Target="http://pbs.twimg.com/profile_images/1062063273686777862/TyR7Emp9_normal.jpg" TargetMode="External" /><Relationship Id="rId762" Type="http://schemas.openxmlformats.org/officeDocument/2006/relationships/hyperlink" Target="http://pbs.twimg.com/profile_images/525612271997702144/N4csiuu3_normal.jpeg" TargetMode="External" /><Relationship Id="rId763" Type="http://schemas.openxmlformats.org/officeDocument/2006/relationships/hyperlink" Target="http://pbs.twimg.com/profile_images/429341286592565248/kNpEVcv4_normal.jpeg" TargetMode="External" /><Relationship Id="rId764" Type="http://schemas.openxmlformats.org/officeDocument/2006/relationships/hyperlink" Target="http://pbs.twimg.com/profile_images/788900556580462593/UOJlkHzR_normal.jpg" TargetMode="External" /><Relationship Id="rId765" Type="http://schemas.openxmlformats.org/officeDocument/2006/relationships/hyperlink" Target="http://pbs.twimg.com/profile_images/914147613670301696/H9dZ_Dd1_normal.jpg" TargetMode="External" /><Relationship Id="rId766" Type="http://schemas.openxmlformats.org/officeDocument/2006/relationships/hyperlink" Target="http://pbs.twimg.com/profile_images/1445628316/imagesCAG62Y7twitter_normal.jpg" TargetMode="External" /><Relationship Id="rId767" Type="http://schemas.openxmlformats.org/officeDocument/2006/relationships/hyperlink" Target="http://pbs.twimg.com/profile_images/883186132648955905/dryozO6B_normal.jpg" TargetMode="External" /><Relationship Id="rId768" Type="http://schemas.openxmlformats.org/officeDocument/2006/relationships/hyperlink" Target="http://pbs.twimg.com/profile_images/1120416983651115008/g9lxl8Dc_normal.jpg" TargetMode="External" /><Relationship Id="rId769" Type="http://schemas.openxmlformats.org/officeDocument/2006/relationships/hyperlink" Target="http://pbs.twimg.com/profile_images/809155444677582848/gqTc6JEd_normal.jpg" TargetMode="External" /><Relationship Id="rId770" Type="http://schemas.openxmlformats.org/officeDocument/2006/relationships/hyperlink" Target="http://pbs.twimg.com/profile_images/1095372808656277504/7DR8H-30_normal.jpg" TargetMode="External" /><Relationship Id="rId771" Type="http://schemas.openxmlformats.org/officeDocument/2006/relationships/hyperlink" Target="http://pbs.twimg.com/profile_images/1020682270833688576/kJmsoH0G_normal.jpg" TargetMode="External" /><Relationship Id="rId772" Type="http://schemas.openxmlformats.org/officeDocument/2006/relationships/hyperlink" Target="http://pbs.twimg.com/profile_images/859982100904148992/hv5soju7_normal.jpg" TargetMode="External" /><Relationship Id="rId773" Type="http://schemas.openxmlformats.org/officeDocument/2006/relationships/hyperlink" Target="http://pbs.twimg.com/profile_images/975343259001106432/7uzLo2Tx_normal.jpg" TargetMode="External" /><Relationship Id="rId774" Type="http://schemas.openxmlformats.org/officeDocument/2006/relationships/hyperlink" Target="http://pbs.twimg.com/profile_images/874276197357596672/kUuht00m_normal.jpg" TargetMode="External" /><Relationship Id="rId775" Type="http://schemas.openxmlformats.org/officeDocument/2006/relationships/hyperlink" Target="http://pbs.twimg.com/profile_images/1059888693945630720/yex0Gcbi_normal.jpg" TargetMode="External" /><Relationship Id="rId776" Type="http://schemas.openxmlformats.org/officeDocument/2006/relationships/hyperlink" Target="http://pbs.twimg.com/profile_images/916674494600642560/ChNnKBJt_normal.jpg" TargetMode="External" /><Relationship Id="rId777" Type="http://schemas.openxmlformats.org/officeDocument/2006/relationships/hyperlink" Target="http://pbs.twimg.com/profile_images/1076247722376790017/Pf8mDjF6_normal.jpg" TargetMode="External" /><Relationship Id="rId778" Type="http://schemas.openxmlformats.org/officeDocument/2006/relationships/hyperlink" Target="http://pbs.twimg.com/profile_images/1016787101302566912/1hICqsDJ_normal.jpg" TargetMode="External" /><Relationship Id="rId779" Type="http://schemas.openxmlformats.org/officeDocument/2006/relationships/hyperlink" Target="http://pbs.twimg.com/profile_images/684062820837662720/4164R5lb_normal.png" TargetMode="External" /><Relationship Id="rId780" Type="http://schemas.openxmlformats.org/officeDocument/2006/relationships/hyperlink" Target="http://pbs.twimg.com/profile_images/1108115851696324608/2A0n7H73_normal.jpg" TargetMode="External" /><Relationship Id="rId781" Type="http://schemas.openxmlformats.org/officeDocument/2006/relationships/hyperlink" Target="http://pbs.twimg.com/profile_images/210521381/tnDSC_8197-2_1__normal.jpg" TargetMode="External" /><Relationship Id="rId782" Type="http://schemas.openxmlformats.org/officeDocument/2006/relationships/hyperlink" Target="http://abs.twimg.com/sticky/default_profile_images/default_profile_normal.png" TargetMode="External" /><Relationship Id="rId783" Type="http://schemas.openxmlformats.org/officeDocument/2006/relationships/hyperlink" Target="http://pbs.twimg.com/profile_images/735062277670375426/bLgDNd1m_normal.jpg" TargetMode="External" /><Relationship Id="rId784" Type="http://schemas.openxmlformats.org/officeDocument/2006/relationships/hyperlink" Target="http://pbs.twimg.com/profile_images/1044235536242790400/aQKwt2g3_normal.jpg" TargetMode="External" /><Relationship Id="rId785" Type="http://schemas.openxmlformats.org/officeDocument/2006/relationships/hyperlink" Target="http://pbs.twimg.com/profile_images/1268785069/Adv_logo_as_PNG_mini_normal.png" TargetMode="External" /><Relationship Id="rId786" Type="http://schemas.openxmlformats.org/officeDocument/2006/relationships/hyperlink" Target="http://pbs.twimg.com/profile_images/820323191939682304/xICKjQT3_normal.jpg" TargetMode="External" /><Relationship Id="rId787" Type="http://schemas.openxmlformats.org/officeDocument/2006/relationships/hyperlink" Target="http://pbs.twimg.com/profile_images/1017307193685827585/1HEt28Ko_normal.jpg" TargetMode="External" /><Relationship Id="rId788" Type="http://schemas.openxmlformats.org/officeDocument/2006/relationships/hyperlink" Target="http://pbs.twimg.com/profile_images/1080805938028777473/9D9ihKEW_normal.jpg" TargetMode="External" /><Relationship Id="rId789" Type="http://schemas.openxmlformats.org/officeDocument/2006/relationships/hyperlink" Target="http://pbs.twimg.com/profile_images/1121136445811503104/zIqb3qhX_normal.png" TargetMode="External" /><Relationship Id="rId790" Type="http://schemas.openxmlformats.org/officeDocument/2006/relationships/hyperlink" Target="http://pbs.twimg.com/profile_images/920654735396556800/Z84HZdQd_normal.jpg" TargetMode="External" /><Relationship Id="rId791" Type="http://schemas.openxmlformats.org/officeDocument/2006/relationships/hyperlink" Target="http://pbs.twimg.com/profile_images/1113810470002135046/c_tpugoF_normal.jpg" TargetMode="External" /><Relationship Id="rId792" Type="http://schemas.openxmlformats.org/officeDocument/2006/relationships/hyperlink" Target="http://pbs.twimg.com/profile_images/578552127389200384/TkVTBT-r_normal.jpeg" TargetMode="External" /><Relationship Id="rId793" Type="http://schemas.openxmlformats.org/officeDocument/2006/relationships/hyperlink" Target="http://pbs.twimg.com/profile_images/856624075564646400/YK7tXBqT_normal.jpg" TargetMode="External" /><Relationship Id="rId794" Type="http://schemas.openxmlformats.org/officeDocument/2006/relationships/hyperlink" Target="http://pbs.twimg.com/profile_images/756028357259788288/tMX2SbzA_normal.jpg" TargetMode="External" /><Relationship Id="rId795" Type="http://schemas.openxmlformats.org/officeDocument/2006/relationships/hyperlink" Target="http://pbs.twimg.com/profile_images/713037637125332992/vWagrsSW_normal.jpg" TargetMode="External" /><Relationship Id="rId796" Type="http://schemas.openxmlformats.org/officeDocument/2006/relationships/hyperlink" Target="http://pbs.twimg.com/profile_images/661873654863691776/iuLjnEU__normal.jpg" TargetMode="External" /><Relationship Id="rId797" Type="http://schemas.openxmlformats.org/officeDocument/2006/relationships/hyperlink" Target="http://pbs.twimg.com/profile_images/1029633326624256001/6Y9EqOno_normal.jpg" TargetMode="External" /><Relationship Id="rId798" Type="http://schemas.openxmlformats.org/officeDocument/2006/relationships/hyperlink" Target="http://pbs.twimg.com/profile_images/1062063433347153921/p4sLf6kD_normal.jpg" TargetMode="External" /><Relationship Id="rId799" Type="http://schemas.openxmlformats.org/officeDocument/2006/relationships/hyperlink" Target="http://pbs.twimg.com/profile_images/1120590316065546240/LYAVNCuo_normal.jpg" TargetMode="External" /><Relationship Id="rId800" Type="http://schemas.openxmlformats.org/officeDocument/2006/relationships/hyperlink" Target="http://pbs.twimg.com/profile_images/537553900144828416/wB62ekyb_normal.jpeg" TargetMode="External" /><Relationship Id="rId801" Type="http://schemas.openxmlformats.org/officeDocument/2006/relationships/hyperlink" Target="http://pbs.twimg.com/profile_images/837326433051676677/zGcLe9iq_normal.jpg" TargetMode="External" /><Relationship Id="rId802" Type="http://schemas.openxmlformats.org/officeDocument/2006/relationships/hyperlink" Target="http://pbs.twimg.com/profile_images/1236790342/161432_763134021_4937399_q_normal.jpg" TargetMode="External" /><Relationship Id="rId803" Type="http://schemas.openxmlformats.org/officeDocument/2006/relationships/hyperlink" Target="http://pbs.twimg.com/profile_images/1081816130610577408/WZ46du3P_normal.jpg" TargetMode="External" /><Relationship Id="rId804" Type="http://schemas.openxmlformats.org/officeDocument/2006/relationships/hyperlink" Target="http://pbs.twimg.com/profile_images/875481210645921793/jguaZQwD_normal.jpg" TargetMode="External" /><Relationship Id="rId805" Type="http://schemas.openxmlformats.org/officeDocument/2006/relationships/hyperlink" Target="http://pbs.twimg.com/profile_images/638181478677872641/sFAsiXY1_normal.jpg" TargetMode="External" /><Relationship Id="rId806" Type="http://schemas.openxmlformats.org/officeDocument/2006/relationships/hyperlink" Target="http://abs.twimg.com/sticky/default_profile_images/default_profile_normal.png" TargetMode="External" /><Relationship Id="rId807" Type="http://schemas.openxmlformats.org/officeDocument/2006/relationships/hyperlink" Target="http://pbs.twimg.com/profile_images/1024636438535659521/tNDVMm67_normal.jpg" TargetMode="External" /><Relationship Id="rId808" Type="http://schemas.openxmlformats.org/officeDocument/2006/relationships/hyperlink" Target="http://pbs.twimg.com/profile_images/1057931778420326401/DE4q6Wti_normal.jpg" TargetMode="External" /><Relationship Id="rId809" Type="http://schemas.openxmlformats.org/officeDocument/2006/relationships/hyperlink" Target="http://pbs.twimg.com/profile_images/893391584435335168/gbWD7cMQ_normal.jpg" TargetMode="External" /><Relationship Id="rId810" Type="http://schemas.openxmlformats.org/officeDocument/2006/relationships/hyperlink" Target="http://pbs.twimg.com/profile_images/477095137621725184/4Tpb8xkS_normal.jpeg" TargetMode="External" /><Relationship Id="rId811" Type="http://schemas.openxmlformats.org/officeDocument/2006/relationships/hyperlink" Target="http://pbs.twimg.com/profile_images/906183648491307009/YEFUDqyJ_normal.jpg" TargetMode="External" /><Relationship Id="rId812" Type="http://schemas.openxmlformats.org/officeDocument/2006/relationships/hyperlink" Target="http://pbs.twimg.com/profile_images/739485559446511616/6J9-YbP5_normal.jpg" TargetMode="External" /><Relationship Id="rId813" Type="http://schemas.openxmlformats.org/officeDocument/2006/relationships/hyperlink" Target="http://pbs.twimg.com/profile_images/865199684234625024/lOhBzOcs_normal.jpg" TargetMode="External" /><Relationship Id="rId814" Type="http://schemas.openxmlformats.org/officeDocument/2006/relationships/hyperlink" Target="http://pbs.twimg.com/profile_images/580452227896225792/sb4F3IYR_normal.jpg" TargetMode="External" /><Relationship Id="rId815" Type="http://schemas.openxmlformats.org/officeDocument/2006/relationships/hyperlink" Target="http://pbs.twimg.com/profile_images/1080493114224242689/vRqV99a0_normal.jpg" TargetMode="External" /><Relationship Id="rId816" Type="http://schemas.openxmlformats.org/officeDocument/2006/relationships/hyperlink" Target="http://pbs.twimg.com/profile_images/1010796110204420097/RihyFFdd_normal.jpg" TargetMode="External" /><Relationship Id="rId817" Type="http://schemas.openxmlformats.org/officeDocument/2006/relationships/hyperlink" Target="http://pbs.twimg.com/profile_images/1116574130629799936/yTECguu__normal.png" TargetMode="External" /><Relationship Id="rId818" Type="http://schemas.openxmlformats.org/officeDocument/2006/relationships/hyperlink" Target="http://pbs.twimg.com/profile_images/755121211546349568/KRQ7CEG-_normal.jpg" TargetMode="External" /><Relationship Id="rId819" Type="http://schemas.openxmlformats.org/officeDocument/2006/relationships/hyperlink" Target="http://pbs.twimg.com/profile_images/648837135/W_logo_normal.JPG" TargetMode="External" /><Relationship Id="rId820" Type="http://schemas.openxmlformats.org/officeDocument/2006/relationships/hyperlink" Target="http://pbs.twimg.com/profile_images/752480225712279552/f5OQEMLC_normal.jpg" TargetMode="External" /><Relationship Id="rId821" Type="http://schemas.openxmlformats.org/officeDocument/2006/relationships/hyperlink" Target="http://pbs.twimg.com/profile_images/1016721126142152704/n3uWr3x3_normal.jpg" TargetMode="External" /><Relationship Id="rId822" Type="http://schemas.openxmlformats.org/officeDocument/2006/relationships/hyperlink" Target="http://pbs.twimg.com/profile_images/834542821755412482/EOTZRCw__normal.jpg" TargetMode="External" /><Relationship Id="rId823" Type="http://schemas.openxmlformats.org/officeDocument/2006/relationships/hyperlink" Target="http://pbs.twimg.com/profile_images/1054871227758653441/_qeJ_8eV_normal.jpg" TargetMode="External" /><Relationship Id="rId824" Type="http://schemas.openxmlformats.org/officeDocument/2006/relationships/hyperlink" Target="http://pbs.twimg.com/profile_images/1121567719105548289/_nJxaN1T_normal.jpg" TargetMode="External" /><Relationship Id="rId825" Type="http://schemas.openxmlformats.org/officeDocument/2006/relationships/hyperlink" Target="http://pbs.twimg.com/profile_images/1011025399201927168/K8RRaEBZ_normal.jpg" TargetMode="External" /><Relationship Id="rId826" Type="http://schemas.openxmlformats.org/officeDocument/2006/relationships/hyperlink" Target="http://pbs.twimg.com/profile_images/3092082388/1dbc83d720947a29b7e4d6bb5570cb4c_normal.png" TargetMode="External" /><Relationship Id="rId827" Type="http://schemas.openxmlformats.org/officeDocument/2006/relationships/hyperlink" Target="http://pbs.twimg.com/profile_images/1014964863251243009/R1pRlnpU_normal.jpg" TargetMode="External" /><Relationship Id="rId828" Type="http://schemas.openxmlformats.org/officeDocument/2006/relationships/hyperlink" Target="http://pbs.twimg.com/profile_images/1117495832092086273/ckNhK1Er_normal.png" TargetMode="External" /><Relationship Id="rId829" Type="http://schemas.openxmlformats.org/officeDocument/2006/relationships/hyperlink" Target="http://pbs.twimg.com/profile_images/698255732093751297/Km_uzt0A_normal.jpg" TargetMode="External" /><Relationship Id="rId830" Type="http://schemas.openxmlformats.org/officeDocument/2006/relationships/hyperlink" Target="http://pbs.twimg.com/profile_images/378800000139934505/00b5cada29d63ed8ec6ea340c6dc4f31_normal.jpeg" TargetMode="External" /><Relationship Id="rId831" Type="http://schemas.openxmlformats.org/officeDocument/2006/relationships/hyperlink" Target="http://pbs.twimg.com/profile_images/715119174712958977/M2fBUKwA_normal.jpg" TargetMode="External" /><Relationship Id="rId832" Type="http://schemas.openxmlformats.org/officeDocument/2006/relationships/hyperlink" Target="http://pbs.twimg.com/profile_images/1121766318519328768/kLBf1ElH_normal.jpg" TargetMode="External" /><Relationship Id="rId833" Type="http://schemas.openxmlformats.org/officeDocument/2006/relationships/hyperlink" Target="http://pbs.twimg.com/profile_images/1650569304/12599a33-aace-4a89-929e-3cd434c1f875_normal.jpg" TargetMode="External" /><Relationship Id="rId834" Type="http://schemas.openxmlformats.org/officeDocument/2006/relationships/hyperlink" Target="http://pbs.twimg.com/profile_images/1000044672746598400/wH__1klC_normal.jpg" TargetMode="External" /><Relationship Id="rId835" Type="http://schemas.openxmlformats.org/officeDocument/2006/relationships/hyperlink" Target="http://pbs.twimg.com/profile_images/908631250986029056/z2eJn4-X_normal.jpg" TargetMode="External" /><Relationship Id="rId836" Type="http://schemas.openxmlformats.org/officeDocument/2006/relationships/hyperlink" Target="http://pbs.twimg.com/profile_images/1070995270765305856/6IHgWcje_normal.jpg" TargetMode="External" /><Relationship Id="rId837" Type="http://schemas.openxmlformats.org/officeDocument/2006/relationships/hyperlink" Target="http://pbs.twimg.com/profile_images/1065726631531163648/KxKeKSnH_normal.jpg" TargetMode="External" /><Relationship Id="rId838" Type="http://schemas.openxmlformats.org/officeDocument/2006/relationships/hyperlink" Target="http://pbs.twimg.com/profile_images/991411151455096832/A3irJspC_normal.jpg" TargetMode="External" /><Relationship Id="rId839" Type="http://schemas.openxmlformats.org/officeDocument/2006/relationships/hyperlink" Target="http://pbs.twimg.com/profile_images/1021235863412518912/fHi5rraT_normal.jpg" TargetMode="External" /><Relationship Id="rId840" Type="http://schemas.openxmlformats.org/officeDocument/2006/relationships/hyperlink" Target="http://pbs.twimg.com/profile_images/2561580373/4bfsbgbjfe4v93f9yeog_normal.png" TargetMode="External" /><Relationship Id="rId841" Type="http://schemas.openxmlformats.org/officeDocument/2006/relationships/hyperlink" Target="http://pbs.twimg.com/profile_images/1009630409024417793/2UDNfOSM_normal.jpg" TargetMode="External" /><Relationship Id="rId842" Type="http://schemas.openxmlformats.org/officeDocument/2006/relationships/hyperlink" Target="http://pbs.twimg.com/profile_images/1113441188705722368/vw_VmUNr_normal.jpg" TargetMode="External" /><Relationship Id="rId843" Type="http://schemas.openxmlformats.org/officeDocument/2006/relationships/hyperlink" Target="http://pbs.twimg.com/profile_images/1070311019170414592/GXucWE_t_normal.jpg" TargetMode="External" /><Relationship Id="rId844" Type="http://schemas.openxmlformats.org/officeDocument/2006/relationships/hyperlink" Target="http://pbs.twimg.com/profile_images/1053575606900793348/7CpiKBkj_normal.jpg" TargetMode="External" /><Relationship Id="rId845" Type="http://schemas.openxmlformats.org/officeDocument/2006/relationships/hyperlink" Target="http://pbs.twimg.com/profile_images/1103417250197848064/Pd5PJlLK_normal.png" TargetMode="External" /><Relationship Id="rId846" Type="http://schemas.openxmlformats.org/officeDocument/2006/relationships/hyperlink" Target="http://pbs.twimg.com/profile_images/1121657489412378626/aOWz_ZF8_normal.jpg" TargetMode="External" /><Relationship Id="rId847" Type="http://schemas.openxmlformats.org/officeDocument/2006/relationships/hyperlink" Target="http://pbs.twimg.com/profile_images/424187281830727681/LMt5wrtT_normal.jpeg" TargetMode="External" /><Relationship Id="rId848" Type="http://schemas.openxmlformats.org/officeDocument/2006/relationships/hyperlink" Target="http://pbs.twimg.com/profile_images/1104152978359906304/zQ00-o-2_normal.jpg" TargetMode="External" /><Relationship Id="rId849" Type="http://schemas.openxmlformats.org/officeDocument/2006/relationships/hyperlink" Target="http://pbs.twimg.com/profile_images/755977521837899776/cO-0FLDK_normal.jpg" TargetMode="External" /><Relationship Id="rId850" Type="http://schemas.openxmlformats.org/officeDocument/2006/relationships/hyperlink" Target="http://pbs.twimg.com/profile_images/719181748832182274/gZpMokd3_normal.jpg" TargetMode="External" /><Relationship Id="rId851" Type="http://schemas.openxmlformats.org/officeDocument/2006/relationships/hyperlink" Target="http://pbs.twimg.com/profile_images/750104720975470593/w19teZOM_normal.jpg" TargetMode="External" /><Relationship Id="rId852" Type="http://schemas.openxmlformats.org/officeDocument/2006/relationships/hyperlink" Target="http://pbs.twimg.com/profile_images/754751923442618368/Cj2Xm1kJ_normal.jpg" TargetMode="External" /><Relationship Id="rId853" Type="http://schemas.openxmlformats.org/officeDocument/2006/relationships/hyperlink" Target="http://pbs.twimg.com/profile_images/966288771539980293/JrRG814b_normal.jpg" TargetMode="External" /><Relationship Id="rId854" Type="http://schemas.openxmlformats.org/officeDocument/2006/relationships/hyperlink" Target="http://pbs.twimg.com/profile_images/1052607027158093824/yN7V6lZu_normal.jpg" TargetMode="External" /><Relationship Id="rId855" Type="http://schemas.openxmlformats.org/officeDocument/2006/relationships/hyperlink" Target="http://pbs.twimg.com/profile_images/613045035236503552/uf2HMAb5_normal.jpg" TargetMode="External" /><Relationship Id="rId856" Type="http://schemas.openxmlformats.org/officeDocument/2006/relationships/hyperlink" Target="http://pbs.twimg.com/profile_images/938092471334133760/dAApCQjp_normal.jpg" TargetMode="External" /><Relationship Id="rId857" Type="http://schemas.openxmlformats.org/officeDocument/2006/relationships/hyperlink" Target="http://pbs.twimg.com/profile_images/1066106623091892224/31FpgR2i_normal.jpg" TargetMode="External" /><Relationship Id="rId858" Type="http://schemas.openxmlformats.org/officeDocument/2006/relationships/hyperlink" Target="http://pbs.twimg.com/profile_images/638357217322921984/Cx_B249M_normal.jpg" TargetMode="External" /><Relationship Id="rId859" Type="http://schemas.openxmlformats.org/officeDocument/2006/relationships/hyperlink" Target="http://pbs.twimg.com/profile_images/1118924896661385222/sJTUfp13_normal.png" TargetMode="External" /><Relationship Id="rId860" Type="http://schemas.openxmlformats.org/officeDocument/2006/relationships/hyperlink" Target="http://pbs.twimg.com/profile_images/1049367591934779394/Wyi8Z0NK_normal.jpg" TargetMode="External" /><Relationship Id="rId861" Type="http://schemas.openxmlformats.org/officeDocument/2006/relationships/hyperlink" Target="http://pbs.twimg.com/profile_images/929066902827225088/Q_Os1lEA_normal.jpg" TargetMode="External" /><Relationship Id="rId862" Type="http://schemas.openxmlformats.org/officeDocument/2006/relationships/hyperlink" Target="http://pbs.twimg.com/profile_images/815877819855151104/E8-yHCgO_normal.jpg" TargetMode="External" /><Relationship Id="rId863" Type="http://schemas.openxmlformats.org/officeDocument/2006/relationships/hyperlink" Target="http://pbs.twimg.com/profile_images/1015681815573680128/YOZ9nSSh_normal.jpg" TargetMode="External" /><Relationship Id="rId864" Type="http://schemas.openxmlformats.org/officeDocument/2006/relationships/hyperlink" Target="http://pbs.twimg.com/profile_images/1893241282/adset2-300x300_normal.jpg" TargetMode="External" /><Relationship Id="rId865" Type="http://schemas.openxmlformats.org/officeDocument/2006/relationships/hyperlink" Target="http://pbs.twimg.com/profile_images/1133692153/pjf_small_logo_normal.png" TargetMode="External" /><Relationship Id="rId866" Type="http://schemas.openxmlformats.org/officeDocument/2006/relationships/hyperlink" Target="http://pbs.twimg.com/profile_images/999321540473712640/RM9YcYLE_normal.jpg" TargetMode="External" /><Relationship Id="rId867" Type="http://schemas.openxmlformats.org/officeDocument/2006/relationships/hyperlink" Target="http://pbs.twimg.com/profile_images/1069027021026664449/rOn9iOe__normal.jpg" TargetMode="External" /><Relationship Id="rId868" Type="http://schemas.openxmlformats.org/officeDocument/2006/relationships/hyperlink" Target="http://pbs.twimg.com/profile_images/727875392149803008/3JseODMZ_normal.jpg" TargetMode="External" /><Relationship Id="rId869" Type="http://schemas.openxmlformats.org/officeDocument/2006/relationships/hyperlink" Target="http://pbs.twimg.com/profile_images/1016713726211133440/6i66CetN_normal.jpg" TargetMode="External" /><Relationship Id="rId870" Type="http://schemas.openxmlformats.org/officeDocument/2006/relationships/hyperlink" Target="http://abs.twimg.com/sticky/default_profile_images/default_profile_normal.png" TargetMode="External" /><Relationship Id="rId871" Type="http://schemas.openxmlformats.org/officeDocument/2006/relationships/hyperlink" Target="http://pbs.twimg.com/profile_images/1063290679437156353/y2nAulGM_normal.jpg" TargetMode="External" /><Relationship Id="rId872" Type="http://schemas.openxmlformats.org/officeDocument/2006/relationships/hyperlink" Target="http://pbs.twimg.com/profile_images/1076001462855991296/iUu5g-Yx_normal.jpg" TargetMode="External" /><Relationship Id="rId873" Type="http://schemas.openxmlformats.org/officeDocument/2006/relationships/hyperlink" Target="http://pbs.twimg.com/profile_images/310291921/562M_normal.jpg" TargetMode="External" /><Relationship Id="rId874" Type="http://schemas.openxmlformats.org/officeDocument/2006/relationships/hyperlink" Target="http://pbs.twimg.com/profile_images/634940608432345088/v19UeC_z_normal.jpg" TargetMode="External" /><Relationship Id="rId875" Type="http://schemas.openxmlformats.org/officeDocument/2006/relationships/hyperlink" Target="http://pbs.twimg.com/profile_images/515129250446602240/-Oif7MQf_normal.jpeg" TargetMode="External" /><Relationship Id="rId876" Type="http://schemas.openxmlformats.org/officeDocument/2006/relationships/hyperlink" Target="http://pbs.twimg.com/profile_images/715715410360926209/cRQupvIN_normal.jpg" TargetMode="External" /><Relationship Id="rId877" Type="http://schemas.openxmlformats.org/officeDocument/2006/relationships/hyperlink" Target="http://pbs.twimg.com/profile_images/1117451576833134592/Kww6rRbT_normal.jpg" TargetMode="External" /><Relationship Id="rId878" Type="http://schemas.openxmlformats.org/officeDocument/2006/relationships/hyperlink" Target="http://pbs.twimg.com/profile_images/759316325923684352/_uPDXdJw_normal.jpg" TargetMode="External" /><Relationship Id="rId879" Type="http://schemas.openxmlformats.org/officeDocument/2006/relationships/hyperlink" Target="http://pbs.twimg.com/profile_images/1119706897744060417/NOKxZILO_normal.jpg" TargetMode="External" /><Relationship Id="rId880" Type="http://schemas.openxmlformats.org/officeDocument/2006/relationships/hyperlink" Target="http://pbs.twimg.com/profile_images/517697079733272577/1aod4jGB_normal.jpeg" TargetMode="External" /><Relationship Id="rId881" Type="http://schemas.openxmlformats.org/officeDocument/2006/relationships/hyperlink" Target="http://pbs.twimg.com/profile_images/1102461279141126149/-FpnRa5z_normal.png" TargetMode="External" /><Relationship Id="rId882" Type="http://schemas.openxmlformats.org/officeDocument/2006/relationships/hyperlink" Target="http://pbs.twimg.com/profile_images/944104450636914688/hpHatKPH_normal.jpg" TargetMode="External" /><Relationship Id="rId883" Type="http://schemas.openxmlformats.org/officeDocument/2006/relationships/hyperlink" Target="http://pbs.twimg.com/profile_images/1085268116420980736/whCwj0Yv_normal.jpg" TargetMode="External" /><Relationship Id="rId884" Type="http://schemas.openxmlformats.org/officeDocument/2006/relationships/hyperlink" Target="http://pbs.twimg.com/profile_images/1120879643337170944/ErjfUBtR_normal.jpg" TargetMode="External" /><Relationship Id="rId885" Type="http://schemas.openxmlformats.org/officeDocument/2006/relationships/hyperlink" Target="http://pbs.twimg.com/profile_images/1008561824147488768/JLPgq_RG_normal.jpg" TargetMode="External" /><Relationship Id="rId886" Type="http://schemas.openxmlformats.org/officeDocument/2006/relationships/hyperlink" Target="http://pbs.twimg.com/profile_images/1112856372280999936/rHik7sEl_normal.jpg" TargetMode="External" /><Relationship Id="rId887" Type="http://schemas.openxmlformats.org/officeDocument/2006/relationships/hyperlink" Target="http://pbs.twimg.com/profile_images/1007365951870947329/uJu3TKjb_normal.jpg" TargetMode="External" /><Relationship Id="rId888" Type="http://schemas.openxmlformats.org/officeDocument/2006/relationships/hyperlink" Target="http://pbs.twimg.com/profile_images/1429295829/tG_normal.jpg" TargetMode="External" /><Relationship Id="rId889" Type="http://schemas.openxmlformats.org/officeDocument/2006/relationships/hyperlink" Target="http://pbs.twimg.com/profile_images/1106701340988846080/aq32Txji_normal.png" TargetMode="External" /><Relationship Id="rId890" Type="http://schemas.openxmlformats.org/officeDocument/2006/relationships/hyperlink" Target="http://pbs.twimg.com/profile_images/666215681130631168/nFrGQLbD_normal.jpg" TargetMode="External" /><Relationship Id="rId891" Type="http://schemas.openxmlformats.org/officeDocument/2006/relationships/hyperlink" Target="http://pbs.twimg.com/profile_images/558365504797024257/4eJEfgWy_normal.jpeg" TargetMode="External" /><Relationship Id="rId892" Type="http://schemas.openxmlformats.org/officeDocument/2006/relationships/hyperlink" Target="http://pbs.twimg.com/profile_images/1116081052206891019/pzoMme8Z_normal.jpg" TargetMode="External" /><Relationship Id="rId893" Type="http://schemas.openxmlformats.org/officeDocument/2006/relationships/hyperlink" Target="http://pbs.twimg.com/profile_images/1033385289006366720/P0jYNYRM_normal.jpg" TargetMode="External" /><Relationship Id="rId894" Type="http://schemas.openxmlformats.org/officeDocument/2006/relationships/hyperlink" Target="http://pbs.twimg.com/profile_images/1061410689623965697/dFiJl-sm_normal.jpg" TargetMode="External" /><Relationship Id="rId895" Type="http://schemas.openxmlformats.org/officeDocument/2006/relationships/hyperlink" Target="http://abs.twimg.com/sticky/default_profile_images/default_profile_normal.png" TargetMode="External" /><Relationship Id="rId896" Type="http://schemas.openxmlformats.org/officeDocument/2006/relationships/hyperlink" Target="http://abs.twimg.com/sticky/default_profile_images/default_profile_normal.png" TargetMode="External" /><Relationship Id="rId897" Type="http://schemas.openxmlformats.org/officeDocument/2006/relationships/hyperlink" Target="http://pbs.twimg.com/profile_images/1120800345737912321/4txcjQu5_normal.jpg" TargetMode="External" /><Relationship Id="rId898" Type="http://schemas.openxmlformats.org/officeDocument/2006/relationships/hyperlink" Target="http://pbs.twimg.com/profile_images/1100417178334052352/QMdFxrg5_normal.png" TargetMode="External" /><Relationship Id="rId899" Type="http://schemas.openxmlformats.org/officeDocument/2006/relationships/hyperlink" Target="http://pbs.twimg.com/profile_images/1074739913172471809/A1LnUi8z_normal.jpg" TargetMode="External" /><Relationship Id="rId900" Type="http://schemas.openxmlformats.org/officeDocument/2006/relationships/hyperlink" Target="http://pbs.twimg.com/profile_images/1039622035117232128/88VHKw7G_normal.jpg" TargetMode="External" /><Relationship Id="rId901" Type="http://schemas.openxmlformats.org/officeDocument/2006/relationships/hyperlink" Target="http://pbs.twimg.com/profile_images/660978527290966016/OHo9dSmN_normal.jpg" TargetMode="External" /><Relationship Id="rId902" Type="http://schemas.openxmlformats.org/officeDocument/2006/relationships/hyperlink" Target="http://pbs.twimg.com/profile_images/1044041288969056262/wCi2-5ah_normal.jpg" TargetMode="External" /><Relationship Id="rId903" Type="http://schemas.openxmlformats.org/officeDocument/2006/relationships/hyperlink" Target="http://pbs.twimg.com/profile_images/887146185726713856/6HsUokM8_normal.jpg" TargetMode="External" /><Relationship Id="rId904" Type="http://schemas.openxmlformats.org/officeDocument/2006/relationships/hyperlink" Target="http://pbs.twimg.com/profile_images/1047663229252431873/l7diEJnf_normal.jpg" TargetMode="External" /><Relationship Id="rId905" Type="http://schemas.openxmlformats.org/officeDocument/2006/relationships/hyperlink" Target="http://pbs.twimg.com/profile_images/581284543363072000/up3cCJVE_normal.jpg" TargetMode="External" /><Relationship Id="rId906" Type="http://schemas.openxmlformats.org/officeDocument/2006/relationships/hyperlink" Target="http://pbs.twimg.com/profile_images/1117132829979078656/Hv8F-dya_normal.jpg" TargetMode="External" /><Relationship Id="rId907" Type="http://schemas.openxmlformats.org/officeDocument/2006/relationships/hyperlink" Target="http://pbs.twimg.com/profile_images/1032658643349581825/ZkztfeuC_normal.jpg" TargetMode="External" /><Relationship Id="rId908" Type="http://schemas.openxmlformats.org/officeDocument/2006/relationships/hyperlink" Target="http://pbs.twimg.com/profile_images/1768890040/TR-final-logo-symbol_normal.jpg" TargetMode="External" /><Relationship Id="rId909" Type="http://schemas.openxmlformats.org/officeDocument/2006/relationships/hyperlink" Target="http://pbs.twimg.com/profile_images/1119623324697604096/02TD8YgG_normal.jpg" TargetMode="External" /><Relationship Id="rId910" Type="http://schemas.openxmlformats.org/officeDocument/2006/relationships/hyperlink" Target="http://pbs.twimg.com/profile_images/2343580021/trojanhead_normal.jpg" TargetMode="External" /><Relationship Id="rId911" Type="http://schemas.openxmlformats.org/officeDocument/2006/relationships/hyperlink" Target="http://pbs.twimg.com/profile_images/776186570038583296/OcvHNDAU_normal.jpg" TargetMode="External" /><Relationship Id="rId912" Type="http://schemas.openxmlformats.org/officeDocument/2006/relationships/hyperlink" Target="http://pbs.twimg.com/profile_images/1047963388372873222/htw9v-gq_normal.jpg" TargetMode="External" /><Relationship Id="rId913" Type="http://schemas.openxmlformats.org/officeDocument/2006/relationships/hyperlink" Target="http://pbs.twimg.com/profile_images/67532387/photo_box_temp_normal.jpg" TargetMode="External" /><Relationship Id="rId914" Type="http://schemas.openxmlformats.org/officeDocument/2006/relationships/hyperlink" Target="http://pbs.twimg.com/profile_images/3419598481/633d5ed81677343c4a379ddab4d26921_normal.jpeg" TargetMode="External" /><Relationship Id="rId915" Type="http://schemas.openxmlformats.org/officeDocument/2006/relationships/hyperlink" Target="http://pbs.twimg.com/profile_images/1031470917388521472/W4Wc3HmE_normal.jpg" TargetMode="External" /><Relationship Id="rId916" Type="http://schemas.openxmlformats.org/officeDocument/2006/relationships/hyperlink" Target="http://pbs.twimg.com/profile_images/502755694655725569/rajwQoij_normal.jpeg" TargetMode="External" /><Relationship Id="rId917" Type="http://schemas.openxmlformats.org/officeDocument/2006/relationships/hyperlink" Target="http://pbs.twimg.com/profile_images/958972694506168320/xzc1MH6v_normal.jpg" TargetMode="External" /><Relationship Id="rId918" Type="http://schemas.openxmlformats.org/officeDocument/2006/relationships/hyperlink" Target="http://pbs.twimg.com/profile_images/571821173169893378/lO4YN8QU_normal.jpeg" TargetMode="External" /><Relationship Id="rId919" Type="http://schemas.openxmlformats.org/officeDocument/2006/relationships/hyperlink" Target="http://pbs.twimg.com/profile_images/455636280815390720/WPQ2NWtx_normal.jpeg" TargetMode="External" /><Relationship Id="rId920" Type="http://schemas.openxmlformats.org/officeDocument/2006/relationships/hyperlink" Target="http://abs.twimg.com/sticky/default_profile_images/default_profile_normal.png" TargetMode="External" /><Relationship Id="rId921" Type="http://schemas.openxmlformats.org/officeDocument/2006/relationships/hyperlink" Target="http://pbs.twimg.com/profile_images/450357174112235520/Vfn3OyDF_normal.jpeg" TargetMode="External" /><Relationship Id="rId922" Type="http://schemas.openxmlformats.org/officeDocument/2006/relationships/hyperlink" Target="http://pbs.twimg.com/profile_images/882565336591212545/h__oMvCR_normal.jpg" TargetMode="External" /><Relationship Id="rId923" Type="http://schemas.openxmlformats.org/officeDocument/2006/relationships/hyperlink" Target="http://pbs.twimg.com/profile_images/882563797667508224/1Jbe9J3Q_normal.jpg" TargetMode="External" /><Relationship Id="rId924" Type="http://schemas.openxmlformats.org/officeDocument/2006/relationships/hyperlink" Target="http://pbs.twimg.com/profile_images/844356844709691392/JBUVpO0J_normal.jpg" TargetMode="External" /><Relationship Id="rId925" Type="http://schemas.openxmlformats.org/officeDocument/2006/relationships/hyperlink" Target="http://pbs.twimg.com/profile_images/1109864035909095425/EkPUs3d7_normal.jpg" TargetMode="External" /><Relationship Id="rId926" Type="http://schemas.openxmlformats.org/officeDocument/2006/relationships/hyperlink" Target="http://pbs.twimg.com/profile_images/989250710284984322/1ZwM00em_normal.jpg" TargetMode="External" /><Relationship Id="rId927" Type="http://schemas.openxmlformats.org/officeDocument/2006/relationships/hyperlink" Target="http://pbs.twimg.com/profile_images/722381217627316229/fXGMcgGA_normal.jpg" TargetMode="External" /><Relationship Id="rId928" Type="http://schemas.openxmlformats.org/officeDocument/2006/relationships/hyperlink" Target="http://pbs.twimg.com/profile_images/603585120/hsg_twitter2_normal.jpg" TargetMode="External" /><Relationship Id="rId929" Type="http://schemas.openxmlformats.org/officeDocument/2006/relationships/hyperlink" Target="http://pbs.twimg.com/profile_images/957992455974072320/m9y9NsCd_normal.jpg" TargetMode="External" /><Relationship Id="rId930" Type="http://schemas.openxmlformats.org/officeDocument/2006/relationships/hyperlink" Target="http://pbs.twimg.com/profile_images/1030100307727069187/1ULwvPJv_normal.jpg" TargetMode="External" /><Relationship Id="rId931" Type="http://schemas.openxmlformats.org/officeDocument/2006/relationships/hyperlink" Target="http://pbs.twimg.com/profile_images/1583410140/DSCF3549_normal.jpg" TargetMode="External" /><Relationship Id="rId932" Type="http://schemas.openxmlformats.org/officeDocument/2006/relationships/hyperlink" Target="http://pbs.twimg.com/profile_images/1095415059298308096/KZ3sEIlZ_normal.jpg" TargetMode="External" /><Relationship Id="rId933" Type="http://schemas.openxmlformats.org/officeDocument/2006/relationships/hyperlink" Target="http://pbs.twimg.com/profile_images/477610638437404672/K2EkJIHw_normal.jpeg" TargetMode="External" /><Relationship Id="rId934" Type="http://schemas.openxmlformats.org/officeDocument/2006/relationships/hyperlink" Target="http://pbs.twimg.com/profile_images/961622782021984256/P8y6gcyM_normal.jpg" TargetMode="External" /><Relationship Id="rId935" Type="http://schemas.openxmlformats.org/officeDocument/2006/relationships/hyperlink" Target="http://pbs.twimg.com/profile_images/1044493037701877760/idjZzzOF_normal.jpg" TargetMode="External" /><Relationship Id="rId936" Type="http://schemas.openxmlformats.org/officeDocument/2006/relationships/hyperlink" Target="http://pbs.twimg.com/profile_images/1098480054391263232/JpWTgTd0_normal.jpg" TargetMode="External" /><Relationship Id="rId937" Type="http://schemas.openxmlformats.org/officeDocument/2006/relationships/hyperlink" Target="http://pbs.twimg.com/profile_images/508960761826131968/LnvhR8ED_normal.png" TargetMode="External" /><Relationship Id="rId938" Type="http://schemas.openxmlformats.org/officeDocument/2006/relationships/hyperlink" Target="http://pbs.twimg.com/profile_images/944264638799273984/TVWCM-EH_normal.jpg" TargetMode="External" /><Relationship Id="rId939" Type="http://schemas.openxmlformats.org/officeDocument/2006/relationships/hyperlink" Target="http://pbs.twimg.com/profile_images/1118837939323248646/OFb_l0Qm_normal.jpg" TargetMode="External" /><Relationship Id="rId940" Type="http://schemas.openxmlformats.org/officeDocument/2006/relationships/hyperlink" Target="http://pbs.twimg.com/profile_images/2449199706/nnpc75d8kegfs12bzdc1_normal.jpeg" TargetMode="External" /><Relationship Id="rId941" Type="http://schemas.openxmlformats.org/officeDocument/2006/relationships/hyperlink" Target="http://pbs.twimg.com/profile_images/961579276167507969/g5i1wXX8_normal.jpg" TargetMode="External" /><Relationship Id="rId942" Type="http://schemas.openxmlformats.org/officeDocument/2006/relationships/hyperlink" Target="http://pbs.twimg.com/profile_images/793369608493211648/dnVAZgOM_normal.jpg" TargetMode="External" /><Relationship Id="rId943" Type="http://schemas.openxmlformats.org/officeDocument/2006/relationships/hyperlink" Target="http://pbs.twimg.com/profile_images/1076647161687875584/WF5sykvJ_normal.jpg" TargetMode="External" /><Relationship Id="rId944" Type="http://schemas.openxmlformats.org/officeDocument/2006/relationships/hyperlink" Target="http://pbs.twimg.com/profile_images/1074635371840004096/p2_tEfg7_normal.jpg" TargetMode="External" /><Relationship Id="rId945" Type="http://schemas.openxmlformats.org/officeDocument/2006/relationships/hyperlink" Target="http://pbs.twimg.com/profile_images/556110551240044545/YjyY2RsC_normal.png" TargetMode="External" /><Relationship Id="rId946" Type="http://schemas.openxmlformats.org/officeDocument/2006/relationships/hyperlink" Target="http://pbs.twimg.com/profile_images/378800000228219535/a18c11c977dc3288bdb6888bdf681795_normal.jpeg" TargetMode="External" /><Relationship Id="rId947" Type="http://schemas.openxmlformats.org/officeDocument/2006/relationships/hyperlink" Target="http://pbs.twimg.com/profile_images/1007340584737132546/nT8k2r90_normal.jpg" TargetMode="External" /><Relationship Id="rId948" Type="http://schemas.openxmlformats.org/officeDocument/2006/relationships/hyperlink" Target="http://pbs.twimg.com/profile_images/563026925757558784/-hJ0HQcF_normal.jpeg" TargetMode="External" /><Relationship Id="rId949" Type="http://schemas.openxmlformats.org/officeDocument/2006/relationships/hyperlink" Target="http://abs.twimg.com/sticky/default_profile_images/default_profile_normal.png" TargetMode="External" /><Relationship Id="rId950" Type="http://schemas.openxmlformats.org/officeDocument/2006/relationships/hyperlink" Target="http://pbs.twimg.com/profile_images/897117268831752192/W8jn9ura_normal.jpg" TargetMode="External" /><Relationship Id="rId951" Type="http://schemas.openxmlformats.org/officeDocument/2006/relationships/hyperlink" Target="http://pbs.twimg.com/profile_images/877659151480041472/4zohqzsI_normal.jpg" TargetMode="External" /><Relationship Id="rId952" Type="http://schemas.openxmlformats.org/officeDocument/2006/relationships/hyperlink" Target="http://pbs.twimg.com/profile_images/1022175609538002944/lJQfmrGC_normal.jpg" TargetMode="External" /><Relationship Id="rId953" Type="http://schemas.openxmlformats.org/officeDocument/2006/relationships/hyperlink" Target="http://pbs.twimg.com/profile_images/988518835585073152/FgC1yECa_normal.jpg" TargetMode="External" /><Relationship Id="rId954" Type="http://schemas.openxmlformats.org/officeDocument/2006/relationships/hyperlink" Target="http://pbs.twimg.com/profile_images/996465352270798848/C5AcW7IS_normal.jpg" TargetMode="External" /><Relationship Id="rId955" Type="http://schemas.openxmlformats.org/officeDocument/2006/relationships/hyperlink" Target="http://pbs.twimg.com/profile_images/1498803493/71158_124496457141_1160906_n_normal.jpg" TargetMode="External" /><Relationship Id="rId956" Type="http://schemas.openxmlformats.org/officeDocument/2006/relationships/hyperlink" Target="http://pbs.twimg.com/profile_images/971142157255036928/JizlKre5_normal.jpg" TargetMode="External" /><Relationship Id="rId957" Type="http://schemas.openxmlformats.org/officeDocument/2006/relationships/hyperlink" Target="http://pbs.twimg.com/profile_images/738780701525463040/u0YGigIK_normal.jpg" TargetMode="External" /><Relationship Id="rId958" Type="http://schemas.openxmlformats.org/officeDocument/2006/relationships/hyperlink" Target="http://pbs.twimg.com/profile_images/876855953672593408/y7bMeNID_normal.jpg" TargetMode="External" /><Relationship Id="rId959" Type="http://schemas.openxmlformats.org/officeDocument/2006/relationships/hyperlink" Target="http://pbs.twimg.com/profile_images/378800000837609901/d984c5b9170da4edba4df4b1d0d6d1da_normal.png" TargetMode="External" /><Relationship Id="rId960" Type="http://schemas.openxmlformats.org/officeDocument/2006/relationships/hyperlink" Target="http://pbs.twimg.com/profile_images/1115715027346939904/9TnRYT8J_normal.jpg" TargetMode="External" /><Relationship Id="rId961" Type="http://schemas.openxmlformats.org/officeDocument/2006/relationships/hyperlink" Target="http://pbs.twimg.com/profile_images/3730542119/9d0fee8232adb1bd5021b7a531532f8b_normal.jpeg" TargetMode="External" /><Relationship Id="rId962" Type="http://schemas.openxmlformats.org/officeDocument/2006/relationships/hyperlink" Target="http://pbs.twimg.com/profile_images/966360915519078400/EWWcx0JR_normal.jpg" TargetMode="External" /><Relationship Id="rId963" Type="http://schemas.openxmlformats.org/officeDocument/2006/relationships/hyperlink" Target="http://pbs.twimg.com/profile_images/979406211480195073/QUGFE60M_normal.jpg" TargetMode="External" /><Relationship Id="rId964" Type="http://schemas.openxmlformats.org/officeDocument/2006/relationships/hyperlink" Target="http://pbs.twimg.com/profile_images/1022545280032559105/O83_ESRY_normal.jpg" TargetMode="External" /><Relationship Id="rId965" Type="http://schemas.openxmlformats.org/officeDocument/2006/relationships/hyperlink" Target="http://pbs.twimg.com/profile_images/555032848566992896/g6bs4-V__normal.jpeg" TargetMode="External" /><Relationship Id="rId966" Type="http://schemas.openxmlformats.org/officeDocument/2006/relationships/hyperlink" Target="http://pbs.twimg.com/profile_images/1077953066748530688/uVauXvCN_normal.jpg" TargetMode="External" /><Relationship Id="rId967" Type="http://schemas.openxmlformats.org/officeDocument/2006/relationships/hyperlink" Target="http://pbs.twimg.com/profile_images/1095852867473178624/-PAZ67fU_normal.png" TargetMode="External" /><Relationship Id="rId968" Type="http://schemas.openxmlformats.org/officeDocument/2006/relationships/hyperlink" Target="http://pbs.twimg.com/profile_images/733891884502810624/dY1g9PUX_normal.jpg" TargetMode="External" /><Relationship Id="rId969" Type="http://schemas.openxmlformats.org/officeDocument/2006/relationships/hyperlink" Target="http://pbs.twimg.com/profile_images/690309931195432960/11aBYRrS_normal.png" TargetMode="External" /><Relationship Id="rId970" Type="http://schemas.openxmlformats.org/officeDocument/2006/relationships/hyperlink" Target="http://pbs.twimg.com/profile_images/762877132489973764/vOyHSVDz_normal.jpg" TargetMode="External" /><Relationship Id="rId971" Type="http://schemas.openxmlformats.org/officeDocument/2006/relationships/hyperlink" Target="http://pbs.twimg.com/profile_images/1121713380983627776/5fpAGU6D_normal.png" TargetMode="External" /><Relationship Id="rId972" Type="http://schemas.openxmlformats.org/officeDocument/2006/relationships/hyperlink" Target="http://pbs.twimg.com/profile_images/738036244576411648/kxkDDyzw_normal.jpg" TargetMode="External" /><Relationship Id="rId973" Type="http://schemas.openxmlformats.org/officeDocument/2006/relationships/hyperlink" Target="http://pbs.twimg.com/profile_images/618441786600620032/95PE3ply_normal.jpg" TargetMode="External" /><Relationship Id="rId974" Type="http://schemas.openxmlformats.org/officeDocument/2006/relationships/hyperlink" Target="http://pbs.twimg.com/profile_images/930832385997967360/1Y2ZoWWg_normal.jpg" TargetMode="External" /><Relationship Id="rId975" Type="http://schemas.openxmlformats.org/officeDocument/2006/relationships/hyperlink" Target="http://pbs.twimg.com/profile_images/729086885918736384/lOxkOrxi_normal.jpg" TargetMode="External" /><Relationship Id="rId976" Type="http://schemas.openxmlformats.org/officeDocument/2006/relationships/hyperlink" Target="http://pbs.twimg.com/profile_images/1099101586725449728/Qalg7yLb_normal.jpg" TargetMode="External" /><Relationship Id="rId977" Type="http://schemas.openxmlformats.org/officeDocument/2006/relationships/hyperlink" Target="http://pbs.twimg.com/profile_images/551970301391560704/jzVuRk6M_normal.jpeg" TargetMode="External" /><Relationship Id="rId978" Type="http://schemas.openxmlformats.org/officeDocument/2006/relationships/hyperlink" Target="http://pbs.twimg.com/profile_images/887662979902304257/azSzxYkB_normal.jpg" TargetMode="External" /><Relationship Id="rId979" Type="http://schemas.openxmlformats.org/officeDocument/2006/relationships/hyperlink" Target="http://pbs.twimg.com/profile_images/461243399505330176/umE8q79O_normal.png" TargetMode="External" /><Relationship Id="rId980" Type="http://schemas.openxmlformats.org/officeDocument/2006/relationships/hyperlink" Target="http://pbs.twimg.com/profile_images/468832376504586240/FARBNapq_normal.jpeg" TargetMode="External" /><Relationship Id="rId981" Type="http://schemas.openxmlformats.org/officeDocument/2006/relationships/hyperlink" Target="http://pbs.twimg.com/profile_images/1101580437611266055/AGJ5gGQf_normal.png" TargetMode="External" /><Relationship Id="rId982" Type="http://schemas.openxmlformats.org/officeDocument/2006/relationships/hyperlink" Target="http://pbs.twimg.com/profile_images/675428309509890048/tmpT1ERD_normal.jpg" TargetMode="External" /><Relationship Id="rId983" Type="http://schemas.openxmlformats.org/officeDocument/2006/relationships/hyperlink" Target="http://pbs.twimg.com/profile_images/710066064089022465/eedsP7b3_normal.jpg" TargetMode="External" /><Relationship Id="rId984" Type="http://schemas.openxmlformats.org/officeDocument/2006/relationships/hyperlink" Target="http://pbs.twimg.com/profile_images/1095382457136877569/uiRQoX1u_normal.jpg" TargetMode="External" /><Relationship Id="rId985" Type="http://schemas.openxmlformats.org/officeDocument/2006/relationships/hyperlink" Target="http://pbs.twimg.com/profile_images/761655837769158656/nFrL-d4G_normal.jpg" TargetMode="External" /><Relationship Id="rId986" Type="http://schemas.openxmlformats.org/officeDocument/2006/relationships/hyperlink" Target="http://pbs.twimg.com/profile_images/1094094131855609856/fkG043IT_normal.jpg" TargetMode="External" /><Relationship Id="rId987" Type="http://schemas.openxmlformats.org/officeDocument/2006/relationships/hyperlink" Target="http://pbs.twimg.com/profile_images/3204816313/935a53855cfa0983059b72cc1155e3f3_normal.jpeg" TargetMode="External" /><Relationship Id="rId988" Type="http://schemas.openxmlformats.org/officeDocument/2006/relationships/hyperlink" Target="http://pbs.twimg.com/profile_images/1022127633507725313/kJ-KgaTH_normal.jpg" TargetMode="External" /><Relationship Id="rId989" Type="http://schemas.openxmlformats.org/officeDocument/2006/relationships/hyperlink" Target="http://pbs.twimg.com/profile_images/973770203979907072/4-u060gM_normal.jpg" TargetMode="External" /><Relationship Id="rId990" Type="http://schemas.openxmlformats.org/officeDocument/2006/relationships/hyperlink" Target="http://pbs.twimg.com/profile_images/621427490209202177/MLxuH67w_normal.jpg" TargetMode="External" /><Relationship Id="rId991" Type="http://schemas.openxmlformats.org/officeDocument/2006/relationships/hyperlink" Target="http://pbs.twimg.com/profile_images/1132354810/MeyerDistributingLogoHR121W_normal.jpg" TargetMode="External" /><Relationship Id="rId992" Type="http://schemas.openxmlformats.org/officeDocument/2006/relationships/hyperlink" Target="http://pbs.twimg.com/profile_images/1121079728809529344/1ABjWVgV_normal.jpg" TargetMode="External" /><Relationship Id="rId993" Type="http://schemas.openxmlformats.org/officeDocument/2006/relationships/hyperlink" Target="http://pbs.twimg.com/profile_images/1472962982/facebook_headshot_02_normal.JPG" TargetMode="External" /><Relationship Id="rId994" Type="http://schemas.openxmlformats.org/officeDocument/2006/relationships/hyperlink" Target="http://pbs.twimg.com/profile_images/1114172809813614592/-kvLoTWV_normal.jpg" TargetMode="External" /><Relationship Id="rId995" Type="http://schemas.openxmlformats.org/officeDocument/2006/relationships/hyperlink" Target="http://pbs.twimg.com/profile_images/1044339550787645440/UBb9LHZG_normal.jpg" TargetMode="External" /><Relationship Id="rId996" Type="http://schemas.openxmlformats.org/officeDocument/2006/relationships/hyperlink" Target="http://pbs.twimg.com/profile_images/745239832151080960/wB1_Nigq_normal.jpg" TargetMode="External" /><Relationship Id="rId997" Type="http://schemas.openxmlformats.org/officeDocument/2006/relationships/hyperlink" Target="http://pbs.twimg.com/profile_images/852221350034817024/T9sDEHvi_normal.jpg" TargetMode="External" /><Relationship Id="rId998" Type="http://schemas.openxmlformats.org/officeDocument/2006/relationships/hyperlink" Target="http://pbs.twimg.com/profile_images/912472302280994816/6jUIdpX3_normal.jpg" TargetMode="External" /><Relationship Id="rId999" Type="http://schemas.openxmlformats.org/officeDocument/2006/relationships/hyperlink" Target="http://pbs.twimg.com/profile_images/1093306247766515712/MBaqSY2M_normal.jpg" TargetMode="External" /><Relationship Id="rId1000" Type="http://schemas.openxmlformats.org/officeDocument/2006/relationships/hyperlink" Target="http://pbs.twimg.com/profile_images/752983337472434176/v48MUatI_normal.jpg" TargetMode="External" /><Relationship Id="rId1001" Type="http://schemas.openxmlformats.org/officeDocument/2006/relationships/hyperlink" Target="http://pbs.twimg.com/profile_images/2267437511/fv6oeyixnc637txtp4z4_normal.png" TargetMode="External" /><Relationship Id="rId1002" Type="http://schemas.openxmlformats.org/officeDocument/2006/relationships/hyperlink" Target="http://pbs.twimg.com/profile_images/651220199887106048/MsZAzV5s_normal.jpg" TargetMode="External" /><Relationship Id="rId1003" Type="http://schemas.openxmlformats.org/officeDocument/2006/relationships/hyperlink" Target="http://pbs.twimg.com/profile_images/1116059165695401984/4bSGqOBk_normal.jpg" TargetMode="External" /><Relationship Id="rId1004" Type="http://schemas.openxmlformats.org/officeDocument/2006/relationships/hyperlink" Target="http://pbs.twimg.com/profile_images/852604073509572608/OjzioGBZ_normal.jpg" TargetMode="External" /><Relationship Id="rId1005" Type="http://schemas.openxmlformats.org/officeDocument/2006/relationships/hyperlink" Target="http://pbs.twimg.com/profile_images/883363617034448898/ELNLqDLy_normal.jpg" TargetMode="External" /><Relationship Id="rId1006" Type="http://schemas.openxmlformats.org/officeDocument/2006/relationships/hyperlink" Target="http://pbs.twimg.com/profile_images/1265844848/The_Mover_magazine_avatar_normal.jpg" TargetMode="External" /><Relationship Id="rId1007" Type="http://schemas.openxmlformats.org/officeDocument/2006/relationships/hyperlink" Target="http://pbs.twimg.com/profile_images/1093560090265710592/C6vORrWr_normal.jpg" TargetMode="External" /><Relationship Id="rId1008" Type="http://schemas.openxmlformats.org/officeDocument/2006/relationships/hyperlink" Target="http://pbs.twimg.com/profile_images/1117380626007642118/EbVuJLEW_normal.jpg" TargetMode="External" /><Relationship Id="rId1009" Type="http://schemas.openxmlformats.org/officeDocument/2006/relationships/hyperlink" Target="http://pbs.twimg.com/profile_images/3112753420/92baa27f1ef484ab2dc4066155aee038_normal.png" TargetMode="External" /><Relationship Id="rId1010" Type="http://schemas.openxmlformats.org/officeDocument/2006/relationships/hyperlink" Target="http://pbs.twimg.com/profile_images/1102931777960771586/cyxjQvfL_normal.png" TargetMode="External" /><Relationship Id="rId1011" Type="http://schemas.openxmlformats.org/officeDocument/2006/relationships/hyperlink" Target="http://pbs.twimg.com/profile_images/629332538956365824/aWfCemrr_normal.jpg" TargetMode="External" /><Relationship Id="rId1012" Type="http://schemas.openxmlformats.org/officeDocument/2006/relationships/hyperlink" Target="http://pbs.twimg.com/profile_images/923563924519358464/fWyRCDqG_normal.jpg" TargetMode="External" /><Relationship Id="rId1013" Type="http://schemas.openxmlformats.org/officeDocument/2006/relationships/hyperlink" Target="http://pbs.twimg.com/profile_images/1964529831/Loadstar_star_normal.png" TargetMode="External" /><Relationship Id="rId1014" Type="http://schemas.openxmlformats.org/officeDocument/2006/relationships/hyperlink" Target="http://pbs.twimg.com/profile_images/1062415923951263744/moRlml3w_normal.jpg" TargetMode="External" /><Relationship Id="rId1015" Type="http://schemas.openxmlformats.org/officeDocument/2006/relationships/hyperlink" Target="http://pbs.twimg.com/profile_images/875370822260719617/vPxbJicr_normal.jpg" TargetMode="External" /><Relationship Id="rId1016" Type="http://schemas.openxmlformats.org/officeDocument/2006/relationships/hyperlink" Target="http://pbs.twimg.com/profile_images/968212415920988162/8hFoa6JF_normal.jpg" TargetMode="External" /><Relationship Id="rId1017" Type="http://schemas.openxmlformats.org/officeDocument/2006/relationships/hyperlink" Target="http://pbs.twimg.com/profile_images/1119435604410814464/5oczbiet_normal.png" TargetMode="External" /><Relationship Id="rId1018" Type="http://schemas.openxmlformats.org/officeDocument/2006/relationships/hyperlink" Target="http://pbs.twimg.com/profile_images/1051599662593888257/EtkmNGkM_normal.jpg" TargetMode="External" /><Relationship Id="rId1019" Type="http://schemas.openxmlformats.org/officeDocument/2006/relationships/hyperlink" Target="http://pbs.twimg.com/profile_images/908020432246161408/YjH0BrXu_normal.jpg" TargetMode="External" /><Relationship Id="rId1020" Type="http://schemas.openxmlformats.org/officeDocument/2006/relationships/hyperlink" Target="http://pbs.twimg.com/profile_images/1103712313729789952/zGBhrIzQ_normal.png" TargetMode="External" /><Relationship Id="rId1021" Type="http://schemas.openxmlformats.org/officeDocument/2006/relationships/hyperlink" Target="http://pbs.twimg.com/profile_images/1011623687957745664/fPDBco5U_normal.jpg" TargetMode="External" /><Relationship Id="rId1022" Type="http://schemas.openxmlformats.org/officeDocument/2006/relationships/hyperlink" Target="http://pbs.twimg.com/profile_images/958839490335801344/N8ikB-t9_normal.jpg" TargetMode="External" /><Relationship Id="rId1023" Type="http://schemas.openxmlformats.org/officeDocument/2006/relationships/hyperlink" Target="http://pbs.twimg.com/profile_images/1004836024227262464/kEyhFxGk_normal.jpg" TargetMode="External" /><Relationship Id="rId1024" Type="http://schemas.openxmlformats.org/officeDocument/2006/relationships/hyperlink" Target="http://pbs.twimg.com/profile_images/991437109071237120/OaC8FAEN_normal.jpg" TargetMode="External" /><Relationship Id="rId1025" Type="http://schemas.openxmlformats.org/officeDocument/2006/relationships/hyperlink" Target="http://pbs.twimg.com/profile_images/964178302482157569/SuPbDEJl_normal.jpg" TargetMode="External" /><Relationship Id="rId1026" Type="http://schemas.openxmlformats.org/officeDocument/2006/relationships/hyperlink" Target="http://pbs.twimg.com/profile_images/815836523681763328/Z96XU2bM_normal.jpg" TargetMode="External" /><Relationship Id="rId1027" Type="http://schemas.openxmlformats.org/officeDocument/2006/relationships/hyperlink" Target="http://pbs.twimg.com/profile_images/646312034150281216/c_UloVcR_normal.png" TargetMode="External" /><Relationship Id="rId1028" Type="http://schemas.openxmlformats.org/officeDocument/2006/relationships/hyperlink" Target="http://abs.twimg.com/sticky/default_profile_images/default_profile_normal.png" TargetMode="External" /><Relationship Id="rId1029" Type="http://schemas.openxmlformats.org/officeDocument/2006/relationships/hyperlink" Target="http://pbs.twimg.com/profile_images/1033039338563674113/cJve9KLp_normal.jpg" TargetMode="External" /><Relationship Id="rId1030" Type="http://schemas.openxmlformats.org/officeDocument/2006/relationships/hyperlink" Target="http://pbs.twimg.com/profile_images/1072927611045597184/PYps66Z8_normal.jpg" TargetMode="External" /><Relationship Id="rId1031" Type="http://schemas.openxmlformats.org/officeDocument/2006/relationships/hyperlink" Target="http://pbs.twimg.com/profile_images/484328019029266432/yloQUnQr_normal.jpeg" TargetMode="External" /><Relationship Id="rId1032" Type="http://schemas.openxmlformats.org/officeDocument/2006/relationships/hyperlink" Target="http://pbs.twimg.com/profile_images/1031165288450936832/HPTDrItK_normal.jpg" TargetMode="External" /><Relationship Id="rId1033" Type="http://schemas.openxmlformats.org/officeDocument/2006/relationships/hyperlink" Target="http://pbs.twimg.com/profile_images/1079889381262012422/405Rj5nn_normal.jpg" TargetMode="External" /><Relationship Id="rId1034" Type="http://schemas.openxmlformats.org/officeDocument/2006/relationships/hyperlink" Target="http://pbs.twimg.com/profile_images/1108628600054439936/cn3JpeIb_normal.jpg" TargetMode="External" /><Relationship Id="rId1035" Type="http://schemas.openxmlformats.org/officeDocument/2006/relationships/hyperlink" Target="http://pbs.twimg.com/profile_images/1096665617350815744/-UK9TQ1U_normal.png" TargetMode="External" /><Relationship Id="rId1036" Type="http://schemas.openxmlformats.org/officeDocument/2006/relationships/hyperlink" Target="http://pbs.twimg.com/profile_images/627201709597569024/8z9ykvFE_normal.png" TargetMode="External" /><Relationship Id="rId1037" Type="http://schemas.openxmlformats.org/officeDocument/2006/relationships/hyperlink" Target="http://pbs.twimg.com/profile_images/1107419891366313985/8q_LPf8d_normal.jpg" TargetMode="External" /><Relationship Id="rId1038" Type="http://schemas.openxmlformats.org/officeDocument/2006/relationships/hyperlink" Target="http://pbs.twimg.com/profile_images/549531501294256128/Y8-vA2YW_normal.jpeg" TargetMode="External" /><Relationship Id="rId1039" Type="http://schemas.openxmlformats.org/officeDocument/2006/relationships/hyperlink" Target="http://pbs.twimg.com/profile_images/1081721372030705664/_S3HkF46_normal.jpg" TargetMode="External" /><Relationship Id="rId1040" Type="http://schemas.openxmlformats.org/officeDocument/2006/relationships/hyperlink" Target="http://pbs.twimg.com/profile_images/1017293682939125760/GSowTvz2_normal.jpg" TargetMode="External" /><Relationship Id="rId1041" Type="http://schemas.openxmlformats.org/officeDocument/2006/relationships/hyperlink" Target="http://pbs.twimg.com/profile_images/718314653181427716/9gKTzW1d_normal.jpg" TargetMode="External" /><Relationship Id="rId1042" Type="http://schemas.openxmlformats.org/officeDocument/2006/relationships/hyperlink" Target="http://pbs.twimg.com/profile_images/485049154880536576/ZoQ3rXKw_normal.png" TargetMode="External" /><Relationship Id="rId1043" Type="http://schemas.openxmlformats.org/officeDocument/2006/relationships/hyperlink" Target="http://pbs.twimg.com/profile_images/945953979535564800/L3zNCNHo_normal.jpg" TargetMode="External" /><Relationship Id="rId1044" Type="http://schemas.openxmlformats.org/officeDocument/2006/relationships/hyperlink" Target="http://pbs.twimg.com/profile_images/1043769703607480320/GkHF57iM_normal.jpg" TargetMode="External" /><Relationship Id="rId1045" Type="http://schemas.openxmlformats.org/officeDocument/2006/relationships/hyperlink" Target="http://pbs.twimg.com/profile_images/3077751259/783fbdff1b9083e833a05e7fb43f2ce5_normal.png" TargetMode="External" /><Relationship Id="rId1046" Type="http://schemas.openxmlformats.org/officeDocument/2006/relationships/hyperlink" Target="http://pbs.twimg.com/profile_images/971178071582638080/Pg7q4ZB8_normal.jpg" TargetMode="External" /><Relationship Id="rId1047" Type="http://schemas.openxmlformats.org/officeDocument/2006/relationships/hyperlink" Target="http://pbs.twimg.com/profile_images/895923338853437440/KW7XTG1T_normal.jpg" TargetMode="External" /><Relationship Id="rId1048" Type="http://schemas.openxmlformats.org/officeDocument/2006/relationships/hyperlink" Target="http://pbs.twimg.com/profile_images/971310079139090432/Y14nFBbX_normal.jpg" TargetMode="External" /><Relationship Id="rId1049" Type="http://schemas.openxmlformats.org/officeDocument/2006/relationships/hyperlink" Target="http://pbs.twimg.com/profile_images/695215710444896256/gy-YYLKZ_normal.jpg" TargetMode="External" /><Relationship Id="rId1050" Type="http://schemas.openxmlformats.org/officeDocument/2006/relationships/hyperlink" Target="http://pbs.twimg.com/profile_images/1117606142236971009/HqlzQB5u_normal.png" TargetMode="External" /><Relationship Id="rId1051" Type="http://schemas.openxmlformats.org/officeDocument/2006/relationships/hyperlink" Target="http://pbs.twimg.com/profile_images/1120201540709404672/RHb3M0OX_normal.png" TargetMode="External" /><Relationship Id="rId1052" Type="http://schemas.openxmlformats.org/officeDocument/2006/relationships/hyperlink" Target="http://pbs.twimg.com/profile_images/969350258613420033/ZOfLc4dP_normal.jpg" TargetMode="External" /><Relationship Id="rId1053" Type="http://schemas.openxmlformats.org/officeDocument/2006/relationships/hyperlink" Target="http://pbs.twimg.com/profile_images/450319539507445760/1plg7_ao_normal.png" TargetMode="External" /><Relationship Id="rId1054" Type="http://schemas.openxmlformats.org/officeDocument/2006/relationships/hyperlink" Target="http://pbs.twimg.com/profile_images/854661661130715137/PlpSHt4H_normal.jpg" TargetMode="External" /><Relationship Id="rId1055" Type="http://schemas.openxmlformats.org/officeDocument/2006/relationships/hyperlink" Target="http://pbs.twimg.com/profile_images/1101562470483873793/Fwbyg5P-_normal.jpg" TargetMode="External" /><Relationship Id="rId1056" Type="http://schemas.openxmlformats.org/officeDocument/2006/relationships/hyperlink" Target="https://twitter.com/flower_power_67" TargetMode="External" /><Relationship Id="rId1057" Type="http://schemas.openxmlformats.org/officeDocument/2006/relationships/hyperlink" Target="https://twitter.com/zulutron" TargetMode="External" /><Relationship Id="rId1058" Type="http://schemas.openxmlformats.org/officeDocument/2006/relationships/hyperlink" Target="https://twitter.com/wolfofwolfst" TargetMode="External" /><Relationship Id="rId1059" Type="http://schemas.openxmlformats.org/officeDocument/2006/relationships/hyperlink" Target="https://twitter.com/jefflee2020" TargetMode="External" /><Relationship Id="rId1060" Type="http://schemas.openxmlformats.org/officeDocument/2006/relationships/hyperlink" Target="https://twitter.com/exarmytrucks" TargetMode="External" /><Relationship Id="rId1061" Type="http://schemas.openxmlformats.org/officeDocument/2006/relationships/hyperlink" Target="https://twitter.com/scania_online" TargetMode="External" /><Relationship Id="rId1062" Type="http://schemas.openxmlformats.org/officeDocument/2006/relationships/hyperlink" Target="https://twitter.com/truckplantparts" TargetMode="External" /><Relationship Id="rId1063" Type="http://schemas.openxmlformats.org/officeDocument/2006/relationships/hyperlink" Target="https://twitter.com/truckplantsales" TargetMode="External" /><Relationship Id="rId1064" Type="http://schemas.openxmlformats.org/officeDocument/2006/relationships/hyperlink" Target="https://twitter.com/swapnil5979" TargetMode="External" /><Relationship Id="rId1065" Type="http://schemas.openxmlformats.org/officeDocument/2006/relationships/hyperlink" Target="https://twitter.com/wiomax_md" TargetMode="External" /><Relationship Id="rId1066" Type="http://schemas.openxmlformats.org/officeDocument/2006/relationships/hyperlink" Target="https://twitter.com/rhajoshr" TargetMode="External" /><Relationship Id="rId1067" Type="http://schemas.openxmlformats.org/officeDocument/2006/relationships/hyperlink" Target="https://twitter.com/roadfreightappg" TargetMode="External" /><Relationship Id="rId1068" Type="http://schemas.openxmlformats.org/officeDocument/2006/relationships/hyperlink" Target="https://twitter.com/rhanews" TargetMode="External" /><Relationship Id="rId1069" Type="http://schemas.openxmlformats.org/officeDocument/2006/relationships/hyperlink" Target="https://twitter.com/brunobertez" TargetMode="External" /><Relationship Id="rId1070" Type="http://schemas.openxmlformats.org/officeDocument/2006/relationships/hyperlink" Target="https://twitter.com/juliechang1" TargetMode="External" /><Relationship Id="rId1071" Type="http://schemas.openxmlformats.org/officeDocument/2006/relationships/hyperlink" Target="https://twitter.com/damicoaustin" TargetMode="External" /><Relationship Id="rId1072" Type="http://schemas.openxmlformats.org/officeDocument/2006/relationships/hyperlink" Target="https://twitter.com/eclipsediag" TargetMode="External" /><Relationship Id="rId1073" Type="http://schemas.openxmlformats.org/officeDocument/2006/relationships/hyperlink" Target="https://twitter.com/zachlubarsky" TargetMode="External" /><Relationship Id="rId1074" Type="http://schemas.openxmlformats.org/officeDocument/2006/relationships/hyperlink" Target="https://twitter.com/mattyglesias" TargetMode="External" /><Relationship Id="rId1075" Type="http://schemas.openxmlformats.org/officeDocument/2006/relationships/hyperlink" Target="https://twitter.com/r6rider" TargetMode="External" /><Relationship Id="rId1076" Type="http://schemas.openxmlformats.org/officeDocument/2006/relationships/hyperlink" Target="https://twitter.com/tallgarv" TargetMode="External" /><Relationship Id="rId1077" Type="http://schemas.openxmlformats.org/officeDocument/2006/relationships/hyperlink" Target="https://twitter.com/gnrailuk" TargetMode="External" /><Relationship Id="rId1078" Type="http://schemas.openxmlformats.org/officeDocument/2006/relationships/hyperlink" Target="https://twitter.com/gnrupdates" TargetMode="External" /><Relationship Id="rId1079" Type="http://schemas.openxmlformats.org/officeDocument/2006/relationships/hyperlink" Target="https://twitter.com/cati_careers" TargetMode="External" /><Relationship Id="rId1080" Type="http://schemas.openxmlformats.org/officeDocument/2006/relationships/hyperlink" Target="https://twitter.com/riederstravis86" TargetMode="External" /><Relationship Id="rId1081" Type="http://schemas.openxmlformats.org/officeDocument/2006/relationships/hyperlink" Target="https://twitter.com/chwalker16" TargetMode="External" /><Relationship Id="rId1082" Type="http://schemas.openxmlformats.org/officeDocument/2006/relationships/hyperlink" Target="https://twitter.com/transportlaw" TargetMode="External" /><Relationship Id="rId1083" Type="http://schemas.openxmlformats.org/officeDocument/2006/relationships/hyperlink" Target="https://twitter.com/drakekoefoed2" TargetMode="External" /><Relationship Id="rId1084" Type="http://schemas.openxmlformats.org/officeDocument/2006/relationships/hyperlink" Target="https://twitter.com/joshua4congress" TargetMode="External" /><Relationship Id="rId1085" Type="http://schemas.openxmlformats.org/officeDocument/2006/relationships/hyperlink" Target="https://twitter.com/workday" TargetMode="External" /><Relationship Id="rId1086" Type="http://schemas.openxmlformats.org/officeDocument/2006/relationships/hyperlink" Target="https://twitter.com/emenogugd" TargetMode="External" /><Relationship Id="rId1087" Type="http://schemas.openxmlformats.org/officeDocument/2006/relationships/hyperlink" Target="https://twitter.com/t42592" TargetMode="External" /><Relationship Id="rId1088" Type="http://schemas.openxmlformats.org/officeDocument/2006/relationships/hyperlink" Target="https://twitter.com/potus" TargetMode="External" /><Relationship Id="rId1089" Type="http://schemas.openxmlformats.org/officeDocument/2006/relationships/hyperlink" Target="https://twitter.com/gop" TargetMode="External" /><Relationship Id="rId1090" Type="http://schemas.openxmlformats.org/officeDocument/2006/relationships/hyperlink" Target="https://twitter.com/realdonaldtrump" TargetMode="External" /><Relationship Id="rId1091" Type="http://schemas.openxmlformats.org/officeDocument/2006/relationships/hyperlink" Target="https://twitter.com/whitehouse" TargetMode="External" /><Relationship Id="rId1092" Type="http://schemas.openxmlformats.org/officeDocument/2006/relationships/hyperlink" Target="https://twitter.com/hppundit" TargetMode="External" /><Relationship Id="rId1093" Type="http://schemas.openxmlformats.org/officeDocument/2006/relationships/hyperlink" Target="https://twitter.com/manginoonkdkaam" TargetMode="External" /><Relationship Id="rId1094" Type="http://schemas.openxmlformats.org/officeDocument/2006/relationships/hyperlink" Target="https://twitter.com/texomashomepage" TargetMode="External" /><Relationship Id="rId1095" Type="http://schemas.openxmlformats.org/officeDocument/2006/relationships/hyperlink" Target="https://twitter.com/abc7amarillo" TargetMode="External" /><Relationship Id="rId1096" Type="http://schemas.openxmlformats.org/officeDocument/2006/relationships/hyperlink" Target="https://twitter.com/wamylove" TargetMode="External" /><Relationship Id="rId1097" Type="http://schemas.openxmlformats.org/officeDocument/2006/relationships/hyperlink" Target="https://twitter.com/caterham7" TargetMode="External" /><Relationship Id="rId1098" Type="http://schemas.openxmlformats.org/officeDocument/2006/relationships/hyperlink" Target="https://twitter.com/iancorner4" TargetMode="External" /><Relationship Id="rId1099" Type="http://schemas.openxmlformats.org/officeDocument/2006/relationships/hyperlink" Target="https://twitter.com/theifactory1" TargetMode="External" /><Relationship Id="rId1100" Type="http://schemas.openxmlformats.org/officeDocument/2006/relationships/hyperlink" Target="https://twitter.com/datadazza" TargetMode="External" /><Relationship Id="rId1101" Type="http://schemas.openxmlformats.org/officeDocument/2006/relationships/hyperlink" Target="https://twitter.com/advlogsupport" TargetMode="External" /><Relationship Id="rId1102" Type="http://schemas.openxmlformats.org/officeDocument/2006/relationships/hyperlink" Target="https://twitter.com/marathontrucker" TargetMode="External" /><Relationship Id="rId1103" Type="http://schemas.openxmlformats.org/officeDocument/2006/relationships/hyperlink" Target="https://twitter.com/rhachriss" TargetMode="External" /><Relationship Id="rId1104" Type="http://schemas.openxmlformats.org/officeDocument/2006/relationships/hyperlink" Target="https://twitter.com/fmwmlaw" TargetMode="External" /><Relationship Id="rId1105" Type="http://schemas.openxmlformats.org/officeDocument/2006/relationships/hyperlink" Target="https://twitter.com/cnbc" TargetMode="External" /><Relationship Id="rId1106" Type="http://schemas.openxmlformats.org/officeDocument/2006/relationships/hyperlink" Target="https://twitter.com/totalinuk" TargetMode="External" /><Relationship Id="rId1107" Type="http://schemas.openxmlformats.org/officeDocument/2006/relationships/hyperlink" Target="https://twitter.com/inckcog" TargetMode="External" /><Relationship Id="rId1108" Type="http://schemas.openxmlformats.org/officeDocument/2006/relationships/hyperlink" Target="https://twitter.com/gsrobins" TargetMode="External" /><Relationship Id="rId1109" Type="http://schemas.openxmlformats.org/officeDocument/2006/relationships/hyperlink" Target="https://twitter.com/simonkucher" TargetMode="External" /><Relationship Id="rId1110" Type="http://schemas.openxmlformats.org/officeDocument/2006/relationships/hyperlink" Target="https://twitter.com/crampley" TargetMode="External" /><Relationship Id="rId1111" Type="http://schemas.openxmlformats.org/officeDocument/2006/relationships/hyperlink" Target="https://twitter.com/greenworldwide" TargetMode="External" /><Relationship Id="rId1112" Type="http://schemas.openxmlformats.org/officeDocument/2006/relationships/hyperlink" Target="https://twitter.com/patbrailey" TargetMode="External" /><Relationship Id="rId1113" Type="http://schemas.openxmlformats.org/officeDocument/2006/relationships/hyperlink" Target="https://twitter.com/abcommuters" TargetMode="External" /><Relationship Id="rId1114" Type="http://schemas.openxmlformats.org/officeDocument/2006/relationships/hyperlink" Target="https://twitter.com/gatwickexpress" TargetMode="External" /><Relationship Id="rId1115" Type="http://schemas.openxmlformats.org/officeDocument/2006/relationships/hyperlink" Target="https://twitter.com/bakersfieldnow" TargetMode="External" /><Relationship Id="rId1116" Type="http://schemas.openxmlformats.org/officeDocument/2006/relationships/hyperlink" Target="https://twitter.com/bakocom" TargetMode="External" /><Relationship Id="rId1117" Type="http://schemas.openxmlformats.org/officeDocument/2006/relationships/hyperlink" Target="https://twitter.com/ldi_hq" TargetMode="External" /><Relationship Id="rId1118" Type="http://schemas.openxmlformats.org/officeDocument/2006/relationships/hyperlink" Target="https://twitter.com/hugoacosta_" TargetMode="External" /><Relationship Id="rId1119" Type="http://schemas.openxmlformats.org/officeDocument/2006/relationships/hyperlink" Target="https://twitter.com/zachcoooer8288" TargetMode="External" /><Relationship Id="rId1120" Type="http://schemas.openxmlformats.org/officeDocument/2006/relationships/hyperlink" Target="https://twitter.com/kmphfox26" TargetMode="External" /><Relationship Id="rId1121" Type="http://schemas.openxmlformats.org/officeDocument/2006/relationships/hyperlink" Target="https://twitter.com/kool_kix" TargetMode="External" /><Relationship Id="rId1122" Type="http://schemas.openxmlformats.org/officeDocument/2006/relationships/hyperlink" Target="https://twitter.com/htsihlis" TargetMode="External" /><Relationship Id="rId1123" Type="http://schemas.openxmlformats.org/officeDocument/2006/relationships/hyperlink" Target="https://twitter.com/chccs" TargetMode="External" /><Relationship Id="rId1124" Type="http://schemas.openxmlformats.org/officeDocument/2006/relationships/hyperlink" Target="https://twitter.com/chtransit" TargetMode="External" /><Relationship Id="rId1125" Type="http://schemas.openxmlformats.org/officeDocument/2006/relationships/hyperlink" Target="https://twitter.com/rhasarahm" TargetMode="External" /><Relationship Id="rId1126" Type="http://schemas.openxmlformats.org/officeDocument/2006/relationships/hyperlink" Target="https://twitter.com/rhatracyl" TargetMode="External" /><Relationship Id="rId1127" Type="http://schemas.openxmlformats.org/officeDocument/2006/relationships/hyperlink" Target="https://twitter.com/officialctaa" TargetMode="External" /><Relationship Id="rId1128" Type="http://schemas.openxmlformats.org/officeDocument/2006/relationships/hyperlink" Target="https://twitter.com/joannhutchinson" TargetMode="External" /><Relationship Id="rId1129" Type="http://schemas.openxmlformats.org/officeDocument/2006/relationships/hyperlink" Target="https://twitter.com/kuebixtms" TargetMode="External" /><Relationship Id="rId1130" Type="http://schemas.openxmlformats.org/officeDocument/2006/relationships/hyperlink" Target="https://twitter.com/truckeramt" TargetMode="External" /><Relationship Id="rId1131" Type="http://schemas.openxmlformats.org/officeDocument/2006/relationships/hyperlink" Target="https://twitter.com/sj_markham" TargetMode="External" /><Relationship Id="rId1132" Type="http://schemas.openxmlformats.org/officeDocument/2006/relationships/hyperlink" Target="https://twitter.com/sf_transit_news" TargetMode="External" /><Relationship Id="rId1133" Type="http://schemas.openxmlformats.org/officeDocument/2006/relationships/hyperlink" Target="https://twitter.com/kilodelta" TargetMode="External" /><Relationship Id="rId1134" Type="http://schemas.openxmlformats.org/officeDocument/2006/relationships/hyperlink" Target="https://twitter.com/pgllogistics" TargetMode="External" /><Relationship Id="rId1135" Type="http://schemas.openxmlformats.org/officeDocument/2006/relationships/hyperlink" Target="https://twitter.com/wapatosd" TargetMode="External" /><Relationship Id="rId1136" Type="http://schemas.openxmlformats.org/officeDocument/2006/relationships/hyperlink" Target="https://twitter.com/wolfie_smith" TargetMode="External" /><Relationship Id="rId1137" Type="http://schemas.openxmlformats.org/officeDocument/2006/relationships/hyperlink" Target="https://twitter.com/sw_help" TargetMode="External" /><Relationship Id="rId1138" Type="http://schemas.openxmlformats.org/officeDocument/2006/relationships/hyperlink" Target="https://twitter.com/cvtc_cdl" TargetMode="External" /><Relationship Id="rId1139" Type="http://schemas.openxmlformats.org/officeDocument/2006/relationships/hyperlink" Target="https://twitter.com/dallas" TargetMode="External" /><Relationship Id="rId1140" Type="http://schemas.openxmlformats.org/officeDocument/2006/relationships/hyperlink" Target="https://twitter.com/cdl" TargetMode="External" /><Relationship Id="rId1141" Type="http://schemas.openxmlformats.org/officeDocument/2006/relationships/hyperlink" Target="https://twitter.com/denverpost" TargetMode="External" /><Relationship Id="rId1142" Type="http://schemas.openxmlformats.org/officeDocument/2006/relationships/hyperlink" Target="https://twitter.com/protoolreviews" TargetMode="External" /><Relationship Id="rId1143" Type="http://schemas.openxmlformats.org/officeDocument/2006/relationships/hyperlink" Target="https://twitter.com/apextoolgroup" TargetMode="External" /><Relationship Id="rId1144" Type="http://schemas.openxmlformats.org/officeDocument/2006/relationships/hyperlink" Target="https://twitter.com/bemcwilliam" TargetMode="External" /><Relationship Id="rId1145" Type="http://schemas.openxmlformats.org/officeDocument/2006/relationships/hyperlink" Target="https://twitter.com/walky22talky" TargetMode="External" /><Relationship Id="rId1146" Type="http://schemas.openxmlformats.org/officeDocument/2006/relationships/hyperlink" Target="https://twitter.com/tombamonte" TargetMode="External" /><Relationship Id="rId1147" Type="http://schemas.openxmlformats.org/officeDocument/2006/relationships/hyperlink" Target="https://twitter.com/ashtonslegal" TargetMode="External" /><Relationship Id="rId1148" Type="http://schemas.openxmlformats.org/officeDocument/2006/relationships/hyperlink" Target="https://twitter.com/brookedtaylor" TargetMode="External" /><Relationship Id="rId1149" Type="http://schemas.openxmlformats.org/officeDocument/2006/relationships/hyperlink" Target="https://twitter.com/shachikurl" TargetMode="External" /><Relationship Id="rId1150" Type="http://schemas.openxmlformats.org/officeDocument/2006/relationships/hyperlink" Target="https://twitter.com/acoyne" TargetMode="External" /><Relationship Id="rId1151" Type="http://schemas.openxmlformats.org/officeDocument/2006/relationships/hyperlink" Target="https://twitter.com/chantalhbert" TargetMode="External" /><Relationship Id="rId1152" Type="http://schemas.openxmlformats.org/officeDocument/2006/relationships/hyperlink" Target="https://twitter.com/rosiebarton" TargetMode="External" /><Relationship Id="rId1153" Type="http://schemas.openxmlformats.org/officeDocument/2006/relationships/hyperlink" Target="https://twitter.com/cbcthenational" TargetMode="External" /><Relationship Id="rId1154" Type="http://schemas.openxmlformats.org/officeDocument/2006/relationships/hyperlink" Target="https://twitter.com/ct_lopez1" TargetMode="External" /><Relationship Id="rId1155" Type="http://schemas.openxmlformats.org/officeDocument/2006/relationships/hyperlink" Target="https://twitter.com/bensemchee" TargetMode="External" /><Relationship Id="rId1156" Type="http://schemas.openxmlformats.org/officeDocument/2006/relationships/hyperlink" Target="https://twitter.com/einshippingnews" TargetMode="External" /><Relationship Id="rId1157" Type="http://schemas.openxmlformats.org/officeDocument/2006/relationships/hyperlink" Target="https://twitter.com/creepstakes" TargetMode="External" /><Relationship Id="rId1158" Type="http://schemas.openxmlformats.org/officeDocument/2006/relationships/hyperlink" Target="https://twitter.com/islandgoth" TargetMode="External" /><Relationship Id="rId1159" Type="http://schemas.openxmlformats.org/officeDocument/2006/relationships/hyperlink" Target="https://twitter.com/jon_doughnut" TargetMode="External" /><Relationship Id="rId1160" Type="http://schemas.openxmlformats.org/officeDocument/2006/relationships/hyperlink" Target="https://twitter.com/albertbridgecap" TargetMode="External" /><Relationship Id="rId1161" Type="http://schemas.openxmlformats.org/officeDocument/2006/relationships/hyperlink" Target="https://twitter.com/ashleylynch" TargetMode="External" /><Relationship Id="rId1162" Type="http://schemas.openxmlformats.org/officeDocument/2006/relationships/hyperlink" Target="https://twitter.com/mybellasparkles" TargetMode="External" /><Relationship Id="rId1163" Type="http://schemas.openxmlformats.org/officeDocument/2006/relationships/hyperlink" Target="https://twitter.com/vanbcdispatch" TargetMode="External" /><Relationship Id="rId1164" Type="http://schemas.openxmlformats.org/officeDocument/2006/relationships/hyperlink" Target="https://twitter.com/editorbcmea" TargetMode="External" /><Relationship Id="rId1165" Type="http://schemas.openxmlformats.org/officeDocument/2006/relationships/hyperlink" Target="https://twitter.com/101stmonk3y" TargetMode="External" /><Relationship Id="rId1166" Type="http://schemas.openxmlformats.org/officeDocument/2006/relationships/hyperlink" Target="https://twitter.com/kmtrangel" TargetMode="External" /><Relationship Id="rId1167" Type="http://schemas.openxmlformats.org/officeDocument/2006/relationships/hyperlink" Target="https://twitter.com/justinparmenter" TargetMode="External" /><Relationship Id="rId1168" Type="http://schemas.openxmlformats.org/officeDocument/2006/relationships/hyperlink" Target="https://twitter.com/jamiegrant67" TargetMode="External" /><Relationship Id="rId1169" Type="http://schemas.openxmlformats.org/officeDocument/2006/relationships/hyperlink" Target="https://twitter.com/pjironside" TargetMode="External" /><Relationship Id="rId1170" Type="http://schemas.openxmlformats.org/officeDocument/2006/relationships/hyperlink" Target="https://twitter.com/futureautonomo1" TargetMode="External" /><Relationship Id="rId1171" Type="http://schemas.openxmlformats.org/officeDocument/2006/relationships/hyperlink" Target="https://twitter.com/mcm_ct" TargetMode="External" /><Relationship Id="rId1172" Type="http://schemas.openxmlformats.org/officeDocument/2006/relationships/hyperlink" Target="https://twitter.com/joeknowbest" TargetMode="External" /><Relationship Id="rId1173" Type="http://schemas.openxmlformats.org/officeDocument/2006/relationships/hyperlink" Target="https://twitter.com/unclegtruck" TargetMode="External" /><Relationship Id="rId1174" Type="http://schemas.openxmlformats.org/officeDocument/2006/relationships/hyperlink" Target="https://twitter.com/atasharetheroad" TargetMode="External" /><Relationship Id="rId1175" Type="http://schemas.openxmlformats.org/officeDocument/2006/relationships/hyperlink" Target="https://twitter.com/fmcsa" TargetMode="External" /><Relationship Id="rId1176" Type="http://schemas.openxmlformats.org/officeDocument/2006/relationships/hyperlink" Target="https://twitter.com/ooida" TargetMode="External" /><Relationship Id="rId1177" Type="http://schemas.openxmlformats.org/officeDocument/2006/relationships/hyperlink" Target="https://twitter.com/reevertransport" TargetMode="External" /><Relationship Id="rId1178" Type="http://schemas.openxmlformats.org/officeDocument/2006/relationships/hyperlink" Target="https://twitter.com/tomclarke24g" TargetMode="External" /><Relationship Id="rId1179" Type="http://schemas.openxmlformats.org/officeDocument/2006/relationships/hyperlink" Target="https://twitter.com/truckerworld" TargetMode="External" /><Relationship Id="rId1180" Type="http://schemas.openxmlformats.org/officeDocument/2006/relationships/hyperlink" Target="https://twitter.com/joshuamyra" TargetMode="External" /><Relationship Id="rId1181" Type="http://schemas.openxmlformats.org/officeDocument/2006/relationships/hyperlink" Target="https://twitter.com/postjobfree" TargetMode="External" /><Relationship Id="rId1182" Type="http://schemas.openxmlformats.org/officeDocument/2006/relationships/hyperlink" Target="https://twitter.com/gettingamedical" TargetMode="External" /><Relationship Id="rId1183" Type="http://schemas.openxmlformats.org/officeDocument/2006/relationships/hyperlink" Target="https://twitter.com/sonofabeach56" TargetMode="External" /><Relationship Id="rId1184" Type="http://schemas.openxmlformats.org/officeDocument/2006/relationships/hyperlink" Target="https://twitter.com/southcoasttoday" TargetMode="External" /><Relationship Id="rId1185" Type="http://schemas.openxmlformats.org/officeDocument/2006/relationships/hyperlink" Target="https://twitter.com/sentinelcolo" TargetMode="External" /><Relationship Id="rId1186" Type="http://schemas.openxmlformats.org/officeDocument/2006/relationships/hyperlink" Target="https://twitter.com/tramgary" TargetMode="External" /><Relationship Id="rId1187" Type="http://schemas.openxmlformats.org/officeDocument/2006/relationships/hyperlink" Target="https://twitter.com/philtwyford" TargetMode="External" /><Relationship Id="rId1188" Type="http://schemas.openxmlformats.org/officeDocument/2006/relationships/hyperlink" Target="https://twitter.com/malosilima" TargetMode="External" /><Relationship Id="rId1189" Type="http://schemas.openxmlformats.org/officeDocument/2006/relationships/hyperlink" Target="https://twitter.com/tank442" TargetMode="External" /><Relationship Id="rId1190" Type="http://schemas.openxmlformats.org/officeDocument/2006/relationships/hyperlink" Target="https://twitter.com/247breakdown" TargetMode="External" /><Relationship Id="rId1191" Type="http://schemas.openxmlformats.org/officeDocument/2006/relationships/hyperlink" Target="https://twitter.com/andyoldhamuk" TargetMode="External" /><Relationship Id="rId1192" Type="http://schemas.openxmlformats.org/officeDocument/2006/relationships/hyperlink" Target="https://twitter.com/northernassist" TargetMode="External" /><Relationship Id="rId1193" Type="http://schemas.openxmlformats.org/officeDocument/2006/relationships/hyperlink" Target="https://twitter.com/retr0joe" TargetMode="External" /><Relationship Id="rId1194" Type="http://schemas.openxmlformats.org/officeDocument/2006/relationships/hyperlink" Target="https://twitter.com/anthwrizzle" TargetMode="External" /><Relationship Id="rId1195" Type="http://schemas.openxmlformats.org/officeDocument/2006/relationships/hyperlink" Target="https://twitter.com/a_capable_woman" TargetMode="External" /><Relationship Id="rId1196" Type="http://schemas.openxmlformats.org/officeDocument/2006/relationships/hyperlink" Target="https://twitter.com/publicwrongs" TargetMode="External" /><Relationship Id="rId1197" Type="http://schemas.openxmlformats.org/officeDocument/2006/relationships/hyperlink" Target="https://twitter.com/kilbrniesanders" TargetMode="External" /><Relationship Id="rId1198" Type="http://schemas.openxmlformats.org/officeDocument/2006/relationships/hyperlink" Target="https://twitter.com/stuartbdonovan" TargetMode="External" /><Relationship Id="rId1199" Type="http://schemas.openxmlformats.org/officeDocument/2006/relationships/hyperlink" Target="https://twitter.com/karoribee" TargetMode="External" /><Relationship Id="rId1200" Type="http://schemas.openxmlformats.org/officeDocument/2006/relationships/hyperlink" Target="https://twitter.com/astropuss" TargetMode="External" /><Relationship Id="rId1201" Type="http://schemas.openxmlformats.org/officeDocument/2006/relationships/hyperlink" Target="https://twitter.com/patrickmorgan" TargetMode="External" /><Relationship Id="rId1202" Type="http://schemas.openxmlformats.org/officeDocument/2006/relationships/hyperlink" Target="https://twitter.com/nottmrlwystn" TargetMode="External" /><Relationship Id="rId1203" Type="http://schemas.openxmlformats.org/officeDocument/2006/relationships/hyperlink" Target="https://twitter.com/morningconsult" TargetMode="External" /><Relationship Id="rId1204" Type="http://schemas.openxmlformats.org/officeDocument/2006/relationships/hyperlink" Target="https://twitter.com/gazettedotcom" TargetMode="External" /><Relationship Id="rId1205" Type="http://schemas.openxmlformats.org/officeDocument/2006/relationships/hyperlink" Target="https://twitter.com/schmidtmitchell" TargetMode="External" /><Relationship Id="rId1206" Type="http://schemas.openxmlformats.org/officeDocument/2006/relationships/hyperlink" Target="https://twitter.com/shondo" TargetMode="External" /><Relationship Id="rId1207" Type="http://schemas.openxmlformats.org/officeDocument/2006/relationships/hyperlink" Target="https://twitter.com/vetdannii" TargetMode="External" /><Relationship Id="rId1208" Type="http://schemas.openxmlformats.org/officeDocument/2006/relationships/hyperlink" Target="https://twitter.com/jamesmelville" TargetMode="External" /><Relationship Id="rId1209" Type="http://schemas.openxmlformats.org/officeDocument/2006/relationships/hyperlink" Target="https://twitter.com/coachspegal" TargetMode="External" /><Relationship Id="rId1210" Type="http://schemas.openxmlformats.org/officeDocument/2006/relationships/hyperlink" Target="https://twitter.com/tbhs_fb" TargetMode="External" /><Relationship Id="rId1211" Type="http://schemas.openxmlformats.org/officeDocument/2006/relationships/hyperlink" Target="https://twitter.com/geraldlamb9" TargetMode="External" /><Relationship Id="rId1212" Type="http://schemas.openxmlformats.org/officeDocument/2006/relationships/hyperlink" Target="https://twitter.com/bobfrench3" TargetMode="External" /><Relationship Id="rId1213" Type="http://schemas.openxmlformats.org/officeDocument/2006/relationships/hyperlink" Target="https://twitter.com/elianabenador" TargetMode="External" /><Relationship Id="rId1214" Type="http://schemas.openxmlformats.org/officeDocument/2006/relationships/hyperlink" Target="https://twitter.com/troygirlsbball" TargetMode="External" /><Relationship Id="rId1215" Type="http://schemas.openxmlformats.org/officeDocument/2006/relationships/hyperlink" Target="https://twitter.com/etrucksifta" TargetMode="External" /><Relationship Id="rId1216" Type="http://schemas.openxmlformats.org/officeDocument/2006/relationships/hyperlink" Target="https://twitter.com/yourbackseat" TargetMode="External" /><Relationship Id="rId1217" Type="http://schemas.openxmlformats.org/officeDocument/2006/relationships/hyperlink" Target="https://twitter.com/lizthegrey" TargetMode="External" /><Relationship Id="rId1218" Type="http://schemas.openxmlformats.org/officeDocument/2006/relationships/hyperlink" Target="https://twitter.com/itscaravel" TargetMode="External" /><Relationship Id="rId1219" Type="http://schemas.openxmlformats.org/officeDocument/2006/relationships/hyperlink" Target="https://twitter.com/sharidaann" TargetMode="External" /><Relationship Id="rId1220" Type="http://schemas.openxmlformats.org/officeDocument/2006/relationships/hyperlink" Target="https://twitter.com/sfbay" TargetMode="External" /><Relationship Id="rId1221" Type="http://schemas.openxmlformats.org/officeDocument/2006/relationships/hyperlink" Target="https://twitter.com/coachcharlie87" TargetMode="External" /><Relationship Id="rId1222" Type="http://schemas.openxmlformats.org/officeDocument/2006/relationships/hyperlink" Target="https://twitter.com/malhotrasud" TargetMode="External" /><Relationship Id="rId1223" Type="http://schemas.openxmlformats.org/officeDocument/2006/relationships/hyperlink" Target="https://twitter.com/ttsaoontario" TargetMode="External" /><Relationship Id="rId1224" Type="http://schemas.openxmlformats.org/officeDocument/2006/relationships/hyperlink" Target="https://twitter.com/trucknewstalk" TargetMode="External" /><Relationship Id="rId1225" Type="http://schemas.openxmlformats.org/officeDocument/2006/relationships/hyperlink" Target="https://twitter.com/theericcarter" TargetMode="External" /><Relationship Id="rId1226" Type="http://schemas.openxmlformats.org/officeDocument/2006/relationships/hyperlink" Target="https://twitter.com/tms_trojans" TargetMode="External" /><Relationship Id="rId1227" Type="http://schemas.openxmlformats.org/officeDocument/2006/relationships/hyperlink" Target="https://twitter.com/bobakkabob37" TargetMode="External" /><Relationship Id="rId1228" Type="http://schemas.openxmlformats.org/officeDocument/2006/relationships/hyperlink" Target="https://twitter.com/valliebrownd5" TargetMode="External" /><Relationship Id="rId1229" Type="http://schemas.openxmlformats.org/officeDocument/2006/relationships/hyperlink" Target="https://twitter.com/sfbos" TargetMode="External" /><Relationship Id="rId1230" Type="http://schemas.openxmlformats.org/officeDocument/2006/relationships/hyperlink" Target="https://twitter.com/xy4info" TargetMode="External" /><Relationship Id="rId1231" Type="http://schemas.openxmlformats.org/officeDocument/2006/relationships/hyperlink" Target="https://twitter.com/radikale" TargetMode="External" /><Relationship Id="rId1232" Type="http://schemas.openxmlformats.org/officeDocument/2006/relationships/hyperlink" Target="https://twitter.com/spolitik" TargetMode="External" /><Relationship Id="rId1233" Type="http://schemas.openxmlformats.org/officeDocument/2006/relationships/hyperlink" Target="https://twitter.com/spolitikeu" TargetMode="External" /><Relationship Id="rId1234" Type="http://schemas.openxmlformats.org/officeDocument/2006/relationships/hyperlink" Target="https://twitter.com/nixon_tod" TargetMode="External" /><Relationship Id="rId1235" Type="http://schemas.openxmlformats.org/officeDocument/2006/relationships/hyperlink" Target="https://twitter.com/urbanmanc" TargetMode="External" /><Relationship Id="rId1236" Type="http://schemas.openxmlformats.org/officeDocument/2006/relationships/hyperlink" Target="https://twitter.com/lledwardsan" TargetMode="External" /><Relationship Id="rId1237" Type="http://schemas.openxmlformats.org/officeDocument/2006/relationships/hyperlink" Target="https://twitter.com/gdciaul" TargetMode="External" /><Relationship Id="rId1238" Type="http://schemas.openxmlformats.org/officeDocument/2006/relationships/hyperlink" Target="https://twitter.com/manpoweruktoday" TargetMode="External" /><Relationship Id="rId1239" Type="http://schemas.openxmlformats.org/officeDocument/2006/relationships/hyperlink" Target="https://twitter.com/manpowergroupuk" TargetMode="External" /><Relationship Id="rId1240" Type="http://schemas.openxmlformats.org/officeDocument/2006/relationships/hyperlink" Target="https://twitter.com/karlachristoph1" TargetMode="External" /><Relationship Id="rId1241" Type="http://schemas.openxmlformats.org/officeDocument/2006/relationships/hyperlink" Target="https://twitter.com/kiyaedwards" TargetMode="External" /><Relationship Id="rId1242" Type="http://schemas.openxmlformats.org/officeDocument/2006/relationships/hyperlink" Target="https://twitter.com/kare11" TargetMode="External" /><Relationship Id="rId1243" Type="http://schemas.openxmlformats.org/officeDocument/2006/relationships/hyperlink" Target="https://twitter.com/icontainers" TargetMode="External" /><Relationship Id="rId1244" Type="http://schemas.openxmlformats.org/officeDocument/2006/relationships/hyperlink" Target="https://twitter.com/handyshipping" TargetMode="External" /><Relationship Id="rId1245" Type="http://schemas.openxmlformats.org/officeDocument/2006/relationships/hyperlink" Target="https://twitter.com/go2_stream" TargetMode="External" /><Relationship Id="rId1246" Type="http://schemas.openxmlformats.org/officeDocument/2006/relationships/hyperlink" Target="https://twitter.com/viprocure" TargetMode="External" /><Relationship Id="rId1247" Type="http://schemas.openxmlformats.org/officeDocument/2006/relationships/hyperlink" Target="https://twitter.com/mdean04" TargetMode="External" /><Relationship Id="rId1248" Type="http://schemas.openxmlformats.org/officeDocument/2006/relationships/hyperlink" Target="https://twitter.com/rhalucieb" TargetMode="External" /><Relationship Id="rId1249" Type="http://schemas.openxmlformats.org/officeDocument/2006/relationships/hyperlink" Target="https://twitter.com/dontigerrr" TargetMode="External" /><Relationship Id="rId1250" Type="http://schemas.openxmlformats.org/officeDocument/2006/relationships/hyperlink" Target="https://twitter.com/annarbornews" TargetMode="External" /><Relationship Id="rId1251" Type="http://schemas.openxmlformats.org/officeDocument/2006/relationships/hyperlink" Target="https://twitter.com/infinite_i2g" TargetMode="External" /><Relationship Id="rId1252" Type="http://schemas.openxmlformats.org/officeDocument/2006/relationships/hyperlink" Target="https://twitter.com/westlooptom" TargetMode="External" /><Relationship Id="rId1253" Type="http://schemas.openxmlformats.org/officeDocument/2006/relationships/hyperlink" Target="https://twitter.com/cnn" TargetMode="External" /><Relationship Id="rId1254" Type="http://schemas.openxmlformats.org/officeDocument/2006/relationships/hyperlink" Target="https://twitter.com/bwillard246" TargetMode="External" /><Relationship Id="rId1255" Type="http://schemas.openxmlformats.org/officeDocument/2006/relationships/hyperlink" Target="https://twitter.com/trumpnc4" TargetMode="External" /><Relationship Id="rId1256" Type="http://schemas.openxmlformats.org/officeDocument/2006/relationships/hyperlink" Target="https://twitter.com/fromhuronout" TargetMode="External" /><Relationship Id="rId1257" Type="http://schemas.openxmlformats.org/officeDocument/2006/relationships/hyperlink" Target="https://twitter.com/mlive" TargetMode="External" /><Relationship Id="rId1258" Type="http://schemas.openxmlformats.org/officeDocument/2006/relationships/hyperlink" Target="https://twitter.com/blckgirlfromdet" TargetMode="External" /><Relationship Id="rId1259" Type="http://schemas.openxmlformats.org/officeDocument/2006/relationships/hyperlink" Target="https://twitter.com/michael91693258" TargetMode="External" /><Relationship Id="rId1260" Type="http://schemas.openxmlformats.org/officeDocument/2006/relationships/hyperlink" Target="https://twitter.com/laurenslagter" TargetMode="External" /><Relationship Id="rId1261" Type="http://schemas.openxmlformats.org/officeDocument/2006/relationships/hyperlink" Target="https://twitter.com/gosplitters" TargetMode="External" /><Relationship Id="rId1262" Type="http://schemas.openxmlformats.org/officeDocument/2006/relationships/hyperlink" Target="https://twitter.com/nicholas_whalen" TargetMode="External" /><Relationship Id="rId1263" Type="http://schemas.openxmlformats.org/officeDocument/2006/relationships/hyperlink" Target="https://twitter.com/plummerofficial" TargetMode="External" /><Relationship Id="rId1264" Type="http://schemas.openxmlformats.org/officeDocument/2006/relationships/hyperlink" Target="https://twitter.com/conversionia" TargetMode="External" /><Relationship Id="rId1265" Type="http://schemas.openxmlformats.org/officeDocument/2006/relationships/hyperlink" Target="https://twitter.com/david96306994" TargetMode="External" /><Relationship Id="rId1266" Type="http://schemas.openxmlformats.org/officeDocument/2006/relationships/hyperlink" Target="https://twitter.com/themsboa" TargetMode="External" /><Relationship Id="rId1267" Type="http://schemas.openxmlformats.org/officeDocument/2006/relationships/hyperlink" Target="https://twitter.com/trusteemonicarw" TargetMode="External" /><Relationship Id="rId1268" Type="http://schemas.openxmlformats.org/officeDocument/2006/relationships/hyperlink" Target="https://twitter.com/truckingwithgnw" TargetMode="External" /><Relationship Id="rId1269" Type="http://schemas.openxmlformats.org/officeDocument/2006/relationships/hyperlink" Target="https://twitter.com/todd2spencer" TargetMode="External" /><Relationship Id="rId1270" Type="http://schemas.openxmlformats.org/officeDocument/2006/relationships/hyperlink" Target="https://twitter.com/kerryes" TargetMode="External" /><Relationship Id="rId1271" Type="http://schemas.openxmlformats.org/officeDocument/2006/relationships/hyperlink" Target="https://twitter.com/joplinglobe" TargetMode="External" /><Relationship Id="rId1272" Type="http://schemas.openxmlformats.org/officeDocument/2006/relationships/hyperlink" Target="https://twitter.com/notme001" TargetMode="External" /><Relationship Id="rId1273" Type="http://schemas.openxmlformats.org/officeDocument/2006/relationships/hyperlink" Target="https://twitter.com/accuratedrivers" TargetMode="External" /><Relationship Id="rId1274" Type="http://schemas.openxmlformats.org/officeDocument/2006/relationships/hyperlink" Target="https://twitter.com/ukhaulier" TargetMode="External" /><Relationship Id="rId1275" Type="http://schemas.openxmlformats.org/officeDocument/2006/relationships/hyperlink" Target="https://twitter.com/orbcomm_inc" TargetMode="External" /><Relationship Id="rId1276" Type="http://schemas.openxmlformats.org/officeDocument/2006/relationships/hyperlink" Target="https://twitter.com/buzzandhum" TargetMode="External" /><Relationship Id="rId1277" Type="http://schemas.openxmlformats.org/officeDocument/2006/relationships/hyperlink" Target="https://twitter.com/sarahfreenz" TargetMode="External" /><Relationship Id="rId1278" Type="http://schemas.openxmlformats.org/officeDocument/2006/relationships/hyperlink" Target="https://twitter.com/stockrat" TargetMode="External" /><Relationship Id="rId1279" Type="http://schemas.openxmlformats.org/officeDocument/2006/relationships/hyperlink" Target="https://twitter.com/bbccambs" TargetMode="External" /><Relationship Id="rId1280" Type="http://schemas.openxmlformats.org/officeDocument/2006/relationships/hyperlink" Target="https://twitter.com/rhatcornwell" TargetMode="External" /><Relationship Id="rId1281" Type="http://schemas.openxmlformats.org/officeDocument/2006/relationships/hyperlink" Target="https://twitter.com/tommyrondi" TargetMode="External" /><Relationship Id="rId1282" Type="http://schemas.openxmlformats.org/officeDocument/2006/relationships/hyperlink" Target="https://twitter.com/endgame00" TargetMode="External" /><Relationship Id="rId1283" Type="http://schemas.openxmlformats.org/officeDocument/2006/relationships/hyperlink" Target="https://twitter.com/greaterwgtn" TargetMode="External" /><Relationship Id="rId1284" Type="http://schemas.openxmlformats.org/officeDocument/2006/relationships/hyperlink" Target="https://twitter.com/roger_blakeley" TargetMode="External" /><Relationship Id="rId1285" Type="http://schemas.openxmlformats.org/officeDocument/2006/relationships/hyperlink" Target="https://twitter.com/wgtncc" TargetMode="External" /><Relationship Id="rId1286" Type="http://schemas.openxmlformats.org/officeDocument/2006/relationships/hyperlink" Target="https://twitter.com/chriscalvifree" TargetMode="External" /><Relationship Id="rId1287" Type="http://schemas.openxmlformats.org/officeDocument/2006/relationships/hyperlink" Target="https://twitter.com/ionapannett" TargetMode="External" /><Relationship Id="rId1288" Type="http://schemas.openxmlformats.org/officeDocument/2006/relationships/hyperlink" Target="https://twitter.com/forwardermag" TargetMode="External" /><Relationship Id="rId1289" Type="http://schemas.openxmlformats.org/officeDocument/2006/relationships/hyperlink" Target="https://twitter.com/relaytransport" TargetMode="External" /><Relationship Id="rId1290" Type="http://schemas.openxmlformats.org/officeDocument/2006/relationships/hyperlink" Target="https://twitter.com/axle492" TargetMode="External" /><Relationship Id="rId1291" Type="http://schemas.openxmlformats.org/officeDocument/2006/relationships/hyperlink" Target="https://twitter.com/neednewplanet" TargetMode="External" /><Relationship Id="rId1292" Type="http://schemas.openxmlformats.org/officeDocument/2006/relationships/hyperlink" Target="https://twitter.com/ttnews_official" TargetMode="External" /><Relationship Id="rId1293" Type="http://schemas.openxmlformats.org/officeDocument/2006/relationships/hyperlink" Target="https://twitter.com/adiglobaltrade" TargetMode="External" /><Relationship Id="rId1294" Type="http://schemas.openxmlformats.org/officeDocument/2006/relationships/hyperlink" Target="https://twitter.com/businessinsider" TargetMode="External" /><Relationship Id="rId1295" Type="http://schemas.openxmlformats.org/officeDocument/2006/relationships/hyperlink" Target="https://twitter.com/roadsidemasters" TargetMode="External" /><Relationship Id="rId1296" Type="http://schemas.openxmlformats.org/officeDocument/2006/relationships/hyperlink" Target="https://twitter.com/atc_surrey" TargetMode="External" /><Relationship Id="rId1297" Type="http://schemas.openxmlformats.org/officeDocument/2006/relationships/hyperlink" Target="https://twitter.com/land_line_mag" TargetMode="External" /><Relationship Id="rId1298" Type="http://schemas.openxmlformats.org/officeDocument/2006/relationships/hyperlink" Target="https://twitter.com/schremlandline" TargetMode="External" /><Relationship Id="rId1299" Type="http://schemas.openxmlformats.org/officeDocument/2006/relationships/hyperlink" Target="https://twitter.com/davethul" TargetMode="External" /><Relationship Id="rId1300" Type="http://schemas.openxmlformats.org/officeDocument/2006/relationships/hyperlink" Target="https://twitter.com/jkempcpa" TargetMode="External" /><Relationship Id="rId1301" Type="http://schemas.openxmlformats.org/officeDocument/2006/relationships/hyperlink" Target="https://twitter.com/browntom1234" TargetMode="External" /><Relationship Id="rId1302" Type="http://schemas.openxmlformats.org/officeDocument/2006/relationships/hyperlink" Target="https://twitter.com/captainkudzu" TargetMode="External" /><Relationship Id="rId1303" Type="http://schemas.openxmlformats.org/officeDocument/2006/relationships/hyperlink" Target="https://twitter.com/conservacatgal" TargetMode="External" /><Relationship Id="rId1304" Type="http://schemas.openxmlformats.org/officeDocument/2006/relationships/hyperlink" Target="https://twitter.com/stevengberman" TargetMode="External" /><Relationship Id="rId1305" Type="http://schemas.openxmlformats.org/officeDocument/2006/relationships/hyperlink" Target="https://twitter.com/healthcaredive" TargetMode="External" /><Relationship Id="rId1306" Type="http://schemas.openxmlformats.org/officeDocument/2006/relationships/hyperlink" Target="https://twitter.com/theshopmagazine" TargetMode="External" /><Relationship Id="rId1307" Type="http://schemas.openxmlformats.org/officeDocument/2006/relationships/hyperlink" Target="https://twitter.com/meyerdist" TargetMode="External" /><Relationship Id="rId1308" Type="http://schemas.openxmlformats.org/officeDocument/2006/relationships/hyperlink" Target="https://twitter.com/i_isdonaldtrump" TargetMode="External" /><Relationship Id="rId1309" Type="http://schemas.openxmlformats.org/officeDocument/2006/relationships/hyperlink" Target="https://twitter.com/sheila_copps" TargetMode="External" /><Relationship Id="rId1310" Type="http://schemas.openxmlformats.org/officeDocument/2006/relationships/hyperlink" Target="https://twitter.com/nancyl_hancock" TargetMode="External" /><Relationship Id="rId1311" Type="http://schemas.openxmlformats.org/officeDocument/2006/relationships/hyperlink" Target="https://twitter.com/helenbrocklehu1" TargetMode="External" /><Relationship Id="rId1312" Type="http://schemas.openxmlformats.org/officeDocument/2006/relationships/hyperlink" Target="https://twitter.com/motor_transport" TargetMode="External" /><Relationship Id="rId1313" Type="http://schemas.openxmlformats.org/officeDocument/2006/relationships/hyperlink" Target="https://twitter.com/ecoleautomtl" TargetMode="External" /><Relationship Id="rId1314" Type="http://schemas.openxmlformats.org/officeDocument/2006/relationships/hyperlink" Target="https://twitter.com/shortyroc1979" TargetMode="External" /><Relationship Id="rId1315" Type="http://schemas.openxmlformats.org/officeDocument/2006/relationships/hyperlink" Target="https://twitter.com/kamalaharris" TargetMode="External" /><Relationship Id="rId1316" Type="http://schemas.openxmlformats.org/officeDocument/2006/relationships/hyperlink" Target="https://twitter.com/tryfleet" TargetMode="External" /><Relationship Id="rId1317" Type="http://schemas.openxmlformats.org/officeDocument/2006/relationships/hyperlink" Target="https://twitter.com/quicktsi" TargetMode="External" /><Relationship Id="rId1318" Type="http://schemas.openxmlformats.org/officeDocument/2006/relationships/hyperlink" Target="https://twitter.com/oronline" TargetMode="External" /><Relationship Id="rId1319" Type="http://schemas.openxmlformats.org/officeDocument/2006/relationships/hyperlink" Target="https://twitter.com/chriswi37248709" TargetMode="External" /><Relationship Id="rId1320" Type="http://schemas.openxmlformats.org/officeDocument/2006/relationships/hyperlink" Target="https://twitter.com/amicussolutions" TargetMode="External" /><Relationship Id="rId1321" Type="http://schemas.openxmlformats.org/officeDocument/2006/relationships/hyperlink" Target="https://twitter.com/tomtomwebfleet" TargetMode="External" /><Relationship Id="rId1322" Type="http://schemas.openxmlformats.org/officeDocument/2006/relationships/hyperlink" Target="https://twitter.com/the_mover_mag" TargetMode="External" /><Relationship Id="rId1323" Type="http://schemas.openxmlformats.org/officeDocument/2006/relationships/hyperlink" Target="https://twitter.com/celems_pfisd" TargetMode="External" /><Relationship Id="rId1324" Type="http://schemas.openxmlformats.org/officeDocument/2006/relationships/hyperlink" Target="https://twitter.com/kbyers273" TargetMode="External" /><Relationship Id="rId1325" Type="http://schemas.openxmlformats.org/officeDocument/2006/relationships/hyperlink" Target="https://twitter.com/asmukltd" TargetMode="External" /><Relationship Id="rId1326" Type="http://schemas.openxmlformats.org/officeDocument/2006/relationships/hyperlink" Target="https://twitter.com/transendepod" TargetMode="External" /><Relationship Id="rId1327" Type="http://schemas.openxmlformats.org/officeDocument/2006/relationships/hyperlink" Target="https://twitter.com/emptrainrept" TargetMode="External" /><Relationship Id="rId1328" Type="http://schemas.openxmlformats.org/officeDocument/2006/relationships/hyperlink" Target="https://twitter.com/rhaheather" TargetMode="External" /><Relationship Id="rId1329" Type="http://schemas.openxmlformats.org/officeDocument/2006/relationships/hyperlink" Target="https://twitter.com/theloadstar" TargetMode="External" /><Relationship Id="rId1330" Type="http://schemas.openxmlformats.org/officeDocument/2006/relationships/hyperlink" Target="https://twitter.com/commerciallines" TargetMode="External" /><Relationship Id="rId1331" Type="http://schemas.openxmlformats.org/officeDocument/2006/relationships/hyperlink" Target="https://twitter.com/huffpostpol" TargetMode="External" /><Relationship Id="rId1332" Type="http://schemas.openxmlformats.org/officeDocument/2006/relationships/hyperlink" Target="https://twitter.com/alyourpalster" TargetMode="External" /><Relationship Id="rId1333" Type="http://schemas.openxmlformats.org/officeDocument/2006/relationships/hyperlink" Target="https://twitter.com/trimetbarber" TargetMode="External" /><Relationship Id="rId1334" Type="http://schemas.openxmlformats.org/officeDocument/2006/relationships/hyperlink" Target="https://twitter.com/ignorant_jane" TargetMode="External" /><Relationship Id="rId1335" Type="http://schemas.openxmlformats.org/officeDocument/2006/relationships/hyperlink" Target="https://twitter.com/pdisoftware" TargetMode="External" /><Relationship Id="rId1336" Type="http://schemas.openxmlformats.org/officeDocument/2006/relationships/hyperlink" Target="https://twitter.com/ttndailytweets" TargetMode="External" /><Relationship Id="rId1337" Type="http://schemas.openxmlformats.org/officeDocument/2006/relationships/hyperlink" Target="https://twitter.com/traffix1979" TargetMode="External" /><Relationship Id="rId1338" Type="http://schemas.openxmlformats.org/officeDocument/2006/relationships/hyperlink" Target="https://twitter.com/rocketcdl" TargetMode="External" /><Relationship Id="rId1339" Type="http://schemas.openxmlformats.org/officeDocument/2006/relationships/hyperlink" Target="https://twitter.com/taleman31" TargetMode="External" /><Relationship Id="rId1340" Type="http://schemas.openxmlformats.org/officeDocument/2006/relationships/hyperlink" Target="https://twitter.com/sfmta_muni" TargetMode="External" /><Relationship Id="rId1341" Type="http://schemas.openxmlformats.org/officeDocument/2006/relationships/hyperlink" Target="https://twitter.com/alexdc1" TargetMode="External" /><Relationship Id="rId1342" Type="http://schemas.openxmlformats.org/officeDocument/2006/relationships/hyperlink" Target="https://twitter.com/blacklane" TargetMode="External" /><Relationship Id="rId1343" Type="http://schemas.openxmlformats.org/officeDocument/2006/relationships/hyperlink" Target="https://twitter.com/mrsoaroundworld" TargetMode="External" /><Relationship Id="rId1344" Type="http://schemas.openxmlformats.org/officeDocument/2006/relationships/hyperlink" Target="https://twitter.com/nomorebooks" TargetMode="External" /><Relationship Id="rId1345" Type="http://schemas.openxmlformats.org/officeDocument/2006/relationships/hyperlink" Target="https://twitter.com/fordnation" TargetMode="External" /><Relationship Id="rId1346" Type="http://schemas.openxmlformats.org/officeDocument/2006/relationships/hyperlink" Target="https://twitter.com/jerrypdias" TargetMode="External" /><Relationship Id="rId1347" Type="http://schemas.openxmlformats.org/officeDocument/2006/relationships/hyperlink" Target="https://twitter.com/thecdlschool" TargetMode="External" /><Relationship Id="rId1348" Type="http://schemas.openxmlformats.org/officeDocument/2006/relationships/hyperlink" Target="https://twitter.com/moeyd64" TargetMode="External" /><Relationship Id="rId1349" Type="http://schemas.openxmlformats.org/officeDocument/2006/relationships/hyperlink" Target="https://twitter.com/johnnylarueto" TargetMode="External" /><Relationship Id="rId1350" Type="http://schemas.openxmlformats.org/officeDocument/2006/relationships/hyperlink" Target="https://twitter.com/nedklee12" TargetMode="External" /><Relationship Id="rId1351" Type="http://schemas.openxmlformats.org/officeDocument/2006/relationships/hyperlink" Target="https://twitter.com/dashcamsdontlie" TargetMode="External" /><Relationship Id="rId1352" Type="http://schemas.openxmlformats.org/officeDocument/2006/relationships/hyperlink" Target="https://twitter.com/freightfactor1" TargetMode="External" /><Relationship Id="rId1353" Type="http://schemas.openxmlformats.org/officeDocument/2006/relationships/hyperlink" Target="https://twitter.com/bryanco48015138" TargetMode="External" /><Relationship Id="rId1354" Type="http://schemas.openxmlformats.org/officeDocument/2006/relationships/hyperlink" Target="https://twitter.com/splicedwdm" TargetMode="External" /><Relationship Id="rId1355" Type="http://schemas.openxmlformats.org/officeDocument/2006/relationships/hyperlink" Target="https://twitter.com/skinnybitch_ang" TargetMode="External" /><Relationship Id="rId1356" Type="http://schemas.openxmlformats.org/officeDocument/2006/relationships/hyperlink" Target="https://twitter.com/sourish_dhar" TargetMode="External" /><Relationship Id="rId1357" Type="http://schemas.openxmlformats.org/officeDocument/2006/relationships/hyperlink" Target="https://twitter.com/pmoindia" TargetMode="External" /><Relationship Id="rId1358" Type="http://schemas.openxmlformats.org/officeDocument/2006/relationships/hyperlink" Target="https://twitter.com/railminindia" TargetMode="External" /><Relationship Id="rId1359" Type="http://schemas.openxmlformats.org/officeDocument/2006/relationships/hyperlink" Target="https://twitter.com/railwayseva" TargetMode="External" /><Relationship Id="rId1360" Type="http://schemas.openxmlformats.org/officeDocument/2006/relationships/hyperlink" Target="https://twitter.com/piyushgoyaloffc" TargetMode="External" /><Relationship Id="rId1361" Type="http://schemas.openxmlformats.org/officeDocument/2006/relationships/hyperlink" Target="https://twitter.com/poweredbymhi" TargetMode="External" /><Relationship Id="rId1362" Type="http://schemas.openxmlformats.org/officeDocument/2006/relationships/hyperlink" Target="https://twitter.com/truckn" TargetMode="External" /><Relationship Id="rId1363" Type="http://schemas.openxmlformats.org/officeDocument/2006/relationships/hyperlink" Target="https://twitter.com/ictruckandvan" TargetMode="External" /><Relationship Id="rId1364" Type="http://schemas.openxmlformats.org/officeDocument/2006/relationships/hyperlink" Target="https://twitter.com/7transcan" TargetMode="External" /><Relationship Id="rId1365" Type="http://schemas.openxmlformats.org/officeDocument/2006/relationships/hyperlink" Target="https://twitter.com/logisticsvoices" TargetMode="External" /><Relationship Id="rId1366" Type="http://schemas.openxmlformats.org/officeDocument/2006/relationships/hyperlink" Target="https://twitter.com/rickrollvicvb" TargetMode="External" /><Relationship Id="rId1367" Type="http://schemas.openxmlformats.org/officeDocument/2006/relationships/hyperlink" Target="https://twitter.com/lilycroze" TargetMode="External" /><Relationship Id="rId1368" Type="http://schemas.openxmlformats.org/officeDocument/2006/relationships/hyperlink" Target="https://twitter.com/ukpapers" TargetMode="External" /><Relationship Id="rId1369" Type="http://schemas.openxmlformats.org/officeDocument/2006/relationships/hyperlink" Target="https://twitter.com/rachelswan" TargetMode="External" /><Relationship Id="rId1370" Type="http://schemas.openxmlformats.org/officeDocument/2006/relationships/hyperlink" Target="https://twitter.com/stoneridge_uk" TargetMode="External" /><Relationship Id="rId1371" Type="http://schemas.openxmlformats.org/officeDocument/2006/relationships/hyperlink" Target="https://twitter.com/jamessreaney" TargetMode="External" /><Relationship Id="rId1372" Type="http://schemas.openxmlformats.org/officeDocument/2006/relationships/comments" Target="../comments2.xml" /><Relationship Id="rId1373" Type="http://schemas.openxmlformats.org/officeDocument/2006/relationships/vmlDrawing" Target="../drawings/vmlDrawing2.vml" /><Relationship Id="rId1374" Type="http://schemas.openxmlformats.org/officeDocument/2006/relationships/table" Target="../tables/table2.xml" /><Relationship Id="rId1375" Type="http://schemas.openxmlformats.org/officeDocument/2006/relationships/drawing" Target="../drawings/drawing1.xml" /><Relationship Id="rId137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rha.uk.net/news/press-releases/2019-04-april/driver-shortage-%E2%80%93-parliamentary-group-needs-to-hear-from-hauliers" TargetMode="External" /><Relationship Id="rId2" Type="http://schemas.openxmlformats.org/officeDocument/2006/relationships/hyperlink" Target="https://www.ukhaulier.co.uk/news/road-transport/haulage/driver-shortage-parliamentary-group-needs-to-hear-from-hauliers/" TargetMode="External" /><Relationship Id="rId3" Type="http://schemas.openxmlformats.org/officeDocument/2006/relationships/hyperlink" Target="https://www.thegazette.com/subject/news/business/report-downplays-truck-driver-shortage-argues-better-pay-could-help-industry-20190421" TargetMode="External" /><Relationship Id="rId4" Type="http://schemas.openxmlformats.org/officeDocument/2006/relationships/hyperlink" Target="https://www.southcoasttoday.com/news/20190420/truck-driver-shortage-maybe-not" TargetMode="External" /><Relationship Id="rId5" Type="http://schemas.openxmlformats.org/officeDocument/2006/relationships/hyperlink" Target="https://kmph.com/news/local/truck-driver-shortage-in-kern-county" TargetMode="External" /><Relationship Id="rId6" Type="http://schemas.openxmlformats.org/officeDocument/2006/relationships/hyperlink" Target="https://trib.al/iVJOhTQ" TargetMode="External" /><Relationship Id="rId7" Type="http://schemas.openxmlformats.org/officeDocument/2006/relationships/hyperlink" Target="http://ow.ly/jtNg30otf4R" TargetMode="External" /><Relationship Id="rId8" Type="http://schemas.openxmlformats.org/officeDocument/2006/relationships/hyperlink" Target="https://wolfstreet.com/2019/04/16/largest-us-trucking-company-details-u-turn-of-trucking-boom/" TargetMode="External" /><Relationship Id="rId9" Type="http://schemas.openxmlformats.org/officeDocument/2006/relationships/hyperlink" Target="https://observer-reporter.com/truck-driver-shortage-affecting-business/article_86b3d794-5a28-11e9-8d2a-8bb422623e83.html" TargetMode="External" /><Relationship Id="rId10" Type="http://schemas.openxmlformats.org/officeDocument/2006/relationships/hyperlink" Target="https://www.thegazette.com/subject/news/business/report-downplays-truck-driver-shortage-argues-better-pay-could-help-industry-20190421?template=amphtml" TargetMode="External" /><Relationship Id="rId11" Type="http://schemas.openxmlformats.org/officeDocument/2006/relationships/hyperlink" Target="https://www.ukhaulier.co.uk/news/road-transport/haulage/driver-shortage-parliamentary-group-needs-to-hear-from-hauliers/" TargetMode="External" /><Relationship Id="rId12" Type="http://schemas.openxmlformats.org/officeDocument/2006/relationships/hyperlink" Target="https://www.thegazette.com/subject/news/business/report-downplays-truck-driver-shortage-argues-better-pay-could-help-industry-20190421" TargetMode="External" /><Relationship Id="rId13" Type="http://schemas.openxmlformats.org/officeDocument/2006/relationships/hyperlink" Target="https://www.southcoasttoday.com/news/20190420/truck-driver-shortage-maybe-not" TargetMode="External" /><Relationship Id="rId14" Type="http://schemas.openxmlformats.org/officeDocument/2006/relationships/hyperlink" Target="http://ow.ly/jtNg30otf4R" TargetMode="External" /><Relationship Id="rId15" Type="http://schemas.openxmlformats.org/officeDocument/2006/relationships/hyperlink" Target="https://wolfstreet.com/2019/04/16/largest-us-trucking-company-details-u-turn-of-trucking-boom/" TargetMode="External" /><Relationship Id="rId16" Type="http://schemas.openxmlformats.org/officeDocument/2006/relationships/hyperlink" Target="https://observer-reporter.com/truck-driver-shortage-affecting-business/article_86b3d794-5a28-11e9-8d2a-8bb422623e83.html" TargetMode="External" /><Relationship Id="rId17" Type="http://schemas.openxmlformats.org/officeDocument/2006/relationships/hyperlink" Target="https://www.postjobfree.com/job/fg1nt7/rig-shipping-carriers-pool-united-states" TargetMode="External" /><Relationship Id="rId18" Type="http://schemas.openxmlformats.org/officeDocument/2006/relationships/hyperlink" Target="https://telematics.tomtom.com/en_gb/webfleet/blog/enhanced-driver-training-and-self-driving-trucks-can-technology-solve-the-driver-shortage/" TargetMode="External" /><Relationship Id="rId19" Type="http://schemas.openxmlformats.org/officeDocument/2006/relationships/hyperlink" Target="https://theloadstar.com/us-rail-freight-operators-capitalise-on-truck-driver-shortage-to-win-new-business/" TargetMode="External" /><Relationship Id="rId20" Type="http://schemas.openxmlformats.org/officeDocument/2006/relationships/hyperlink" Target="https://www.autotrainingcentre.com/blog/4-practices-retaining-drivers-dispatch-school/?utm_content=89496665&amp;utm_medium=social&amp;utm_source=twitter&amp;hss_channel=tw-2321219312" TargetMode="External" /><Relationship Id="rId21" Type="http://schemas.openxmlformats.org/officeDocument/2006/relationships/hyperlink" Target="https://www.rha.uk.net/news/press-releases/2019-04-april/driver-shortage-%E2%80%93-parliamentary-group-needs-to-hear-from-hauliers" TargetMode="External" /><Relationship Id="rId22" Type="http://schemas.openxmlformats.org/officeDocument/2006/relationships/hyperlink" Target="https://www.ukhaulier.co.uk/news/road-transport/haulage/driver-shortage-parliamentary-group-needs-to-hear-from-hauliers/" TargetMode="External" /><Relationship Id="rId23" Type="http://schemas.openxmlformats.org/officeDocument/2006/relationships/hyperlink" Target="http://www.logisticsvoices.co.uk/driver-shortage-parliamentary-group-needs-to-hear-from-hauliers/" TargetMode="External" /><Relationship Id="rId24" Type="http://schemas.openxmlformats.org/officeDocument/2006/relationships/hyperlink" Target="https://handyshippingguide.com/shipping-news/mp-calls-for-road-haulage-interests-to-speak-up-on-skills-and-staff-shortage-in-logistics_11865" TargetMode="External" /><Relationship Id="rId25" Type="http://schemas.openxmlformats.org/officeDocument/2006/relationships/hyperlink" Target="https://news.rha.uk.net/#continuous:page-6363" TargetMode="External" /><Relationship Id="rId26" Type="http://schemas.openxmlformats.org/officeDocument/2006/relationships/hyperlink" Target="http://www.landlinemag.com/Story.aspx?StoryID=74112" TargetMode="External" /><Relationship Id="rId27" Type="http://schemas.openxmlformats.org/officeDocument/2006/relationships/hyperlink" Target="https://twitter.com/Land_Line_Mag/status/1120808565176856576" TargetMode="External" /><Relationship Id="rId28" Type="http://schemas.openxmlformats.org/officeDocument/2006/relationships/hyperlink" Target="https://twitter.com/UniforTheUnion/status/1121491359129452544" TargetMode="External" /><Relationship Id="rId29" Type="http://schemas.openxmlformats.org/officeDocument/2006/relationships/hyperlink" Target="https://wolfstreet.com/2019/04/16/largest-us-trucking-company-details-u-turn-of-trucking-boom/" TargetMode="External" /><Relationship Id="rId30" Type="http://schemas.openxmlformats.org/officeDocument/2006/relationships/table" Target="../tables/table12.xml" /><Relationship Id="rId31" Type="http://schemas.openxmlformats.org/officeDocument/2006/relationships/table" Target="../tables/table13.xml" /><Relationship Id="rId32" Type="http://schemas.openxmlformats.org/officeDocument/2006/relationships/table" Target="../tables/table14.xml" /><Relationship Id="rId33" Type="http://schemas.openxmlformats.org/officeDocument/2006/relationships/table" Target="../tables/table15.xml" /><Relationship Id="rId34" Type="http://schemas.openxmlformats.org/officeDocument/2006/relationships/table" Target="../tables/table16.xml" /><Relationship Id="rId35" Type="http://schemas.openxmlformats.org/officeDocument/2006/relationships/table" Target="../tables/table17.xml" /><Relationship Id="rId36" Type="http://schemas.openxmlformats.org/officeDocument/2006/relationships/table" Target="../tables/table18.xml" /><Relationship Id="rId37"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3971</v>
      </c>
      <c r="BB2" s="13" t="s">
        <v>4055</v>
      </c>
      <c r="BC2" s="13" t="s">
        <v>4056</v>
      </c>
      <c r="BD2" s="118" t="s">
        <v>5403</v>
      </c>
      <c r="BE2" s="118" t="s">
        <v>5404</v>
      </c>
      <c r="BF2" s="118" t="s">
        <v>5405</v>
      </c>
      <c r="BG2" s="118" t="s">
        <v>5406</v>
      </c>
      <c r="BH2" s="118" t="s">
        <v>5407</v>
      </c>
      <c r="BI2" s="118" t="s">
        <v>5408</v>
      </c>
      <c r="BJ2" s="118" t="s">
        <v>5409</v>
      </c>
      <c r="BK2" s="118" t="s">
        <v>5410</v>
      </c>
      <c r="BL2" s="118" t="s">
        <v>5411</v>
      </c>
    </row>
    <row r="3" spans="1:64" ht="15" customHeight="1">
      <c r="A3" s="64" t="s">
        <v>212</v>
      </c>
      <c r="B3" s="64" t="s">
        <v>212</v>
      </c>
      <c r="C3" s="65" t="s">
        <v>5416</v>
      </c>
      <c r="D3" s="66">
        <v>3</v>
      </c>
      <c r="E3" s="67" t="s">
        <v>132</v>
      </c>
      <c r="F3" s="68">
        <v>32</v>
      </c>
      <c r="G3" s="65"/>
      <c r="H3" s="69"/>
      <c r="I3" s="70"/>
      <c r="J3" s="70"/>
      <c r="K3" s="34" t="s">
        <v>65</v>
      </c>
      <c r="L3" s="71">
        <v>3</v>
      </c>
      <c r="M3" s="71"/>
      <c r="N3" s="72"/>
      <c r="O3" s="78" t="s">
        <v>176</v>
      </c>
      <c r="P3" s="80">
        <v>43572.16273148148</v>
      </c>
      <c r="Q3" s="78" t="s">
        <v>530</v>
      </c>
      <c r="R3" s="78"/>
      <c r="S3" s="78"/>
      <c r="T3" s="78"/>
      <c r="U3" s="78"/>
      <c r="V3" s="83" t="s">
        <v>1022</v>
      </c>
      <c r="W3" s="80">
        <v>43572.16273148148</v>
      </c>
      <c r="X3" s="83" t="s">
        <v>1207</v>
      </c>
      <c r="Y3" s="78"/>
      <c r="Z3" s="78"/>
      <c r="AA3" s="84" t="s">
        <v>1466</v>
      </c>
      <c r="AB3" s="78"/>
      <c r="AC3" s="78" t="b">
        <v>0</v>
      </c>
      <c r="AD3" s="78">
        <v>0</v>
      </c>
      <c r="AE3" s="84" t="s">
        <v>1760</v>
      </c>
      <c r="AF3" s="78" t="b">
        <v>0</v>
      </c>
      <c r="AG3" s="78" t="s">
        <v>1797</v>
      </c>
      <c r="AH3" s="78"/>
      <c r="AI3" s="84" t="s">
        <v>1760</v>
      </c>
      <c r="AJ3" s="78" t="b">
        <v>0</v>
      </c>
      <c r="AK3" s="78">
        <v>0</v>
      </c>
      <c r="AL3" s="84" t="s">
        <v>1760</v>
      </c>
      <c r="AM3" s="78" t="s">
        <v>1806</v>
      </c>
      <c r="AN3" s="78" t="b">
        <v>0</v>
      </c>
      <c r="AO3" s="84" t="s">
        <v>1466</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1</v>
      </c>
      <c r="BG3" s="49">
        <v>8.333333333333334</v>
      </c>
      <c r="BH3" s="48">
        <v>0</v>
      </c>
      <c r="BI3" s="49">
        <v>0</v>
      </c>
      <c r="BJ3" s="48">
        <v>11</v>
      </c>
      <c r="BK3" s="49">
        <v>91.66666666666667</v>
      </c>
      <c r="BL3" s="48">
        <v>12</v>
      </c>
    </row>
    <row r="4" spans="1:64" ht="15" customHeight="1">
      <c r="A4" s="64" t="s">
        <v>213</v>
      </c>
      <c r="B4" s="64" t="s">
        <v>301</v>
      </c>
      <c r="C4" s="65" t="s">
        <v>5416</v>
      </c>
      <c r="D4" s="66">
        <v>3</v>
      </c>
      <c r="E4" s="67" t="s">
        <v>132</v>
      </c>
      <c r="F4" s="68">
        <v>32</v>
      </c>
      <c r="G4" s="65"/>
      <c r="H4" s="69"/>
      <c r="I4" s="70"/>
      <c r="J4" s="70"/>
      <c r="K4" s="34" t="s">
        <v>65</v>
      </c>
      <c r="L4" s="77">
        <v>4</v>
      </c>
      <c r="M4" s="77"/>
      <c r="N4" s="72"/>
      <c r="O4" s="79" t="s">
        <v>528</v>
      </c>
      <c r="P4" s="81">
        <v>43572.292025462964</v>
      </c>
      <c r="Q4" s="79" t="s">
        <v>531</v>
      </c>
      <c r="R4" s="79"/>
      <c r="S4" s="79"/>
      <c r="T4" s="79"/>
      <c r="U4" s="79"/>
      <c r="V4" s="82" t="s">
        <v>1023</v>
      </c>
      <c r="W4" s="81">
        <v>43572.292025462964</v>
      </c>
      <c r="X4" s="82" t="s">
        <v>1208</v>
      </c>
      <c r="Y4" s="79"/>
      <c r="Z4" s="79"/>
      <c r="AA4" s="85" t="s">
        <v>1467</v>
      </c>
      <c r="AB4" s="79"/>
      <c r="AC4" s="79" t="b">
        <v>0</v>
      </c>
      <c r="AD4" s="79">
        <v>0</v>
      </c>
      <c r="AE4" s="85" t="s">
        <v>1760</v>
      </c>
      <c r="AF4" s="79" t="b">
        <v>0</v>
      </c>
      <c r="AG4" s="79" t="s">
        <v>1797</v>
      </c>
      <c r="AH4" s="79"/>
      <c r="AI4" s="85" t="s">
        <v>1760</v>
      </c>
      <c r="AJ4" s="79" t="b">
        <v>0</v>
      </c>
      <c r="AK4" s="79">
        <v>27</v>
      </c>
      <c r="AL4" s="85" t="s">
        <v>1559</v>
      </c>
      <c r="AM4" s="79" t="s">
        <v>1807</v>
      </c>
      <c r="AN4" s="79" t="b">
        <v>0</v>
      </c>
      <c r="AO4" s="85" t="s">
        <v>1559</v>
      </c>
      <c r="AP4" s="79" t="s">
        <v>176</v>
      </c>
      <c r="AQ4" s="79">
        <v>0</v>
      </c>
      <c r="AR4" s="79">
        <v>0</v>
      </c>
      <c r="AS4" s="79"/>
      <c r="AT4" s="79"/>
      <c r="AU4" s="79"/>
      <c r="AV4" s="79"/>
      <c r="AW4" s="79"/>
      <c r="AX4" s="79"/>
      <c r="AY4" s="79"/>
      <c r="AZ4" s="79"/>
      <c r="BA4">
        <v>1</v>
      </c>
      <c r="BB4" s="78" t="str">
        <f>REPLACE(INDEX(GroupVertices[Group],MATCH(Edges[[#This Row],[Vertex 1]],GroupVertices[Vertex],0)),1,1,"")</f>
        <v>5</v>
      </c>
      <c r="BC4" s="78" t="str">
        <f>REPLACE(INDEX(GroupVertices[Group],MATCH(Edges[[#This Row],[Vertex 2]],GroupVertices[Vertex],0)),1,1,"")</f>
        <v>5</v>
      </c>
      <c r="BD4" s="48">
        <v>1</v>
      </c>
      <c r="BE4" s="49">
        <v>4.3478260869565215</v>
      </c>
      <c r="BF4" s="48">
        <v>1</v>
      </c>
      <c r="BG4" s="49">
        <v>4.3478260869565215</v>
      </c>
      <c r="BH4" s="48">
        <v>0</v>
      </c>
      <c r="BI4" s="49">
        <v>0</v>
      </c>
      <c r="BJ4" s="48">
        <v>21</v>
      </c>
      <c r="BK4" s="49">
        <v>91.30434782608695</v>
      </c>
      <c r="BL4" s="48">
        <v>23</v>
      </c>
    </row>
    <row r="5" spans="1:64" ht="15">
      <c r="A5" s="64" t="s">
        <v>214</v>
      </c>
      <c r="B5" s="64" t="s">
        <v>214</v>
      </c>
      <c r="C5" s="65" t="s">
        <v>5416</v>
      </c>
      <c r="D5" s="66">
        <v>3</v>
      </c>
      <c r="E5" s="67" t="s">
        <v>132</v>
      </c>
      <c r="F5" s="68">
        <v>32</v>
      </c>
      <c r="G5" s="65"/>
      <c r="H5" s="69"/>
      <c r="I5" s="70"/>
      <c r="J5" s="70"/>
      <c r="K5" s="34" t="s">
        <v>65</v>
      </c>
      <c r="L5" s="77">
        <v>5</v>
      </c>
      <c r="M5" s="77"/>
      <c r="N5" s="72"/>
      <c r="O5" s="79" t="s">
        <v>176</v>
      </c>
      <c r="P5" s="81">
        <v>43572.39821759259</v>
      </c>
      <c r="Q5" s="79" t="s">
        <v>532</v>
      </c>
      <c r="R5" s="82" t="s">
        <v>753</v>
      </c>
      <c r="S5" s="79" t="s">
        <v>852</v>
      </c>
      <c r="T5" s="79"/>
      <c r="U5" s="79"/>
      <c r="V5" s="82" t="s">
        <v>1024</v>
      </c>
      <c r="W5" s="81">
        <v>43572.39821759259</v>
      </c>
      <c r="X5" s="82" t="s">
        <v>1209</v>
      </c>
      <c r="Y5" s="79"/>
      <c r="Z5" s="79"/>
      <c r="AA5" s="85" t="s">
        <v>1468</v>
      </c>
      <c r="AB5" s="79"/>
      <c r="AC5" s="79" t="b">
        <v>0</v>
      </c>
      <c r="AD5" s="79">
        <v>0</v>
      </c>
      <c r="AE5" s="85" t="s">
        <v>1760</v>
      </c>
      <c r="AF5" s="79" t="b">
        <v>0</v>
      </c>
      <c r="AG5" s="79" t="s">
        <v>1797</v>
      </c>
      <c r="AH5" s="79"/>
      <c r="AI5" s="85" t="s">
        <v>1760</v>
      </c>
      <c r="AJ5" s="79" t="b">
        <v>0</v>
      </c>
      <c r="AK5" s="79">
        <v>0</v>
      </c>
      <c r="AL5" s="85" t="s">
        <v>1760</v>
      </c>
      <c r="AM5" s="79" t="s">
        <v>1808</v>
      </c>
      <c r="AN5" s="79" t="b">
        <v>0</v>
      </c>
      <c r="AO5" s="85" t="s">
        <v>1468</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3</v>
      </c>
      <c r="BG5" s="49">
        <v>7.142857142857143</v>
      </c>
      <c r="BH5" s="48">
        <v>0</v>
      </c>
      <c r="BI5" s="49">
        <v>0</v>
      </c>
      <c r="BJ5" s="48">
        <v>39</v>
      </c>
      <c r="BK5" s="49">
        <v>92.85714285714286</v>
      </c>
      <c r="BL5" s="48">
        <v>42</v>
      </c>
    </row>
    <row r="6" spans="1:64" ht="15">
      <c r="A6" s="64" t="s">
        <v>215</v>
      </c>
      <c r="B6" s="64" t="s">
        <v>215</v>
      </c>
      <c r="C6" s="65" t="s">
        <v>5416</v>
      </c>
      <c r="D6" s="66">
        <v>3</v>
      </c>
      <c r="E6" s="67" t="s">
        <v>132</v>
      </c>
      <c r="F6" s="68">
        <v>32</v>
      </c>
      <c r="G6" s="65"/>
      <c r="H6" s="69"/>
      <c r="I6" s="70"/>
      <c r="J6" s="70"/>
      <c r="K6" s="34" t="s">
        <v>65</v>
      </c>
      <c r="L6" s="77">
        <v>6</v>
      </c>
      <c r="M6" s="77"/>
      <c r="N6" s="72"/>
      <c r="O6" s="79" t="s">
        <v>176</v>
      </c>
      <c r="P6" s="81">
        <v>43572.437627314815</v>
      </c>
      <c r="Q6" s="79" t="s">
        <v>533</v>
      </c>
      <c r="R6" s="82" t="s">
        <v>754</v>
      </c>
      <c r="S6" s="79" t="s">
        <v>853</v>
      </c>
      <c r="T6" s="79"/>
      <c r="U6" s="82" t="s">
        <v>969</v>
      </c>
      <c r="V6" s="82" t="s">
        <v>969</v>
      </c>
      <c r="W6" s="81">
        <v>43572.437627314815</v>
      </c>
      <c r="X6" s="82" t="s">
        <v>1210</v>
      </c>
      <c r="Y6" s="79"/>
      <c r="Z6" s="79"/>
      <c r="AA6" s="85" t="s">
        <v>1469</v>
      </c>
      <c r="AB6" s="79"/>
      <c r="AC6" s="79" t="b">
        <v>0</v>
      </c>
      <c r="AD6" s="79">
        <v>0</v>
      </c>
      <c r="AE6" s="85" t="s">
        <v>1760</v>
      </c>
      <c r="AF6" s="79" t="b">
        <v>0</v>
      </c>
      <c r="AG6" s="79" t="s">
        <v>1797</v>
      </c>
      <c r="AH6" s="79"/>
      <c r="AI6" s="85" t="s">
        <v>1760</v>
      </c>
      <c r="AJ6" s="79" t="b">
        <v>0</v>
      </c>
      <c r="AK6" s="79">
        <v>0</v>
      </c>
      <c r="AL6" s="85" t="s">
        <v>1760</v>
      </c>
      <c r="AM6" s="79" t="s">
        <v>1809</v>
      </c>
      <c r="AN6" s="79" t="b">
        <v>0</v>
      </c>
      <c r="AO6" s="85" t="s">
        <v>1469</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1</v>
      </c>
      <c r="BG6" s="49">
        <v>8.333333333333334</v>
      </c>
      <c r="BH6" s="48">
        <v>0</v>
      </c>
      <c r="BI6" s="49">
        <v>0</v>
      </c>
      <c r="BJ6" s="48">
        <v>11</v>
      </c>
      <c r="BK6" s="49">
        <v>91.66666666666667</v>
      </c>
      <c r="BL6" s="48">
        <v>12</v>
      </c>
    </row>
    <row r="7" spans="1:64" ht="15">
      <c r="A7" s="64" t="s">
        <v>216</v>
      </c>
      <c r="B7" s="64" t="s">
        <v>216</v>
      </c>
      <c r="C7" s="65" t="s">
        <v>5416</v>
      </c>
      <c r="D7" s="66">
        <v>3</v>
      </c>
      <c r="E7" s="67" t="s">
        <v>132</v>
      </c>
      <c r="F7" s="68">
        <v>32</v>
      </c>
      <c r="G7" s="65"/>
      <c r="H7" s="69"/>
      <c r="I7" s="70"/>
      <c r="J7" s="70"/>
      <c r="K7" s="34" t="s">
        <v>65</v>
      </c>
      <c r="L7" s="77">
        <v>7</v>
      </c>
      <c r="M7" s="77"/>
      <c r="N7" s="72"/>
      <c r="O7" s="79" t="s">
        <v>176</v>
      </c>
      <c r="P7" s="81">
        <v>43572.43767361111</v>
      </c>
      <c r="Q7" s="79" t="s">
        <v>534</v>
      </c>
      <c r="R7" s="82" t="s">
        <v>754</v>
      </c>
      <c r="S7" s="79" t="s">
        <v>853</v>
      </c>
      <c r="T7" s="79"/>
      <c r="U7" s="82" t="s">
        <v>970</v>
      </c>
      <c r="V7" s="82" t="s">
        <v>970</v>
      </c>
      <c r="W7" s="81">
        <v>43572.43767361111</v>
      </c>
      <c r="X7" s="82" t="s">
        <v>1211</v>
      </c>
      <c r="Y7" s="79"/>
      <c r="Z7" s="79"/>
      <c r="AA7" s="85" t="s">
        <v>1470</v>
      </c>
      <c r="AB7" s="79"/>
      <c r="AC7" s="79" t="b">
        <v>0</v>
      </c>
      <c r="AD7" s="79">
        <v>0</v>
      </c>
      <c r="AE7" s="85" t="s">
        <v>1760</v>
      </c>
      <c r="AF7" s="79" t="b">
        <v>0</v>
      </c>
      <c r="AG7" s="79" t="s">
        <v>1797</v>
      </c>
      <c r="AH7" s="79"/>
      <c r="AI7" s="85" t="s">
        <v>1760</v>
      </c>
      <c r="AJ7" s="79" t="b">
        <v>0</v>
      </c>
      <c r="AK7" s="79">
        <v>0</v>
      </c>
      <c r="AL7" s="85" t="s">
        <v>1760</v>
      </c>
      <c r="AM7" s="79" t="s">
        <v>1809</v>
      </c>
      <c r="AN7" s="79" t="b">
        <v>0</v>
      </c>
      <c r="AO7" s="85" t="s">
        <v>1470</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1</v>
      </c>
      <c r="BG7" s="49">
        <v>8.333333333333334</v>
      </c>
      <c r="BH7" s="48">
        <v>0</v>
      </c>
      <c r="BI7" s="49">
        <v>0</v>
      </c>
      <c r="BJ7" s="48">
        <v>11</v>
      </c>
      <c r="BK7" s="49">
        <v>91.66666666666667</v>
      </c>
      <c r="BL7" s="48">
        <v>12</v>
      </c>
    </row>
    <row r="8" spans="1:64" ht="15">
      <c r="A8" s="64" t="s">
        <v>217</v>
      </c>
      <c r="B8" s="64" t="s">
        <v>217</v>
      </c>
      <c r="C8" s="65" t="s">
        <v>5416</v>
      </c>
      <c r="D8" s="66">
        <v>3</v>
      </c>
      <c r="E8" s="67" t="s">
        <v>132</v>
      </c>
      <c r="F8" s="68">
        <v>32</v>
      </c>
      <c r="G8" s="65"/>
      <c r="H8" s="69"/>
      <c r="I8" s="70"/>
      <c r="J8" s="70"/>
      <c r="K8" s="34" t="s">
        <v>65</v>
      </c>
      <c r="L8" s="77">
        <v>8</v>
      </c>
      <c r="M8" s="77"/>
      <c r="N8" s="72"/>
      <c r="O8" s="79" t="s">
        <v>176</v>
      </c>
      <c r="P8" s="81">
        <v>43572.437685185185</v>
      </c>
      <c r="Q8" s="79" t="s">
        <v>535</v>
      </c>
      <c r="R8" s="82" t="s">
        <v>754</v>
      </c>
      <c r="S8" s="79" t="s">
        <v>853</v>
      </c>
      <c r="T8" s="79"/>
      <c r="U8" s="82" t="s">
        <v>971</v>
      </c>
      <c r="V8" s="82" t="s">
        <v>971</v>
      </c>
      <c r="W8" s="81">
        <v>43572.437685185185</v>
      </c>
      <c r="X8" s="82" t="s">
        <v>1212</v>
      </c>
      <c r="Y8" s="79"/>
      <c r="Z8" s="79"/>
      <c r="AA8" s="85" t="s">
        <v>1471</v>
      </c>
      <c r="AB8" s="79"/>
      <c r="AC8" s="79" t="b">
        <v>0</v>
      </c>
      <c r="AD8" s="79">
        <v>0</v>
      </c>
      <c r="AE8" s="85" t="s">
        <v>1760</v>
      </c>
      <c r="AF8" s="79" t="b">
        <v>0</v>
      </c>
      <c r="AG8" s="79" t="s">
        <v>1797</v>
      </c>
      <c r="AH8" s="79"/>
      <c r="AI8" s="85" t="s">
        <v>1760</v>
      </c>
      <c r="AJ8" s="79" t="b">
        <v>0</v>
      </c>
      <c r="AK8" s="79">
        <v>0</v>
      </c>
      <c r="AL8" s="85" t="s">
        <v>1760</v>
      </c>
      <c r="AM8" s="79" t="s">
        <v>1809</v>
      </c>
      <c r="AN8" s="79" t="b">
        <v>0</v>
      </c>
      <c r="AO8" s="85" t="s">
        <v>1471</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1</v>
      </c>
      <c r="BG8" s="49">
        <v>8.333333333333334</v>
      </c>
      <c r="BH8" s="48">
        <v>0</v>
      </c>
      <c r="BI8" s="49">
        <v>0</v>
      </c>
      <c r="BJ8" s="48">
        <v>11</v>
      </c>
      <c r="BK8" s="49">
        <v>91.66666666666667</v>
      </c>
      <c r="BL8" s="48">
        <v>12</v>
      </c>
    </row>
    <row r="9" spans="1:64" ht="15">
      <c r="A9" s="64" t="s">
        <v>218</v>
      </c>
      <c r="B9" s="64" t="s">
        <v>218</v>
      </c>
      <c r="C9" s="65" t="s">
        <v>5416</v>
      </c>
      <c r="D9" s="66">
        <v>3</v>
      </c>
      <c r="E9" s="67" t="s">
        <v>132</v>
      </c>
      <c r="F9" s="68">
        <v>32</v>
      </c>
      <c r="G9" s="65"/>
      <c r="H9" s="69"/>
      <c r="I9" s="70"/>
      <c r="J9" s="70"/>
      <c r="K9" s="34" t="s">
        <v>65</v>
      </c>
      <c r="L9" s="77">
        <v>9</v>
      </c>
      <c r="M9" s="77"/>
      <c r="N9" s="72"/>
      <c r="O9" s="79" t="s">
        <v>176</v>
      </c>
      <c r="P9" s="81">
        <v>43572.43769675926</v>
      </c>
      <c r="Q9" s="79" t="s">
        <v>536</v>
      </c>
      <c r="R9" s="82" t="s">
        <v>754</v>
      </c>
      <c r="S9" s="79" t="s">
        <v>853</v>
      </c>
      <c r="T9" s="79"/>
      <c r="U9" s="82" t="s">
        <v>972</v>
      </c>
      <c r="V9" s="82" t="s">
        <v>972</v>
      </c>
      <c r="W9" s="81">
        <v>43572.43769675926</v>
      </c>
      <c r="X9" s="82" t="s">
        <v>1213</v>
      </c>
      <c r="Y9" s="79"/>
      <c r="Z9" s="79"/>
      <c r="AA9" s="85" t="s">
        <v>1472</v>
      </c>
      <c r="AB9" s="79"/>
      <c r="AC9" s="79" t="b">
        <v>0</v>
      </c>
      <c r="AD9" s="79">
        <v>0</v>
      </c>
      <c r="AE9" s="85" t="s">
        <v>1760</v>
      </c>
      <c r="AF9" s="79" t="b">
        <v>0</v>
      </c>
      <c r="AG9" s="79" t="s">
        <v>1797</v>
      </c>
      <c r="AH9" s="79"/>
      <c r="AI9" s="85" t="s">
        <v>1760</v>
      </c>
      <c r="AJ9" s="79" t="b">
        <v>0</v>
      </c>
      <c r="AK9" s="79">
        <v>0</v>
      </c>
      <c r="AL9" s="85" t="s">
        <v>1760</v>
      </c>
      <c r="AM9" s="79" t="s">
        <v>1809</v>
      </c>
      <c r="AN9" s="79" t="b">
        <v>0</v>
      </c>
      <c r="AO9" s="85" t="s">
        <v>1472</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1</v>
      </c>
      <c r="BG9" s="49">
        <v>8.333333333333334</v>
      </c>
      <c r="BH9" s="48">
        <v>0</v>
      </c>
      <c r="BI9" s="49">
        <v>0</v>
      </c>
      <c r="BJ9" s="48">
        <v>11</v>
      </c>
      <c r="BK9" s="49">
        <v>91.66666666666667</v>
      </c>
      <c r="BL9" s="48">
        <v>12</v>
      </c>
    </row>
    <row r="10" spans="1:64" ht="15">
      <c r="A10" s="64" t="s">
        <v>219</v>
      </c>
      <c r="B10" s="64" t="s">
        <v>219</v>
      </c>
      <c r="C10" s="65" t="s">
        <v>5416</v>
      </c>
      <c r="D10" s="66">
        <v>3</v>
      </c>
      <c r="E10" s="67" t="s">
        <v>132</v>
      </c>
      <c r="F10" s="68">
        <v>32</v>
      </c>
      <c r="G10" s="65"/>
      <c r="H10" s="69"/>
      <c r="I10" s="70"/>
      <c r="J10" s="70"/>
      <c r="K10" s="34" t="s">
        <v>65</v>
      </c>
      <c r="L10" s="77">
        <v>10</v>
      </c>
      <c r="M10" s="77"/>
      <c r="N10" s="72"/>
      <c r="O10" s="79" t="s">
        <v>176</v>
      </c>
      <c r="P10" s="81">
        <v>43572.51466435185</v>
      </c>
      <c r="Q10" s="79" t="s">
        <v>537</v>
      </c>
      <c r="R10" s="82" t="s">
        <v>755</v>
      </c>
      <c r="S10" s="79" t="s">
        <v>854</v>
      </c>
      <c r="T10" s="79" t="s">
        <v>922</v>
      </c>
      <c r="U10" s="82" t="s">
        <v>973</v>
      </c>
      <c r="V10" s="82" t="s">
        <v>973</v>
      </c>
      <c r="W10" s="81">
        <v>43572.51466435185</v>
      </c>
      <c r="X10" s="82" t="s">
        <v>1214</v>
      </c>
      <c r="Y10" s="79"/>
      <c r="Z10" s="79"/>
      <c r="AA10" s="85" t="s">
        <v>1473</v>
      </c>
      <c r="AB10" s="79"/>
      <c r="AC10" s="79" t="b">
        <v>0</v>
      </c>
      <c r="AD10" s="79">
        <v>1</v>
      </c>
      <c r="AE10" s="85" t="s">
        <v>1760</v>
      </c>
      <c r="AF10" s="79" t="b">
        <v>0</v>
      </c>
      <c r="AG10" s="79" t="s">
        <v>1797</v>
      </c>
      <c r="AH10" s="79"/>
      <c r="AI10" s="85" t="s">
        <v>1760</v>
      </c>
      <c r="AJ10" s="79" t="b">
        <v>0</v>
      </c>
      <c r="AK10" s="79">
        <v>1</v>
      </c>
      <c r="AL10" s="85" t="s">
        <v>1760</v>
      </c>
      <c r="AM10" s="79" t="s">
        <v>1810</v>
      </c>
      <c r="AN10" s="79" t="b">
        <v>0</v>
      </c>
      <c r="AO10" s="85" t="s">
        <v>1473</v>
      </c>
      <c r="AP10" s="79" t="s">
        <v>176</v>
      </c>
      <c r="AQ10" s="79">
        <v>0</v>
      </c>
      <c r="AR10" s="79">
        <v>0</v>
      </c>
      <c r="AS10" s="79"/>
      <c r="AT10" s="79"/>
      <c r="AU10" s="79"/>
      <c r="AV10" s="79"/>
      <c r="AW10" s="79"/>
      <c r="AX10" s="79"/>
      <c r="AY10" s="79"/>
      <c r="AZ10" s="79"/>
      <c r="BA10">
        <v>1</v>
      </c>
      <c r="BB10" s="78" t="str">
        <f>REPLACE(INDEX(GroupVertices[Group],MATCH(Edges[[#This Row],[Vertex 1]],GroupVertices[Vertex],0)),1,1,"")</f>
        <v>70</v>
      </c>
      <c r="BC10" s="78" t="str">
        <f>REPLACE(INDEX(GroupVertices[Group],MATCH(Edges[[#This Row],[Vertex 2]],GroupVertices[Vertex],0)),1,1,"")</f>
        <v>70</v>
      </c>
      <c r="BD10" s="48">
        <v>1</v>
      </c>
      <c r="BE10" s="49">
        <v>2.9411764705882355</v>
      </c>
      <c r="BF10" s="48">
        <v>2</v>
      </c>
      <c r="BG10" s="49">
        <v>5.882352941176471</v>
      </c>
      <c r="BH10" s="48">
        <v>0</v>
      </c>
      <c r="BI10" s="49">
        <v>0</v>
      </c>
      <c r="BJ10" s="48">
        <v>31</v>
      </c>
      <c r="BK10" s="49">
        <v>91.17647058823529</v>
      </c>
      <c r="BL10" s="48">
        <v>34</v>
      </c>
    </row>
    <row r="11" spans="1:64" ht="15">
      <c r="A11" s="64" t="s">
        <v>220</v>
      </c>
      <c r="B11" s="64" t="s">
        <v>219</v>
      </c>
      <c r="C11" s="65" t="s">
        <v>5416</v>
      </c>
      <c r="D11" s="66">
        <v>3</v>
      </c>
      <c r="E11" s="67" t="s">
        <v>132</v>
      </c>
      <c r="F11" s="68">
        <v>32</v>
      </c>
      <c r="G11" s="65"/>
      <c r="H11" s="69"/>
      <c r="I11" s="70"/>
      <c r="J11" s="70"/>
      <c r="K11" s="34" t="s">
        <v>65</v>
      </c>
      <c r="L11" s="77">
        <v>11</v>
      </c>
      <c r="M11" s="77"/>
      <c r="N11" s="72"/>
      <c r="O11" s="79" t="s">
        <v>528</v>
      </c>
      <c r="P11" s="81">
        <v>43572.53071759259</v>
      </c>
      <c r="Q11" s="79" t="s">
        <v>538</v>
      </c>
      <c r="R11" s="79"/>
      <c r="S11" s="79"/>
      <c r="T11" s="79" t="s">
        <v>923</v>
      </c>
      <c r="U11" s="79"/>
      <c r="V11" s="82" t="s">
        <v>1025</v>
      </c>
      <c r="W11" s="81">
        <v>43572.53071759259</v>
      </c>
      <c r="X11" s="82" t="s">
        <v>1215</v>
      </c>
      <c r="Y11" s="79"/>
      <c r="Z11" s="79"/>
      <c r="AA11" s="85" t="s">
        <v>1474</v>
      </c>
      <c r="AB11" s="79"/>
      <c r="AC11" s="79" t="b">
        <v>0</v>
      </c>
      <c r="AD11" s="79">
        <v>0</v>
      </c>
      <c r="AE11" s="85" t="s">
        <v>1760</v>
      </c>
      <c r="AF11" s="79" t="b">
        <v>0</v>
      </c>
      <c r="AG11" s="79" t="s">
        <v>1797</v>
      </c>
      <c r="AH11" s="79"/>
      <c r="AI11" s="85" t="s">
        <v>1760</v>
      </c>
      <c r="AJ11" s="79" t="b">
        <v>0</v>
      </c>
      <c r="AK11" s="79">
        <v>1</v>
      </c>
      <c r="AL11" s="85" t="s">
        <v>1473</v>
      </c>
      <c r="AM11" s="79" t="s">
        <v>1811</v>
      </c>
      <c r="AN11" s="79" t="b">
        <v>0</v>
      </c>
      <c r="AO11" s="85" t="s">
        <v>1473</v>
      </c>
      <c r="AP11" s="79" t="s">
        <v>176</v>
      </c>
      <c r="AQ11" s="79">
        <v>0</v>
      </c>
      <c r="AR11" s="79">
        <v>0</v>
      </c>
      <c r="AS11" s="79"/>
      <c r="AT11" s="79"/>
      <c r="AU11" s="79"/>
      <c r="AV11" s="79"/>
      <c r="AW11" s="79"/>
      <c r="AX11" s="79"/>
      <c r="AY11" s="79"/>
      <c r="AZ11" s="79"/>
      <c r="BA11">
        <v>1</v>
      </c>
      <c r="BB11" s="78" t="str">
        <f>REPLACE(INDEX(GroupVertices[Group],MATCH(Edges[[#This Row],[Vertex 1]],GroupVertices[Vertex],0)),1,1,"")</f>
        <v>70</v>
      </c>
      <c r="BC11" s="78" t="str">
        <f>REPLACE(INDEX(GroupVertices[Group],MATCH(Edges[[#This Row],[Vertex 2]],GroupVertices[Vertex],0)),1,1,"")</f>
        <v>70</v>
      </c>
      <c r="BD11" s="48">
        <v>0</v>
      </c>
      <c r="BE11" s="49">
        <v>0</v>
      </c>
      <c r="BF11" s="48">
        <v>2</v>
      </c>
      <c r="BG11" s="49">
        <v>10.526315789473685</v>
      </c>
      <c r="BH11" s="48">
        <v>0</v>
      </c>
      <c r="BI11" s="49">
        <v>0</v>
      </c>
      <c r="BJ11" s="48">
        <v>17</v>
      </c>
      <c r="BK11" s="49">
        <v>89.47368421052632</v>
      </c>
      <c r="BL11" s="48">
        <v>19</v>
      </c>
    </row>
    <row r="12" spans="1:64" ht="15">
      <c r="A12" s="64" t="s">
        <v>221</v>
      </c>
      <c r="B12" s="64" t="s">
        <v>431</v>
      </c>
      <c r="C12" s="65" t="s">
        <v>5416</v>
      </c>
      <c r="D12" s="66">
        <v>3</v>
      </c>
      <c r="E12" s="67" t="s">
        <v>132</v>
      </c>
      <c r="F12" s="68">
        <v>32</v>
      </c>
      <c r="G12" s="65"/>
      <c r="H12" s="69"/>
      <c r="I12" s="70"/>
      <c r="J12" s="70"/>
      <c r="K12" s="34" t="s">
        <v>65</v>
      </c>
      <c r="L12" s="77">
        <v>12</v>
      </c>
      <c r="M12" s="77"/>
      <c r="N12" s="72"/>
      <c r="O12" s="79" t="s">
        <v>528</v>
      </c>
      <c r="P12" s="81">
        <v>43572.55101851852</v>
      </c>
      <c r="Q12" s="79" t="s">
        <v>539</v>
      </c>
      <c r="R12" s="82" t="s">
        <v>756</v>
      </c>
      <c r="S12" s="79" t="s">
        <v>855</v>
      </c>
      <c r="T12" s="79"/>
      <c r="U12" s="79"/>
      <c r="V12" s="82" t="s">
        <v>1026</v>
      </c>
      <c r="W12" s="81">
        <v>43572.55101851852</v>
      </c>
      <c r="X12" s="82" t="s">
        <v>1216</v>
      </c>
      <c r="Y12" s="79"/>
      <c r="Z12" s="79"/>
      <c r="AA12" s="85" t="s">
        <v>1475</v>
      </c>
      <c r="AB12" s="79"/>
      <c r="AC12" s="79" t="b">
        <v>0</v>
      </c>
      <c r="AD12" s="79">
        <v>0</v>
      </c>
      <c r="AE12" s="85" t="s">
        <v>1760</v>
      </c>
      <c r="AF12" s="79" t="b">
        <v>0</v>
      </c>
      <c r="AG12" s="79" t="s">
        <v>1797</v>
      </c>
      <c r="AH12" s="79"/>
      <c r="AI12" s="85" t="s">
        <v>1760</v>
      </c>
      <c r="AJ12" s="79" t="b">
        <v>0</v>
      </c>
      <c r="AK12" s="79">
        <v>9</v>
      </c>
      <c r="AL12" s="85" t="s">
        <v>1715</v>
      </c>
      <c r="AM12" s="79" t="s">
        <v>1808</v>
      </c>
      <c r="AN12" s="79" t="b">
        <v>0</v>
      </c>
      <c r="AO12" s="85" t="s">
        <v>1715</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c r="BE12" s="49"/>
      <c r="BF12" s="48"/>
      <c r="BG12" s="49"/>
      <c r="BH12" s="48"/>
      <c r="BI12" s="49"/>
      <c r="BJ12" s="48"/>
      <c r="BK12" s="49"/>
      <c r="BL12" s="48"/>
    </row>
    <row r="13" spans="1:64" ht="15">
      <c r="A13" s="64" t="s">
        <v>221</v>
      </c>
      <c r="B13" s="64" t="s">
        <v>343</v>
      </c>
      <c r="C13" s="65" t="s">
        <v>5416</v>
      </c>
      <c r="D13" s="66">
        <v>3</v>
      </c>
      <c r="E13" s="67" t="s">
        <v>132</v>
      </c>
      <c r="F13" s="68">
        <v>32</v>
      </c>
      <c r="G13" s="65"/>
      <c r="H13" s="69"/>
      <c r="I13" s="70"/>
      <c r="J13" s="70"/>
      <c r="K13" s="34" t="s">
        <v>65</v>
      </c>
      <c r="L13" s="77">
        <v>13</v>
      </c>
      <c r="M13" s="77"/>
      <c r="N13" s="72"/>
      <c r="O13" s="79" t="s">
        <v>528</v>
      </c>
      <c r="P13" s="81">
        <v>43572.55101851852</v>
      </c>
      <c r="Q13" s="79" t="s">
        <v>539</v>
      </c>
      <c r="R13" s="82" t="s">
        <v>756</v>
      </c>
      <c r="S13" s="79" t="s">
        <v>855</v>
      </c>
      <c r="T13" s="79"/>
      <c r="U13" s="79"/>
      <c r="V13" s="82" t="s">
        <v>1026</v>
      </c>
      <c r="W13" s="81">
        <v>43572.55101851852</v>
      </c>
      <c r="X13" s="82" t="s">
        <v>1216</v>
      </c>
      <c r="Y13" s="79"/>
      <c r="Z13" s="79"/>
      <c r="AA13" s="85" t="s">
        <v>1475</v>
      </c>
      <c r="AB13" s="79"/>
      <c r="AC13" s="79" t="b">
        <v>0</v>
      </c>
      <c r="AD13" s="79">
        <v>0</v>
      </c>
      <c r="AE13" s="85" t="s">
        <v>1760</v>
      </c>
      <c r="AF13" s="79" t="b">
        <v>0</v>
      </c>
      <c r="AG13" s="79" t="s">
        <v>1797</v>
      </c>
      <c r="AH13" s="79"/>
      <c r="AI13" s="85" t="s">
        <v>1760</v>
      </c>
      <c r="AJ13" s="79" t="b">
        <v>0</v>
      </c>
      <c r="AK13" s="79">
        <v>9</v>
      </c>
      <c r="AL13" s="85" t="s">
        <v>1715</v>
      </c>
      <c r="AM13" s="79" t="s">
        <v>1808</v>
      </c>
      <c r="AN13" s="79" t="b">
        <v>0</v>
      </c>
      <c r="AO13" s="85" t="s">
        <v>1715</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v>0</v>
      </c>
      <c r="BE13" s="49">
        <v>0</v>
      </c>
      <c r="BF13" s="48">
        <v>1</v>
      </c>
      <c r="BG13" s="49">
        <v>5.882352941176471</v>
      </c>
      <c r="BH13" s="48">
        <v>0</v>
      </c>
      <c r="BI13" s="49">
        <v>0</v>
      </c>
      <c r="BJ13" s="48">
        <v>16</v>
      </c>
      <c r="BK13" s="49">
        <v>94.11764705882354</v>
      </c>
      <c r="BL13" s="48">
        <v>17</v>
      </c>
    </row>
    <row r="14" spans="1:64" ht="15">
      <c r="A14" s="64" t="s">
        <v>222</v>
      </c>
      <c r="B14" s="64" t="s">
        <v>301</v>
      </c>
      <c r="C14" s="65" t="s">
        <v>5416</v>
      </c>
      <c r="D14" s="66">
        <v>3</v>
      </c>
      <c r="E14" s="67" t="s">
        <v>132</v>
      </c>
      <c r="F14" s="68">
        <v>32</v>
      </c>
      <c r="G14" s="65"/>
      <c r="H14" s="69"/>
      <c r="I14" s="70"/>
      <c r="J14" s="70"/>
      <c r="K14" s="34" t="s">
        <v>65</v>
      </c>
      <c r="L14" s="77">
        <v>14</v>
      </c>
      <c r="M14" s="77"/>
      <c r="N14" s="72"/>
      <c r="O14" s="79" t="s">
        <v>528</v>
      </c>
      <c r="P14" s="81">
        <v>43572.56155092592</v>
      </c>
      <c r="Q14" s="79" t="s">
        <v>531</v>
      </c>
      <c r="R14" s="79"/>
      <c r="S14" s="79"/>
      <c r="T14" s="79"/>
      <c r="U14" s="79"/>
      <c r="V14" s="82" t="s">
        <v>1027</v>
      </c>
      <c r="W14" s="81">
        <v>43572.56155092592</v>
      </c>
      <c r="X14" s="82" t="s">
        <v>1217</v>
      </c>
      <c r="Y14" s="79"/>
      <c r="Z14" s="79"/>
      <c r="AA14" s="85" t="s">
        <v>1476</v>
      </c>
      <c r="AB14" s="79"/>
      <c r="AC14" s="79" t="b">
        <v>0</v>
      </c>
      <c r="AD14" s="79">
        <v>0</v>
      </c>
      <c r="AE14" s="85" t="s">
        <v>1760</v>
      </c>
      <c r="AF14" s="79" t="b">
        <v>0</v>
      </c>
      <c r="AG14" s="79" t="s">
        <v>1797</v>
      </c>
      <c r="AH14" s="79"/>
      <c r="AI14" s="85" t="s">
        <v>1760</v>
      </c>
      <c r="AJ14" s="79" t="b">
        <v>0</v>
      </c>
      <c r="AK14" s="79">
        <v>27</v>
      </c>
      <c r="AL14" s="85" t="s">
        <v>1559</v>
      </c>
      <c r="AM14" s="79" t="s">
        <v>1808</v>
      </c>
      <c r="AN14" s="79" t="b">
        <v>0</v>
      </c>
      <c r="AO14" s="85" t="s">
        <v>1559</v>
      </c>
      <c r="AP14" s="79" t="s">
        <v>176</v>
      </c>
      <c r="AQ14" s="79">
        <v>0</v>
      </c>
      <c r="AR14" s="79">
        <v>0</v>
      </c>
      <c r="AS14" s="79"/>
      <c r="AT14" s="79"/>
      <c r="AU14" s="79"/>
      <c r="AV14" s="79"/>
      <c r="AW14" s="79"/>
      <c r="AX14" s="79"/>
      <c r="AY14" s="79"/>
      <c r="AZ14" s="79"/>
      <c r="BA14">
        <v>1</v>
      </c>
      <c r="BB14" s="78" t="str">
        <f>REPLACE(INDEX(GroupVertices[Group],MATCH(Edges[[#This Row],[Vertex 1]],GroupVertices[Vertex],0)),1,1,"")</f>
        <v>5</v>
      </c>
      <c r="BC14" s="78" t="str">
        <f>REPLACE(INDEX(GroupVertices[Group],MATCH(Edges[[#This Row],[Vertex 2]],GroupVertices[Vertex],0)),1,1,"")</f>
        <v>5</v>
      </c>
      <c r="BD14" s="48">
        <v>1</v>
      </c>
      <c r="BE14" s="49">
        <v>4.3478260869565215</v>
      </c>
      <c r="BF14" s="48">
        <v>1</v>
      </c>
      <c r="BG14" s="49">
        <v>4.3478260869565215</v>
      </c>
      <c r="BH14" s="48">
        <v>0</v>
      </c>
      <c r="BI14" s="49">
        <v>0</v>
      </c>
      <c r="BJ14" s="48">
        <v>21</v>
      </c>
      <c r="BK14" s="49">
        <v>91.30434782608695</v>
      </c>
      <c r="BL14" s="48">
        <v>23</v>
      </c>
    </row>
    <row r="15" spans="1:64" ht="15">
      <c r="A15" s="64" t="s">
        <v>223</v>
      </c>
      <c r="B15" s="64" t="s">
        <v>223</v>
      </c>
      <c r="C15" s="65" t="s">
        <v>5416</v>
      </c>
      <c r="D15" s="66">
        <v>3</v>
      </c>
      <c r="E15" s="67" t="s">
        <v>132</v>
      </c>
      <c r="F15" s="68">
        <v>32</v>
      </c>
      <c r="G15" s="65"/>
      <c r="H15" s="69"/>
      <c r="I15" s="70"/>
      <c r="J15" s="70"/>
      <c r="K15" s="34" t="s">
        <v>65</v>
      </c>
      <c r="L15" s="77">
        <v>15</v>
      </c>
      <c r="M15" s="77"/>
      <c r="N15" s="72"/>
      <c r="O15" s="79" t="s">
        <v>176</v>
      </c>
      <c r="P15" s="81">
        <v>43570.8921875</v>
      </c>
      <c r="Q15" s="79" t="s">
        <v>540</v>
      </c>
      <c r="R15" s="82" t="s">
        <v>757</v>
      </c>
      <c r="S15" s="79" t="s">
        <v>856</v>
      </c>
      <c r="T15" s="79" t="s">
        <v>924</v>
      </c>
      <c r="U15" s="79"/>
      <c r="V15" s="82" t="s">
        <v>1028</v>
      </c>
      <c r="W15" s="81">
        <v>43570.8921875</v>
      </c>
      <c r="X15" s="82" t="s">
        <v>1218</v>
      </c>
      <c r="Y15" s="79"/>
      <c r="Z15" s="79"/>
      <c r="AA15" s="85" t="s">
        <v>1477</v>
      </c>
      <c r="AB15" s="79"/>
      <c r="AC15" s="79" t="b">
        <v>0</v>
      </c>
      <c r="AD15" s="79">
        <v>4</v>
      </c>
      <c r="AE15" s="85" t="s">
        <v>1760</v>
      </c>
      <c r="AF15" s="79" t="b">
        <v>1</v>
      </c>
      <c r="AG15" s="79" t="s">
        <v>1797</v>
      </c>
      <c r="AH15" s="79"/>
      <c r="AI15" s="85" t="s">
        <v>1801</v>
      </c>
      <c r="AJ15" s="79" t="b">
        <v>0</v>
      </c>
      <c r="AK15" s="79">
        <v>3</v>
      </c>
      <c r="AL15" s="85" t="s">
        <v>1760</v>
      </c>
      <c r="AM15" s="79" t="s">
        <v>1812</v>
      </c>
      <c r="AN15" s="79" t="b">
        <v>0</v>
      </c>
      <c r="AO15" s="85" t="s">
        <v>1477</v>
      </c>
      <c r="AP15" s="79" t="s">
        <v>1839</v>
      </c>
      <c r="AQ15" s="79">
        <v>0</v>
      </c>
      <c r="AR15" s="79">
        <v>0</v>
      </c>
      <c r="AS15" s="79"/>
      <c r="AT15" s="79"/>
      <c r="AU15" s="79"/>
      <c r="AV15" s="79"/>
      <c r="AW15" s="79"/>
      <c r="AX15" s="79"/>
      <c r="AY15" s="79"/>
      <c r="AZ15" s="79"/>
      <c r="BA15">
        <v>1</v>
      </c>
      <c r="BB15" s="78" t="str">
        <f>REPLACE(INDEX(GroupVertices[Group],MATCH(Edges[[#This Row],[Vertex 1]],GroupVertices[Vertex],0)),1,1,"")</f>
        <v>69</v>
      </c>
      <c r="BC15" s="78" t="str">
        <f>REPLACE(INDEX(GroupVertices[Group],MATCH(Edges[[#This Row],[Vertex 2]],GroupVertices[Vertex],0)),1,1,"")</f>
        <v>69</v>
      </c>
      <c r="BD15" s="48">
        <v>0</v>
      </c>
      <c r="BE15" s="49">
        <v>0</v>
      </c>
      <c r="BF15" s="48">
        <v>2</v>
      </c>
      <c r="BG15" s="49">
        <v>4.545454545454546</v>
      </c>
      <c r="BH15" s="48">
        <v>0</v>
      </c>
      <c r="BI15" s="49">
        <v>0</v>
      </c>
      <c r="BJ15" s="48">
        <v>42</v>
      </c>
      <c r="BK15" s="49">
        <v>95.45454545454545</v>
      </c>
      <c r="BL15" s="48">
        <v>44</v>
      </c>
    </row>
    <row r="16" spans="1:64" ht="15">
      <c r="A16" s="64" t="s">
        <v>224</v>
      </c>
      <c r="B16" s="64" t="s">
        <v>223</v>
      </c>
      <c r="C16" s="65" t="s">
        <v>5416</v>
      </c>
      <c r="D16" s="66">
        <v>3</v>
      </c>
      <c r="E16" s="67" t="s">
        <v>132</v>
      </c>
      <c r="F16" s="68">
        <v>32</v>
      </c>
      <c r="G16" s="65"/>
      <c r="H16" s="69"/>
      <c r="I16" s="70"/>
      <c r="J16" s="70"/>
      <c r="K16" s="34" t="s">
        <v>65</v>
      </c>
      <c r="L16" s="77">
        <v>16</v>
      </c>
      <c r="M16" s="77"/>
      <c r="N16" s="72"/>
      <c r="O16" s="79" t="s">
        <v>528</v>
      </c>
      <c r="P16" s="81">
        <v>43572.57649305555</v>
      </c>
      <c r="Q16" s="79" t="s">
        <v>541</v>
      </c>
      <c r="R16" s="79"/>
      <c r="S16" s="79"/>
      <c r="T16" s="79"/>
      <c r="U16" s="79"/>
      <c r="V16" s="82" t="s">
        <v>1029</v>
      </c>
      <c r="W16" s="81">
        <v>43572.57649305555</v>
      </c>
      <c r="X16" s="82" t="s">
        <v>1219</v>
      </c>
      <c r="Y16" s="79"/>
      <c r="Z16" s="79"/>
      <c r="AA16" s="85" t="s">
        <v>1478</v>
      </c>
      <c r="AB16" s="79"/>
      <c r="AC16" s="79" t="b">
        <v>0</v>
      </c>
      <c r="AD16" s="79">
        <v>0</v>
      </c>
      <c r="AE16" s="85" t="s">
        <v>1760</v>
      </c>
      <c r="AF16" s="79" t="b">
        <v>1</v>
      </c>
      <c r="AG16" s="79" t="s">
        <v>1797</v>
      </c>
      <c r="AH16" s="79"/>
      <c r="AI16" s="85" t="s">
        <v>1801</v>
      </c>
      <c r="AJ16" s="79" t="b">
        <v>0</v>
      </c>
      <c r="AK16" s="79">
        <v>3</v>
      </c>
      <c r="AL16" s="85" t="s">
        <v>1477</v>
      </c>
      <c r="AM16" s="79" t="s">
        <v>1808</v>
      </c>
      <c r="AN16" s="79" t="b">
        <v>0</v>
      </c>
      <c r="AO16" s="85" t="s">
        <v>1477</v>
      </c>
      <c r="AP16" s="79" t="s">
        <v>176</v>
      </c>
      <c r="AQ16" s="79">
        <v>0</v>
      </c>
      <c r="AR16" s="79">
        <v>0</v>
      </c>
      <c r="AS16" s="79"/>
      <c r="AT16" s="79"/>
      <c r="AU16" s="79"/>
      <c r="AV16" s="79"/>
      <c r="AW16" s="79"/>
      <c r="AX16" s="79"/>
      <c r="AY16" s="79"/>
      <c r="AZ16" s="79"/>
      <c r="BA16">
        <v>1</v>
      </c>
      <c r="BB16" s="78" t="str">
        <f>REPLACE(INDEX(GroupVertices[Group],MATCH(Edges[[#This Row],[Vertex 1]],GroupVertices[Vertex],0)),1,1,"")</f>
        <v>69</v>
      </c>
      <c r="BC16" s="78" t="str">
        <f>REPLACE(INDEX(GroupVertices[Group],MATCH(Edges[[#This Row],[Vertex 2]],GroupVertices[Vertex],0)),1,1,"")</f>
        <v>69</v>
      </c>
      <c r="BD16" s="48">
        <v>0</v>
      </c>
      <c r="BE16" s="49">
        <v>0</v>
      </c>
      <c r="BF16" s="48">
        <v>2</v>
      </c>
      <c r="BG16" s="49">
        <v>8</v>
      </c>
      <c r="BH16" s="48">
        <v>0</v>
      </c>
      <c r="BI16" s="49">
        <v>0</v>
      </c>
      <c r="BJ16" s="48">
        <v>23</v>
      </c>
      <c r="BK16" s="49">
        <v>92</v>
      </c>
      <c r="BL16" s="48">
        <v>25</v>
      </c>
    </row>
    <row r="17" spans="1:64" ht="15">
      <c r="A17" s="64" t="s">
        <v>225</v>
      </c>
      <c r="B17" s="64" t="s">
        <v>225</v>
      </c>
      <c r="C17" s="65" t="s">
        <v>5416</v>
      </c>
      <c r="D17" s="66">
        <v>3</v>
      </c>
      <c r="E17" s="67" t="s">
        <v>132</v>
      </c>
      <c r="F17" s="68">
        <v>32</v>
      </c>
      <c r="G17" s="65"/>
      <c r="H17" s="69"/>
      <c r="I17" s="70"/>
      <c r="J17" s="70"/>
      <c r="K17" s="34" t="s">
        <v>65</v>
      </c>
      <c r="L17" s="77">
        <v>17</v>
      </c>
      <c r="M17" s="77"/>
      <c r="N17" s="72"/>
      <c r="O17" s="79" t="s">
        <v>176</v>
      </c>
      <c r="P17" s="81">
        <v>43572.62163194444</v>
      </c>
      <c r="Q17" s="79" t="s">
        <v>542</v>
      </c>
      <c r="R17" s="82" t="s">
        <v>754</v>
      </c>
      <c r="S17" s="79" t="s">
        <v>853</v>
      </c>
      <c r="T17" s="79"/>
      <c r="U17" s="79"/>
      <c r="V17" s="82" t="s">
        <v>1030</v>
      </c>
      <c r="W17" s="81">
        <v>43572.62163194444</v>
      </c>
      <c r="X17" s="82" t="s">
        <v>1220</v>
      </c>
      <c r="Y17" s="79"/>
      <c r="Z17" s="79"/>
      <c r="AA17" s="85" t="s">
        <v>1479</v>
      </c>
      <c r="AB17" s="79"/>
      <c r="AC17" s="79" t="b">
        <v>0</v>
      </c>
      <c r="AD17" s="79">
        <v>0</v>
      </c>
      <c r="AE17" s="85" t="s">
        <v>1760</v>
      </c>
      <c r="AF17" s="79" t="b">
        <v>0</v>
      </c>
      <c r="AG17" s="79" t="s">
        <v>1797</v>
      </c>
      <c r="AH17" s="79"/>
      <c r="AI17" s="85" t="s">
        <v>1760</v>
      </c>
      <c r="AJ17" s="79" t="b">
        <v>0</v>
      </c>
      <c r="AK17" s="79">
        <v>0</v>
      </c>
      <c r="AL17" s="85" t="s">
        <v>1760</v>
      </c>
      <c r="AM17" s="79" t="s">
        <v>1813</v>
      </c>
      <c r="AN17" s="79" t="b">
        <v>0</v>
      </c>
      <c r="AO17" s="85" t="s">
        <v>1479</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1</v>
      </c>
      <c r="BG17" s="49">
        <v>11.11111111111111</v>
      </c>
      <c r="BH17" s="48">
        <v>0</v>
      </c>
      <c r="BI17" s="49">
        <v>0</v>
      </c>
      <c r="BJ17" s="48">
        <v>8</v>
      </c>
      <c r="BK17" s="49">
        <v>88.88888888888889</v>
      </c>
      <c r="BL17" s="48">
        <v>9</v>
      </c>
    </row>
    <row r="18" spans="1:64" ht="15">
      <c r="A18" s="64" t="s">
        <v>226</v>
      </c>
      <c r="B18" s="64" t="s">
        <v>439</v>
      </c>
      <c r="C18" s="65" t="s">
        <v>5416</v>
      </c>
      <c r="D18" s="66">
        <v>3</v>
      </c>
      <c r="E18" s="67" t="s">
        <v>132</v>
      </c>
      <c r="F18" s="68">
        <v>32</v>
      </c>
      <c r="G18" s="65"/>
      <c r="H18" s="69"/>
      <c r="I18" s="70"/>
      <c r="J18" s="70"/>
      <c r="K18" s="34" t="s">
        <v>65</v>
      </c>
      <c r="L18" s="77">
        <v>18</v>
      </c>
      <c r="M18" s="77"/>
      <c r="N18" s="72"/>
      <c r="O18" s="79" t="s">
        <v>528</v>
      </c>
      <c r="P18" s="81">
        <v>43572.649097222224</v>
      </c>
      <c r="Q18" s="79" t="s">
        <v>543</v>
      </c>
      <c r="R18" s="79"/>
      <c r="S18" s="79"/>
      <c r="T18" s="79"/>
      <c r="U18" s="79"/>
      <c r="V18" s="82" t="s">
        <v>1031</v>
      </c>
      <c r="W18" s="81">
        <v>43572.649097222224</v>
      </c>
      <c r="X18" s="82" t="s">
        <v>1221</v>
      </c>
      <c r="Y18" s="79"/>
      <c r="Z18" s="79"/>
      <c r="AA18" s="85" t="s">
        <v>1480</v>
      </c>
      <c r="AB18" s="85" t="s">
        <v>1725</v>
      </c>
      <c r="AC18" s="79" t="b">
        <v>0</v>
      </c>
      <c r="AD18" s="79">
        <v>0</v>
      </c>
      <c r="AE18" s="85" t="s">
        <v>1761</v>
      </c>
      <c r="AF18" s="79" t="b">
        <v>0</v>
      </c>
      <c r="AG18" s="79" t="s">
        <v>1797</v>
      </c>
      <c r="AH18" s="79"/>
      <c r="AI18" s="85" t="s">
        <v>1760</v>
      </c>
      <c r="AJ18" s="79" t="b">
        <v>0</v>
      </c>
      <c r="AK18" s="79">
        <v>0</v>
      </c>
      <c r="AL18" s="85" t="s">
        <v>1760</v>
      </c>
      <c r="AM18" s="79" t="s">
        <v>1814</v>
      </c>
      <c r="AN18" s="79" t="b">
        <v>0</v>
      </c>
      <c r="AO18" s="85" t="s">
        <v>1725</v>
      </c>
      <c r="AP18" s="79" t="s">
        <v>176</v>
      </c>
      <c r="AQ18" s="79">
        <v>0</v>
      </c>
      <c r="AR18" s="79">
        <v>0</v>
      </c>
      <c r="AS18" s="79"/>
      <c r="AT18" s="79"/>
      <c r="AU18" s="79"/>
      <c r="AV18" s="79"/>
      <c r="AW18" s="79"/>
      <c r="AX18" s="79"/>
      <c r="AY18" s="79"/>
      <c r="AZ18" s="79"/>
      <c r="BA18">
        <v>1</v>
      </c>
      <c r="BB18" s="78" t="str">
        <f>REPLACE(INDEX(GroupVertices[Group],MATCH(Edges[[#This Row],[Vertex 1]],GroupVertices[Vertex],0)),1,1,"")</f>
        <v>38</v>
      </c>
      <c r="BC18" s="78" t="str">
        <f>REPLACE(INDEX(GroupVertices[Group],MATCH(Edges[[#This Row],[Vertex 2]],GroupVertices[Vertex],0)),1,1,"")</f>
        <v>38</v>
      </c>
      <c r="BD18" s="48"/>
      <c r="BE18" s="49"/>
      <c r="BF18" s="48"/>
      <c r="BG18" s="49"/>
      <c r="BH18" s="48"/>
      <c r="BI18" s="49"/>
      <c r="BJ18" s="48"/>
      <c r="BK18" s="49"/>
      <c r="BL18" s="48"/>
    </row>
    <row r="19" spans="1:64" ht="15">
      <c r="A19" s="64" t="s">
        <v>226</v>
      </c>
      <c r="B19" s="64" t="s">
        <v>440</v>
      </c>
      <c r="C19" s="65" t="s">
        <v>5416</v>
      </c>
      <c r="D19" s="66">
        <v>3</v>
      </c>
      <c r="E19" s="67" t="s">
        <v>132</v>
      </c>
      <c r="F19" s="68">
        <v>32</v>
      </c>
      <c r="G19" s="65"/>
      <c r="H19" s="69"/>
      <c r="I19" s="70"/>
      <c r="J19" s="70"/>
      <c r="K19" s="34" t="s">
        <v>65</v>
      </c>
      <c r="L19" s="77">
        <v>19</v>
      </c>
      <c r="M19" s="77"/>
      <c r="N19" s="72"/>
      <c r="O19" s="79" t="s">
        <v>529</v>
      </c>
      <c r="P19" s="81">
        <v>43572.649097222224</v>
      </c>
      <c r="Q19" s="79" t="s">
        <v>543</v>
      </c>
      <c r="R19" s="79"/>
      <c r="S19" s="79"/>
      <c r="T19" s="79"/>
      <c r="U19" s="79"/>
      <c r="V19" s="82" t="s">
        <v>1031</v>
      </c>
      <c r="W19" s="81">
        <v>43572.649097222224</v>
      </c>
      <c r="X19" s="82" t="s">
        <v>1221</v>
      </c>
      <c r="Y19" s="79"/>
      <c r="Z19" s="79"/>
      <c r="AA19" s="85" t="s">
        <v>1480</v>
      </c>
      <c r="AB19" s="85" t="s">
        <v>1725</v>
      </c>
      <c r="AC19" s="79" t="b">
        <v>0</v>
      </c>
      <c r="AD19" s="79">
        <v>0</v>
      </c>
      <c r="AE19" s="85" t="s">
        <v>1761</v>
      </c>
      <c r="AF19" s="79" t="b">
        <v>0</v>
      </c>
      <c r="AG19" s="79" t="s">
        <v>1797</v>
      </c>
      <c r="AH19" s="79"/>
      <c r="AI19" s="85" t="s">
        <v>1760</v>
      </c>
      <c r="AJ19" s="79" t="b">
        <v>0</v>
      </c>
      <c r="AK19" s="79">
        <v>0</v>
      </c>
      <c r="AL19" s="85" t="s">
        <v>1760</v>
      </c>
      <c r="AM19" s="79" t="s">
        <v>1814</v>
      </c>
      <c r="AN19" s="79" t="b">
        <v>0</v>
      </c>
      <c r="AO19" s="85" t="s">
        <v>1725</v>
      </c>
      <c r="AP19" s="79" t="s">
        <v>176</v>
      </c>
      <c r="AQ19" s="79">
        <v>0</v>
      </c>
      <c r="AR19" s="79">
        <v>0</v>
      </c>
      <c r="AS19" s="79"/>
      <c r="AT19" s="79"/>
      <c r="AU19" s="79"/>
      <c r="AV19" s="79"/>
      <c r="AW19" s="79"/>
      <c r="AX19" s="79"/>
      <c r="AY19" s="79"/>
      <c r="AZ19" s="79"/>
      <c r="BA19">
        <v>1</v>
      </c>
      <c r="BB19" s="78" t="str">
        <f>REPLACE(INDEX(GroupVertices[Group],MATCH(Edges[[#This Row],[Vertex 1]],GroupVertices[Vertex],0)),1,1,"")</f>
        <v>38</v>
      </c>
      <c r="BC19" s="78" t="str">
        <f>REPLACE(INDEX(GroupVertices[Group],MATCH(Edges[[#This Row],[Vertex 2]],GroupVertices[Vertex],0)),1,1,"")</f>
        <v>38</v>
      </c>
      <c r="BD19" s="48">
        <v>1</v>
      </c>
      <c r="BE19" s="49">
        <v>6.666666666666667</v>
      </c>
      <c r="BF19" s="48">
        <v>1</v>
      </c>
      <c r="BG19" s="49">
        <v>6.666666666666667</v>
      </c>
      <c r="BH19" s="48">
        <v>0</v>
      </c>
      <c r="BI19" s="49">
        <v>0</v>
      </c>
      <c r="BJ19" s="48">
        <v>13</v>
      </c>
      <c r="BK19" s="49">
        <v>86.66666666666667</v>
      </c>
      <c r="BL19" s="48">
        <v>15</v>
      </c>
    </row>
    <row r="20" spans="1:64" ht="15">
      <c r="A20" s="64" t="s">
        <v>227</v>
      </c>
      <c r="B20" s="64" t="s">
        <v>441</v>
      </c>
      <c r="C20" s="65" t="s">
        <v>5416</v>
      </c>
      <c r="D20" s="66">
        <v>3</v>
      </c>
      <c r="E20" s="67" t="s">
        <v>132</v>
      </c>
      <c r="F20" s="68">
        <v>32</v>
      </c>
      <c r="G20" s="65"/>
      <c r="H20" s="69"/>
      <c r="I20" s="70"/>
      <c r="J20" s="70"/>
      <c r="K20" s="34" t="s">
        <v>65</v>
      </c>
      <c r="L20" s="77">
        <v>20</v>
      </c>
      <c r="M20" s="77"/>
      <c r="N20" s="72"/>
      <c r="O20" s="79" t="s">
        <v>529</v>
      </c>
      <c r="P20" s="81">
        <v>43572.664085648146</v>
      </c>
      <c r="Q20" s="79" t="s">
        <v>544</v>
      </c>
      <c r="R20" s="79"/>
      <c r="S20" s="79"/>
      <c r="T20" s="79"/>
      <c r="U20" s="79"/>
      <c r="V20" s="82" t="s">
        <v>1032</v>
      </c>
      <c r="W20" s="81">
        <v>43572.664085648146</v>
      </c>
      <c r="X20" s="82" t="s">
        <v>1222</v>
      </c>
      <c r="Y20" s="79"/>
      <c r="Z20" s="79"/>
      <c r="AA20" s="85" t="s">
        <v>1481</v>
      </c>
      <c r="AB20" s="79"/>
      <c r="AC20" s="79" t="b">
        <v>0</v>
      </c>
      <c r="AD20" s="79">
        <v>0</v>
      </c>
      <c r="AE20" s="85" t="s">
        <v>1762</v>
      </c>
      <c r="AF20" s="79" t="b">
        <v>0</v>
      </c>
      <c r="AG20" s="79" t="s">
        <v>1797</v>
      </c>
      <c r="AH20" s="79"/>
      <c r="AI20" s="85" t="s">
        <v>1760</v>
      </c>
      <c r="AJ20" s="79" t="b">
        <v>0</v>
      </c>
      <c r="AK20" s="79">
        <v>1</v>
      </c>
      <c r="AL20" s="85" t="s">
        <v>1760</v>
      </c>
      <c r="AM20" s="79" t="s">
        <v>1807</v>
      </c>
      <c r="AN20" s="79" t="b">
        <v>0</v>
      </c>
      <c r="AO20" s="85" t="s">
        <v>1481</v>
      </c>
      <c r="AP20" s="79" t="s">
        <v>176</v>
      </c>
      <c r="AQ20" s="79">
        <v>0</v>
      </c>
      <c r="AR20" s="79">
        <v>0</v>
      </c>
      <c r="AS20" s="79"/>
      <c r="AT20" s="79"/>
      <c r="AU20" s="79"/>
      <c r="AV20" s="79"/>
      <c r="AW20" s="79"/>
      <c r="AX20" s="79"/>
      <c r="AY20" s="79"/>
      <c r="AZ20" s="79"/>
      <c r="BA20">
        <v>1</v>
      </c>
      <c r="BB20" s="78" t="str">
        <f>REPLACE(INDEX(GroupVertices[Group],MATCH(Edges[[#This Row],[Vertex 1]],GroupVertices[Vertex],0)),1,1,"")</f>
        <v>14</v>
      </c>
      <c r="BC20" s="78" t="str">
        <f>REPLACE(INDEX(GroupVertices[Group],MATCH(Edges[[#This Row],[Vertex 2]],GroupVertices[Vertex],0)),1,1,"")</f>
        <v>14</v>
      </c>
      <c r="BD20" s="48">
        <v>0</v>
      </c>
      <c r="BE20" s="49">
        <v>0</v>
      </c>
      <c r="BF20" s="48">
        <v>2</v>
      </c>
      <c r="BG20" s="49">
        <v>5.882352941176471</v>
      </c>
      <c r="BH20" s="48">
        <v>0</v>
      </c>
      <c r="BI20" s="49">
        <v>0</v>
      </c>
      <c r="BJ20" s="48">
        <v>32</v>
      </c>
      <c r="BK20" s="49">
        <v>94.11764705882354</v>
      </c>
      <c r="BL20" s="48">
        <v>34</v>
      </c>
    </row>
    <row r="21" spans="1:64" ht="15">
      <c r="A21" s="64" t="s">
        <v>228</v>
      </c>
      <c r="B21" s="64" t="s">
        <v>227</v>
      </c>
      <c r="C21" s="65" t="s">
        <v>5416</v>
      </c>
      <c r="D21" s="66">
        <v>3</v>
      </c>
      <c r="E21" s="67" t="s">
        <v>132</v>
      </c>
      <c r="F21" s="68">
        <v>32</v>
      </c>
      <c r="G21" s="65"/>
      <c r="H21" s="69"/>
      <c r="I21" s="70"/>
      <c r="J21" s="70"/>
      <c r="K21" s="34" t="s">
        <v>65</v>
      </c>
      <c r="L21" s="77">
        <v>21</v>
      </c>
      <c r="M21" s="77"/>
      <c r="N21" s="72"/>
      <c r="O21" s="79" t="s">
        <v>528</v>
      </c>
      <c r="P21" s="81">
        <v>43572.66710648148</v>
      </c>
      <c r="Q21" s="79" t="s">
        <v>545</v>
      </c>
      <c r="R21" s="79"/>
      <c r="S21" s="79"/>
      <c r="T21" s="79"/>
      <c r="U21" s="79"/>
      <c r="V21" s="82" t="s">
        <v>1033</v>
      </c>
      <c r="W21" s="81">
        <v>43572.66710648148</v>
      </c>
      <c r="X21" s="82" t="s">
        <v>1223</v>
      </c>
      <c r="Y21" s="79"/>
      <c r="Z21" s="79"/>
      <c r="AA21" s="85" t="s">
        <v>1482</v>
      </c>
      <c r="AB21" s="79"/>
      <c r="AC21" s="79" t="b">
        <v>0</v>
      </c>
      <c r="AD21" s="79">
        <v>0</v>
      </c>
      <c r="AE21" s="85" t="s">
        <v>1760</v>
      </c>
      <c r="AF21" s="79" t="b">
        <v>0</v>
      </c>
      <c r="AG21" s="79" t="s">
        <v>1797</v>
      </c>
      <c r="AH21" s="79"/>
      <c r="AI21" s="85" t="s">
        <v>1760</v>
      </c>
      <c r="AJ21" s="79" t="b">
        <v>0</v>
      </c>
      <c r="AK21" s="79">
        <v>1</v>
      </c>
      <c r="AL21" s="85" t="s">
        <v>1481</v>
      </c>
      <c r="AM21" s="79" t="s">
        <v>1815</v>
      </c>
      <c r="AN21" s="79" t="b">
        <v>0</v>
      </c>
      <c r="AO21" s="85" t="s">
        <v>1481</v>
      </c>
      <c r="AP21" s="79" t="s">
        <v>176</v>
      </c>
      <c r="AQ21" s="79">
        <v>0</v>
      </c>
      <c r="AR21" s="79">
        <v>0</v>
      </c>
      <c r="AS21" s="79"/>
      <c r="AT21" s="79"/>
      <c r="AU21" s="79"/>
      <c r="AV21" s="79"/>
      <c r="AW21" s="79"/>
      <c r="AX21" s="79"/>
      <c r="AY21" s="79"/>
      <c r="AZ21" s="79"/>
      <c r="BA21">
        <v>1</v>
      </c>
      <c r="BB21" s="78" t="str">
        <f>REPLACE(INDEX(GroupVertices[Group],MATCH(Edges[[#This Row],[Vertex 1]],GroupVertices[Vertex],0)),1,1,"")</f>
        <v>14</v>
      </c>
      <c r="BC21" s="78" t="str">
        <f>REPLACE(INDEX(GroupVertices[Group],MATCH(Edges[[#This Row],[Vertex 2]],GroupVertices[Vertex],0)),1,1,"")</f>
        <v>14</v>
      </c>
      <c r="BD21" s="48"/>
      <c r="BE21" s="49"/>
      <c r="BF21" s="48"/>
      <c r="BG21" s="49"/>
      <c r="BH21" s="48"/>
      <c r="BI21" s="49"/>
      <c r="BJ21" s="48"/>
      <c r="BK21" s="49"/>
      <c r="BL21" s="48"/>
    </row>
    <row r="22" spans="1:64" ht="15">
      <c r="A22" s="64" t="s">
        <v>228</v>
      </c>
      <c r="B22" s="64" t="s">
        <v>441</v>
      </c>
      <c r="C22" s="65" t="s">
        <v>5416</v>
      </c>
      <c r="D22" s="66">
        <v>3</v>
      </c>
      <c r="E22" s="67" t="s">
        <v>132</v>
      </c>
      <c r="F22" s="68">
        <v>32</v>
      </c>
      <c r="G22" s="65"/>
      <c r="H22" s="69"/>
      <c r="I22" s="70"/>
      <c r="J22" s="70"/>
      <c r="K22" s="34" t="s">
        <v>65</v>
      </c>
      <c r="L22" s="77">
        <v>22</v>
      </c>
      <c r="M22" s="77"/>
      <c r="N22" s="72"/>
      <c r="O22" s="79" t="s">
        <v>528</v>
      </c>
      <c r="P22" s="81">
        <v>43572.66710648148</v>
      </c>
      <c r="Q22" s="79" t="s">
        <v>545</v>
      </c>
      <c r="R22" s="79"/>
      <c r="S22" s="79"/>
      <c r="T22" s="79"/>
      <c r="U22" s="79"/>
      <c r="V22" s="82" t="s">
        <v>1033</v>
      </c>
      <c r="W22" s="81">
        <v>43572.66710648148</v>
      </c>
      <c r="X22" s="82" t="s">
        <v>1223</v>
      </c>
      <c r="Y22" s="79"/>
      <c r="Z22" s="79"/>
      <c r="AA22" s="85" t="s">
        <v>1482</v>
      </c>
      <c r="AB22" s="79"/>
      <c r="AC22" s="79" t="b">
        <v>0</v>
      </c>
      <c r="AD22" s="79">
        <v>0</v>
      </c>
      <c r="AE22" s="85" t="s">
        <v>1760</v>
      </c>
      <c r="AF22" s="79" t="b">
        <v>0</v>
      </c>
      <c r="AG22" s="79" t="s">
        <v>1797</v>
      </c>
      <c r="AH22" s="79"/>
      <c r="AI22" s="85" t="s">
        <v>1760</v>
      </c>
      <c r="AJ22" s="79" t="b">
        <v>0</v>
      </c>
      <c r="AK22" s="79">
        <v>1</v>
      </c>
      <c r="AL22" s="85" t="s">
        <v>1481</v>
      </c>
      <c r="AM22" s="79" t="s">
        <v>1815</v>
      </c>
      <c r="AN22" s="79" t="b">
        <v>0</v>
      </c>
      <c r="AO22" s="85" t="s">
        <v>1481</v>
      </c>
      <c r="AP22" s="79" t="s">
        <v>176</v>
      </c>
      <c r="AQ22" s="79">
        <v>0</v>
      </c>
      <c r="AR22" s="79">
        <v>0</v>
      </c>
      <c r="AS22" s="79"/>
      <c r="AT22" s="79"/>
      <c r="AU22" s="79"/>
      <c r="AV22" s="79"/>
      <c r="AW22" s="79"/>
      <c r="AX22" s="79"/>
      <c r="AY22" s="79"/>
      <c r="AZ22" s="79"/>
      <c r="BA22">
        <v>1</v>
      </c>
      <c r="BB22" s="78" t="str">
        <f>REPLACE(INDEX(GroupVertices[Group],MATCH(Edges[[#This Row],[Vertex 1]],GroupVertices[Vertex],0)),1,1,"")</f>
        <v>14</v>
      </c>
      <c r="BC22" s="78" t="str">
        <f>REPLACE(INDEX(GroupVertices[Group],MATCH(Edges[[#This Row],[Vertex 2]],GroupVertices[Vertex],0)),1,1,"")</f>
        <v>14</v>
      </c>
      <c r="BD22" s="48">
        <v>0</v>
      </c>
      <c r="BE22" s="49">
        <v>0</v>
      </c>
      <c r="BF22" s="48">
        <v>2</v>
      </c>
      <c r="BG22" s="49">
        <v>7.142857142857143</v>
      </c>
      <c r="BH22" s="48">
        <v>0</v>
      </c>
      <c r="BI22" s="49">
        <v>0</v>
      </c>
      <c r="BJ22" s="48">
        <v>26</v>
      </c>
      <c r="BK22" s="49">
        <v>92.85714285714286</v>
      </c>
      <c r="BL22" s="48">
        <v>28</v>
      </c>
    </row>
    <row r="23" spans="1:64" ht="15">
      <c r="A23" s="64" t="s">
        <v>229</v>
      </c>
      <c r="B23" s="64" t="s">
        <v>229</v>
      </c>
      <c r="C23" s="65" t="s">
        <v>5416</v>
      </c>
      <c r="D23" s="66">
        <v>3</v>
      </c>
      <c r="E23" s="67" t="s">
        <v>132</v>
      </c>
      <c r="F23" s="68">
        <v>32</v>
      </c>
      <c r="G23" s="65"/>
      <c r="H23" s="69"/>
      <c r="I23" s="70"/>
      <c r="J23" s="70"/>
      <c r="K23" s="34" t="s">
        <v>65</v>
      </c>
      <c r="L23" s="77">
        <v>23</v>
      </c>
      <c r="M23" s="77"/>
      <c r="N23" s="72"/>
      <c r="O23" s="79" t="s">
        <v>176</v>
      </c>
      <c r="P23" s="81">
        <v>43572.66806712963</v>
      </c>
      <c r="Q23" s="79" t="s">
        <v>546</v>
      </c>
      <c r="R23" s="82" t="s">
        <v>758</v>
      </c>
      <c r="S23" s="79" t="s">
        <v>857</v>
      </c>
      <c r="T23" s="79"/>
      <c r="U23" s="82" t="s">
        <v>974</v>
      </c>
      <c r="V23" s="82" t="s">
        <v>974</v>
      </c>
      <c r="W23" s="81">
        <v>43572.66806712963</v>
      </c>
      <c r="X23" s="82" t="s">
        <v>1224</v>
      </c>
      <c r="Y23" s="79"/>
      <c r="Z23" s="79"/>
      <c r="AA23" s="85" t="s">
        <v>1483</v>
      </c>
      <c r="AB23" s="79"/>
      <c r="AC23" s="79" t="b">
        <v>0</v>
      </c>
      <c r="AD23" s="79">
        <v>0</v>
      </c>
      <c r="AE23" s="85" t="s">
        <v>1760</v>
      </c>
      <c r="AF23" s="79" t="b">
        <v>0</v>
      </c>
      <c r="AG23" s="79" t="s">
        <v>1797</v>
      </c>
      <c r="AH23" s="79"/>
      <c r="AI23" s="85" t="s">
        <v>1760</v>
      </c>
      <c r="AJ23" s="79" t="b">
        <v>0</v>
      </c>
      <c r="AK23" s="79">
        <v>0</v>
      </c>
      <c r="AL23" s="85" t="s">
        <v>1760</v>
      </c>
      <c r="AM23" s="79" t="s">
        <v>1816</v>
      </c>
      <c r="AN23" s="79" t="b">
        <v>0</v>
      </c>
      <c r="AO23" s="85" t="s">
        <v>1483</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2</v>
      </c>
      <c r="BG23" s="49">
        <v>8.695652173913043</v>
      </c>
      <c r="BH23" s="48">
        <v>0</v>
      </c>
      <c r="BI23" s="49">
        <v>0</v>
      </c>
      <c r="BJ23" s="48">
        <v>21</v>
      </c>
      <c r="BK23" s="49">
        <v>91.30434782608695</v>
      </c>
      <c r="BL23" s="48">
        <v>23</v>
      </c>
    </row>
    <row r="24" spans="1:64" ht="15">
      <c r="A24" s="64" t="s">
        <v>230</v>
      </c>
      <c r="B24" s="64" t="s">
        <v>230</v>
      </c>
      <c r="C24" s="65" t="s">
        <v>5416</v>
      </c>
      <c r="D24" s="66">
        <v>3</v>
      </c>
      <c r="E24" s="67" t="s">
        <v>132</v>
      </c>
      <c r="F24" s="68">
        <v>32</v>
      </c>
      <c r="G24" s="65"/>
      <c r="H24" s="69"/>
      <c r="I24" s="70"/>
      <c r="J24" s="70"/>
      <c r="K24" s="34" t="s">
        <v>65</v>
      </c>
      <c r="L24" s="77">
        <v>24</v>
      </c>
      <c r="M24" s="77"/>
      <c r="N24" s="72"/>
      <c r="O24" s="79" t="s">
        <v>176</v>
      </c>
      <c r="P24" s="81">
        <v>43572.803981481484</v>
      </c>
      <c r="Q24" s="79" t="s">
        <v>547</v>
      </c>
      <c r="R24" s="82" t="s">
        <v>759</v>
      </c>
      <c r="S24" s="79" t="s">
        <v>858</v>
      </c>
      <c r="T24" s="79"/>
      <c r="U24" s="79"/>
      <c r="V24" s="82" t="s">
        <v>1034</v>
      </c>
      <c r="W24" s="81">
        <v>43572.803981481484</v>
      </c>
      <c r="X24" s="82" t="s">
        <v>1225</v>
      </c>
      <c r="Y24" s="79"/>
      <c r="Z24" s="79"/>
      <c r="AA24" s="85" t="s">
        <v>1484</v>
      </c>
      <c r="AB24" s="79"/>
      <c r="AC24" s="79" t="b">
        <v>0</v>
      </c>
      <c r="AD24" s="79">
        <v>1</v>
      </c>
      <c r="AE24" s="85" t="s">
        <v>1760</v>
      </c>
      <c r="AF24" s="79" t="b">
        <v>0</v>
      </c>
      <c r="AG24" s="79" t="s">
        <v>1797</v>
      </c>
      <c r="AH24" s="79"/>
      <c r="AI24" s="85" t="s">
        <v>1760</v>
      </c>
      <c r="AJ24" s="79" t="b">
        <v>0</v>
      </c>
      <c r="AK24" s="79">
        <v>0</v>
      </c>
      <c r="AL24" s="85" t="s">
        <v>1760</v>
      </c>
      <c r="AM24" s="79" t="s">
        <v>1817</v>
      </c>
      <c r="AN24" s="79" t="b">
        <v>0</v>
      </c>
      <c r="AO24" s="85" t="s">
        <v>1484</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1</v>
      </c>
      <c r="BG24" s="49">
        <v>8.333333333333334</v>
      </c>
      <c r="BH24" s="48">
        <v>0</v>
      </c>
      <c r="BI24" s="49">
        <v>0</v>
      </c>
      <c r="BJ24" s="48">
        <v>11</v>
      </c>
      <c r="BK24" s="49">
        <v>91.66666666666667</v>
      </c>
      <c r="BL24" s="48">
        <v>12</v>
      </c>
    </row>
    <row r="25" spans="1:64" ht="15">
      <c r="A25" s="64" t="s">
        <v>231</v>
      </c>
      <c r="B25" s="64" t="s">
        <v>280</v>
      </c>
      <c r="C25" s="65" t="s">
        <v>5416</v>
      </c>
      <c r="D25" s="66">
        <v>3</v>
      </c>
      <c r="E25" s="67" t="s">
        <v>132</v>
      </c>
      <c r="F25" s="68">
        <v>32</v>
      </c>
      <c r="G25" s="65"/>
      <c r="H25" s="69"/>
      <c r="I25" s="70"/>
      <c r="J25" s="70"/>
      <c r="K25" s="34" t="s">
        <v>65</v>
      </c>
      <c r="L25" s="77">
        <v>25</v>
      </c>
      <c r="M25" s="77"/>
      <c r="N25" s="72"/>
      <c r="O25" s="79" t="s">
        <v>528</v>
      </c>
      <c r="P25" s="81">
        <v>43572.81229166667</v>
      </c>
      <c r="Q25" s="79" t="s">
        <v>548</v>
      </c>
      <c r="R25" s="82" t="s">
        <v>760</v>
      </c>
      <c r="S25" s="79" t="s">
        <v>853</v>
      </c>
      <c r="T25" s="79"/>
      <c r="U25" s="79"/>
      <c r="V25" s="82" t="s">
        <v>1035</v>
      </c>
      <c r="W25" s="81">
        <v>43572.81229166667</v>
      </c>
      <c r="X25" s="82" t="s">
        <v>1226</v>
      </c>
      <c r="Y25" s="79"/>
      <c r="Z25" s="79"/>
      <c r="AA25" s="85" t="s">
        <v>1485</v>
      </c>
      <c r="AB25" s="79"/>
      <c r="AC25" s="79" t="b">
        <v>0</v>
      </c>
      <c r="AD25" s="79">
        <v>0</v>
      </c>
      <c r="AE25" s="85" t="s">
        <v>1760</v>
      </c>
      <c r="AF25" s="79" t="b">
        <v>0</v>
      </c>
      <c r="AG25" s="79" t="s">
        <v>1798</v>
      </c>
      <c r="AH25" s="79"/>
      <c r="AI25" s="85" t="s">
        <v>1760</v>
      </c>
      <c r="AJ25" s="79" t="b">
        <v>0</v>
      </c>
      <c r="AK25" s="79">
        <v>1</v>
      </c>
      <c r="AL25" s="85" t="s">
        <v>1536</v>
      </c>
      <c r="AM25" s="79" t="s">
        <v>1807</v>
      </c>
      <c r="AN25" s="79" t="b">
        <v>0</v>
      </c>
      <c r="AO25" s="85" t="s">
        <v>1536</v>
      </c>
      <c r="AP25" s="79" t="s">
        <v>176</v>
      </c>
      <c r="AQ25" s="79">
        <v>0</v>
      </c>
      <c r="AR25" s="79">
        <v>0</v>
      </c>
      <c r="AS25" s="79"/>
      <c r="AT25" s="79"/>
      <c r="AU25" s="79"/>
      <c r="AV25" s="79"/>
      <c r="AW25" s="79"/>
      <c r="AX25" s="79"/>
      <c r="AY25" s="79"/>
      <c r="AZ25" s="79"/>
      <c r="BA25">
        <v>1</v>
      </c>
      <c r="BB25" s="78" t="str">
        <f>REPLACE(INDEX(GroupVertices[Group],MATCH(Edges[[#This Row],[Vertex 1]],GroupVertices[Vertex],0)),1,1,"")</f>
        <v>34</v>
      </c>
      <c r="BC25" s="78" t="str">
        <f>REPLACE(INDEX(GroupVertices[Group],MATCH(Edges[[#This Row],[Vertex 2]],GroupVertices[Vertex],0)),1,1,"")</f>
        <v>34</v>
      </c>
      <c r="BD25" s="48">
        <v>0</v>
      </c>
      <c r="BE25" s="49">
        <v>0</v>
      </c>
      <c r="BF25" s="48">
        <v>0</v>
      </c>
      <c r="BG25" s="49">
        <v>0</v>
      </c>
      <c r="BH25" s="48">
        <v>0</v>
      </c>
      <c r="BI25" s="49">
        <v>0</v>
      </c>
      <c r="BJ25" s="48">
        <v>2</v>
      </c>
      <c r="BK25" s="49">
        <v>100</v>
      </c>
      <c r="BL25" s="48">
        <v>2</v>
      </c>
    </row>
    <row r="26" spans="1:64" ht="15">
      <c r="A26" s="64" t="s">
        <v>232</v>
      </c>
      <c r="B26" s="64" t="s">
        <v>442</v>
      </c>
      <c r="C26" s="65" t="s">
        <v>5416</v>
      </c>
      <c r="D26" s="66">
        <v>3</v>
      </c>
      <c r="E26" s="67" t="s">
        <v>132</v>
      </c>
      <c r="F26" s="68">
        <v>32</v>
      </c>
      <c r="G26" s="65"/>
      <c r="H26" s="69"/>
      <c r="I26" s="70"/>
      <c r="J26" s="70"/>
      <c r="K26" s="34" t="s">
        <v>65</v>
      </c>
      <c r="L26" s="77">
        <v>26</v>
      </c>
      <c r="M26" s="77"/>
      <c r="N26" s="72"/>
      <c r="O26" s="79" t="s">
        <v>529</v>
      </c>
      <c r="P26" s="81">
        <v>43572.81381944445</v>
      </c>
      <c r="Q26" s="79" t="s">
        <v>549</v>
      </c>
      <c r="R26" s="79"/>
      <c r="S26" s="79"/>
      <c r="T26" s="79"/>
      <c r="U26" s="79"/>
      <c r="V26" s="82" t="s">
        <v>1036</v>
      </c>
      <c r="W26" s="81">
        <v>43572.81381944445</v>
      </c>
      <c r="X26" s="82" t="s">
        <v>1227</v>
      </c>
      <c r="Y26" s="79"/>
      <c r="Z26" s="79"/>
      <c r="AA26" s="85" t="s">
        <v>1486</v>
      </c>
      <c r="AB26" s="85" t="s">
        <v>1726</v>
      </c>
      <c r="AC26" s="79" t="b">
        <v>0</v>
      </c>
      <c r="AD26" s="79">
        <v>1</v>
      </c>
      <c r="AE26" s="85" t="s">
        <v>1763</v>
      </c>
      <c r="AF26" s="79" t="b">
        <v>0</v>
      </c>
      <c r="AG26" s="79" t="s">
        <v>1797</v>
      </c>
      <c r="AH26" s="79"/>
      <c r="AI26" s="85" t="s">
        <v>1760</v>
      </c>
      <c r="AJ26" s="79" t="b">
        <v>0</v>
      </c>
      <c r="AK26" s="79">
        <v>0</v>
      </c>
      <c r="AL26" s="85" t="s">
        <v>1760</v>
      </c>
      <c r="AM26" s="79" t="s">
        <v>1808</v>
      </c>
      <c r="AN26" s="79" t="b">
        <v>0</v>
      </c>
      <c r="AO26" s="85" t="s">
        <v>1726</v>
      </c>
      <c r="AP26" s="79" t="s">
        <v>176</v>
      </c>
      <c r="AQ26" s="79">
        <v>0</v>
      </c>
      <c r="AR26" s="79">
        <v>0</v>
      </c>
      <c r="AS26" s="79"/>
      <c r="AT26" s="79"/>
      <c r="AU26" s="79"/>
      <c r="AV26" s="79"/>
      <c r="AW26" s="79"/>
      <c r="AX26" s="79"/>
      <c r="AY26" s="79"/>
      <c r="AZ26" s="79"/>
      <c r="BA26">
        <v>1</v>
      </c>
      <c r="BB26" s="78" t="str">
        <f>REPLACE(INDEX(GroupVertices[Group],MATCH(Edges[[#This Row],[Vertex 1]],GroupVertices[Vertex],0)),1,1,"")</f>
        <v>68</v>
      </c>
      <c r="BC26" s="78" t="str">
        <f>REPLACE(INDEX(GroupVertices[Group],MATCH(Edges[[#This Row],[Vertex 2]],GroupVertices[Vertex],0)),1,1,"")</f>
        <v>68</v>
      </c>
      <c r="BD26" s="48">
        <v>0</v>
      </c>
      <c r="BE26" s="49">
        <v>0</v>
      </c>
      <c r="BF26" s="48">
        <v>4</v>
      </c>
      <c r="BG26" s="49">
        <v>9.090909090909092</v>
      </c>
      <c r="BH26" s="48">
        <v>0</v>
      </c>
      <c r="BI26" s="49">
        <v>0</v>
      </c>
      <c r="BJ26" s="48">
        <v>40</v>
      </c>
      <c r="BK26" s="49">
        <v>90.9090909090909</v>
      </c>
      <c r="BL26" s="48">
        <v>44</v>
      </c>
    </row>
    <row r="27" spans="1:64" ht="15">
      <c r="A27" s="64" t="s">
        <v>233</v>
      </c>
      <c r="B27" s="64" t="s">
        <v>233</v>
      </c>
      <c r="C27" s="65" t="s">
        <v>5416</v>
      </c>
      <c r="D27" s="66">
        <v>3</v>
      </c>
      <c r="E27" s="67" t="s">
        <v>132</v>
      </c>
      <c r="F27" s="68">
        <v>32</v>
      </c>
      <c r="G27" s="65"/>
      <c r="H27" s="69"/>
      <c r="I27" s="70"/>
      <c r="J27" s="70"/>
      <c r="K27" s="34" t="s">
        <v>65</v>
      </c>
      <c r="L27" s="77">
        <v>27</v>
      </c>
      <c r="M27" s="77"/>
      <c r="N27" s="72"/>
      <c r="O27" s="79" t="s">
        <v>176</v>
      </c>
      <c r="P27" s="81">
        <v>43571.64451388889</v>
      </c>
      <c r="Q27" s="79" t="s">
        <v>550</v>
      </c>
      <c r="R27" s="79"/>
      <c r="S27" s="79"/>
      <c r="T27" s="79" t="s">
        <v>925</v>
      </c>
      <c r="U27" s="82" t="s">
        <v>975</v>
      </c>
      <c r="V27" s="82" t="s">
        <v>975</v>
      </c>
      <c r="W27" s="81">
        <v>43571.64451388889</v>
      </c>
      <c r="X27" s="82" t="s">
        <v>1228</v>
      </c>
      <c r="Y27" s="79"/>
      <c r="Z27" s="79"/>
      <c r="AA27" s="85" t="s">
        <v>1487</v>
      </c>
      <c r="AB27" s="79"/>
      <c r="AC27" s="79" t="b">
        <v>0</v>
      </c>
      <c r="AD27" s="79">
        <v>3</v>
      </c>
      <c r="AE27" s="85" t="s">
        <v>1760</v>
      </c>
      <c r="AF27" s="79" t="b">
        <v>0</v>
      </c>
      <c r="AG27" s="79" t="s">
        <v>1797</v>
      </c>
      <c r="AH27" s="79"/>
      <c r="AI27" s="85" t="s">
        <v>1760</v>
      </c>
      <c r="AJ27" s="79" t="b">
        <v>0</v>
      </c>
      <c r="AK27" s="79">
        <v>1</v>
      </c>
      <c r="AL27" s="85" t="s">
        <v>1760</v>
      </c>
      <c r="AM27" s="79" t="s">
        <v>1808</v>
      </c>
      <c r="AN27" s="79" t="b">
        <v>0</v>
      </c>
      <c r="AO27" s="85" t="s">
        <v>1487</v>
      </c>
      <c r="AP27" s="79" t="s">
        <v>1839</v>
      </c>
      <c r="AQ27" s="79">
        <v>0</v>
      </c>
      <c r="AR27" s="79">
        <v>0</v>
      </c>
      <c r="AS27" s="79"/>
      <c r="AT27" s="79"/>
      <c r="AU27" s="79"/>
      <c r="AV27" s="79"/>
      <c r="AW27" s="79"/>
      <c r="AX27" s="79"/>
      <c r="AY27" s="79"/>
      <c r="AZ27" s="79"/>
      <c r="BA27">
        <v>1</v>
      </c>
      <c r="BB27" s="78" t="str">
        <f>REPLACE(INDEX(GroupVertices[Group],MATCH(Edges[[#This Row],[Vertex 1]],GroupVertices[Vertex],0)),1,1,"")</f>
        <v>67</v>
      </c>
      <c r="BC27" s="78" t="str">
        <f>REPLACE(INDEX(GroupVertices[Group],MATCH(Edges[[#This Row],[Vertex 2]],GroupVertices[Vertex],0)),1,1,"")</f>
        <v>67</v>
      </c>
      <c r="BD27" s="48">
        <v>2</v>
      </c>
      <c r="BE27" s="49">
        <v>5.405405405405405</v>
      </c>
      <c r="BF27" s="48">
        <v>1</v>
      </c>
      <c r="BG27" s="49">
        <v>2.7027027027027026</v>
      </c>
      <c r="BH27" s="48">
        <v>0</v>
      </c>
      <c r="BI27" s="49">
        <v>0</v>
      </c>
      <c r="BJ27" s="48">
        <v>34</v>
      </c>
      <c r="BK27" s="49">
        <v>91.89189189189189</v>
      </c>
      <c r="BL27" s="48">
        <v>37</v>
      </c>
    </row>
    <row r="28" spans="1:64" ht="15">
      <c r="A28" s="64" t="s">
        <v>234</v>
      </c>
      <c r="B28" s="64" t="s">
        <v>233</v>
      </c>
      <c r="C28" s="65" t="s">
        <v>5416</v>
      </c>
      <c r="D28" s="66">
        <v>3</v>
      </c>
      <c r="E28" s="67" t="s">
        <v>132</v>
      </c>
      <c r="F28" s="68">
        <v>32</v>
      </c>
      <c r="G28" s="65"/>
      <c r="H28" s="69"/>
      <c r="I28" s="70"/>
      <c r="J28" s="70"/>
      <c r="K28" s="34" t="s">
        <v>65</v>
      </c>
      <c r="L28" s="77">
        <v>28</v>
      </c>
      <c r="M28" s="77"/>
      <c r="N28" s="72"/>
      <c r="O28" s="79" t="s">
        <v>528</v>
      </c>
      <c r="P28" s="81">
        <v>43572.837002314816</v>
      </c>
      <c r="Q28" s="79" t="s">
        <v>551</v>
      </c>
      <c r="R28" s="79"/>
      <c r="S28" s="79"/>
      <c r="T28" s="79"/>
      <c r="U28" s="79"/>
      <c r="V28" s="82" t="s">
        <v>1037</v>
      </c>
      <c r="W28" s="81">
        <v>43572.837002314816</v>
      </c>
      <c r="X28" s="82" t="s">
        <v>1229</v>
      </c>
      <c r="Y28" s="79"/>
      <c r="Z28" s="79"/>
      <c r="AA28" s="85" t="s">
        <v>1488</v>
      </c>
      <c r="AB28" s="79"/>
      <c r="AC28" s="79" t="b">
        <v>0</v>
      </c>
      <c r="AD28" s="79">
        <v>0</v>
      </c>
      <c r="AE28" s="85" t="s">
        <v>1760</v>
      </c>
      <c r="AF28" s="79" t="b">
        <v>0</v>
      </c>
      <c r="AG28" s="79" t="s">
        <v>1797</v>
      </c>
      <c r="AH28" s="79"/>
      <c r="AI28" s="85" t="s">
        <v>1760</v>
      </c>
      <c r="AJ28" s="79" t="b">
        <v>0</v>
      </c>
      <c r="AK28" s="79">
        <v>1</v>
      </c>
      <c r="AL28" s="85" t="s">
        <v>1487</v>
      </c>
      <c r="AM28" s="79" t="s">
        <v>1808</v>
      </c>
      <c r="AN28" s="79" t="b">
        <v>0</v>
      </c>
      <c r="AO28" s="85" t="s">
        <v>1487</v>
      </c>
      <c r="AP28" s="79" t="s">
        <v>176</v>
      </c>
      <c r="AQ28" s="79">
        <v>0</v>
      </c>
      <c r="AR28" s="79">
        <v>0</v>
      </c>
      <c r="AS28" s="79"/>
      <c r="AT28" s="79"/>
      <c r="AU28" s="79"/>
      <c r="AV28" s="79"/>
      <c r="AW28" s="79"/>
      <c r="AX28" s="79"/>
      <c r="AY28" s="79"/>
      <c r="AZ28" s="79"/>
      <c r="BA28">
        <v>1</v>
      </c>
      <c r="BB28" s="78" t="str">
        <f>REPLACE(INDEX(GroupVertices[Group],MATCH(Edges[[#This Row],[Vertex 1]],GroupVertices[Vertex],0)),1,1,"")</f>
        <v>67</v>
      </c>
      <c r="BC28" s="78" t="str">
        <f>REPLACE(INDEX(GroupVertices[Group],MATCH(Edges[[#This Row],[Vertex 2]],GroupVertices[Vertex],0)),1,1,"")</f>
        <v>67</v>
      </c>
      <c r="BD28" s="48">
        <v>0</v>
      </c>
      <c r="BE28" s="49">
        <v>0</v>
      </c>
      <c r="BF28" s="48">
        <v>1</v>
      </c>
      <c r="BG28" s="49">
        <v>3.5714285714285716</v>
      </c>
      <c r="BH28" s="48">
        <v>0</v>
      </c>
      <c r="BI28" s="49">
        <v>0</v>
      </c>
      <c r="BJ28" s="48">
        <v>27</v>
      </c>
      <c r="BK28" s="49">
        <v>96.42857142857143</v>
      </c>
      <c r="BL28" s="48">
        <v>28</v>
      </c>
    </row>
    <row r="29" spans="1:64" ht="15">
      <c r="A29" s="64" t="s">
        <v>235</v>
      </c>
      <c r="B29" s="64" t="s">
        <v>443</v>
      </c>
      <c r="C29" s="65" t="s">
        <v>5416</v>
      </c>
      <c r="D29" s="66">
        <v>3</v>
      </c>
      <c r="E29" s="67" t="s">
        <v>132</v>
      </c>
      <c r="F29" s="68">
        <v>32</v>
      </c>
      <c r="G29" s="65"/>
      <c r="H29" s="69"/>
      <c r="I29" s="70"/>
      <c r="J29" s="70"/>
      <c r="K29" s="34" t="s">
        <v>65</v>
      </c>
      <c r="L29" s="77">
        <v>29</v>
      </c>
      <c r="M29" s="77"/>
      <c r="N29" s="72"/>
      <c r="O29" s="79" t="s">
        <v>528</v>
      </c>
      <c r="P29" s="81">
        <v>43572.85518518519</v>
      </c>
      <c r="Q29" s="79" t="s">
        <v>552</v>
      </c>
      <c r="R29" s="79"/>
      <c r="S29" s="79"/>
      <c r="T29" s="79" t="s">
        <v>926</v>
      </c>
      <c r="U29" s="79"/>
      <c r="V29" s="82" t="s">
        <v>1038</v>
      </c>
      <c r="W29" s="81">
        <v>43572.85518518519</v>
      </c>
      <c r="X29" s="82" t="s">
        <v>1230</v>
      </c>
      <c r="Y29" s="79"/>
      <c r="Z29" s="79"/>
      <c r="AA29" s="85" t="s">
        <v>1489</v>
      </c>
      <c r="AB29" s="85" t="s">
        <v>1727</v>
      </c>
      <c r="AC29" s="79" t="b">
        <v>0</v>
      </c>
      <c r="AD29" s="79">
        <v>0</v>
      </c>
      <c r="AE29" s="85" t="s">
        <v>1764</v>
      </c>
      <c r="AF29" s="79" t="b">
        <v>0</v>
      </c>
      <c r="AG29" s="79" t="s">
        <v>1797</v>
      </c>
      <c r="AH29" s="79"/>
      <c r="AI29" s="85" t="s">
        <v>1760</v>
      </c>
      <c r="AJ29" s="79" t="b">
        <v>0</v>
      </c>
      <c r="AK29" s="79">
        <v>0</v>
      </c>
      <c r="AL29" s="85" t="s">
        <v>1760</v>
      </c>
      <c r="AM29" s="79" t="s">
        <v>1807</v>
      </c>
      <c r="AN29" s="79" t="b">
        <v>0</v>
      </c>
      <c r="AO29" s="85" t="s">
        <v>1727</v>
      </c>
      <c r="AP29" s="79" t="s">
        <v>176</v>
      </c>
      <c r="AQ29" s="79">
        <v>0</v>
      </c>
      <c r="AR29" s="79">
        <v>0</v>
      </c>
      <c r="AS29" s="79"/>
      <c r="AT29" s="79"/>
      <c r="AU29" s="79"/>
      <c r="AV29" s="79"/>
      <c r="AW29" s="79"/>
      <c r="AX29" s="79"/>
      <c r="AY29" s="79"/>
      <c r="AZ29" s="79"/>
      <c r="BA29">
        <v>1</v>
      </c>
      <c r="BB29" s="78" t="str">
        <f>REPLACE(INDEX(GroupVertices[Group],MATCH(Edges[[#This Row],[Vertex 1]],GroupVertices[Vertex],0)),1,1,"")</f>
        <v>15</v>
      </c>
      <c r="BC29" s="78" t="str">
        <f>REPLACE(INDEX(GroupVertices[Group],MATCH(Edges[[#This Row],[Vertex 2]],GroupVertices[Vertex],0)),1,1,"")</f>
        <v>15</v>
      </c>
      <c r="BD29" s="48"/>
      <c r="BE29" s="49"/>
      <c r="BF29" s="48"/>
      <c r="BG29" s="49"/>
      <c r="BH29" s="48"/>
      <c r="BI29" s="49"/>
      <c r="BJ29" s="48"/>
      <c r="BK29" s="49"/>
      <c r="BL29" s="48"/>
    </row>
    <row r="30" spans="1:64" ht="15">
      <c r="A30" s="64" t="s">
        <v>235</v>
      </c>
      <c r="B30" s="64" t="s">
        <v>444</v>
      </c>
      <c r="C30" s="65" t="s">
        <v>5416</v>
      </c>
      <c r="D30" s="66">
        <v>3</v>
      </c>
      <c r="E30" s="67" t="s">
        <v>132</v>
      </c>
      <c r="F30" s="68">
        <v>32</v>
      </c>
      <c r="G30" s="65"/>
      <c r="H30" s="69"/>
      <c r="I30" s="70"/>
      <c r="J30" s="70"/>
      <c r="K30" s="34" t="s">
        <v>65</v>
      </c>
      <c r="L30" s="77">
        <v>30</v>
      </c>
      <c r="M30" s="77"/>
      <c r="N30" s="72"/>
      <c r="O30" s="79" t="s">
        <v>528</v>
      </c>
      <c r="P30" s="81">
        <v>43572.85518518519</v>
      </c>
      <c r="Q30" s="79" t="s">
        <v>552</v>
      </c>
      <c r="R30" s="79"/>
      <c r="S30" s="79"/>
      <c r="T30" s="79" t="s">
        <v>926</v>
      </c>
      <c r="U30" s="79"/>
      <c r="V30" s="82" t="s">
        <v>1038</v>
      </c>
      <c r="W30" s="81">
        <v>43572.85518518519</v>
      </c>
      <c r="X30" s="82" t="s">
        <v>1230</v>
      </c>
      <c r="Y30" s="79"/>
      <c r="Z30" s="79"/>
      <c r="AA30" s="85" t="s">
        <v>1489</v>
      </c>
      <c r="AB30" s="85" t="s">
        <v>1727</v>
      </c>
      <c r="AC30" s="79" t="b">
        <v>0</v>
      </c>
      <c r="AD30" s="79">
        <v>0</v>
      </c>
      <c r="AE30" s="85" t="s">
        <v>1764</v>
      </c>
      <c r="AF30" s="79" t="b">
        <v>0</v>
      </c>
      <c r="AG30" s="79" t="s">
        <v>1797</v>
      </c>
      <c r="AH30" s="79"/>
      <c r="AI30" s="85" t="s">
        <v>1760</v>
      </c>
      <c r="AJ30" s="79" t="b">
        <v>0</v>
      </c>
      <c r="AK30" s="79">
        <v>0</v>
      </c>
      <c r="AL30" s="85" t="s">
        <v>1760</v>
      </c>
      <c r="AM30" s="79" t="s">
        <v>1807</v>
      </c>
      <c r="AN30" s="79" t="b">
        <v>0</v>
      </c>
      <c r="AO30" s="85" t="s">
        <v>1727</v>
      </c>
      <c r="AP30" s="79" t="s">
        <v>176</v>
      </c>
      <c r="AQ30" s="79">
        <v>0</v>
      </c>
      <c r="AR30" s="79">
        <v>0</v>
      </c>
      <c r="AS30" s="79"/>
      <c r="AT30" s="79"/>
      <c r="AU30" s="79"/>
      <c r="AV30" s="79"/>
      <c r="AW30" s="79"/>
      <c r="AX30" s="79"/>
      <c r="AY30" s="79"/>
      <c r="AZ30" s="79"/>
      <c r="BA30">
        <v>1</v>
      </c>
      <c r="BB30" s="78" t="str">
        <f>REPLACE(INDEX(GroupVertices[Group],MATCH(Edges[[#This Row],[Vertex 1]],GroupVertices[Vertex],0)),1,1,"")</f>
        <v>15</v>
      </c>
      <c r="BC30" s="78" t="str">
        <f>REPLACE(INDEX(GroupVertices[Group],MATCH(Edges[[#This Row],[Vertex 2]],GroupVertices[Vertex],0)),1,1,"")</f>
        <v>15</v>
      </c>
      <c r="BD30" s="48"/>
      <c r="BE30" s="49"/>
      <c r="BF30" s="48"/>
      <c r="BG30" s="49"/>
      <c r="BH30" s="48"/>
      <c r="BI30" s="49"/>
      <c r="BJ30" s="48"/>
      <c r="BK30" s="49"/>
      <c r="BL30" s="48"/>
    </row>
    <row r="31" spans="1:64" ht="15">
      <c r="A31" s="64" t="s">
        <v>235</v>
      </c>
      <c r="B31" s="64" t="s">
        <v>445</v>
      </c>
      <c r="C31" s="65" t="s">
        <v>5416</v>
      </c>
      <c r="D31" s="66">
        <v>3</v>
      </c>
      <c r="E31" s="67" t="s">
        <v>132</v>
      </c>
      <c r="F31" s="68">
        <v>32</v>
      </c>
      <c r="G31" s="65"/>
      <c r="H31" s="69"/>
      <c r="I31" s="70"/>
      <c r="J31" s="70"/>
      <c r="K31" s="34" t="s">
        <v>65</v>
      </c>
      <c r="L31" s="77">
        <v>31</v>
      </c>
      <c r="M31" s="77"/>
      <c r="N31" s="72"/>
      <c r="O31" s="79" t="s">
        <v>528</v>
      </c>
      <c r="P31" s="81">
        <v>43572.85518518519</v>
      </c>
      <c r="Q31" s="79" t="s">
        <v>552</v>
      </c>
      <c r="R31" s="79"/>
      <c r="S31" s="79"/>
      <c r="T31" s="79" t="s">
        <v>926</v>
      </c>
      <c r="U31" s="79"/>
      <c r="V31" s="82" t="s">
        <v>1038</v>
      </c>
      <c r="W31" s="81">
        <v>43572.85518518519</v>
      </c>
      <c r="X31" s="82" t="s">
        <v>1230</v>
      </c>
      <c r="Y31" s="79"/>
      <c r="Z31" s="79"/>
      <c r="AA31" s="85" t="s">
        <v>1489</v>
      </c>
      <c r="AB31" s="85" t="s">
        <v>1727</v>
      </c>
      <c r="AC31" s="79" t="b">
        <v>0</v>
      </c>
      <c r="AD31" s="79">
        <v>0</v>
      </c>
      <c r="AE31" s="85" t="s">
        <v>1764</v>
      </c>
      <c r="AF31" s="79" t="b">
        <v>0</v>
      </c>
      <c r="AG31" s="79" t="s">
        <v>1797</v>
      </c>
      <c r="AH31" s="79"/>
      <c r="AI31" s="85" t="s">
        <v>1760</v>
      </c>
      <c r="AJ31" s="79" t="b">
        <v>0</v>
      </c>
      <c r="AK31" s="79">
        <v>0</v>
      </c>
      <c r="AL31" s="85" t="s">
        <v>1760</v>
      </c>
      <c r="AM31" s="79" t="s">
        <v>1807</v>
      </c>
      <c r="AN31" s="79" t="b">
        <v>0</v>
      </c>
      <c r="AO31" s="85" t="s">
        <v>1727</v>
      </c>
      <c r="AP31" s="79" t="s">
        <v>176</v>
      </c>
      <c r="AQ31" s="79">
        <v>0</v>
      </c>
      <c r="AR31" s="79">
        <v>0</v>
      </c>
      <c r="AS31" s="79"/>
      <c r="AT31" s="79"/>
      <c r="AU31" s="79"/>
      <c r="AV31" s="79"/>
      <c r="AW31" s="79"/>
      <c r="AX31" s="79"/>
      <c r="AY31" s="79"/>
      <c r="AZ31" s="79"/>
      <c r="BA31">
        <v>1</v>
      </c>
      <c r="BB31" s="78" t="str">
        <f>REPLACE(INDEX(GroupVertices[Group],MATCH(Edges[[#This Row],[Vertex 1]],GroupVertices[Vertex],0)),1,1,"")</f>
        <v>15</v>
      </c>
      <c r="BC31" s="78" t="str">
        <f>REPLACE(INDEX(GroupVertices[Group],MATCH(Edges[[#This Row],[Vertex 2]],GroupVertices[Vertex],0)),1,1,"")</f>
        <v>15</v>
      </c>
      <c r="BD31" s="48"/>
      <c r="BE31" s="49"/>
      <c r="BF31" s="48"/>
      <c r="BG31" s="49"/>
      <c r="BH31" s="48"/>
      <c r="BI31" s="49"/>
      <c r="BJ31" s="48"/>
      <c r="BK31" s="49"/>
      <c r="BL31" s="48"/>
    </row>
    <row r="32" spans="1:64" ht="15">
      <c r="A32" s="64" t="s">
        <v>235</v>
      </c>
      <c r="B32" s="64" t="s">
        <v>446</v>
      </c>
      <c r="C32" s="65" t="s">
        <v>5416</v>
      </c>
      <c r="D32" s="66">
        <v>3</v>
      </c>
      <c r="E32" s="67" t="s">
        <v>132</v>
      </c>
      <c r="F32" s="68">
        <v>32</v>
      </c>
      <c r="G32" s="65"/>
      <c r="H32" s="69"/>
      <c r="I32" s="70"/>
      <c r="J32" s="70"/>
      <c r="K32" s="34" t="s">
        <v>65</v>
      </c>
      <c r="L32" s="77">
        <v>32</v>
      </c>
      <c r="M32" s="77"/>
      <c r="N32" s="72"/>
      <c r="O32" s="79" t="s">
        <v>529</v>
      </c>
      <c r="P32" s="81">
        <v>43572.85518518519</v>
      </c>
      <c r="Q32" s="79" t="s">
        <v>552</v>
      </c>
      <c r="R32" s="79"/>
      <c r="S32" s="79"/>
      <c r="T32" s="79" t="s">
        <v>926</v>
      </c>
      <c r="U32" s="79"/>
      <c r="V32" s="82" t="s">
        <v>1038</v>
      </c>
      <c r="W32" s="81">
        <v>43572.85518518519</v>
      </c>
      <c r="X32" s="82" t="s">
        <v>1230</v>
      </c>
      <c r="Y32" s="79"/>
      <c r="Z32" s="79"/>
      <c r="AA32" s="85" t="s">
        <v>1489</v>
      </c>
      <c r="AB32" s="85" t="s">
        <v>1727</v>
      </c>
      <c r="AC32" s="79" t="b">
        <v>0</v>
      </c>
      <c r="AD32" s="79">
        <v>0</v>
      </c>
      <c r="AE32" s="85" t="s">
        <v>1764</v>
      </c>
      <c r="AF32" s="79" t="b">
        <v>0</v>
      </c>
      <c r="AG32" s="79" t="s">
        <v>1797</v>
      </c>
      <c r="AH32" s="79"/>
      <c r="AI32" s="85" t="s">
        <v>1760</v>
      </c>
      <c r="AJ32" s="79" t="b">
        <v>0</v>
      </c>
      <c r="AK32" s="79">
        <v>0</v>
      </c>
      <c r="AL32" s="85" t="s">
        <v>1760</v>
      </c>
      <c r="AM32" s="79" t="s">
        <v>1807</v>
      </c>
      <c r="AN32" s="79" t="b">
        <v>0</v>
      </c>
      <c r="AO32" s="85" t="s">
        <v>1727</v>
      </c>
      <c r="AP32" s="79" t="s">
        <v>176</v>
      </c>
      <c r="AQ32" s="79">
        <v>0</v>
      </c>
      <c r="AR32" s="79">
        <v>0</v>
      </c>
      <c r="AS32" s="79"/>
      <c r="AT32" s="79"/>
      <c r="AU32" s="79"/>
      <c r="AV32" s="79"/>
      <c r="AW32" s="79"/>
      <c r="AX32" s="79"/>
      <c r="AY32" s="79"/>
      <c r="AZ32" s="79"/>
      <c r="BA32">
        <v>1</v>
      </c>
      <c r="BB32" s="78" t="str">
        <f>REPLACE(INDEX(GroupVertices[Group],MATCH(Edges[[#This Row],[Vertex 1]],GroupVertices[Vertex],0)),1,1,"")</f>
        <v>15</v>
      </c>
      <c r="BC32" s="78" t="str">
        <f>REPLACE(INDEX(GroupVertices[Group],MATCH(Edges[[#This Row],[Vertex 2]],GroupVertices[Vertex],0)),1,1,"")</f>
        <v>15</v>
      </c>
      <c r="BD32" s="48">
        <v>0</v>
      </c>
      <c r="BE32" s="49">
        <v>0</v>
      </c>
      <c r="BF32" s="48">
        <v>2</v>
      </c>
      <c r="BG32" s="49">
        <v>4.761904761904762</v>
      </c>
      <c r="BH32" s="48">
        <v>0</v>
      </c>
      <c r="BI32" s="49">
        <v>0</v>
      </c>
      <c r="BJ32" s="48">
        <v>40</v>
      </c>
      <c r="BK32" s="49">
        <v>95.23809523809524</v>
      </c>
      <c r="BL32" s="48">
        <v>42</v>
      </c>
    </row>
    <row r="33" spans="1:64" ht="15">
      <c r="A33" s="64" t="s">
        <v>236</v>
      </c>
      <c r="B33" s="64" t="s">
        <v>236</v>
      </c>
      <c r="C33" s="65" t="s">
        <v>5416</v>
      </c>
      <c r="D33" s="66">
        <v>3</v>
      </c>
      <c r="E33" s="67" t="s">
        <v>132</v>
      </c>
      <c r="F33" s="68">
        <v>32</v>
      </c>
      <c r="G33" s="65"/>
      <c r="H33" s="69"/>
      <c r="I33" s="70"/>
      <c r="J33" s="70"/>
      <c r="K33" s="34" t="s">
        <v>65</v>
      </c>
      <c r="L33" s="77">
        <v>33</v>
      </c>
      <c r="M33" s="77"/>
      <c r="N33" s="72"/>
      <c r="O33" s="79" t="s">
        <v>176</v>
      </c>
      <c r="P33" s="81">
        <v>43572.87125</v>
      </c>
      <c r="Q33" s="82" t="s">
        <v>553</v>
      </c>
      <c r="R33" s="82" t="s">
        <v>761</v>
      </c>
      <c r="S33" s="79" t="s">
        <v>859</v>
      </c>
      <c r="T33" s="79"/>
      <c r="U33" s="79"/>
      <c r="V33" s="82" t="s">
        <v>1039</v>
      </c>
      <c r="W33" s="81">
        <v>43572.87125</v>
      </c>
      <c r="X33" s="82" t="s">
        <v>1231</v>
      </c>
      <c r="Y33" s="79"/>
      <c r="Z33" s="79"/>
      <c r="AA33" s="85" t="s">
        <v>1490</v>
      </c>
      <c r="AB33" s="79"/>
      <c r="AC33" s="79" t="b">
        <v>0</v>
      </c>
      <c r="AD33" s="79">
        <v>0</v>
      </c>
      <c r="AE33" s="85" t="s">
        <v>1760</v>
      </c>
      <c r="AF33" s="79" t="b">
        <v>0</v>
      </c>
      <c r="AG33" s="79" t="s">
        <v>1798</v>
      </c>
      <c r="AH33" s="79"/>
      <c r="AI33" s="85" t="s">
        <v>1760</v>
      </c>
      <c r="AJ33" s="79" t="b">
        <v>0</v>
      </c>
      <c r="AK33" s="79">
        <v>0</v>
      </c>
      <c r="AL33" s="85" t="s">
        <v>1760</v>
      </c>
      <c r="AM33" s="79" t="s">
        <v>1808</v>
      </c>
      <c r="AN33" s="79" t="b">
        <v>0</v>
      </c>
      <c r="AO33" s="85" t="s">
        <v>1490</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0</v>
      </c>
      <c r="BK33" s="49">
        <v>0</v>
      </c>
      <c r="BL33" s="48">
        <v>0</v>
      </c>
    </row>
    <row r="34" spans="1:64" ht="15">
      <c r="A34" s="64" t="s">
        <v>237</v>
      </c>
      <c r="B34" s="64" t="s">
        <v>237</v>
      </c>
      <c r="C34" s="65" t="s">
        <v>5416</v>
      </c>
      <c r="D34" s="66">
        <v>3</v>
      </c>
      <c r="E34" s="67" t="s">
        <v>132</v>
      </c>
      <c r="F34" s="68">
        <v>32</v>
      </c>
      <c r="G34" s="65"/>
      <c r="H34" s="69"/>
      <c r="I34" s="70"/>
      <c r="J34" s="70"/>
      <c r="K34" s="34" t="s">
        <v>65</v>
      </c>
      <c r="L34" s="77">
        <v>34</v>
      </c>
      <c r="M34" s="77"/>
      <c r="N34" s="72"/>
      <c r="O34" s="79" t="s">
        <v>176</v>
      </c>
      <c r="P34" s="81">
        <v>43572.88849537037</v>
      </c>
      <c r="Q34" s="79" t="s">
        <v>554</v>
      </c>
      <c r="R34" s="82" t="s">
        <v>762</v>
      </c>
      <c r="S34" s="79" t="s">
        <v>860</v>
      </c>
      <c r="T34" s="79"/>
      <c r="U34" s="79"/>
      <c r="V34" s="82" t="s">
        <v>1040</v>
      </c>
      <c r="W34" s="81">
        <v>43572.88849537037</v>
      </c>
      <c r="X34" s="82" t="s">
        <v>1232</v>
      </c>
      <c r="Y34" s="79"/>
      <c r="Z34" s="79"/>
      <c r="AA34" s="85" t="s">
        <v>1491</v>
      </c>
      <c r="AB34" s="79"/>
      <c r="AC34" s="79" t="b">
        <v>0</v>
      </c>
      <c r="AD34" s="79">
        <v>0</v>
      </c>
      <c r="AE34" s="85" t="s">
        <v>1760</v>
      </c>
      <c r="AF34" s="79" t="b">
        <v>0</v>
      </c>
      <c r="AG34" s="79" t="s">
        <v>1797</v>
      </c>
      <c r="AH34" s="79"/>
      <c r="AI34" s="85" t="s">
        <v>1760</v>
      </c>
      <c r="AJ34" s="79" t="b">
        <v>0</v>
      </c>
      <c r="AK34" s="79">
        <v>0</v>
      </c>
      <c r="AL34" s="85" t="s">
        <v>1760</v>
      </c>
      <c r="AM34" s="79" t="s">
        <v>1818</v>
      </c>
      <c r="AN34" s="79" t="b">
        <v>0</v>
      </c>
      <c r="AO34" s="85" t="s">
        <v>1491</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1</v>
      </c>
      <c r="BE34" s="49">
        <v>4</v>
      </c>
      <c r="BF34" s="48">
        <v>0</v>
      </c>
      <c r="BG34" s="49">
        <v>0</v>
      </c>
      <c r="BH34" s="48">
        <v>0</v>
      </c>
      <c r="BI34" s="49">
        <v>0</v>
      </c>
      <c r="BJ34" s="48">
        <v>24</v>
      </c>
      <c r="BK34" s="49">
        <v>96</v>
      </c>
      <c r="BL34" s="48">
        <v>25</v>
      </c>
    </row>
    <row r="35" spans="1:64" ht="15">
      <c r="A35" s="64" t="s">
        <v>238</v>
      </c>
      <c r="B35" s="64" t="s">
        <v>238</v>
      </c>
      <c r="C35" s="65" t="s">
        <v>5416</v>
      </c>
      <c r="D35" s="66">
        <v>3</v>
      </c>
      <c r="E35" s="67" t="s">
        <v>132</v>
      </c>
      <c r="F35" s="68">
        <v>32</v>
      </c>
      <c r="G35" s="65"/>
      <c r="H35" s="69"/>
      <c r="I35" s="70"/>
      <c r="J35" s="70"/>
      <c r="K35" s="34" t="s">
        <v>65</v>
      </c>
      <c r="L35" s="77">
        <v>35</v>
      </c>
      <c r="M35" s="77"/>
      <c r="N35" s="72"/>
      <c r="O35" s="79" t="s">
        <v>176</v>
      </c>
      <c r="P35" s="81">
        <v>43572.91675925926</v>
      </c>
      <c r="Q35" s="79" t="s">
        <v>555</v>
      </c>
      <c r="R35" s="82" t="s">
        <v>763</v>
      </c>
      <c r="S35" s="79" t="s">
        <v>861</v>
      </c>
      <c r="T35" s="79"/>
      <c r="U35" s="79"/>
      <c r="V35" s="82" t="s">
        <v>1041</v>
      </c>
      <c r="W35" s="81">
        <v>43572.91675925926</v>
      </c>
      <c r="X35" s="82" t="s">
        <v>1233</v>
      </c>
      <c r="Y35" s="79"/>
      <c r="Z35" s="79"/>
      <c r="AA35" s="85" t="s">
        <v>1492</v>
      </c>
      <c r="AB35" s="79"/>
      <c r="AC35" s="79" t="b">
        <v>0</v>
      </c>
      <c r="AD35" s="79">
        <v>0</v>
      </c>
      <c r="AE35" s="85" t="s">
        <v>1760</v>
      </c>
      <c r="AF35" s="79" t="b">
        <v>0</v>
      </c>
      <c r="AG35" s="79" t="s">
        <v>1797</v>
      </c>
      <c r="AH35" s="79"/>
      <c r="AI35" s="85" t="s">
        <v>1760</v>
      </c>
      <c r="AJ35" s="79" t="b">
        <v>0</v>
      </c>
      <c r="AK35" s="79">
        <v>0</v>
      </c>
      <c r="AL35" s="85" t="s">
        <v>1760</v>
      </c>
      <c r="AM35" s="79" t="s">
        <v>1819</v>
      </c>
      <c r="AN35" s="79" t="b">
        <v>0</v>
      </c>
      <c r="AO35" s="85" t="s">
        <v>1492</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5.2631578947368425</v>
      </c>
      <c r="BF35" s="48">
        <v>1</v>
      </c>
      <c r="BG35" s="49">
        <v>5.2631578947368425</v>
      </c>
      <c r="BH35" s="48">
        <v>0</v>
      </c>
      <c r="BI35" s="49">
        <v>0</v>
      </c>
      <c r="BJ35" s="48">
        <v>17</v>
      </c>
      <c r="BK35" s="49">
        <v>89.47368421052632</v>
      </c>
      <c r="BL35" s="48">
        <v>19</v>
      </c>
    </row>
    <row r="36" spans="1:64" ht="15">
      <c r="A36" s="64" t="s">
        <v>239</v>
      </c>
      <c r="B36" s="64" t="s">
        <v>239</v>
      </c>
      <c r="C36" s="65" t="s">
        <v>5416</v>
      </c>
      <c r="D36" s="66">
        <v>3</v>
      </c>
      <c r="E36" s="67" t="s">
        <v>132</v>
      </c>
      <c r="F36" s="68">
        <v>32</v>
      </c>
      <c r="G36" s="65"/>
      <c r="H36" s="69"/>
      <c r="I36" s="70"/>
      <c r="J36" s="70"/>
      <c r="K36" s="34" t="s">
        <v>65</v>
      </c>
      <c r="L36" s="77">
        <v>36</v>
      </c>
      <c r="M36" s="77"/>
      <c r="N36" s="72"/>
      <c r="O36" s="79" t="s">
        <v>176</v>
      </c>
      <c r="P36" s="81">
        <v>43572.91677083333</v>
      </c>
      <c r="Q36" s="79" t="s">
        <v>556</v>
      </c>
      <c r="R36" s="82" t="s">
        <v>764</v>
      </c>
      <c r="S36" s="79" t="s">
        <v>862</v>
      </c>
      <c r="T36" s="79"/>
      <c r="U36" s="79"/>
      <c r="V36" s="82" t="s">
        <v>1042</v>
      </c>
      <c r="W36" s="81">
        <v>43572.91677083333</v>
      </c>
      <c r="X36" s="82" t="s">
        <v>1234</v>
      </c>
      <c r="Y36" s="79"/>
      <c r="Z36" s="79"/>
      <c r="AA36" s="85" t="s">
        <v>1493</v>
      </c>
      <c r="AB36" s="79"/>
      <c r="AC36" s="79" t="b">
        <v>0</v>
      </c>
      <c r="AD36" s="79">
        <v>0</v>
      </c>
      <c r="AE36" s="85" t="s">
        <v>1760</v>
      </c>
      <c r="AF36" s="79" t="b">
        <v>0</v>
      </c>
      <c r="AG36" s="79" t="s">
        <v>1797</v>
      </c>
      <c r="AH36" s="79"/>
      <c r="AI36" s="85" t="s">
        <v>1760</v>
      </c>
      <c r="AJ36" s="79" t="b">
        <v>0</v>
      </c>
      <c r="AK36" s="79">
        <v>0</v>
      </c>
      <c r="AL36" s="85" t="s">
        <v>1760</v>
      </c>
      <c r="AM36" s="79" t="s">
        <v>1812</v>
      </c>
      <c r="AN36" s="79" t="b">
        <v>0</v>
      </c>
      <c r="AO36" s="85" t="s">
        <v>1493</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0</v>
      </c>
      <c r="BE36" s="49">
        <v>0</v>
      </c>
      <c r="BF36" s="48">
        <v>1</v>
      </c>
      <c r="BG36" s="49">
        <v>4.3478260869565215</v>
      </c>
      <c r="BH36" s="48">
        <v>0</v>
      </c>
      <c r="BI36" s="49">
        <v>0</v>
      </c>
      <c r="BJ36" s="48">
        <v>22</v>
      </c>
      <c r="BK36" s="49">
        <v>95.65217391304348</v>
      </c>
      <c r="BL36" s="48">
        <v>23</v>
      </c>
    </row>
    <row r="37" spans="1:64" ht="15">
      <c r="A37" s="64" t="s">
        <v>240</v>
      </c>
      <c r="B37" s="64" t="s">
        <v>240</v>
      </c>
      <c r="C37" s="65" t="s">
        <v>5416</v>
      </c>
      <c r="D37" s="66">
        <v>3</v>
      </c>
      <c r="E37" s="67" t="s">
        <v>132</v>
      </c>
      <c r="F37" s="68">
        <v>32</v>
      </c>
      <c r="G37" s="65"/>
      <c r="H37" s="69"/>
      <c r="I37" s="70"/>
      <c r="J37" s="70"/>
      <c r="K37" s="34" t="s">
        <v>65</v>
      </c>
      <c r="L37" s="77">
        <v>37</v>
      </c>
      <c r="M37" s="77"/>
      <c r="N37" s="72"/>
      <c r="O37" s="79" t="s">
        <v>176</v>
      </c>
      <c r="P37" s="81">
        <v>43572.95822916667</v>
      </c>
      <c r="Q37" s="79" t="s">
        <v>557</v>
      </c>
      <c r="R37" s="82" t="s">
        <v>753</v>
      </c>
      <c r="S37" s="79" t="s">
        <v>852</v>
      </c>
      <c r="T37" s="79"/>
      <c r="U37" s="79"/>
      <c r="V37" s="82" t="s">
        <v>1043</v>
      </c>
      <c r="W37" s="81">
        <v>43572.95822916667</v>
      </c>
      <c r="X37" s="82" t="s">
        <v>1235</v>
      </c>
      <c r="Y37" s="79"/>
      <c r="Z37" s="79"/>
      <c r="AA37" s="85" t="s">
        <v>1494</v>
      </c>
      <c r="AB37" s="79"/>
      <c r="AC37" s="79" t="b">
        <v>0</v>
      </c>
      <c r="AD37" s="79">
        <v>0</v>
      </c>
      <c r="AE37" s="85" t="s">
        <v>1760</v>
      </c>
      <c r="AF37" s="79" t="b">
        <v>0</v>
      </c>
      <c r="AG37" s="79" t="s">
        <v>1797</v>
      </c>
      <c r="AH37" s="79"/>
      <c r="AI37" s="85" t="s">
        <v>1760</v>
      </c>
      <c r="AJ37" s="79" t="b">
        <v>0</v>
      </c>
      <c r="AK37" s="79">
        <v>0</v>
      </c>
      <c r="AL37" s="85" t="s">
        <v>1760</v>
      </c>
      <c r="AM37" s="79" t="s">
        <v>1808</v>
      </c>
      <c r="AN37" s="79" t="b">
        <v>0</v>
      </c>
      <c r="AO37" s="85" t="s">
        <v>1494</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0</v>
      </c>
      <c r="BE37" s="49">
        <v>0</v>
      </c>
      <c r="BF37" s="48">
        <v>3</v>
      </c>
      <c r="BG37" s="49">
        <v>10.714285714285714</v>
      </c>
      <c r="BH37" s="48">
        <v>0</v>
      </c>
      <c r="BI37" s="49">
        <v>0</v>
      </c>
      <c r="BJ37" s="48">
        <v>25</v>
      </c>
      <c r="BK37" s="49">
        <v>89.28571428571429</v>
      </c>
      <c r="BL37" s="48">
        <v>28</v>
      </c>
    </row>
    <row r="38" spans="1:64" ht="15">
      <c r="A38" s="64" t="s">
        <v>241</v>
      </c>
      <c r="B38" s="64" t="s">
        <v>447</v>
      </c>
      <c r="C38" s="65" t="s">
        <v>5416</v>
      </c>
      <c r="D38" s="66">
        <v>3</v>
      </c>
      <c r="E38" s="67" t="s">
        <v>132</v>
      </c>
      <c r="F38" s="68">
        <v>32</v>
      </c>
      <c r="G38" s="65"/>
      <c r="H38" s="69"/>
      <c r="I38" s="70"/>
      <c r="J38" s="70"/>
      <c r="K38" s="34" t="s">
        <v>65</v>
      </c>
      <c r="L38" s="77">
        <v>38</v>
      </c>
      <c r="M38" s="77"/>
      <c r="N38" s="72"/>
      <c r="O38" s="79" t="s">
        <v>528</v>
      </c>
      <c r="P38" s="81">
        <v>43573.224699074075</v>
      </c>
      <c r="Q38" s="79" t="s">
        <v>558</v>
      </c>
      <c r="R38" s="79"/>
      <c r="S38" s="79"/>
      <c r="T38" s="79"/>
      <c r="U38" s="79"/>
      <c r="V38" s="82" t="s">
        <v>1044</v>
      </c>
      <c r="W38" s="81">
        <v>43573.224699074075</v>
      </c>
      <c r="X38" s="82" t="s">
        <v>1236</v>
      </c>
      <c r="Y38" s="79"/>
      <c r="Z38" s="79"/>
      <c r="AA38" s="85" t="s">
        <v>1495</v>
      </c>
      <c r="AB38" s="85" t="s">
        <v>1728</v>
      </c>
      <c r="AC38" s="79" t="b">
        <v>0</v>
      </c>
      <c r="AD38" s="79">
        <v>1</v>
      </c>
      <c r="AE38" s="85" t="s">
        <v>1762</v>
      </c>
      <c r="AF38" s="79" t="b">
        <v>0</v>
      </c>
      <c r="AG38" s="79" t="s">
        <v>1797</v>
      </c>
      <c r="AH38" s="79"/>
      <c r="AI38" s="85" t="s">
        <v>1760</v>
      </c>
      <c r="AJ38" s="79" t="b">
        <v>0</v>
      </c>
      <c r="AK38" s="79">
        <v>0</v>
      </c>
      <c r="AL38" s="85" t="s">
        <v>1760</v>
      </c>
      <c r="AM38" s="79" t="s">
        <v>1820</v>
      </c>
      <c r="AN38" s="79" t="b">
        <v>0</v>
      </c>
      <c r="AO38" s="85" t="s">
        <v>1728</v>
      </c>
      <c r="AP38" s="79" t="s">
        <v>176</v>
      </c>
      <c r="AQ38" s="79">
        <v>0</v>
      </c>
      <c r="AR38" s="79">
        <v>0</v>
      </c>
      <c r="AS38" s="79"/>
      <c r="AT38" s="79"/>
      <c r="AU38" s="79"/>
      <c r="AV38" s="79"/>
      <c r="AW38" s="79"/>
      <c r="AX38" s="79"/>
      <c r="AY38" s="79"/>
      <c r="AZ38" s="79"/>
      <c r="BA38">
        <v>1</v>
      </c>
      <c r="BB38" s="78" t="str">
        <f>REPLACE(INDEX(GroupVertices[Group],MATCH(Edges[[#This Row],[Vertex 1]],GroupVertices[Vertex],0)),1,1,"")</f>
        <v>14</v>
      </c>
      <c r="BC38" s="78" t="str">
        <f>REPLACE(INDEX(GroupVertices[Group],MATCH(Edges[[#This Row],[Vertex 2]],GroupVertices[Vertex],0)),1,1,"")</f>
        <v>14</v>
      </c>
      <c r="BD38" s="48">
        <v>0</v>
      </c>
      <c r="BE38" s="49">
        <v>0</v>
      </c>
      <c r="BF38" s="48">
        <v>1</v>
      </c>
      <c r="BG38" s="49">
        <v>14.285714285714286</v>
      </c>
      <c r="BH38" s="48">
        <v>0</v>
      </c>
      <c r="BI38" s="49">
        <v>0</v>
      </c>
      <c r="BJ38" s="48">
        <v>6</v>
      </c>
      <c r="BK38" s="49">
        <v>85.71428571428571</v>
      </c>
      <c r="BL38" s="48">
        <v>7</v>
      </c>
    </row>
    <row r="39" spans="1:64" ht="15">
      <c r="A39" s="64" t="s">
        <v>241</v>
      </c>
      <c r="B39" s="64" t="s">
        <v>441</v>
      </c>
      <c r="C39" s="65" t="s">
        <v>5416</v>
      </c>
      <c r="D39" s="66">
        <v>3</v>
      </c>
      <c r="E39" s="67" t="s">
        <v>132</v>
      </c>
      <c r="F39" s="68">
        <v>32</v>
      </c>
      <c r="G39" s="65"/>
      <c r="H39" s="69"/>
      <c r="I39" s="70"/>
      <c r="J39" s="70"/>
      <c r="K39" s="34" t="s">
        <v>65</v>
      </c>
      <c r="L39" s="77">
        <v>39</v>
      </c>
      <c r="M39" s="77"/>
      <c r="N39" s="72"/>
      <c r="O39" s="79" t="s">
        <v>529</v>
      </c>
      <c r="P39" s="81">
        <v>43573.224699074075</v>
      </c>
      <c r="Q39" s="79" t="s">
        <v>558</v>
      </c>
      <c r="R39" s="79"/>
      <c r="S39" s="79"/>
      <c r="T39" s="79"/>
      <c r="U39" s="79"/>
      <c r="V39" s="82" t="s">
        <v>1044</v>
      </c>
      <c r="W39" s="81">
        <v>43573.224699074075</v>
      </c>
      <c r="X39" s="82" t="s">
        <v>1236</v>
      </c>
      <c r="Y39" s="79"/>
      <c r="Z39" s="79"/>
      <c r="AA39" s="85" t="s">
        <v>1495</v>
      </c>
      <c r="AB39" s="85" t="s">
        <v>1728</v>
      </c>
      <c r="AC39" s="79" t="b">
        <v>0</v>
      </c>
      <c r="AD39" s="79">
        <v>1</v>
      </c>
      <c r="AE39" s="85" t="s">
        <v>1762</v>
      </c>
      <c r="AF39" s="79" t="b">
        <v>0</v>
      </c>
      <c r="AG39" s="79" t="s">
        <v>1797</v>
      </c>
      <c r="AH39" s="79"/>
      <c r="AI39" s="85" t="s">
        <v>1760</v>
      </c>
      <c r="AJ39" s="79" t="b">
        <v>0</v>
      </c>
      <c r="AK39" s="79">
        <v>0</v>
      </c>
      <c r="AL39" s="85" t="s">
        <v>1760</v>
      </c>
      <c r="AM39" s="79" t="s">
        <v>1820</v>
      </c>
      <c r="AN39" s="79" t="b">
        <v>0</v>
      </c>
      <c r="AO39" s="85" t="s">
        <v>1728</v>
      </c>
      <c r="AP39" s="79" t="s">
        <v>176</v>
      </c>
      <c r="AQ39" s="79">
        <v>0</v>
      </c>
      <c r="AR39" s="79">
        <v>0</v>
      </c>
      <c r="AS39" s="79"/>
      <c r="AT39" s="79"/>
      <c r="AU39" s="79"/>
      <c r="AV39" s="79"/>
      <c r="AW39" s="79"/>
      <c r="AX39" s="79"/>
      <c r="AY39" s="79"/>
      <c r="AZ39" s="79"/>
      <c r="BA39">
        <v>1</v>
      </c>
      <c r="BB39" s="78" t="str">
        <f>REPLACE(INDEX(GroupVertices[Group],MATCH(Edges[[#This Row],[Vertex 1]],GroupVertices[Vertex],0)),1,1,"")</f>
        <v>14</v>
      </c>
      <c r="BC39" s="78" t="str">
        <f>REPLACE(INDEX(GroupVertices[Group],MATCH(Edges[[#This Row],[Vertex 2]],GroupVertices[Vertex],0)),1,1,"")</f>
        <v>14</v>
      </c>
      <c r="BD39" s="48"/>
      <c r="BE39" s="49"/>
      <c r="BF39" s="48"/>
      <c r="BG39" s="49"/>
      <c r="BH39" s="48"/>
      <c r="BI39" s="49"/>
      <c r="BJ39" s="48"/>
      <c r="BK39" s="49"/>
      <c r="BL39" s="48"/>
    </row>
    <row r="40" spans="1:64" ht="15">
      <c r="A40" s="64" t="s">
        <v>242</v>
      </c>
      <c r="B40" s="64" t="s">
        <v>242</v>
      </c>
      <c r="C40" s="65" t="s">
        <v>5416</v>
      </c>
      <c r="D40" s="66">
        <v>3</v>
      </c>
      <c r="E40" s="67" t="s">
        <v>132</v>
      </c>
      <c r="F40" s="68">
        <v>32</v>
      </c>
      <c r="G40" s="65"/>
      <c r="H40" s="69"/>
      <c r="I40" s="70"/>
      <c r="J40" s="70"/>
      <c r="K40" s="34" t="s">
        <v>65</v>
      </c>
      <c r="L40" s="77">
        <v>40</v>
      </c>
      <c r="M40" s="77"/>
      <c r="N40" s="72"/>
      <c r="O40" s="79" t="s">
        <v>176</v>
      </c>
      <c r="P40" s="81">
        <v>43570.36796296296</v>
      </c>
      <c r="Q40" s="79" t="s">
        <v>559</v>
      </c>
      <c r="R40" s="82" t="s">
        <v>765</v>
      </c>
      <c r="S40" s="79" t="s">
        <v>856</v>
      </c>
      <c r="T40" s="79" t="s">
        <v>927</v>
      </c>
      <c r="U40" s="79"/>
      <c r="V40" s="82" t="s">
        <v>1045</v>
      </c>
      <c r="W40" s="81">
        <v>43570.36796296296</v>
      </c>
      <c r="X40" s="82" t="s">
        <v>1237</v>
      </c>
      <c r="Y40" s="79"/>
      <c r="Z40" s="79"/>
      <c r="AA40" s="85" t="s">
        <v>1496</v>
      </c>
      <c r="AB40" s="79"/>
      <c r="AC40" s="79" t="b">
        <v>0</v>
      </c>
      <c r="AD40" s="79">
        <v>2</v>
      </c>
      <c r="AE40" s="85" t="s">
        <v>1760</v>
      </c>
      <c r="AF40" s="79" t="b">
        <v>1</v>
      </c>
      <c r="AG40" s="79" t="s">
        <v>1797</v>
      </c>
      <c r="AH40" s="79"/>
      <c r="AI40" s="85" t="s">
        <v>1802</v>
      </c>
      <c r="AJ40" s="79" t="b">
        <v>0</v>
      </c>
      <c r="AK40" s="79">
        <v>1</v>
      </c>
      <c r="AL40" s="85" t="s">
        <v>1760</v>
      </c>
      <c r="AM40" s="79" t="s">
        <v>1808</v>
      </c>
      <c r="AN40" s="79" t="b">
        <v>0</v>
      </c>
      <c r="AO40" s="85" t="s">
        <v>1496</v>
      </c>
      <c r="AP40" s="79" t="s">
        <v>1839</v>
      </c>
      <c r="AQ40" s="79">
        <v>0</v>
      </c>
      <c r="AR40" s="79">
        <v>0</v>
      </c>
      <c r="AS40" s="79"/>
      <c r="AT40" s="79"/>
      <c r="AU40" s="79"/>
      <c r="AV40" s="79"/>
      <c r="AW40" s="79"/>
      <c r="AX40" s="79"/>
      <c r="AY40" s="79"/>
      <c r="AZ40" s="79"/>
      <c r="BA40">
        <v>1</v>
      </c>
      <c r="BB40" s="78" t="str">
        <f>REPLACE(INDEX(GroupVertices[Group],MATCH(Edges[[#This Row],[Vertex 1]],GroupVertices[Vertex],0)),1,1,"")</f>
        <v>66</v>
      </c>
      <c r="BC40" s="78" t="str">
        <f>REPLACE(INDEX(GroupVertices[Group],MATCH(Edges[[#This Row],[Vertex 2]],GroupVertices[Vertex],0)),1,1,"")</f>
        <v>66</v>
      </c>
      <c r="BD40" s="48">
        <v>1</v>
      </c>
      <c r="BE40" s="49">
        <v>4</v>
      </c>
      <c r="BF40" s="48">
        <v>2</v>
      </c>
      <c r="BG40" s="49">
        <v>8</v>
      </c>
      <c r="BH40" s="48">
        <v>0</v>
      </c>
      <c r="BI40" s="49">
        <v>0</v>
      </c>
      <c r="BJ40" s="48">
        <v>22</v>
      </c>
      <c r="BK40" s="49">
        <v>88</v>
      </c>
      <c r="BL40" s="48">
        <v>25</v>
      </c>
    </row>
    <row r="41" spans="1:64" ht="15">
      <c r="A41" s="64" t="s">
        <v>243</v>
      </c>
      <c r="B41" s="64" t="s">
        <v>242</v>
      </c>
      <c r="C41" s="65" t="s">
        <v>5416</v>
      </c>
      <c r="D41" s="66">
        <v>3</v>
      </c>
      <c r="E41" s="67" t="s">
        <v>132</v>
      </c>
      <c r="F41" s="68">
        <v>32</v>
      </c>
      <c r="G41" s="65"/>
      <c r="H41" s="69"/>
      <c r="I41" s="70"/>
      <c r="J41" s="70"/>
      <c r="K41" s="34" t="s">
        <v>65</v>
      </c>
      <c r="L41" s="77">
        <v>41</v>
      </c>
      <c r="M41" s="77"/>
      <c r="N41" s="72"/>
      <c r="O41" s="79" t="s">
        <v>528</v>
      </c>
      <c r="P41" s="81">
        <v>43573.43592592593</v>
      </c>
      <c r="Q41" s="79" t="s">
        <v>560</v>
      </c>
      <c r="R41" s="79"/>
      <c r="S41" s="79"/>
      <c r="T41" s="79" t="s">
        <v>928</v>
      </c>
      <c r="U41" s="79"/>
      <c r="V41" s="82" t="s">
        <v>1046</v>
      </c>
      <c r="W41" s="81">
        <v>43573.43592592593</v>
      </c>
      <c r="X41" s="82" t="s">
        <v>1238</v>
      </c>
      <c r="Y41" s="79"/>
      <c r="Z41" s="79"/>
      <c r="AA41" s="85" t="s">
        <v>1497</v>
      </c>
      <c r="AB41" s="79"/>
      <c r="AC41" s="79" t="b">
        <v>0</v>
      </c>
      <c r="AD41" s="79">
        <v>0</v>
      </c>
      <c r="AE41" s="85" t="s">
        <v>1760</v>
      </c>
      <c r="AF41" s="79" t="b">
        <v>1</v>
      </c>
      <c r="AG41" s="79" t="s">
        <v>1797</v>
      </c>
      <c r="AH41" s="79"/>
      <c r="AI41" s="85" t="s">
        <v>1802</v>
      </c>
      <c r="AJ41" s="79" t="b">
        <v>0</v>
      </c>
      <c r="AK41" s="79">
        <v>1</v>
      </c>
      <c r="AL41" s="85" t="s">
        <v>1496</v>
      </c>
      <c r="AM41" s="79" t="s">
        <v>1808</v>
      </c>
      <c r="AN41" s="79" t="b">
        <v>0</v>
      </c>
      <c r="AO41" s="85" t="s">
        <v>1496</v>
      </c>
      <c r="AP41" s="79" t="s">
        <v>176</v>
      </c>
      <c r="AQ41" s="79">
        <v>0</v>
      </c>
      <c r="AR41" s="79">
        <v>0</v>
      </c>
      <c r="AS41" s="79"/>
      <c r="AT41" s="79"/>
      <c r="AU41" s="79"/>
      <c r="AV41" s="79"/>
      <c r="AW41" s="79"/>
      <c r="AX41" s="79"/>
      <c r="AY41" s="79"/>
      <c r="AZ41" s="79"/>
      <c r="BA41">
        <v>1</v>
      </c>
      <c r="BB41" s="78" t="str">
        <f>REPLACE(INDEX(GroupVertices[Group],MATCH(Edges[[#This Row],[Vertex 1]],GroupVertices[Vertex],0)),1,1,"")</f>
        <v>66</v>
      </c>
      <c r="BC41" s="78" t="str">
        <f>REPLACE(INDEX(GroupVertices[Group],MATCH(Edges[[#This Row],[Vertex 2]],GroupVertices[Vertex],0)),1,1,"")</f>
        <v>66</v>
      </c>
      <c r="BD41" s="48">
        <v>1</v>
      </c>
      <c r="BE41" s="49">
        <v>6.25</v>
      </c>
      <c r="BF41" s="48">
        <v>1</v>
      </c>
      <c r="BG41" s="49">
        <v>6.25</v>
      </c>
      <c r="BH41" s="48">
        <v>0</v>
      </c>
      <c r="BI41" s="49">
        <v>0</v>
      </c>
      <c r="BJ41" s="48">
        <v>14</v>
      </c>
      <c r="BK41" s="49">
        <v>87.5</v>
      </c>
      <c r="BL41" s="48">
        <v>16</v>
      </c>
    </row>
    <row r="42" spans="1:64" ht="15">
      <c r="A42" s="64" t="s">
        <v>244</v>
      </c>
      <c r="B42" s="64" t="s">
        <v>244</v>
      </c>
      <c r="C42" s="65" t="s">
        <v>5416</v>
      </c>
      <c r="D42" s="66">
        <v>3</v>
      </c>
      <c r="E42" s="67" t="s">
        <v>132</v>
      </c>
      <c r="F42" s="68">
        <v>32</v>
      </c>
      <c r="G42" s="65"/>
      <c r="H42" s="69"/>
      <c r="I42" s="70"/>
      <c r="J42" s="70"/>
      <c r="K42" s="34" t="s">
        <v>65</v>
      </c>
      <c r="L42" s="77">
        <v>42</v>
      </c>
      <c r="M42" s="77"/>
      <c r="N42" s="72"/>
      <c r="O42" s="79" t="s">
        <v>176</v>
      </c>
      <c r="P42" s="81">
        <v>43573.463009259256</v>
      </c>
      <c r="Q42" s="79" t="s">
        <v>561</v>
      </c>
      <c r="R42" s="82" t="s">
        <v>766</v>
      </c>
      <c r="S42" s="79" t="s">
        <v>855</v>
      </c>
      <c r="T42" s="79"/>
      <c r="U42" s="79"/>
      <c r="V42" s="82" t="s">
        <v>1047</v>
      </c>
      <c r="W42" s="81">
        <v>43573.463009259256</v>
      </c>
      <c r="X42" s="82" t="s">
        <v>1239</v>
      </c>
      <c r="Y42" s="79"/>
      <c r="Z42" s="79"/>
      <c r="AA42" s="85" t="s">
        <v>1498</v>
      </c>
      <c r="AB42" s="79"/>
      <c r="AC42" s="79" t="b">
        <v>0</v>
      </c>
      <c r="AD42" s="79">
        <v>0</v>
      </c>
      <c r="AE42" s="85" t="s">
        <v>1760</v>
      </c>
      <c r="AF42" s="79" t="b">
        <v>0</v>
      </c>
      <c r="AG42" s="79" t="s">
        <v>1797</v>
      </c>
      <c r="AH42" s="79"/>
      <c r="AI42" s="85" t="s">
        <v>1760</v>
      </c>
      <c r="AJ42" s="79" t="b">
        <v>0</v>
      </c>
      <c r="AK42" s="79">
        <v>0</v>
      </c>
      <c r="AL42" s="85" t="s">
        <v>1760</v>
      </c>
      <c r="AM42" s="79" t="s">
        <v>1818</v>
      </c>
      <c r="AN42" s="79" t="b">
        <v>0</v>
      </c>
      <c r="AO42" s="85" t="s">
        <v>1498</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0</v>
      </c>
      <c r="BE42" s="49">
        <v>0</v>
      </c>
      <c r="BF42" s="48">
        <v>1</v>
      </c>
      <c r="BG42" s="49">
        <v>11.11111111111111</v>
      </c>
      <c r="BH42" s="48">
        <v>0</v>
      </c>
      <c r="BI42" s="49">
        <v>0</v>
      </c>
      <c r="BJ42" s="48">
        <v>8</v>
      </c>
      <c r="BK42" s="49">
        <v>88.88888888888889</v>
      </c>
      <c r="BL42" s="48">
        <v>9</v>
      </c>
    </row>
    <row r="43" spans="1:64" ht="15">
      <c r="A43" s="64" t="s">
        <v>245</v>
      </c>
      <c r="B43" s="64" t="s">
        <v>245</v>
      </c>
      <c r="C43" s="65" t="s">
        <v>5416</v>
      </c>
      <c r="D43" s="66">
        <v>3</v>
      </c>
      <c r="E43" s="67" t="s">
        <v>132</v>
      </c>
      <c r="F43" s="68">
        <v>32</v>
      </c>
      <c r="G43" s="65"/>
      <c r="H43" s="69"/>
      <c r="I43" s="70"/>
      <c r="J43" s="70"/>
      <c r="K43" s="34" t="s">
        <v>65</v>
      </c>
      <c r="L43" s="77">
        <v>43</v>
      </c>
      <c r="M43" s="77"/>
      <c r="N43" s="72"/>
      <c r="O43" s="79" t="s">
        <v>176</v>
      </c>
      <c r="P43" s="81">
        <v>43573.471655092595</v>
      </c>
      <c r="Q43" s="79" t="s">
        <v>562</v>
      </c>
      <c r="R43" s="82" t="s">
        <v>767</v>
      </c>
      <c r="S43" s="79" t="s">
        <v>863</v>
      </c>
      <c r="T43" s="79"/>
      <c r="U43" s="79"/>
      <c r="V43" s="82" t="s">
        <v>1048</v>
      </c>
      <c r="W43" s="81">
        <v>43573.471655092595</v>
      </c>
      <c r="X43" s="82" t="s">
        <v>1240</v>
      </c>
      <c r="Y43" s="79"/>
      <c r="Z43" s="79"/>
      <c r="AA43" s="85" t="s">
        <v>1499</v>
      </c>
      <c r="AB43" s="79"/>
      <c r="AC43" s="79" t="b">
        <v>0</v>
      </c>
      <c r="AD43" s="79">
        <v>0</v>
      </c>
      <c r="AE43" s="85" t="s">
        <v>1760</v>
      </c>
      <c r="AF43" s="79" t="b">
        <v>0</v>
      </c>
      <c r="AG43" s="79" t="s">
        <v>1797</v>
      </c>
      <c r="AH43" s="79"/>
      <c r="AI43" s="85" t="s">
        <v>1760</v>
      </c>
      <c r="AJ43" s="79" t="b">
        <v>0</v>
      </c>
      <c r="AK43" s="79">
        <v>0</v>
      </c>
      <c r="AL43" s="85" t="s">
        <v>1760</v>
      </c>
      <c r="AM43" s="79" t="s">
        <v>1808</v>
      </c>
      <c r="AN43" s="79" t="b">
        <v>0</v>
      </c>
      <c r="AO43" s="85" t="s">
        <v>1499</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0</v>
      </c>
      <c r="BE43" s="49">
        <v>0</v>
      </c>
      <c r="BF43" s="48">
        <v>0</v>
      </c>
      <c r="BG43" s="49">
        <v>0</v>
      </c>
      <c r="BH43" s="48">
        <v>0</v>
      </c>
      <c r="BI43" s="49">
        <v>0</v>
      </c>
      <c r="BJ43" s="48">
        <v>10</v>
      </c>
      <c r="BK43" s="49">
        <v>100</v>
      </c>
      <c r="BL43" s="48">
        <v>10</v>
      </c>
    </row>
    <row r="44" spans="1:64" ht="15">
      <c r="A44" s="64" t="s">
        <v>246</v>
      </c>
      <c r="B44" s="64" t="s">
        <v>431</v>
      </c>
      <c r="C44" s="65" t="s">
        <v>5417</v>
      </c>
      <c r="D44" s="66">
        <v>3</v>
      </c>
      <c r="E44" s="67" t="s">
        <v>136</v>
      </c>
      <c r="F44" s="68">
        <v>23.333333333333336</v>
      </c>
      <c r="G44" s="65"/>
      <c r="H44" s="69"/>
      <c r="I44" s="70"/>
      <c r="J44" s="70"/>
      <c r="K44" s="34" t="s">
        <v>65</v>
      </c>
      <c r="L44" s="77">
        <v>44</v>
      </c>
      <c r="M44" s="77"/>
      <c r="N44" s="72"/>
      <c r="O44" s="79" t="s">
        <v>528</v>
      </c>
      <c r="P44" s="81">
        <v>43573.53449074074</v>
      </c>
      <c r="Q44" s="79" t="s">
        <v>539</v>
      </c>
      <c r="R44" s="82" t="s">
        <v>756</v>
      </c>
      <c r="S44" s="79" t="s">
        <v>855</v>
      </c>
      <c r="T44" s="79"/>
      <c r="U44" s="79"/>
      <c r="V44" s="82" t="s">
        <v>1049</v>
      </c>
      <c r="W44" s="81">
        <v>43573.53449074074</v>
      </c>
      <c r="X44" s="82" t="s">
        <v>1241</v>
      </c>
      <c r="Y44" s="79"/>
      <c r="Z44" s="79"/>
      <c r="AA44" s="85" t="s">
        <v>1500</v>
      </c>
      <c r="AB44" s="79"/>
      <c r="AC44" s="79" t="b">
        <v>0</v>
      </c>
      <c r="AD44" s="79">
        <v>0</v>
      </c>
      <c r="AE44" s="85" t="s">
        <v>1760</v>
      </c>
      <c r="AF44" s="79" t="b">
        <v>0</v>
      </c>
      <c r="AG44" s="79" t="s">
        <v>1797</v>
      </c>
      <c r="AH44" s="79"/>
      <c r="AI44" s="85" t="s">
        <v>1760</v>
      </c>
      <c r="AJ44" s="79" t="b">
        <v>0</v>
      </c>
      <c r="AK44" s="79">
        <v>9</v>
      </c>
      <c r="AL44" s="85" t="s">
        <v>1715</v>
      </c>
      <c r="AM44" s="79" t="s">
        <v>1814</v>
      </c>
      <c r="AN44" s="79" t="b">
        <v>0</v>
      </c>
      <c r="AO44" s="85" t="s">
        <v>1715</v>
      </c>
      <c r="AP44" s="79" t="s">
        <v>176</v>
      </c>
      <c r="AQ44" s="79">
        <v>0</v>
      </c>
      <c r="AR44" s="79">
        <v>0</v>
      </c>
      <c r="AS44" s="79"/>
      <c r="AT44" s="79"/>
      <c r="AU44" s="79"/>
      <c r="AV44" s="79"/>
      <c r="AW44" s="79"/>
      <c r="AX44" s="79"/>
      <c r="AY44" s="79"/>
      <c r="AZ44" s="79"/>
      <c r="BA44">
        <v>2</v>
      </c>
      <c r="BB44" s="78" t="str">
        <f>REPLACE(INDEX(GroupVertices[Group],MATCH(Edges[[#This Row],[Vertex 1]],GroupVertices[Vertex],0)),1,1,"")</f>
        <v>2</v>
      </c>
      <c r="BC44" s="78" t="str">
        <f>REPLACE(INDEX(GroupVertices[Group],MATCH(Edges[[#This Row],[Vertex 2]],GroupVertices[Vertex],0)),1,1,"")</f>
        <v>2</v>
      </c>
      <c r="BD44" s="48"/>
      <c r="BE44" s="49"/>
      <c r="BF44" s="48"/>
      <c r="BG44" s="49"/>
      <c r="BH44" s="48"/>
      <c r="BI44" s="49"/>
      <c r="BJ44" s="48"/>
      <c r="BK44" s="49"/>
      <c r="BL44" s="48"/>
    </row>
    <row r="45" spans="1:64" ht="15">
      <c r="A45" s="64" t="s">
        <v>246</v>
      </c>
      <c r="B45" s="64" t="s">
        <v>343</v>
      </c>
      <c r="C45" s="65" t="s">
        <v>5417</v>
      </c>
      <c r="D45" s="66">
        <v>3</v>
      </c>
      <c r="E45" s="67" t="s">
        <v>136</v>
      </c>
      <c r="F45" s="68">
        <v>23.333333333333336</v>
      </c>
      <c r="G45" s="65"/>
      <c r="H45" s="69"/>
      <c r="I45" s="70"/>
      <c r="J45" s="70"/>
      <c r="K45" s="34" t="s">
        <v>65</v>
      </c>
      <c r="L45" s="77">
        <v>45</v>
      </c>
      <c r="M45" s="77"/>
      <c r="N45" s="72"/>
      <c r="O45" s="79" t="s">
        <v>528</v>
      </c>
      <c r="P45" s="81">
        <v>43573.53449074074</v>
      </c>
      <c r="Q45" s="79" t="s">
        <v>539</v>
      </c>
      <c r="R45" s="82" t="s">
        <v>756</v>
      </c>
      <c r="S45" s="79" t="s">
        <v>855</v>
      </c>
      <c r="T45" s="79"/>
      <c r="U45" s="79"/>
      <c r="V45" s="82" t="s">
        <v>1049</v>
      </c>
      <c r="W45" s="81">
        <v>43573.53449074074</v>
      </c>
      <c r="X45" s="82" t="s">
        <v>1241</v>
      </c>
      <c r="Y45" s="79"/>
      <c r="Z45" s="79"/>
      <c r="AA45" s="85" t="s">
        <v>1500</v>
      </c>
      <c r="AB45" s="79"/>
      <c r="AC45" s="79" t="b">
        <v>0</v>
      </c>
      <c r="AD45" s="79">
        <v>0</v>
      </c>
      <c r="AE45" s="85" t="s">
        <v>1760</v>
      </c>
      <c r="AF45" s="79" t="b">
        <v>0</v>
      </c>
      <c r="AG45" s="79" t="s">
        <v>1797</v>
      </c>
      <c r="AH45" s="79"/>
      <c r="AI45" s="85" t="s">
        <v>1760</v>
      </c>
      <c r="AJ45" s="79" t="b">
        <v>0</v>
      </c>
      <c r="AK45" s="79">
        <v>9</v>
      </c>
      <c r="AL45" s="85" t="s">
        <v>1715</v>
      </c>
      <c r="AM45" s="79" t="s">
        <v>1814</v>
      </c>
      <c r="AN45" s="79" t="b">
        <v>0</v>
      </c>
      <c r="AO45" s="85" t="s">
        <v>1715</v>
      </c>
      <c r="AP45" s="79" t="s">
        <v>176</v>
      </c>
      <c r="AQ45" s="79">
        <v>0</v>
      </c>
      <c r="AR45" s="79">
        <v>0</v>
      </c>
      <c r="AS45" s="79"/>
      <c r="AT45" s="79"/>
      <c r="AU45" s="79"/>
      <c r="AV45" s="79"/>
      <c r="AW45" s="79"/>
      <c r="AX45" s="79"/>
      <c r="AY45" s="79"/>
      <c r="AZ45" s="79"/>
      <c r="BA45">
        <v>2</v>
      </c>
      <c r="BB45" s="78" t="str">
        <f>REPLACE(INDEX(GroupVertices[Group],MATCH(Edges[[#This Row],[Vertex 1]],GroupVertices[Vertex],0)),1,1,"")</f>
        <v>2</v>
      </c>
      <c r="BC45" s="78" t="str">
        <f>REPLACE(INDEX(GroupVertices[Group],MATCH(Edges[[#This Row],[Vertex 2]],GroupVertices[Vertex],0)),1,1,"")</f>
        <v>2</v>
      </c>
      <c r="BD45" s="48">
        <v>0</v>
      </c>
      <c r="BE45" s="49">
        <v>0</v>
      </c>
      <c r="BF45" s="48">
        <v>1</v>
      </c>
      <c r="BG45" s="49">
        <v>5.882352941176471</v>
      </c>
      <c r="BH45" s="48">
        <v>0</v>
      </c>
      <c r="BI45" s="49">
        <v>0</v>
      </c>
      <c r="BJ45" s="48">
        <v>16</v>
      </c>
      <c r="BK45" s="49">
        <v>94.11764705882354</v>
      </c>
      <c r="BL45" s="48">
        <v>17</v>
      </c>
    </row>
    <row r="46" spans="1:64" ht="15">
      <c r="A46" s="64" t="s">
        <v>246</v>
      </c>
      <c r="B46" s="64" t="s">
        <v>431</v>
      </c>
      <c r="C46" s="65" t="s">
        <v>5417</v>
      </c>
      <c r="D46" s="66">
        <v>3</v>
      </c>
      <c r="E46" s="67" t="s">
        <v>136</v>
      </c>
      <c r="F46" s="68">
        <v>23.333333333333336</v>
      </c>
      <c r="G46" s="65"/>
      <c r="H46" s="69"/>
      <c r="I46" s="70"/>
      <c r="J46" s="70"/>
      <c r="K46" s="34" t="s">
        <v>65</v>
      </c>
      <c r="L46" s="77">
        <v>46</v>
      </c>
      <c r="M46" s="77"/>
      <c r="N46" s="72"/>
      <c r="O46" s="79" t="s">
        <v>528</v>
      </c>
      <c r="P46" s="81">
        <v>43573.53467592593</v>
      </c>
      <c r="Q46" s="79" t="s">
        <v>563</v>
      </c>
      <c r="R46" s="79"/>
      <c r="S46" s="79"/>
      <c r="T46" s="79"/>
      <c r="U46" s="79"/>
      <c r="V46" s="82" t="s">
        <v>1049</v>
      </c>
      <c r="W46" s="81">
        <v>43573.53467592593</v>
      </c>
      <c r="X46" s="82" t="s">
        <v>1242</v>
      </c>
      <c r="Y46" s="79"/>
      <c r="Z46" s="79"/>
      <c r="AA46" s="85" t="s">
        <v>1501</v>
      </c>
      <c r="AB46" s="79"/>
      <c r="AC46" s="79" t="b">
        <v>0</v>
      </c>
      <c r="AD46" s="79">
        <v>0</v>
      </c>
      <c r="AE46" s="85" t="s">
        <v>1760</v>
      </c>
      <c r="AF46" s="79" t="b">
        <v>0</v>
      </c>
      <c r="AG46" s="79" t="s">
        <v>1797</v>
      </c>
      <c r="AH46" s="79"/>
      <c r="AI46" s="85" t="s">
        <v>1760</v>
      </c>
      <c r="AJ46" s="79" t="b">
        <v>0</v>
      </c>
      <c r="AK46" s="79">
        <v>4</v>
      </c>
      <c r="AL46" s="85" t="s">
        <v>1614</v>
      </c>
      <c r="AM46" s="79" t="s">
        <v>1814</v>
      </c>
      <c r="AN46" s="79" t="b">
        <v>0</v>
      </c>
      <c r="AO46" s="85" t="s">
        <v>1614</v>
      </c>
      <c r="AP46" s="79" t="s">
        <v>176</v>
      </c>
      <c r="AQ46" s="79">
        <v>0</v>
      </c>
      <c r="AR46" s="79">
        <v>0</v>
      </c>
      <c r="AS46" s="79"/>
      <c r="AT46" s="79"/>
      <c r="AU46" s="79"/>
      <c r="AV46" s="79"/>
      <c r="AW46" s="79"/>
      <c r="AX46" s="79"/>
      <c r="AY46" s="79"/>
      <c r="AZ46" s="79"/>
      <c r="BA46">
        <v>2</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4" t="s">
        <v>246</v>
      </c>
      <c r="B47" s="64" t="s">
        <v>343</v>
      </c>
      <c r="C47" s="65" t="s">
        <v>5417</v>
      </c>
      <c r="D47" s="66">
        <v>3</v>
      </c>
      <c r="E47" s="67" t="s">
        <v>136</v>
      </c>
      <c r="F47" s="68">
        <v>23.333333333333336</v>
      </c>
      <c r="G47" s="65"/>
      <c r="H47" s="69"/>
      <c r="I47" s="70"/>
      <c r="J47" s="70"/>
      <c r="K47" s="34" t="s">
        <v>65</v>
      </c>
      <c r="L47" s="77">
        <v>47</v>
      </c>
      <c r="M47" s="77"/>
      <c r="N47" s="72"/>
      <c r="O47" s="79" t="s">
        <v>528</v>
      </c>
      <c r="P47" s="81">
        <v>43573.53467592593</v>
      </c>
      <c r="Q47" s="79" t="s">
        <v>563</v>
      </c>
      <c r="R47" s="79"/>
      <c r="S47" s="79"/>
      <c r="T47" s="79"/>
      <c r="U47" s="79"/>
      <c r="V47" s="82" t="s">
        <v>1049</v>
      </c>
      <c r="W47" s="81">
        <v>43573.53467592593</v>
      </c>
      <c r="X47" s="82" t="s">
        <v>1242</v>
      </c>
      <c r="Y47" s="79"/>
      <c r="Z47" s="79"/>
      <c r="AA47" s="85" t="s">
        <v>1501</v>
      </c>
      <c r="AB47" s="79"/>
      <c r="AC47" s="79" t="b">
        <v>0</v>
      </c>
      <c r="AD47" s="79">
        <v>0</v>
      </c>
      <c r="AE47" s="85" t="s">
        <v>1760</v>
      </c>
      <c r="AF47" s="79" t="b">
        <v>0</v>
      </c>
      <c r="AG47" s="79" t="s">
        <v>1797</v>
      </c>
      <c r="AH47" s="79"/>
      <c r="AI47" s="85" t="s">
        <v>1760</v>
      </c>
      <c r="AJ47" s="79" t="b">
        <v>0</v>
      </c>
      <c r="AK47" s="79">
        <v>4</v>
      </c>
      <c r="AL47" s="85" t="s">
        <v>1614</v>
      </c>
      <c r="AM47" s="79" t="s">
        <v>1814</v>
      </c>
      <c r="AN47" s="79" t="b">
        <v>0</v>
      </c>
      <c r="AO47" s="85" t="s">
        <v>1614</v>
      </c>
      <c r="AP47" s="79" t="s">
        <v>176</v>
      </c>
      <c r="AQ47" s="79">
        <v>0</v>
      </c>
      <c r="AR47" s="79">
        <v>0</v>
      </c>
      <c r="AS47" s="79"/>
      <c r="AT47" s="79"/>
      <c r="AU47" s="79"/>
      <c r="AV47" s="79"/>
      <c r="AW47" s="79"/>
      <c r="AX47" s="79"/>
      <c r="AY47" s="79"/>
      <c r="AZ47" s="79"/>
      <c r="BA47">
        <v>2</v>
      </c>
      <c r="BB47" s="78" t="str">
        <f>REPLACE(INDEX(GroupVertices[Group],MATCH(Edges[[#This Row],[Vertex 1]],GroupVertices[Vertex],0)),1,1,"")</f>
        <v>2</v>
      </c>
      <c r="BC47" s="78" t="str">
        <f>REPLACE(INDEX(GroupVertices[Group],MATCH(Edges[[#This Row],[Vertex 2]],GroupVertices[Vertex],0)),1,1,"")</f>
        <v>2</v>
      </c>
      <c r="BD47" s="48">
        <v>0</v>
      </c>
      <c r="BE47" s="49">
        <v>0</v>
      </c>
      <c r="BF47" s="48">
        <v>1</v>
      </c>
      <c r="BG47" s="49">
        <v>4.3478260869565215</v>
      </c>
      <c r="BH47" s="48">
        <v>0</v>
      </c>
      <c r="BI47" s="49">
        <v>0</v>
      </c>
      <c r="BJ47" s="48">
        <v>22</v>
      </c>
      <c r="BK47" s="49">
        <v>95.65217391304348</v>
      </c>
      <c r="BL47" s="48">
        <v>23</v>
      </c>
    </row>
    <row r="48" spans="1:64" ht="15">
      <c r="A48" s="64" t="s">
        <v>247</v>
      </c>
      <c r="B48" s="64" t="s">
        <v>448</v>
      </c>
      <c r="C48" s="65" t="s">
        <v>5416</v>
      </c>
      <c r="D48" s="66">
        <v>3</v>
      </c>
      <c r="E48" s="67" t="s">
        <v>132</v>
      </c>
      <c r="F48" s="68">
        <v>32</v>
      </c>
      <c r="G48" s="65"/>
      <c r="H48" s="69"/>
      <c r="I48" s="70"/>
      <c r="J48" s="70"/>
      <c r="K48" s="34" t="s">
        <v>65</v>
      </c>
      <c r="L48" s="77">
        <v>48</v>
      </c>
      <c r="M48" s="77"/>
      <c r="N48" s="72"/>
      <c r="O48" s="79" t="s">
        <v>528</v>
      </c>
      <c r="P48" s="81">
        <v>43573.56282407408</v>
      </c>
      <c r="Q48" s="79" t="s">
        <v>564</v>
      </c>
      <c r="R48" s="82" t="s">
        <v>768</v>
      </c>
      <c r="S48" s="79" t="s">
        <v>864</v>
      </c>
      <c r="T48" s="79" t="s">
        <v>929</v>
      </c>
      <c r="U48" s="79"/>
      <c r="V48" s="82" t="s">
        <v>1050</v>
      </c>
      <c r="W48" s="81">
        <v>43573.56282407408</v>
      </c>
      <c r="X48" s="82" t="s">
        <v>1243</v>
      </c>
      <c r="Y48" s="79"/>
      <c r="Z48" s="79"/>
      <c r="AA48" s="85" t="s">
        <v>1502</v>
      </c>
      <c r="AB48" s="79"/>
      <c r="AC48" s="79" t="b">
        <v>0</v>
      </c>
      <c r="AD48" s="79">
        <v>2</v>
      </c>
      <c r="AE48" s="85" t="s">
        <v>1760</v>
      </c>
      <c r="AF48" s="79" t="b">
        <v>0</v>
      </c>
      <c r="AG48" s="79" t="s">
        <v>1797</v>
      </c>
      <c r="AH48" s="79"/>
      <c r="AI48" s="85" t="s">
        <v>1760</v>
      </c>
      <c r="AJ48" s="79" t="b">
        <v>0</v>
      </c>
      <c r="AK48" s="79">
        <v>0</v>
      </c>
      <c r="AL48" s="85" t="s">
        <v>1760</v>
      </c>
      <c r="AM48" s="79" t="s">
        <v>1814</v>
      </c>
      <c r="AN48" s="79" t="b">
        <v>0</v>
      </c>
      <c r="AO48" s="85" t="s">
        <v>1502</v>
      </c>
      <c r="AP48" s="79" t="s">
        <v>176</v>
      </c>
      <c r="AQ48" s="79">
        <v>0</v>
      </c>
      <c r="AR48" s="79">
        <v>0</v>
      </c>
      <c r="AS48" s="79"/>
      <c r="AT48" s="79"/>
      <c r="AU48" s="79"/>
      <c r="AV48" s="79"/>
      <c r="AW48" s="79"/>
      <c r="AX48" s="79"/>
      <c r="AY48" s="79"/>
      <c r="AZ48" s="79"/>
      <c r="BA48">
        <v>1</v>
      </c>
      <c r="BB48" s="78" t="str">
        <f>REPLACE(INDEX(GroupVertices[Group],MATCH(Edges[[#This Row],[Vertex 1]],GroupVertices[Vertex],0)),1,1,"")</f>
        <v>65</v>
      </c>
      <c r="BC48" s="78" t="str">
        <f>REPLACE(INDEX(GroupVertices[Group],MATCH(Edges[[#This Row],[Vertex 2]],GroupVertices[Vertex],0)),1,1,"")</f>
        <v>65</v>
      </c>
      <c r="BD48" s="48">
        <v>2</v>
      </c>
      <c r="BE48" s="49">
        <v>10.526315789473685</v>
      </c>
      <c r="BF48" s="48">
        <v>1</v>
      </c>
      <c r="BG48" s="49">
        <v>5.2631578947368425</v>
      </c>
      <c r="BH48" s="48">
        <v>0</v>
      </c>
      <c r="BI48" s="49">
        <v>0</v>
      </c>
      <c r="BJ48" s="48">
        <v>16</v>
      </c>
      <c r="BK48" s="49">
        <v>84.21052631578948</v>
      </c>
      <c r="BL48" s="48">
        <v>19</v>
      </c>
    </row>
    <row r="49" spans="1:64" ht="15">
      <c r="A49" s="64" t="s">
        <v>248</v>
      </c>
      <c r="B49" s="64" t="s">
        <v>248</v>
      </c>
      <c r="C49" s="65" t="s">
        <v>5416</v>
      </c>
      <c r="D49" s="66">
        <v>3</v>
      </c>
      <c r="E49" s="67" t="s">
        <v>132</v>
      </c>
      <c r="F49" s="68">
        <v>32</v>
      </c>
      <c r="G49" s="65"/>
      <c r="H49" s="69"/>
      <c r="I49" s="70"/>
      <c r="J49" s="70"/>
      <c r="K49" s="34" t="s">
        <v>65</v>
      </c>
      <c r="L49" s="77">
        <v>49</v>
      </c>
      <c r="M49" s="77"/>
      <c r="N49" s="72"/>
      <c r="O49" s="79" t="s">
        <v>176</v>
      </c>
      <c r="P49" s="81">
        <v>43570.347916666666</v>
      </c>
      <c r="Q49" s="79" t="s">
        <v>565</v>
      </c>
      <c r="R49" s="82" t="s">
        <v>769</v>
      </c>
      <c r="S49" s="79" t="s">
        <v>865</v>
      </c>
      <c r="T49" s="79" t="s">
        <v>930</v>
      </c>
      <c r="U49" s="79"/>
      <c r="V49" s="82" t="s">
        <v>1051</v>
      </c>
      <c r="W49" s="81">
        <v>43570.347916666666</v>
      </c>
      <c r="X49" s="82" t="s">
        <v>1244</v>
      </c>
      <c r="Y49" s="79"/>
      <c r="Z49" s="79"/>
      <c r="AA49" s="85" t="s">
        <v>1503</v>
      </c>
      <c r="AB49" s="79"/>
      <c r="AC49" s="79" t="b">
        <v>0</v>
      </c>
      <c r="AD49" s="79">
        <v>4</v>
      </c>
      <c r="AE49" s="85" t="s">
        <v>1760</v>
      </c>
      <c r="AF49" s="79" t="b">
        <v>0</v>
      </c>
      <c r="AG49" s="79" t="s">
        <v>1797</v>
      </c>
      <c r="AH49" s="79"/>
      <c r="AI49" s="85" t="s">
        <v>1760</v>
      </c>
      <c r="AJ49" s="79" t="b">
        <v>0</v>
      </c>
      <c r="AK49" s="79">
        <v>3</v>
      </c>
      <c r="AL49" s="85" t="s">
        <v>1760</v>
      </c>
      <c r="AM49" s="79" t="s">
        <v>1821</v>
      </c>
      <c r="AN49" s="79" t="b">
        <v>0</v>
      </c>
      <c r="AO49" s="85" t="s">
        <v>1503</v>
      </c>
      <c r="AP49" s="79" t="s">
        <v>1839</v>
      </c>
      <c r="AQ49" s="79">
        <v>0</v>
      </c>
      <c r="AR49" s="79">
        <v>0</v>
      </c>
      <c r="AS49" s="79"/>
      <c r="AT49" s="79"/>
      <c r="AU49" s="79"/>
      <c r="AV49" s="79"/>
      <c r="AW49" s="79"/>
      <c r="AX49" s="79"/>
      <c r="AY49" s="79"/>
      <c r="AZ49" s="79"/>
      <c r="BA49">
        <v>1</v>
      </c>
      <c r="BB49" s="78" t="str">
        <f>REPLACE(INDEX(GroupVertices[Group],MATCH(Edges[[#This Row],[Vertex 1]],GroupVertices[Vertex],0)),1,1,"")</f>
        <v>64</v>
      </c>
      <c r="BC49" s="78" t="str">
        <f>REPLACE(INDEX(GroupVertices[Group],MATCH(Edges[[#This Row],[Vertex 2]],GroupVertices[Vertex],0)),1,1,"")</f>
        <v>64</v>
      </c>
      <c r="BD49" s="48">
        <v>1</v>
      </c>
      <c r="BE49" s="49">
        <v>2.380952380952381</v>
      </c>
      <c r="BF49" s="48">
        <v>2</v>
      </c>
      <c r="BG49" s="49">
        <v>4.761904761904762</v>
      </c>
      <c r="BH49" s="48">
        <v>0</v>
      </c>
      <c r="BI49" s="49">
        <v>0</v>
      </c>
      <c r="BJ49" s="48">
        <v>39</v>
      </c>
      <c r="BK49" s="49">
        <v>92.85714285714286</v>
      </c>
      <c r="BL49" s="48">
        <v>42</v>
      </c>
    </row>
    <row r="50" spans="1:64" ht="15">
      <c r="A50" s="64" t="s">
        <v>249</v>
      </c>
      <c r="B50" s="64" t="s">
        <v>248</v>
      </c>
      <c r="C50" s="65" t="s">
        <v>5416</v>
      </c>
      <c r="D50" s="66">
        <v>3</v>
      </c>
      <c r="E50" s="67" t="s">
        <v>132</v>
      </c>
      <c r="F50" s="68">
        <v>32</v>
      </c>
      <c r="G50" s="65"/>
      <c r="H50" s="69"/>
      <c r="I50" s="70"/>
      <c r="J50" s="70"/>
      <c r="K50" s="34" t="s">
        <v>65</v>
      </c>
      <c r="L50" s="77">
        <v>50</v>
      </c>
      <c r="M50" s="77"/>
      <c r="N50" s="72"/>
      <c r="O50" s="79" t="s">
        <v>528</v>
      </c>
      <c r="P50" s="81">
        <v>43573.567337962966</v>
      </c>
      <c r="Q50" s="79" t="s">
        <v>566</v>
      </c>
      <c r="R50" s="79"/>
      <c r="S50" s="79"/>
      <c r="T50" s="79" t="s">
        <v>930</v>
      </c>
      <c r="U50" s="79"/>
      <c r="V50" s="82" t="s">
        <v>1052</v>
      </c>
      <c r="W50" s="81">
        <v>43573.567337962966</v>
      </c>
      <c r="X50" s="82" t="s">
        <v>1245</v>
      </c>
      <c r="Y50" s="79"/>
      <c r="Z50" s="79"/>
      <c r="AA50" s="85" t="s">
        <v>1504</v>
      </c>
      <c r="AB50" s="79"/>
      <c r="AC50" s="79" t="b">
        <v>0</v>
      </c>
      <c r="AD50" s="79">
        <v>0</v>
      </c>
      <c r="AE50" s="85" t="s">
        <v>1760</v>
      </c>
      <c r="AF50" s="79" t="b">
        <v>0</v>
      </c>
      <c r="AG50" s="79" t="s">
        <v>1797</v>
      </c>
      <c r="AH50" s="79"/>
      <c r="AI50" s="85" t="s">
        <v>1760</v>
      </c>
      <c r="AJ50" s="79" t="b">
        <v>0</v>
      </c>
      <c r="AK50" s="79">
        <v>3</v>
      </c>
      <c r="AL50" s="85" t="s">
        <v>1503</v>
      </c>
      <c r="AM50" s="79" t="s">
        <v>1807</v>
      </c>
      <c r="AN50" s="79" t="b">
        <v>0</v>
      </c>
      <c r="AO50" s="85" t="s">
        <v>1503</v>
      </c>
      <c r="AP50" s="79" t="s">
        <v>176</v>
      </c>
      <c r="AQ50" s="79">
        <v>0</v>
      </c>
      <c r="AR50" s="79">
        <v>0</v>
      </c>
      <c r="AS50" s="79"/>
      <c r="AT50" s="79"/>
      <c r="AU50" s="79"/>
      <c r="AV50" s="79"/>
      <c r="AW50" s="79"/>
      <c r="AX50" s="79"/>
      <c r="AY50" s="79"/>
      <c r="AZ50" s="79"/>
      <c r="BA50">
        <v>1</v>
      </c>
      <c r="BB50" s="78" t="str">
        <f>REPLACE(INDEX(GroupVertices[Group],MATCH(Edges[[#This Row],[Vertex 1]],GroupVertices[Vertex],0)),1,1,"")</f>
        <v>64</v>
      </c>
      <c r="BC50" s="78" t="str">
        <f>REPLACE(INDEX(GroupVertices[Group],MATCH(Edges[[#This Row],[Vertex 2]],GroupVertices[Vertex],0)),1,1,"")</f>
        <v>64</v>
      </c>
      <c r="BD50" s="48">
        <v>0</v>
      </c>
      <c r="BE50" s="49">
        <v>0</v>
      </c>
      <c r="BF50" s="48">
        <v>1</v>
      </c>
      <c r="BG50" s="49">
        <v>4.761904761904762</v>
      </c>
      <c r="BH50" s="48">
        <v>0</v>
      </c>
      <c r="BI50" s="49">
        <v>0</v>
      </c>
      <c r="BJ50" s="48">
        <v>20</v>
      </c>
      <c r="BK50" s="49">
        <v>95.23809523809524</v>
      </c>
      <c r="BL50" s="48">
        <v>21</v>
      </c>
    </row>
    <row r="51" spans="1:64" ht="15">
      <c r="A51" s="64" t="s">
        <v>250</v>
      </c>
      <c r="B51" s="64" t="s">
        <v>250</v>
      </c>
      <c r="C51" s="65" t="s">
        <v>5416</v>
      </c>
      <c r="D51" s="66">
        <v>3</v>
      </c>
      <c r="E51" s="67" t="s">
        <v>132</v>
      </c>
      <c r="F51" s="68">
        <v>32</v>
      </c>
      <c r="G51" s="65"/>
      <c r="H51" s="69"/>
      <c r="I51" s="70"/>
      <c r="J51" s="70"/>
      <c r="K51" s="34" t="s">
        <v>65</v>
      </c>
      <c r="L51" s="77">
        <v>51</v>
      </c>
      <c r="M51" s="77"/>
      <c r="N51" s="72"/>
      <c r="O51" s="79" t="s">
        <v>176</v>
      </c>
      <c r="P51" s="81">
        <v>43573.57753472222</v>
      </c>
      <c r="Q51" s="79" t="s">
        <v>567</v>
      </c>
      <c r="R51" s="82" t="s">
        <v>770</v>
      </c>
      <c r="S51" s="79" t="s">
        <v>866</v>
      </c>
      <c r="T51" s="79"/>
      <c r="U51" s="79"/>
      <c r="V51" s="82" t="s">
        <v>1053</v>
      </c>
      <c r="W51" s="81">
        <v>43573.57753472222</v>
      </c>
      <c r="X51" s="82" t="s">
        <v>1246</v>
      </c>
      <c r="Y51" s="79"/>
      <c r="Z51" s="79"/>
      <c r="AA51" s="85" t="s">
        <v>1505</v>
      </c>
      <c r="AB51" s="79"/>
      <c r="AC51" s="79" t="b">
        <v>0</v>
      </c>
      <c r="AD51" s="79">
        <v>0</v>
      </c>
      <c r="AE51" s="85" t="s">
        <v>1760</v>
      </c>
      <c r="AF51" s="79" t="b">
        <v>0</v>
      </c>
      <c r="AG51" s="79" t="s">
        <v>1797</v>
      </c>
      <c r="AH51" s="79"/>
      <c r="AI51" s="85" t="s">
        <v>1760</v>
      </c>
      <c r="AJ51" s="79" t="b">
        <v>0</v>
      </c>
      <c r="AK51" s="79">
        <v>0</v>
      </c>
      <c r="AL51" s="85" t="s">
        <v>1760</v>
      </c>
      <c r="AM51" s="79" t="s">
        <v>1822</v>
      </c>
      <c r="AN51" s="79" t="b">
        <v>0</v>
      </c>
      <c r="AO51" s="85" t="s">
        <v>1505</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0</v>
      </c>
      <c r="BE51" s="49">
        <v>0</v>
      </c>
      <c r="BF51" s="48">
        <v>3</v>
      </c>
      <c r="BG51" s="49">
        <v>12.5</v>
      </c>
      <c r="BH51" s="48">
        <v>0</v>
      </c>
      <c r="BI51" s="49">
        <v>0</v>
      </c>
      <c r="BJ51" s="48">
        <v>21</v>
      </c>
      <c r="BK51" s="49">
        <v>87.5</v>
      </c>
      <c r="BL51" s="48">
        <v>24</v>
      </c>
    </row>
    <row r="52" spans="1:64" ht="15">
      <c r="A52" s="64" t="s">
        <v>251</v>
      </c>
      <c r="B52" s="64" t="s">
        <v>251</v>
      </c>
      <c r="C52" s="65" t="s">
        <v>5416</v>
      </c>
      <c r="D52" s="66">
        <v>3</v>
      </c>
      <c r="E52" s="67" t="s">
        <v>132</v>
      </c>
      <c r="F52" s="68">
        <v>32</v>
      </c>
      <c r="G52" s="65"/>
      <c r="H52" s="69"/>
      <c r="I52" s="70"/>
      <c r="J52" s="70"/>
      <c r="K52" s="34" t="s">
        <v>65</v>
      </c>
      <c r="L52" s="77">
        <v>52</v>
      </c>
      <c r="M52" s="77"/>
      <c r="N52" s="72"/>
      <c r="O52" s="79" t="s">
        <v>176</v>
      </c>
      <c r="P52" s="81">
        <v>43573.62163194444</v>
      </c>
      <c r="Q52" s="79" t="s">
        <v>568</v>
      </c>
      <c r="R52" s="82" t="s">
        <v>771</v>
      </c>
      <c r="S52" s="79" t="s">
        <v>867</v>
      </c>
      <c r="T52" s="79" t="s">
        <v>931</v>
      </c>
      <c r="U52" s="82" t="s">
        <v>976</v>
      </c>
      <c r="V52" s="82" t="s">
        <v>976</v>
      </c>
      <c r="W52" s="81">
        <v>43573.62163194444</v>
      </c>
      <c r="X52" s="82" t="s">
        <v>1247</v>
      </c>
      <c r="Y52" s="79"/>
      <c r="Z52" s="79"/>
      <c r="AA52" s="85" t="s">
        <v>1506</v>
      </c>
      <c r="AB52" s="79"/>
      <c r="AC52" s="79" t="b">
        <v>0</v>
      </c>
      <c r="AD52" s="79">
        <v>2</v>
      </c>
      <c r="AE52" s="85" t="s">
        <v>1760</v>
      </c>
      <c r="AF52" s="79" t="b">
        <v>0</v>
      </c>
      <c r="AG52" s="79" t="s">
        <v>1797</v>
      </c>
      <c r="AH52" s="79"/>
      <c r="AI52" s="85" t="s">
        <v>1760</v>
      </c>
      <c r="AJ52" s="79" t="b">
        <v>0</v>
      </c>
      <c r="AK52" s="79">
        <v>0</v>
      </c>
      <c r="AL52" s="85" t="s">
        <v>1760</v>
      </c>
      <c r="AM52" s="79" t="s">
        <v>1813</v>
      </c>
      <c r="AN52" s="79" t="b">
        <v>0</v>
      </c>
      <c r="AO52" s="85" t="s">
        <v>1506</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3</v>
      </c>
      <c r="BE52" s="49">
        <v>7.6923076923076925</v>
      </c>
      <c r="BF52" s="48">
        <v>0</v>
      </c>
      <c r="BG52" s="49">
        <v>0</v>
      </c>
      <c r="BH52" s="48">
        <v>0</v>
      </c>
      <c r="BI52" s="49">
        <v>0</v>
      </c>
      <c r="BJ52" s="48">
        <v>36</v>
      </c>
      <c r="BK52" s="49">
        <v>92.3076923076923</v>
      </c>
      <c r="BL52" s="48">
        <v>39</v>
      </c>
    </row>
    <row r="53" spans="1:64" ht="15">
      <c r="A53" s="64" t="s">
        <v>252</v>
      </c>
      <c r="B53" s="64" t="s">
        <v>431</v>
      </c>
      <c r="C53" s="65" t="s">
        <v>5416</v>
      </c>
      <c r="D53" s="66">
        <v>3</v>
      </c>
      <c r="E53" s="67" t="s">
        <v>132</v>
      </c>
      <c r="F53" s="68">
        <v>32</v>
      </c>
      <c r="G53" s="65"/>
      <c r="H53" s="69"/>
      <c r="I53" s="70"/>
      <c r="J53" s="70"/>
      <c r="K53" s="34" t="s">
        <v>65</v>
      </c>
      <c r="L53" s="77">
        <v>53</v>
      </c>
      <c r="M53" s="77"/>
      <c r="N53" s="72"/>
      <c r="O53" s="79" t="s">
        <v>528</v>
      </c>
      <c r="P53" s="81">
        <v>43573.66334490741</v>
      </c>
      <c r="Q53" s="79" t="s">
        <v>563</v>
      </c>
      <c r="R53" s="79"/>
      <c r="S53" s="79"/>
      <c r="T53" s="79"/>
      <c r="U53" s="79"/>
      <c r="V53" s="82" t="s">
        <v>1054</v>
      </c>
      <c r="W53" s="81">
        <v>43573.66334490741</v>
      </c>
      <c r="X53" s="82" t="s">
        <v>1248</v>
      </c>
      <c r="Y53" s="79"/>
      <c r="Z53" s="79"/>
      <c r="AA53" s="85" t="s">
        <v>1507</v>
      </c>
      <c r="AB53" s="79"/>
      <c r="AC53" s="79" t="b">
        <v>0</v>
      </c>
      <c r="AD53" s="79">
        <v>0</v>
      </c>
      <c r="AE53" s="85" t="s">
        <v>1760</v>
      </c>
      <c r="AF53" s="79" t="b">
        <v>0</v>
      </c>
      <c r="AG53" s="79" t="s">
        <v>1797</v>
      </c>
      <c r="AH53" s="79"/>
      <c r="AI53" s="85" t="s">
        <v>1760</v>
      </c>
      <c r="AJ53" s="79" t="b">
        <v>0</v>
      </c>
      <c r="AK53" s="79">
        <v>4</v>
      </c>
      <c r="AL53" s="85" t="s">
        <v>1614</v>
      </c>
      <c r="AM53" s="79" t="s">
        <v>1814</v>
      </c>
      <c r="AN53" s="79" t="b">
        <v>0</v>
      </c>
      <c r="AO53" s="85" t="s">
        <v>1614</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4" t="s">
        <v>252</v>
      </c>
      <c r="B54" s="64" t="s">
        <v>343</v>
      </c>
      <c r="C54" s="65" t="s">
        <v>5416</v>
      </c>
      <c r="D54" s="66">
        <v>3</v>
      </c>
      <c r="E54" s="67" t="s">
        <v>132</v>
      </c>
      <c r="F54" s="68">
        <v>32</v>
      </c>
      <c r="G54" s="65"/>
      <c r="H54" s="69"/>
      <c r="I54" s="70"/>
      <c r="J54" s="70"/>
      <c r="K54" s="34" t="s">
        <v>65</v>
      </c>
      <c r="L54" s="77">
        <v>54</v>
      </c>
      <c r="M54" s="77"/>
      <c r="N54" s="72"/>
      <c r="O54" s="79" t="s">
        <v>528</v>
      </c>
      <c r="P54" s="81">
        <v>43573.66334490741</v>
      </c>
      <c r="Q54" s="79" t="s">
        <v>563</v>
      </c>
      <c r="R54" s="79"/>
      <c r="S54" s="79"/>
      <c r="T54" s="79"/>
      <c r="U54" s="79"/>
      <c r="V54" s="82" t="s">
        <v>1054</v>
      </c>
      <c r="W54" s="81">
        <v>43573.66334490741</v>
      </c>
      <c r="X54" s="82" t="s">
        <v>1248</v>
      </c>
      <c r="Y54" s="79"/>
      <c r="Z54" s="79"/>
      <c r="AA54" s="85" t="s">
        <v>1507</v>
      </c>
      <c r="AB54" s="79"/>
      <c r="AC54" s="79" t="b">
        <v>0</v>
      </c>
      <c r="AD54" s="79">
        <v>0</v>
      </c>
      <c r="AE54" s="85" t="s">
        <v>1760</v>
      </c>
      <c r="AF54" s="79" t="b">
        <v>0</v>
      </c>
      <c r="AG54" s="79" t="s">
        <v>1797</v>
      </c>
      <c r="AH54" s="79"/>
      <c r="AI54" s="85" t="s">
        <v>1760</v>
      </c>
      <c r="AJ54" s="79" t="b">
        <v>0</v>
      </c>
      <c r="AK54" s="79">
        <v>4</v>
      </c>
      <c r="AL54" s="85" t="s">
        <v>1614</v>
      </c>
      <c r="AM54" s="79" t="s">
        <v>1814</v>
      </c>
      <c r="AN54" s="79" t="b">
        <v>0</v>
      </c>
      <c r="AO54" s="85" t="s">
        <v>1614</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0</v>
      </c>
      <c r="BE54" s="49">
        <v>0</v>
      </c>
      <c r="BF54" s="48">
        <v>1</v>
      </c>
      <c r="BG54" s="49">
        <v>4.3478260869565215</v>
      </c>
      <c r="BH54" s="48">
        <v>0</v>
      </c>
      <c r="BI54" s="49">
        <v>0</v>
      </c>
      <c r="BJ54" s="48">
        <v>22</v>
      </c>
      <c r="BK54" s="49">
        <v>95.65217391304348</v>
      </c>
      <c r="BL54" s="48">
        <v>23</v>
      </c>
    </row>
    <row r="55" spans="1:64" ht="15">
      <c r="A55" s="64" t="s">
        <v>253</v>
      </c>
      <c r="B55" s="64" t="s">
        <v>253</v>
      </c>
      <c r="C55" s="65" t="s">
        <v>5416</v>
      </c>
      <c r="D55" s="66">
        <v>3</v>
      </c>
      <c r="E55" s="67" t="s">
        <v>132</v>
      </c>
      <c r="F55" s="68">
        <v>32</v>
      </c>
      <c r="G55" s="65"/>
      <c r="H55" s="69"/>
      <c r="I55" s="70"/>
      <c r="J55" s="70"/>
      <c r="K55" s="34" t="s">
        <v>65</v>
      </c>
      <c r="L55" s="77">
        <v>55</v>
      </c>
      <c r="M55" s="77"/>
      <c r="N55" s="72"/>
      <c r="O55" s="79" t="s">
        <v>176</v>
      </c>
      <c r="P55" s="81">
        <v>43573.69380787037</v>
      </c>
      <c r="Q55" s="79" t="s">
        <v>569</v>
      </c>
      <c r="R55" s="82" t="s">
        <v>772</v>
      </c>
      <c r="S55" s="79" t="s">
        <v>868</v>
      </c>
      <c r="T55" s="79"/>
      <c r="U55" s="82" t="s">
        <v>977</v>
      </c>
      <c r="V55" s="82" t="s">
        <v>977</v>
      </c>
      <c r="W55" s="81">
        <v>43573.69380787037</v>
      </c>
      <c r="X55" s="82" t="s">
        <v>1249</v>
      </c>
      <c r="Y55" s="79"/>
      <c r="Z55" s="79"/>
      <c r="AA55" s="85" t="s">
        <v>1508</v>
      </c>
      <c r="AB55" s="79"/>
      <c r="AC55" s="79" t="b">
        <v>0</v>
      </c>
      <c r="AD55" s="79">
        <v>2</v>
      </c>
      <c r="AE55" s="85" t="s">
        <v>1760</v>
      </c>
      <c r="AF55" s="79" t="b">
        <v>0</v>
      </c>
      <c r="AG55" s="79" t="s">
        <v>1797</v>
      </c>
      <c r="AH55" s="79"/>
      <c r="AI55" s="85" t="s">
        <v>1760</v>
      </c>
      <c r="AJ55" s="79" t="b">
        <v>0</v>
      </c>
      <c r="AK55" s="79">
        <v>0</v>
      </c>
      <c r="AL55" s="85" t="s">
        <v>1760</v>
      </c>
      <c r="AM55" s="79" t="s">
        <v>1808</v>
      </c>
      <c r="AN55" s="79" t="b">
        <v>0</v>
      </c>
      <c r="AO55" s="85" t="s">
        <v>1508</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2</v>
      </c>
      <c r="BG55" s="49">
        <v>4.878048780487805</v>
      </c>
      <c r="BH55" s="48">
        <v>0</v>
      </c>
      <c r="BI55" s="49">
        <v>0</v>
      </c>
      <c r="BJ55" s="48">
        <v>39</v>
      </c>
      <c r="BK55" s="49">
        <v>95.1219512195122</v>
      </c>
      <c r="BL55" s="48">
        <v>41</v>
      </c>
    </row>
    <row r="56" spans="1:64" ht="15">
      <c r="A56" s="64" t="s">
        <v>254</v>
      </c>
      <c r="B56" s="64" t="s">
        <v>449</v>
      </c>
      <c r="C56" s="65" t="s">
        <v>5416</v>
      </c>
      <c r="D56" s="66">
        <v>3</v>
      </c>
      <c r="E56" s="67" t="s">
        <v>132</v>
      </c>
      <c r="F56" s="68">
        <v>32</v>
      </c>
      <c r="G56" s="65"/>
      <c r="H56" s="69"/>
      <c r="I56" s="70"/>
      <c r="J56" s="70"/>
      <c r="K56" s="34" t="s">
        <v>65</v>
      </c>
      <c r="L56" s="77">
        <v>56</v>
      </c>
      <c r="M56" s="77"/>
      <c r="N56" s="72"/>
      <c r="O56" s="79" t="s">
        <v>528</v>
      </c>
      <c r="P56" s="81">
        <v>43573.72450231481</v>
      </c>
      <c r="Q56" s="79" t="s">
        <v>570</v>
      </c>
      <c r="R56" s="79"/>
      <c r="S56" s="79"/>
      <c r="T56" s="79"/>
      <c r="U56" s="79"/>
      <c r="V56" s="82" t="s">
        <v>1055</v>
      </c>
      <c r="W56" s="81">
        <v>43573.72450231481</v>
      </c>
      <c r="X56" s="82" t="s">
        <v>1250</v>
      </c>
      <c r="Y56" s="79"/>
      <c r="Z56" s="79"/>
      <c r="AA56" s="85" t="s">
        <v>1509</v>
      </c>
      <c r="AB56" s="85" t="s">
        <v>1729</v>
      </c>
      <c r="AC56" s="79" t="b">
        <v>0</v>
      </c>
      <c r="AD56" s="79">
        <v>0</v>
      </c>
      <c r="AE56" s="85" t="s">
        <v>1765</v>
      </c>
      <c r="AF56" s="79" t="b">
        <v>0</v>
      </c>
      <c r="AG56" s="79" t="s">
        <v>1797</v>
      </c>
      <c r="AH56" s="79"/>
      <c r="AI56" s="85" t="s">
        <v>1760</v>
      </c>
      <c r="AJ56" s="79" t="b">
        <v>0</v>
      </c>
      <c r="AK56" s="79">
        <v>0</v>
      </c>
      <c r="AL56" s="85" t="s">
        <v>1760</v>
      </c>
      <c r="AM56" s="79" t="s">
        <v>1814</v>
      </c>
      <c r="AN56" s="79" t="b">
        <v>0</v>
      </c>
      <c r="AO56" s="85" t="s">
        <v>1729</v>
      </c>
      <c r="AP56" s="79" t="s">
        <v>176</v>
      </c>
      <c r="AQ56" s="79">
        <v>0</v>
      </c>
      <c r="AR56" s="79">
        <v>0</v>
      </c>
      <c r="AS56" s="79"/>
      <c r="AT56" s="79"/>
      <c r="AU56" s="79"/>
      <c r="AV56" s="79"/>
      <c r="AW56" s="79"/>
      <c r="AX56" s="79"/>
      <c r="AY56" s="79"/>
      <c r="AZ56" s="79"/>
      <c r="BA56">
        <v>1</v>
      </c>
      <c r="BB56" s="78" t="str">
        <f>REPLACE(INDEX(GroupVertices[Group],MATCH(Edges[[#This Row],[Vertex 1]],GroupVertices[Vertex],0)),1,1,"")</f>
        <v>37</v>
      </c>
      <c r="BC56" s="78" t="str">
        <f>REPLACE(INDEX(GroupVertices[Group],MATCH(Edges[[#This Row],[Vertex 2]],GroupVertices[Vertex],0)),1,1,"")</f>
        <v>37</v>
      </c>
      <c r="BD56" s="48"/>
      <c r="BE56" s="49"/>
      <c r="BF56" s="48"/>
      <c r="BG56" s="49"/>
      <c r="BH56" s="48"/>
      <c r="BI56" s="49"/>
      <c r="BJ56" s="48"/>
      <c r="BK56" s="49"/>
      <c r="BL56" s="48"/>
    </row>
    <row r="57" spans="1:64" ht="15">
      <c r="A57" s="64" t="s">
        <v>254</v>
      </c>
      <c r="B57" s="64" t="s">
        <v>450</v>
      </c>
      <c r="C57" s="65" t="s">
        <v>5416</v>
      </c>
      <c r="D57" s="66">
        <v>3</v>
      </c>
      <c r="E57" s="67" t="s">
        <v>132</v>
      </c>
      <c r="F57" s="68">
        <v>32</v>
      </c>
      <c r="G57" s="65"/>
      <c r="H57" s="69"/>
      <c r="I57" s="70"/>
      <c r="J57" s="70"/>
      <c r="K57" s="34" t="s">
        <v>65</v>
      </c>
      <c r="L57" s="77">
        <v>57</v>
      </c>
      <c r="M57" s="77"/>
      <c r="N57" s="72"/>
      <c r="O57" s="79" t="s">
        <v>529</v>
      </c>
      <c r="P57" s="81">
        <v>43573.72450231481</v>
      </c>
      <c r="Q57" s="79" t="s">
        <v>570</v>
      </c>
      <c r="R57" s="79"/>
      <c r="S57" s="79"/>
      <c r="T57" s="79"/>
      <c r="U57" s="79"/>
      <c r="V57" s="82" t="s">
        <v>1055</v>
      </c>
      <c r="W57" s="81">
        <v>43573.72450231481</v>
      </c>
      <c r="X57" s="82" t="s">
        <v>1250</v>
      </c>
      <c r="Y57" s="79"/>
      <c r="Z57" s="79"/>
      <c r="AA57" s="85" t="s">
        <v>1509</v>
      </c>
      <c r="AB57" s="85" t="s">
        <v>1729</v>
      </c>
      <c r="AC57" s="79" t="b">
        <v>0</v>
      </c>
      <c r="AD57" s="79">
        <v>0</v>
      </c>
      <c r="AE57" s="85" t="s">
        <v>1765</v>
      </c>
      <c r="AF57" s="79" t="b">
        <v>0</v>
      </c>
      <c r="AG57" s="79" t="s">
        <v>1797</v>
      </c>
      <c r="AH57" s="79"/>
      <c r="AI57" s="85" t="s">
        <v>1760</v>
      </c>
      <c r="AJ57" s="79" t="b">
        <v>0</v>
      </c>
      <c r="AK57" s="79">
        <v>0</v>
      </c>
      <c r="AL57" s="85" t="s">
        <v>1760</v>
      </c>
      <c r="AM57" s="79" t="s">
        <v>1814</v>
      </c>
      <c r="AN57" s="79" t="b">
        <v>0</v>
      </c>
      <c r="AO57" s="85" t="s">
        <v>1729</v>
      </c>
      <c r="AP57" s="79" t="s">
        <v>176</v>
      </c>
      <c r="AQ57" s="79">
        <v>0</v>
      </c>
      <c r="AR57" s="79">
        <v>0</v>
      </c>
      <c r="AS57" s="79"/>
      <c r="AT57" s="79"/>
      <c r="AU57" s="79"/>
      <c r="AV57" s="79"/>
      <c r="AW57" s="79"/>
      <c r="AX57" s="79"/>
      <c r="AY57" s="79"/>
      <c r="AZ57" s="79"/>
      <c r="BA57">
        <v>1</v>
      </c>
      <c r="BB57" s="78" t="str">
        <f>REPLACE(INDEX(GroupVertices[Group],MATCH(Edges[[#This Row],[Vertex 1]],GroupVertices[Vertex],0)),1,1,"")</f>
        <v>37</v>
      </c>
      <c r="BC57" s="78" t="str">
        <f>REPLACE(INDEX(GroupVertices[Group],MATCH(Edges[[#This Row],[Vertex 2]],GroupVertices[Vertex],0)),1,1,"")</f>
        <v>37</v>
      </c>
      <c r="BD57" s="48">
        <v>2</v>
      </c>
      <c r="BE57" s="49">
        <v>4</v>
      </c>
      <c r="BF57" s="48">
        <v>1</v>
      </c>
      <c r="BG57" s="49">
        <v>2</v>
      </c>
      <c r="BH57" s="48">
        <v>0</v>
      </c>
      <c r="BI57" s="49">
        <v>0</v>
      </c>
      <c r="BJ57" s="48">
        <v>47</v>
      </c>
      <c r="BK57" s="49">
        <v>94</v>
      </c>
      <c r="BL57" s="48">
        <v>50</v>
      </c>
    </row>
    <row r="58" spans="1:64" ht="15">
      <c r="A58" s="64" t="s">
        <v>255</v>
      </c>
      <c r="B58" s="64" t="s">
        <v>255</v>
      </c>
      <c r="C58" s="65" t="s">
        <v>5416</v>
      </c>
      <c r="D58" s="66">
        <v>3</v>
      </c>
      <c r="E58" s="67" t="s">
        <v>132</v>
      </c>
      <c r="F58" s="68">
        <v>32</v>
      </c>
      <c r="G58" s="65"/>
      <c r="H58" s="69"/>
      <c r="I58" s="70"/>
      <c r="J58" s="70"/>
      <c r="K58" s="34" t="s">
        <v>65</v>
      </c>
      <c r="L58" s="77">
        <v>58</v>
      </c>
      <c r="M58" s="77"/>
      <c r="N58" s="72"/>
      <c r="O58" s="79" t="s">
        <v>176</v>
      </c>
      <c r="P58" s="81">
        <v>43573.80138888889</v>
      </c>
      <c r="Q58" s="79" t="s">
        <v>571</v>
      </c>
      <c r="R58" s="82" t="s">
        <v>773</v>
      </c>
      <c r="S58" s="79" t="s">
        <v>869</v>
      </c>
      <c r="T58" s="79"/>
      <c r="U58" s="79"/>
      <c r="V58" s="82" t="s">
        <v>1056</v>
      </c>
      <c r="W58" s="81">
        <v>43573.80138888889</v>
      </c>
      <c r="X58" s="82" t="s">
        <v>1251</v>
      </c>
      <c r="Y58" s="79"/>
      <c r="Z58" s="79"/>
      <c r="AA58" s="85" t="s">
        <v>1510</v>
      </c>
      <c r="AB58" s="79"/>
      <c r="AC58" s="79" t="b">
        <v>0</v>
      </c>
      <c r="AD58" s="79">
        <v>1</v>
      </c>
      <c r="AE58" s="85" t="s">
        <v>1760</v>
      </c>
      <c r="AF58" s="79" t="b">
        <v>0</v>
      </c>
      <c r="AG58" s="79" t="s">
        <v>1797</v>
      </c>
      <c r="AH58" s="79"/>
      <c r="AI58" s="85" t="s">
        <v>1760</v>
      </c>
      <c r="AJ58" s="79" t="b">
        <v>0</v>
      </c>
      <c r="AK58" s="79">
        <v>1</v>
      </c>
      <c r="AL58" s="85" t="s">
        <v>1760</v>
      </c>
      <c r="AM58" s="79" t="s">
        <v>1812</v>
      </c>
      <c r="AN58" s="79" t="b">
        <v>0</v>
      </c>
      <c r="AO58" s="85" t="s">
        <v>1510</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2</v>
      </c>
      <c r="BE58" s="49">
        <v>10.526315789473685</v>
      </c>
      <c r="BF58" s="48">
        <v>0</v>
      </c>
      <c r="BG58" s="49">
        <v>0</v>
      </c>
      <c r="BH58" s="48">
        <v>0</v>
      </c>
      <c r="BI58" s="49">
        <v>0</v>
      </c>
      <c r="BJ58" s="48">
        <v>17</v>
      </c>
      <c r="BK58" s="49">
        <v>89.47368421052632</v>
      </c>
      <c r="BL58" s="48">
        <v>19</v>
      </c>
    </row>
    <row r="59" spans="1:64" ht="15">
      <c r="A59" s="64" t="s">
        <v>256</v>
      </c>
      <c r="B59" s="64" t="s">
        <v>256</v>
      </c>
      <c r="C59" s="65" t="s">
        <v>5416</v>
      </c>
      <c r="D59" s="66">
        <v>3</v>
      </c>
      <c r="E59" s="67" t="s">
        <v>132</v>
      </c>
      <c r="F59" s="68">
        <v>32</v>
      </c>
      <c r="G59" s="65"/>
      <c r="H59" s="69"/>
      <c r="I59" s="70"/>
      <c r="J59" s="70"/>
      <c r="K59" s="34" t="s">
        <v>65</v>
      </c>
      <c r="L59" s="77">
        <v>59</v>
      </c>
      <c r="M59" s="77"/>
      <c r="N59" s="72"/>
      <c r="O59" s="79" t="s">
        <v>176</v>
      </c>
      <c r="P59" s="81">
        <v>43573.838912037034</v>
      </c>
      <c r="Q59" s="79" t="s">
        <v>572</v>
      </c>
      <c r="R59" s="79" t="s">
        <v>774</v>
      </c>
      <c r="S59" s="79" t="s">
        <v>870</v>
      </c>
      <c r="T59" s="79" t="s">
        <v>932</v>
      </c>
      <c r="U59" s="79"/>
      <c r="V59" s="82" t="s">
        <v>1057</v>
      </c>
      <c r="W59" s="81">
        <v>43573.838912037034</v>
      </c>
      <c r="X59" s="82" t="s">
        <v>1252</v>
      </c>
      <c r="Y59" s="79"/>
      <c r="Z59" s="79"/>
      <c r="AA59" s="85" t="s">
        <v>1511</v>
      </c>
      <c r="AB59" s="79"/>
      <c r="AC59" s="79" t="b">
        <v>0</v>
      </c>
      <c r="AD59" s="79">
        <v>0</v>
      </c>
      <c r="AE59" s="85" t="s">
        <v>1760</v>
      </c>
      <c r="AF59" s="79" t="b">
        <v>0</v>
      </c>
      <c r="AG59" s="79" t="s">
        <v>1797</v>
      </c>
      <c r="AH59" s="79"/>
      <c r="AI59" s="85" t="s">
        <v>1760</v>
      </c>
      <c r="AJ59" s="79" t="b">
        <v>0</v>
      </c>
      <c r="AK59" s="79">
        <v>0</v>
      </c>
      <c r="AL59" s="85" t="s">
        <v>1760</v>
      </c>
      <c r="AM59" s="79" t="s">
        <v>1823</v>
      </c>
      <c r="AN59" s="79" t="b">
        <v>0</v>
      </c>
      <c r="AO59" s="85" t="s">
        <v>1511</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0</v>
      </c>
      <c r="BE59" s="49">
        <v>0</v>
      </c>
      <c r="BF59" s="48">
        <v>1</v>
      </c>
      <c r="BG59" s="49">
        <v>12.5</v>
      </c>
      <c r="BH59" s="48">
        <v>0</v>
      </c>
      <c r="BI59" s="49">
        <v>0</v>
      </c>
      <c r="BJ59" s="48">
        <v>7</v>
      </c>
      <c r="BK59" s="49">
        <v>87.5</v>
      </c>
      <c r="BL59" s="48">
        <v>8</v>
      </c>
    </row>
    <row r="60" spans="1:64" ht="15">
      <c r="A60" s="64" t="s">
        <v>257</v>
      </c>
      <c r="B60" s="64" t="s">
        <v>257</v>
      </c>
      <c r="C60" s="65" t="s">
        <v>5416</v>
      </c>
      <c r="D60" s="66">
        <v>3</v>
      </c>
      <c r="E60" s="67" t="s">
        <v>132</v>
      </c>
      <c r="F60" s="68">
        <v>32</v>
      </c>
      <c r="G60" s="65"/>
      <c r="H60" s="69"/>
      <c r="I60" s="70"/>
      <c r="J60" s="70"/>
      <c r="K60" s="34" t="s">
        <v>65</v>
      </c>
      <c r="L60" s="77">
        <v>60</v>
      </c>
      <c r="M60" s="77"/>
      <c r="N60" s="72"/>
      <c r="O60" s="79" t="s">
        <v>176</v>
      </c>
      <c r="P60" s="81">
        <v>43573.84168981481</v>
      </c>
      <c r="Q60" s="79" t="s">
        <v>573</v>
      </c>
      <c r="R60" s="82" t="s">
        <v>775</v>
      </c>
      <c r="S60" s="79" t="s">
        <v>871</v>
      </c>
      <c r="T60" s="79"/>
      <c r="U60" s="82" t="s">
        <v>978</v>
      </c>
      <c r="V60" s="82" t="s">
        <v>978</v>
      </c>
      <c r="W60" s="81">
        <v>43573.84168981481</v>
      </c>
      <c r="X60" s="82" t="s">
        <v>1253</v>
      </c>
      <c r="Y60" s="79"/>
      <c r="Z60" s="79"/>
      <c r="AA60" s="85" t="s">
        <v>1512</v>
      </c>
      <c r="AB60" s="79"/>
      <c r="AC60" s="79" t="b">
        <v>0</v>
      </c>
      <c r="AD60" s="79">
        <v>0</v>
      </c>
      <c r="AE60" s="85" t="s">
        <v>1760</v>
      </c>
      <c r="AF60" s="79" t="b">
        <v>0</v>
      </c>
      <c r="AG60" s="79" t="s">
        <v>1797</v>
      </c>
      <c r="AH60" s="79"/>
      <c r="AI60" s="85" t="s">
        <v>1760</v>
      </c>
      <c r="AJ60" s="79" t="b">
        <v>0</v>
      </c>
      <c r="AK60" s="79">
        <v>0</v>
      </c>
      <c r="AL60" s="85" t="s">
        <v>1760</v>
      </c>
      <c r="AM60" s="79" t="s">
        <v>1821</v>
      </c>
      <c r="AN60" s="79" t="b">
        <v>0</v>
      </c>
      <c r="AO60" s="85" t="s">
        <v>1512</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1</v>
      </c>
      <c r="BG60" s="49">
        <v>5</v>
      </c>
      <c r="BH60" s="48">
        <v>0</v>
      </c>
      <c r="BI60" s="49">
        <v>0</v>
      </c>
      <c r="BJ60" s="48">
        <v>19</v>
      </c>
      <c r="BK60" s="49">
        <v>95</v>
      </c>
      <c r="BL60" s="48">
        <v>20</v>
      </c>
    </row>
    <row r="61" spans="1:64" ht="15">
      <c r="A61" s="64" t="s">
        <v>258</v>
      </c>
      <c r="B61" s="64" t="s">
        <v>301</v>
      </c>
      <c r="C61" s="65" t="s">
        <v>5416</v>
      </c>
      <c r="D61" s="66">
        <v>3</v>
      </c>
      <c r="E61" s="67" t="s">
        <v>132</v>
      </c>
      <c r="F61" s="68">
        <v>32</v>
      </c>
      <c r="G61" s="65"/>
      <c r="H61" s="69"/>
      <c r="I61" s="70"/>
      <c r="J61" s="70"/>
      <c r="K61" s="34" t="s">
        <v>65</v>
      </c>
      <c r="L61" s="77">
        <v>61</v>
      </c>
      <c r="M61" s="77"/>
      <c r="N61" s="72"/>
      <c r="O61" s="79" t="s">
        <v>528</v>
      </c>
      <c r="P61" s="81">
        <v>43573.89119212963</v>
      </c>
      <c r="Q61" s="79" t="s">
        <v>531</v>
      </c>
      <c r="R61" s="79"/>
      <c r="S61" s="79"/>
      <c r="T61" s="79"/>
      <c r="U61" s="79"/>
      <c r="V61" s="82" t="s">
        <v>1058</v>
      </c>
      <c r="W61" s="81">
        <v>43573.89119212963</v>
      </c>
      <c r="X61" s="82" t="s">
        <v>1254</v>
      </c>
      <c r="Y61" s="79"/>
      <c r="Z61" s="79"/>
      <c r="AA61" s="85" t="s">
        <v>1513</v>
      </c>
      <c r="AB61" s="79"/>
      <c r="AC61" s="79" t="b">
        <v>0</v>
      </c>
      <c r="AD61" s="79">
        <v>0</v>
      </c>
      <c r="AE61" s="85" t="s">
        <v>1760</v>
      </c>
      <c r="AF61" s="79" t="b">
        <v>0</v>
      </c>
      <c r="AG61" s="79" t="s">
        <v>1797</v>
      </c>
      <c r="AH61" s="79"/>
      <c r="AI61" s="85" t="s">
        <v>1760</v>
      </c>
      <c r="AJ61" s="79" t="b">
        <v>0</v>
      </c>
      <c r="AK61" s="79">
        <v>27</v>
      </c>
      <c r="AL61" s="85" t="s">
        <v>1559</v>
      </c>
      <c r="AM61" s="79" t="s">
        <v>1808</v>
      </c>
      <c r="AN61" s="79" t="b">
        <v>0</v>
      </c>
      <c r="AO61" s="85" t="s">
        <v>1559</v>
      </c>
      <c r="AP61" s="79" t="s">
        <v>176</v>
      </c>
      <c r="AQ61" s="79">
        <v>0</v>
      </c>
      <c r="AR61" s="79">
        <v>0</v>
      </c>
      <c r="AS61" s="79"/>
      <c r="AT61" s="79"/>
      <c r="AU61" s="79"/>
      <c r="AV61" s="79"/>
      <c r="AW61" s="79"/>
      <c r="AX61" s="79"/>
      <c r="AY61" s="79"/>
      <c r="AZ61" s="79"/>
      <c r="BA61">
        <v>1</v>
      </c>
      <c r="BB61" s="78" t="str">
        <f>REPLACE(INDEX(GroupVertices[Group],MATCH(Edges[[#This Row],[Vertex 1]],GroupVertices[Vertex],0)),1,1,"")</f>
        <v>5</v>
      </c>
      <c r="BC61" s="78" t="str">
        <f>REPLACE(INDEX(GroupVertices[Group],MATCH(Edges[[#This Row],[Vertex 2]],GroupVertices[Vertex],0)),1,1,"")</f>
        <v>5</v>
      </c>
      <c r="BD61" s="48">
        <v>1</v>
      </c>
      <c r="BE61" s="49">
        <v>4.3478260869565215</v>
      </c>
      <c r="BF61" s="48">
        <v>1</v>
      </c>
      <c r="BG61" s="49">
        <v>4.3478260869565215</v>
      </c>
      <c r="BH61" s="48">
        <v>0</v>
      </c>
      <c r="BI61" s="49">
        <v>0</v>
      </c>
      <c r="BJ61" s="48">
        <v>21</v>
      </c>
      <c r="BK61" s="49">
        <v>91.30434782608695</v>
      </c>
      <c r="BL61" s="48">
        <v>23</v>
      </c>
    </row>
    <row r="62" spans="1:64" ht="15">
      <c r="A62" s="64" t="s">
        <v>259</v>
      </c>
      <c r="B62" s="64" t="s">
        <v>260</v>
      </c>
      <c r="C62" s="65" t="s">
        <v>5416</v>
      </c>
      <c r="D62" s="66">
        <v>3</v>
      </c>
      <c r="E62" s="67" t="s">
        <v>132</v>
      </c>
      <c r="F62" s="68">
        <v>32</v>
      </c>
      <c r="G62" s="65"/>
      <c r="H62" s="69"/>
      <c r="I62" s="70"/>
      <c r="J62" s="70"/>
      <c r="K62" s="34" t="s">
        <v>65</v>
      </c>
      <c r="L62" s="77">
        <v>62</v>
      </c>
      <c r="M62" s="77"/>
      <c r="N62" s="72"/>
      <c r="O62" s="79" t="s">
        <v>528</v>
      </c>
      <c r="P62" s="81">
        <v>43573.925671296296</v>
      </c>
      <c r="Q62" s="79" t="s">
        <v>574</v>
      </c>
      <c r="R62" s="82" t="s">
        <v>776</v>
      </c>
      <c r="S62" s="79" t="s">
        <v>872</v>
      </c>
      <c r="T62" s="79"/>
      <c r="U62" s="79"/>
      <c r="V62" s="82" t="s">
        <v>1059</v>
      </c>
      <c r="W62" s="81">
        <v>43573.925671296296</v>
      </c>
      <c r="X62" s="82" t="s">
        <v>1255</v>
      </c>
      <c r="Y62" s="79"/>
      <c r="Z62" s="79"/>
      <c r="AA62" s="85" t="s">
        <v>1514</v>
      </c>
      <c r="AB62" s="79"/>
      <c r="AC62" s="79" t="b">
        <v>0</v>
      </c>
      <c r="AD62" s="79">
        <v>0</v>
      </c>
      <c r="AE62" s="85" t="s">
        <v>1760</v>
      </c>
      <c r="AF62" s="79" t="b">
        <v>0</v>
      </c>
      <c r="AG62" s="79" t="s">
        <v>1797</v>
      </c>
      <c r="AH62" s="79"/>
      <c r="AI62" s="85" t="s">
        <v>1760</v>
      </c>
      <c r="AJ62" s="79" t="b">
        <v>0</v>
      </c>
      <c r="AK62" s="79">
        <v>2</v>
      </c>
      <c r="AL62" s="85" t="s">
        <v>1515</v>
      </c>
      <c r="AM62" s="79" t="s">
        <v>1814</v>
      </c>
      <c r="AN62" s="79" t="b">
        <v>0</v>
      </c>
      <c r="AO62" s="85" t="s">
        <v>1515</v>
      </c>
      <c r="AP62" s="79" t="s">
        <v>176</v>
      </c>
      <c r="AQ62" s="79">
        <v>0</v>
      </c>
      <c r="AR62" s="79">
        <v>0</v>
      </c>
      <c r="AS62" s="79"/>
      <c r="AT62" s="79"/>
      <c r="AU62" s="79"/>
      <c r="AV62" s="79"/>
      <c r="AW62" s="79"/>
      <c r="AX62" s="79"/>
      <c r="AY62" s="79"/>
      <c r="AZ62" s="79"/>
      <c r="BA62">
        <v>1</v>
      </c>
      <c r="BB62" s="78" t="str">
        <f>REPLACE(INDEX(GroupVertices[Group],MATCH(Edges[[#This Row],[Vertex 1]],GroupVertices[Vertex],0)),1,1,"")</f>
        <v>36</v>
      </c>
      <c r="BC62" s="78" t="str">
        <f>REPLACE(INDEX(GroupVertices[Group],MATCH(Edges[[#This Row],[Vertex 2]],GroupVertices[Vertex],0)),1,1,"")</f>
        <v>36</v>
      </c>
      <c r="BD62" s="48">
        <v>0</v>
      </c>
      <c r="BE62" s="49">
        <v>0</v>
      </c>
      <c r="BF62" s="48">
        <v>1</v>
      </c>
      <c r="BG62" s="49">
        <v>9.090909090909092</v>
      </c>
      <c r="BH62" s="48">
        <v>0</v>
      </c>
      <c r="BI62" s="49">
        <v>0</v>
      </c>
      <c r="BJ62" s="48">
        <v>10</v>
      </c>
      <c r="BK62" s="49">
        <v>90.9090909090909</v>
      </c>
      <c r="BL62" s="48">
        <v>11</v>
      </c>
    </row>
    <row r="63" spans="1:64" ht="15">
      <c r="A63" s="64" t="s">
        <v>260</v>
      </c>
      <c r="B63" s="64" t="s">
        <v>260</v>
      </c>
      <c r="C63" s="65" t="s">
        <v>5416</v>
      </c>
      <c r="D63" s="66">
        <v>3</v>
      </c>
      <c r="E63" s="67" t="s">
        <v>132</v>
      </c>
      <c r="F63" s="68">
        <v>32</v>
      </c>
      <c r="G63" s="65"/>
      <c r="H63" s="69"/>
      <c r="I63" s="70"/>
      <c r="J63" s="70"/>
      <c r="K63" s="34" t="s">
        <v>65</v>
      </c>
      <c r="L63" s="77">
        <v>63</v>
      </c>
      <c r="M63" s="77"/>
      <c r="N63" s="72"/>
      <c r="O63" s="79" t="s">
        <v>176</v>
      </c>
      <c r="P63" s="81">
        <v>43573.92327546296</v>
      </c>
      <c r="Q63" s="79" t="s">
        <v>575</v>
      </c>
      <c r="R63" s="82" t="s">
        <v>776</v>
      </c>
      <c r="S63" s="79" t="s">
        <v>872</v>
      </c>
      <c r="T63" s="79"/>
      <c r="U63" s="79"/>
      <c r="V63" s="82" t="s">
        <v>1060</v>
      </c>
      <c r="W63" s="81">
        <v>43573.92327546296</v>
      </c>
      <c r="X63" s="82" t="s">
        <v>1256</v>
      </c>
      <c r="Y63" s="79"/>
      <c r="Z63" s="79"/>
      <c r="AA63" s="85" t="s">
        <v>1515</v>
      </c>
      <c r="AB63" s="79"/>
      <c r="AC63" s="79" t="b">
        <v>0</v>
      </c>
      <c r="AD63" s="79">
        <v>6</v>
      </c>
      <c r="AE63" s="85" t="s">
        <v>1760</v>
      </c>
      <c r="AF63" s="79" t="b">
        <v>0</v>
      </c>
      <c r="AG63" s="79" t="s">
        <v>1797</v>
      </c>
      <c r="AH63" s="79"/>
      <c r="AI63" s="85" t="s">
        <v>1760</v>
      </c>
      <c r="AJ63" s="79" t="b">
        <v>0</v>
      </c>
      <c r="AK63" s="79">
        <v>2</v>
      </c>
      <c r="AL63" s="85" t="s">
        <v>1760</v>
      </c>
      <c r="AM63" s="79" t="s">
        <v>1808</v>
      </c>
      <c r="AN63" s="79" t="b">
        <v>0</v>
      </c>
      <c r="AO63" s="85" t="s">
        <v>1515</v>
      </c>
      <c r="AP63" s="79" t="s">
        <v>176</v>
      </c>
      <c r="AQ63" s="79">
        <v>0</v>
      </c>
      <c r="AR63" s="79">
        <v>0</v>
      </c>
      <c r="AS63" s="79"/>
      <c r="AT63" s="79"/>
      <c r="AU63" s="79"/>
      <c r="AV63" s="79"/>
      <c r="AW63" s="79"/>
      <c r="AX63" s="79"/>
      <c r="AY63" s="79"/>
      <c r="AZ63" s="79"/>
      <c r="BA63">
        <v>1</v>
      </c>
      <c r="BB63" s="78" t="str">
        <f>REPLACE(INDEX(GroupVertices[Group],MATCH(Edges[[#This Row],[Vertex 1]],GroupVertices[Vertex],0)),1,1,"")</f>
        <v>36</v>
      </c>
      <c r="BC63" s="78" t="str">
        <f>REPLACE(INDEX(GroupVertices[Group],MATCH(Edges[[#This Row],[Vertex 2]],GroupVertices[Vertex],0)),1,1,"")</f>
        <v>36</v>
      </c>
      <c r="BD63" s="48">
        <v>0</v>
      </c>
      <c r="BE63" s="49">
        <v>0</v>
      </c>
      <c r="BF63" s="48">
        <v>1</v>
      </c>
      <c r="BG63" s="49">
        <v>11.11111111111111</v>
      </c>
      <c r="BH63" s="48">
        <v>0</v>
      </c>
      <c r="BI63" s="49">
        <v>0</v>
      </c>
      <c r="BJ63" s="48">
        <v>8</v>
      </c>
      <c r="BK63" s="49">
        <v>88.88888888888889</v>
      </c>
      <c r="BL63" s="48">
        <v>9</v>
      </c>
    </row>
    <row r="64" spans="1:64" ht="15">
      <c r="A64" s="64" t="s">
        <v>261</v>
      </c>
      <c r="B64" s="64" t="s">
        <v>260</v>
      </c>
      <c r="C64" s="65" t="s">
        <v>5416</v>
      </c>
      <c r="D64" s="66">
        <v>3</v>
      </c>
      <c r="E64" s="67" t="s">
        <v>132</v>
      </c>
      <c r="F64" s="68">
        <v>32</v>
      </c>
      <c r="G64" s="65"/>
      <c r="H64" s="69"/>
      <c r="I64" s="70"/>
      <c r="J64" s="70"/>
      <c r="K64" s="34" t="s">
        <v>65</v>
      </c>
      <c r="L64" s="77">
        <v>64</v>
      </c>
      <c r="M64" s="77"/>
      <c r="N64" s="72"/>
      <c r="O64" s="79" t="s">
        <v>528</v>
      </c>
      <c r="P64" s="81">
        <v>43573.93219907407</v>
      </c>
      <c r="Q64" s="79" t="s">
        <v>574</v>
      </c>
      <c r="R64" s="82" t="s">
        <v>776</v>
      </c>
      <c r="S64" s="79" t="s">
        <v>872</v>
      </c>
      <c r="T64" s="79"/>
      <c r="U64" s="79"/>
      <c r="V64" s="82" t="s">
        <v>1061</v>
      </c>
      <c r="W64" s="81">
        <v>43573.93219907407</v>
      </c>
      <c r="X64" s="82" t="s">
        <v>1257</v>
      </c>
      <c r="Y64" s="79"/>
      <c r="Z64" s="79"/>
      <c r="AA64" s="85" t="s">
        <v>1516</v>
      </c>
      <c r="AB64" s="79"/>
      <c r="AC64" s="79" t="b">
        <v>0</v>
      </c>
      <c r="AD64" s="79">
        <v>0</v>
      </c>
      <c r="AE64" s="85" t="s">
        <v>1760</v>
      </c>
      <c r="AF64" s="79" t="b">
        <v>0</v>
      </c>
      <c r="AG64" s="79" t="s">
        <v>1797</v>
      </c>
      <c r="AH64" s="79"/>
      <c r="AI64" s="85" t="s">
        <v>1760</v>
      </c>
      <c r="AJ64" s="79" t="b">
        <v>0</v>
      </c>
      <c r="AK64" s="79">
        <v>2</v>
      </c>
      <c r="AL64" s="85" t="s">
        <v>1515</v>
      </c>
      <c r="AM64" s="79" t="s">
        <v>1807</v>
      </c>
      <c r="AN64" s="79" t="b">
        <v>0</v>
      </c>
      <c r="AO64" s="85" t="s">
        <v>1515</v>
      </c>
      <c r="AP64" s="79" t="s">
        <v>176</v>
      </c>
      <c r="AQ64" s="79">
        <v>0</v>
      </c>
      <c r="AR64" s="79">
        <v>0</v>
      </c>
      <c r="AS64" s="79"/>
      <c r="AT64" s="79"/>
      <c r="AU64" s="79"/>
      <c r="AV64" s="79"/>
      <c r="AW64" s="79"/>
      <c r="AX64" s="79"/>
      <c r="AY64" s="79"/>
      <c r="AZ64" s="79"/>
      <c r="BA64">
        <v>1</v>
      </c>
      <c r="BB64" s="78" t="str">
        <f>REPLACE(INDEX(GroupVertices[Group],MATCH(Edges[[#This Row],[Vertex 1]],GroupVertices[Vertex],0)),1,1,"")</f>
        <v>36</v>
      </c>
      <c r="BC64" s="78" t="str">
        <f>REPLACE(INDEX(GroupVertices[Group],MATCH(Edges[[#This Row],[Vertex 2]],GroupVertices[Vertex],0)),1,1,"")</f>
        <v>36</v>
      </c>
      <c r="BD64" s="48">
        <v>0</v>
      </c>
      <c r="BE64" s="49">
        <v>0</v>
      </c>
      <c r="BF64" s="48">
        <v>1</v>
      </c>
      <c r="BG64" s="49">
        <v>9.090909090909092</v>
      </c>
      <c r="BH64" s="48">
        <v>0</v>
      </c>
      <c r="BI64" s="49">
        <v>0</v>
      </c>
      <c r="BJ64" s="48">
        <v>10</v>
      </c>
      <c r="BK64" s="49">
        <v>90.9090909090909</v>
      </c>
      <c r="BL64" s="48">
        <v>11</v>
      </c>
    </row>
    <row r="65" spans="1:64" ht="15">
      <c r="A65" s="64" t="s">
        <v>262</v>
      </c>
      <c r="B65" s="64" t="s">
        <v>451</v>
      </c>
      <c r="C65" s="65" t="s">
        <v>5416</v>
      </c>
      <c r="D65" s="66">
        <v>3</v>
      </c>
      <c r="E65" s="67" t="s">
        <v>132</v>
      </c>
      <c r="F65" s="68">
        <v>32</v>
      </c>
      <c r="G65" s="65"/>
      <c r="H65" s="69"/>
      <c r="I65" s="70"/>
      <c r="J65" s="70"/>
      <c r="K65" s="34" t="s">
        <v>65</v>
      </c>
      <c r="L65" s="77">
        <v>65</v>
      </c>
      <c r="M65" s="77"/>
      <c r="N65" s="72"/>
      <c r="O65" s="79" t="s">
        <v>528</v>
      </c>
      <c r="P65" s="81">
        <v>43574.03099537037</v>
      </c>
      <c r="Q65" s="79" t="s">
        <v>576</v>
      </c>
      <c r="R65" s="79"/>
      <c r="S65" s="79"/>
      <c r="T65" s="79"/>
      <c r="U65" s="79"/>
      <c r="V65" s="82" t="s">
        <v>1062</v>
      </c>
      <c r="W65" s="81">
        <v>43574.03099537037</v>
      </c>
      <c r="X65" s="82" t="s">
        <v>1258</v>
      </c>
      <c r="Y65" s="79"/>
      <c r="Z65" s="79"/>
      <c r="AA65" s="85" t="s">
        <v>1517</v>
      </c>
      <c r="AB65" s="79"/>
      <c r="AC65" s="79" t="b">
        <v>0</v>
      </c>
      <c r="AD65" s="79">
        <v>0</v>
      </c>
      <c r="AE65" s="85" t="s">
        <v>1760</v>
      </c>
      <c r="AF65" s="79" t="b">
        <v>0</v>
      </c>
      <c r="AG65" s="79" t="s">
        <v>1797</v>
      </c>
      <c r="AH65" s="79"/>
      <c r="AI65" s="85" t="s">
        <v>1760</v>
      </c>
      <c r="AJ65" s="79" t="b">
        <v>0</v>
      </c>
      <c r="AK65" s="79">
        <v>0</v>
      </c>
      <c r="AL65" s="85" t="s">
        <v>1760</v>
      </c>
      <c r="AM65" s="79" t="s">
        <v>1814</v>
      </c>
      <c r="AN65" s="79" t="b">
        <v>0</v>
      </c>
      <c r="AO65" s="85" t="s">
        <v>1517</v>
      </c>
      <c r="AP65" s="79" t="s">
        <v>176</v>
      </c>
      <c r="AQ65" s="79">
        <v>0</v>
      </c>
      <c r="AR65" s="79">
        <v>0</v>
      </c>
      <c r="AS65" s="79"/>
      <c r="AT65" s="79"/>
      <c r="AU65" s="79"/>
      <c r="AV65" s="79"/>
      <c r="AW65" s="79"/>
      <c r="AX65" s="79"/>
      <c r="AY65" s="79"/>
      <c r="AZ65" s="79"/>
      <c r="BA65">
        <v>1</v>
      </c>
      <c r="BB65" s="78" t="str">
        <f>REPLACE(INDEX(GroupVertices[Group],MATCH(Edges[[#This Row],[Vertex 1]],GroupVertices[Vertex],0)),1,1,"")</f>
        <v>35</v>
      </c>
      <c r="BC65" s="78" t="str">
        <f>REPLACE(INDEX(GroupVertices[Group],MATCH(Edges[[#This Row],[Vertex 2]],GroupVertices[Vertex],0)),1,1,"")</f>
        <v>35</v>
      </c>
      <c r="BD65" s="48"/>
      <c r="BE65" s="49"/>
      <c r="BF65" s="48"/>
      <c r="BG65" s="49"/>
      <c r="BH65" s="48"/>
      <c r="BI65" s="49"/>
      <c r="BJ65" s="48"/>
      <c r="BK65" s="49"/>
      <c r="BL65" s="48"/>
    </row>
    <row r="66" spans="1:64" ht="15">
      <c r="A66" s="64" t="s">
        <v>262</v>
      </c>
      <c r="B66" s="64" t="s">
        <v>452</v>
      </c>
      <c r="C66" s="65" t="s">
        <v>5416</v>
      </c>
      <c r="D66" s="66">
        <v>3</v>
      </c>
      <c r="E66" s="67" t="s">
        <v>132</v>
      </c>
      <c r="F66" s="68">
        <v>32</v>
      </c>
      <c r="G66" s="65"/>
      <c r="H66" s="69"/>
      <c r="I66" s="70"/>
      <c r="J66" s="70"/>
      <c r="K66" s="34" t="s">
        <v>65</v>
      </c>
      <c r="L66" s="77">
        <v>66</v>
      </c>
      <c r="M66" s="77"/>
      <c r="N66" s="72"/>
      <c r="O66" s="79" t="s">
        <v>528</v>
      </c>
      <c r="P66" s="81">
        <v>43574.03099537037</v>
      </c>
      <c r="Q66" s="79" t="s">
        <v>576</v>
      </c>
      <c r="R66" s="79"/>
      <c r="S66" s="79"/>
      <c r="T66" s="79"/>
      <c r="U66" s="79"/>
      <c r="V66" s="82" t="s">
        <v>1062</v>
      </c>
      <c r="W66" s="81">
        <v>43574.03099537037</v>
      </c>
      <c r="X66" s="82" t="s">
        <v>1258</v>
      </c>
      <c r="Y66" s="79"/>
      <c r="Z66" s="79"/>
      <c r="AA66" s="85" t="s">
        <v>1517</v>
      </c>
      <c r="AB66" s="79"/>
      <c r="AC66" s="79" t="b">
        <v>0</v>
      </c>
      <c r="AD66" s="79">
        <v>0</v>
      </c>
      <c r="AE66" s="85" t="s">
        <v>1760</v>
      </c>
      <c r="AF66" s="79" t="b">
        <v>0</v>
      </c>
      <c r="AG66" s="79" t="s">
        <v>1797</v>
      </c>
      <c r="AH66" s="79"/>
      <c r="AI66" s="85" t="s">
        <v>1760</v>
      </c>
      <c r="AJ66" s="79" t="b">
        <v>0</v>
      </c>
      <c r="AK66" s="79">
        <v>0</v>
      </c>
      <c r="AL66" s="85" t="s">
        <v>1760</v>
      </c>
      <c r="AM66" s="79" t="s">
        <v>1814</v>
      </c>
      <c r="AN66" s="79" t="b">
        <v>0</v>
      </c>
      <c r="AO66" s="85" t="s">
        <v>1517</v>
      </c>
      <c r="AP66" s="79" t="s">
        <v>176</v>
      </c>
      <c r="AQ66" s="79">
        <v>0</v>
      </c>
      <c r="AR66" s="79">
        <v>0</v>
      </c>
      <c r="AS66" s="79"/>
      <c r="AT66" s="79"/>
      <c r="AU66" s="79"/>
      <c r="AV66" s="79"/>
      <c r="AW66" s="79"/>
      <c r="AX66" s="79"/>
      <c r="AY66" s="79"/>
      <c r="AZ66" s="79"/>
      <c r="BA66">
        <v>1</v>
      </c>
      <c r="BB66" s="78" t="str">
        <f>REPLACE(INDEX(GroupVertices[Group],MATCH(Edges[[#This Row],[Vertex 1]],GroupVertices[Vertex],0)),1,1,"")</f>
        <v>35</v>
      </c>
      <c r="BC66" s="78" t="str">
        <f>REPLACE(INDEX(GroupVertices[Group],MATCH(Edges[[#This Row],[Vertex 2]],GroupVertices[Vertex],0)),1,1,"")</f>
        <v>35</v>
      </c>
      <c r="BD66" s="48">
        <v>0</v>
      </c>
      <c r="BE66" s="49">
        <v>0</v>
      </c>
      <c r="BF66" s="48">
        <v>1</v>
      </c>
      <c r="BG66" s="49">
        <v>5.2631578947368425</v>
      </c>
      <c r="BH66" s="48">
        <v>0</v>
      </c>
      <c r="BI66" s="49">
        <v>0</v>
      </c>
      <c r="BJ66" s="48">
        <v>18</v>
      </c>
      <c r="BK66" s="49">
        <v>94.73684210526316</v>
      </c>
      <c r="BL66" s="48">
        <v>19</v>
      </c>
    </row>
    <row r="67" spans="1:64" ht="15">
      <c r="A67" s="64" t="s">
        <v>263</v>
      </c>
      <c r="B67" s="64" t="s">
        <v>431</v>
      </c>
      <c r="C67" s="65" t="s">
        <v>5416</v>
      </c>
      <c r="D67" s="66">
        <v>3</v>
      </c>
      <c r="E67" s="67" t="s">
        <v>132</v>
      </c>
      <c r="F67" s="68">
        <v>32</v>
      </c>
      <c r="G67" s="65"/>
      <c r="H67" s="69"/>
      <c r="I67" s="70"/>
      <c r="J67" s="70"/>
      <c r="K67" s="34" t="s">
        <v>65</v>
      </c>
      <c r="L67" s="77">
        <v>67</v>
      </c>
      <c r="M67" s="77"/>
      <c r="N67" s="72"/>
      <c r="O67" s="79" t="s">
        <v>528</v>
      </c>
      <c r="P67" s="81">
        <v>43574.31402777778</v>
      </c>
      <c r="Q67" s="79" t="s">
        <v>563</v>
      </c>
      <c r="R67" s="79"/>
      <c r="S67" s="79"/>
      <c r="T67" s="79"/>
      <c r="U67" s="79"/>
      <c r="V67" s="82" t="s">
        <v>1063</v>
      </c>
      <c r="W67" s="81">
        <v>43574.31402777778</v>
      </c>
      <c r="X67" s="82" t="s">
        <v>1259</v>
      </c>
      <c r="Y67" s="79"/>
      <c r="Z67" s="79"/>
      <c r="AA67" s="85" t="s">
        <v>1518</v>
      </c>
      <c r="AB67" s="79"/>
      <c r="AC67" s="79" t="b">
        <v>0</v>
      </c>
      <c r="AD67" s="79">
        <v>0</v>
      </c>
      <c r="AE67" s="85" t="s">
        <v>1760</v>
      </c>
      <c r="AF67" s="79" t="b">
        <v>0</v>
      </c>
      <c r="AG67" s="79" t="s">
        <v>1797</v>
      </c>
      <c r="AH67" s="79"/>
      <c r="AI67" s="85" t="s">
        <v>1760</v>
      </c>
      <c r="AJ67" s="79" t="b">
        <v>0</v>
      </c>
      <c r="AK67" s="79">
        <v>4</v>
      </c>
      <c r="AL67" s="85" t="s">
        <v>1614</v>
      </c>
      <c r="AM67" s="79" t="s">
        <v>1814</v>
      </c>
      <c r="AN67" s="79" t="b">
        <v>0</v>
      </c>
      <c r="AO67" s="85" t="s">
        <v>1614</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263</v>
      </c>
      <c r="B68" s="64" t="s">
        <v>343</v>
      </c>
      <c r="C68" s="65" t="s">
        <v>5416</v>
      </c>
      <c r="D68" s="66">
        <v>3</v>
      </c>
      <c r="E68" s="67" t="s">
        <v>132</v>
      </c>
      <c r="F68" s="68">
        <v>32</v>
      </c>
      <c r="G68" s="65"/>
      <c r="H68" s="69"/>
      <c r="I68" s="70"/>
      <c r="J68" s="70"/>
      <c r="K68" s="34" t="s">
        <v>65</v>
      </c>
      <c r="L68" s="77">
        <v>68</v>
      </c>
      <c r="M68" s="77"/>
      <c r="N68" s="72"/>
      <c r="O68" s="79" t="s">
        <v>528</v>
      </c>
      <c r="P68" s="81">
        <v>43574.31402777778</v>
      </c>
      <c r="Q68" s="79" t="s">
        <v>563</v>
      </c>
      <c r="R68" s="79"/>
      <c r="S68" s="79"/>
      <c r="T68" s="79"/>
      <c r="U68" s="79"/>
      <c r="V68" s="82" t="s">
        <v>1063</v>
      </c>
      <c r="W68" s="81">
        <v>43574.31402777778</v>
      </c>
      <c r="X68" s="82" t="s">
        <v>1259</v>
      </c>
      <c r="Y68" s="79"/>
      <c r="Z68" s="79"/>
      <c r="AA68" s="85" t="s">
        <v>1518</v>
      </c>
      <c r="AB68" s="79"/>
      <c r="AC68" s="79" t="b">
        <v>0</v>
      </c>
      <c r="AD68" s="79">
        <v>0</v>
      </c>
      <c r="AE68" s="85" t="s">
        <v>1760</v>
      </c>
      <c r="AF68" s="79" t="b">
        <v>0</v>
      </c>
      <c r="AG68" s="79" t="s">
        <v>1797</v>
      </c>
      <c r="AH68" s="79"/>
      <c r="AI68" s="85" t="s">
        <v>1760</v>
      </c>
      <c r="AJ68" s="79" t="b">
        <v>0</v>
      </c>
      <c r="AK68" s="79">
        <v>4</v>
      </c>
      <c r="AL68" s="85" t="s">
        <v>1614</v>
      </c>
      <c r="AM68" s="79" t="s">
        <v>1814</v>
      </c>
      <c r="AN68" s="79" t="b">
        <v>0</v>
      </c>
      <c r="AO68" s="85" t="s">
        <v>1614</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0</v>
      </c>
      <c r="BE68" s="49">
        <v>0</v>
      </c>
      <c r="BF68" s="48">
        <v>1</v>
      </c>
      <c r="BG68" s="49">
        <v>4.3478260869565215</v>
      </c>
      <c r="BH68" s="48">
        <v>0</v>
      </c>
      <c r="BI68" s="49">
        <v>0</v>
      </c>
      <c r="BJ68" s="48">
        <v>22</v>
      </c>
      <c r="BK68" s="49">
        <v>95.65217391304348</v>
      </c>
      <c r="BL68" s="48">
        <v>23</v>
      </c>
    </row>
    <row r="69" spans="1:64" ht="15">
      <c r="A69" s="64" t="s">
        <v>264</v>
      </c>
      <c r="B69" s="64" t="s">
        <v>431</v>
      </c>
      <c r="C69" s="65" t="s">
        <v>5416</v>
      </c>
      <c r="D69" s="66">
        <v>3</v>
      </c>
      <c r="E69" s="67" t="s">
        <v>132</v>
      </c>
      <c r="F69" s="68">
        <v>32</v>
      </c>
      <c r="G69" s="65"/>
      <c r="H69" s="69"/>
      <c r="I69" s="70"/>
      <c r="J69" s="70"/>
      <c r="K69" s="34" t="s">
        <v>65</v>
      </c>
      <c r="L69" s="77">
        <v>69</v>
      </c>
      <c r="M69" s="77"/>
      <c r="N69" s="72"/>
      <c r="O69" s="79" t="s">
        <v>528</v>
      </c>
      <c r="P69" s="81">
        <v>43574.46020833333</v>
      </c>
      <c r="Q69" s="79" t="s">
        <v>563</v>
      </c>
      <c r="R69" s="79"/>
      <c r="S69" s="79"/>
      <c r="T69" s="79"/>
      <c r="U69" s="79"/>
      <c r="V69" s="82" t="s">
        <v>1064</v>
      </c>
      <c r="W69" s="81">
        <v>43574.46020833333</v>
      </c>
      <c r="X69" s="82" t="s">
        <v>1260</v>
      </c>
      <c r="Y69" s="79"/>
      <c r="Z69" s="79"/>
      <c r="AA69" s="85" t="s">
        <v>1519</v>
      </c>
      <c r="AB69" s="79"/>
      <c r="AC69" s="79" t="b">
        <v>0</v>
      </c>
      <c r="AD69" s="79">
        <v>0</v>
      </c>
      <c r="AE69" s="85" t="s">
        <v>1760</v>
      </c>
      <c r="AF69" s="79" t="b">
        <v>0</v>
      </c>
      <c r="AG69" s="79" t="s">
        <v>1797</v>
      </c>
      <c r="AH69" s="79"/>
      <c r="AI69" s="85" t="s">
        <v>1760</v>
      </c>
      <c r="AJ69" s="79" t="b">
        <v>0</v>
      </c>
      <c r="AK69" s="79">
        <v>4</v>
      </c>
      <c r="AL69" s="85" t="s">
        <v>1614</v>
      </c>
      <c r="AM69" s="79" t="s">
        <v>1814</v>
      </c>
      <c r="AN69" s="79" t="b">
        <v>0</v>
      </c>
      <c r="AO69" s="85" t="s">
        <v>1614</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264</v>
      </c>
      <c r="B70" s="64" t="s">
        <v>343</v>
      </c>
      <c r="C70" s="65" t="s">
        <v>5416</v>
      </c>
      <c r="D70" s="66">
        <v>3</v>
      </c>
      <c r="E70" s="67" t="s">
        <v>132</v>
      </c>
      <c r="F70" s="68">
        <v>32</v>
      </c>
      <c r="G70" s="65"/>
      <c r="H70" s="69"/>
      <c r="I70" s="70"/>
      <c r="J70" s="70"/>
      <c r="K70" s="34" t="s">
        <v>65</v>
      </c>
      <c r="L70" s="77">
        <v>70</v>
      </c>
      <c r="M70" s="77"/>
      <c r="N70" s="72"/>
      <c r="O70" s="79" t="s">
        <v>528</v>
      </c>
      <c r="P70" s="81">
        <v>43574.46020833333</v>
      </c>
      <c r="Q70" s="79" t="s">
        <v>563</v>
      </c>
      <c r="R70" s="79"/>
      <c r="S70" s="79"/>
      <c r="T70" s="79"/>
      <c r="U70" s="79"/>
      <c r="V70" s="82" t="s">
        <v>1064</v>
      </c>
      <c r="W70" s="81">
        <v>43574.46020833333</v>
      </c>
      <c r="X70" s="82" t="s">
        <v>1260</v>
      </c>
      <c r="Y70" s="79"/>
      <c r="Z70" s="79"/>
      <c r="AA70" s="85" t="s">
        <v>1519</v>
      </c>
      <c r="AB70" s="79"/>
      <c r="AC70" s="79" t="b">
        <v>0</v>
      </c>
      <c r="AD70" s="79">
        <v>0</v>
      </c>
      <c r="AE70" s="85" t="s">
        <v>1760</v>
      </c>
      <c r="AF70" s="79" t="b">
        <v>0</v>
      </c>
      <c r="AG70" s="79" t="s">
        <v>1797</v>
      </c>
      <c r="AH70" s="79"/>
      <c r="AI70" s="85" t="s">
        <v>1760</v>
      </c>
      <c r="AJ70" s="79" t="b">
        <v>0</v>
      </c>
      <c r="AK70" s="79">
        <v>4</v>
      </c>
      <c r="AL70" s="85" t="s">
        <v>1614</v>
      </c>
      <c r="AM70" s="79" t="s">
        <v>1814</v>
      </c>
      <c r="AN70" s="79" t="b">
        <v>0</v>
      </c>
      <c r="AO70" s="85" t="s">
        <v>1614</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0</v>
      </c>
      <c r="BE70" s="49">
        <v>0</v>
      </c>
      <c r="BF70" s="48">
        <v>1</v>
      </c>
      <c r="BG70" s="49">
        <v>4.3478260869565215</v>
      </c>
      <c r="BH70" s="48">
        <v>0</v>
      </c>
      <c r="BI70" s="49">
        <v>0</v>
      </c>
      <c r="BJ70" s="48">
        <v>22</v>
      </c>
      <c r="BK70" s="49">
        <v>95.65217391304348</v>
      </c>
      <c r="BL70" s="48">
        <v>23</v>
      </c>
    </row>
    <row r="71" spans="1:64" ht="15">
      <c r="A71" s="64" t="s">
        <v>265</v>
      </c>
      <c r="B71" s="64" t="s">
        <v>265</v>
      </c>
      <c r="C71" s="65" t="s">
        <v>5416</v>
      </c>
      <c r="D71" s="66">
        <v>3</v>
      </c>
      <c r="E71" s="67" t="s">
        <v>132</v>
      </c>
      <c r="F71" s="68">
        <v>32</v>
      </c>
      <c r="G71" s="65"/>
      <c r="H71" s="69"/>
      <c r="I71" s="70"/>
      <c r="J71" s="70"/>
      <c r="K71" s="34" t="s">
        <v>65</v>
      </c>
      <c r="L71" s="77">
        <v>71</v>
      </c>
      <c r="M71" s="77"/>
      <c r="N71" s="72"/>
      <c r="O71" s="79" t="s">
        <v>176</v>
      </c>
      <c r="P71" s="81">
        <v>43574.47510416667</v>
      </c>
      <c r="Q71" s="79" t="s">
        <v>577</v>
      </c>
      <c r="R71" s="82" t="s">
        <v>777</v>
      </c>
      <c r="S71" s="79" t="s">
        <v>873</v>
      </c>
      <c r="T71" s="79" t="s">
        <v>933</v>
      </c>
      <c r="U71" s="79"/>
      <c r="V71" s="82" t="s">
        <v>1065</v>
      </c>
      <c r="W71" s="81">
        <v>43574.47510416667</v>
      </c>
      <c r="X71" s="82" t="s">
        <v>1261</v>
      </c>
      <c r="Y71" s="79"/>
      <c r="Z71" s="79"/>
      <c r="AA71" s="85" t="s">
        <v>1520</v>
      </c>
      <c r="AB71" s="79"/>
      <c r="AC71" s="79" t="b">
        <v>0</v>
      </c>
      <c r="AD71" s="79">
        <v>1</v>
      </c>
      <c r="AE71" s="85" t="s">
        <v>1760</v>
      </c>
      <c r="AF71" s="79" t="b">
        <v>0</v>
      </c>
      <c r="AG71" s="79" t="s">
        <v>1797</v>
      </c>
      <c r="AH71" s="79"/>
      <c r="AI71" s="85" t="s">
        <v>1760</v>
      </c>
      <c r="AJ71" s="79" t="b">
        <v>0</v>
      </c>
      <c r="AK71" s="79">
        <v>1</v>
      </c>
      <c r="AL71" s="85" t="s">
        <v>1760</v>
      </c>
      <c r="AM71" s="79" t="s">
        <v>1808</v>
      </c>
      <c r="AN71" s="79" t="b">
        <v>0</v>
      </c>
      <c r="AO71" s="85" t="s">
        <v>1520</v>
      </c>
      <c r="AP71" s="79" t="s">
        <v>176</v>
      </c>
      <c r="AQ71" s="79">
        <v>0</v>
      </c>
      <c r="AR71" s="79">
        <v>0</v>
      </c>
      <c r="AS71" s="79"/>
      <c r="AT71" s="79"/>
      <c r="AU71" s="79"/>
      <c r="AV71" s="79"/>
      <c r="AW71" s="79"/>
      <c r="AX71" s="79"/>
      <c r="AY71" s="79"/>
      <c r="AZ71" s="79"/>
      <c r="BA71">
        <v>1</v>
      </c>
      <c r="BB71" s="78" t="str">
        <f>REPLACE(INDEX(GroupVertices[Group],MATCH(Edges[[#This Row],[Vertex 1]],GroupVertices[Vertex],0)),1,1,"")</f>
        <v>63</v>
      </c>
      <c r="BC71" s="78" t="str">
        <f>REPLACE(INDEX(GroupVertices[Group],MATCH(Edges[[#This Row],[Vertex 2]],GroupVertices[Vertex],0)),1,1,"")</f>
        <v>63</v>
      </c>
      <c r="BD71" s="48">
        <v>0</v>
      </c>
      <c r="BE71" s="49">
        <v>0</v>
      </c>
      <c r="BF71" s="48">
        <v>1</v>
      </c>
      <c r="BG71" s="49">
        <v>10</v>
      </c>
      <c r="BH71" s="48">
        <v>0</v>
      </c>
      <c r="BI71" s="49">
        <v>0</v>
      </c>
      <c r="BJ71" s="48">
        <v>9</v>
      </c>
      <c r="BK71" s="49">
        <v>90</v>
      </c>
      <c r="BL71" s="48">
        <v>10</v>
      </c>
    </row>
    <row r="72" spans="1:64" ht="15">
      <c r="A72" s="64" t="s">
        <v>266</v>
      </c>
      <c r="B72" s="64" t="s">
        <v>265</v>
      </c>
      <c r="C72" s="65" t="s">
        <v>5416</v>
      </c>
      <c r="D72" s="66">
        <v>3</v>
      </c>
      <c r="E72" s="67" t="s">
        <v>132</v>
      </c>
      <c r="F72" s="68">
        <v>32</v>
      </c>
      <c r="G72" s="65"/>
      <c r="H72" s="69"/>
      <c r="I72" s="70"/>
      <c r="J72" s="70"/>
      <c r="K72" s="34" t="s">
        <v>65</v>
      </c>
      <c r="L72" s="77">
        <v>72</v>
      </c>
      <c r="M72" s="77"/>
      <c r="N72" s="72"/>
      <c r="O72" s="79" t="s">
        <v>528</v>
      </c>
      <c r="P72" s="81">
        <v>43574.54549768518</v>
      </c>
      <c r="Q72" s="79" t="s">
        <v>578</v>
      </c>
      <c r="R72" s="82" t="s">
        <v>777</v>
      </c>
      <c r="S72" s="79" t="s">
        <v>873</v>
      </c>
      <c r="T72" s="79" t="s">
        <v>933</v>
      </c>
      <c r="U72" s="79"/>
      <c r="V72" s="82" t="s">
        <v>1066</v>
      </c>
      <c r="W72" s="81">
        <v>43574.54549768518</v>
      </c>
      <c r="X72" s="82" t="s">
        <v>1262</v>
      </c>
      <c r="Y72" s="79"/>
      <c r="Z72" s="79"/>
      <c r="AA72" s="85" t="s">
        <v>1521</v>
      </c>
      <c r="AB72" s="79"/>
      <c r="AC72" s="79" t="b">
        <v>0</v>
      </c>
      <c r="AD72" s="79">
        <v>0</v>
      </c>
      <c r="AE72" s="85" t="s">
        <v>1760</v>
      </c>
      <c r="AF72" s="79" t="b">
        <v>0</v>
      </c>
      <c r="AG72" s="79" t="s">
        <v>1797</v>
      </c>
      <c r="AH72" s="79"/>
      <c r="AI72" s="85" t="s">
        <v>1760</v>
      </c>
      <c r="AJ72" s="79" t="b">
        <v>0</v>
      </c>
      <c r="AK72" s="79">
        <v>1</v>
      </c>
      <c r="AL72" s="85" t="s">
        <v>1520</v>
      </c>
      <c r="AM72" s="79" t="s">
        <v>1806</v>
      </c>
      <c r="AN72" s="79" t="b">
        <v>0</v>
      </c>
      <c r="AO72" s="85" t="s">
        <v>1520</v>
      </c>
      <c r="AP72" s="79" t="s">
        <v>176</v>
      </c>
      <c r="AQ72" s="79">
        <v>0</v>
      </c>
      <c r="AR72" s="79">
        <v>0</v>
      </c>
      <c r="AS72" s="79"/>
      <c r="AT72" s="79"/>
      <c r="AU72" s="79"/>
      <c r="AV72" s="79"/>
      <c r="AW72" s="79"/>
      <c r="AX72" s="79"/>
      <c r="AY72" s="79"/>
      <c r="AZ72" s="79"/>
      <c r="BA72">
        <v>1</v>
      </c>
      <c r="BB72" s="78" t="str">
        <f>REPLACE(INDEX(GroupVertices[Group],MATCH(Edges[[#This Row],[Vertex 1]],GroupVertices[Vertex],0)),1,1,"")</f>
        <v>63</v>
      </c>
      <c r="BC72" s="78" t="str">
        <f>REPLACE(INDEX(GroupVertices[Group],MATCH(Edges[[#This Row],[Vertex 2]],GroupVertices[Vertex],0)),1,1,"")</f>
        <v>63</v>
      </c>
      <c r="BD72" s="48">
        <v>0</v>
      </c>
      <c r="BE72" s="49">
        <v>0</v>
      </c>
      <c r="BF72" s="48">
        <v>1</v>
      </c>
      <c r="BG72" s="49">
        <v>8.333333333333334</v>
      </c>
      <c r="BH72" s="48">
        <v>0</v>
      </c>
      <c r="BI72" s="49">
        <v>0</v>
      </c>
      <c r="BJ72" s="48">
        <v>11</v>
      </c>
      <c r="BK72" s="49">
        <v>91.66666666666667</v>
      </c>
      <c r="BL72" s="48">
        <v>12</v>
      </c>
    </row>
    <row r="73" spans="1:64" ht="15">
      <c r="A73" s="64" t="s">
        <v>267</v>
      </c>
      <c r="B73" s="64" t="s">
        <v>267</v>
      </c>
      <c r="C73" s="65" t="s">
        <v>5416</v>
      </c>
      <c r="D73" s="66">
        <v>3</v>
      </c>
      <c r="E73" s="67" t="s">
        <v>132</v>
      </c>
      <c r="F73" s="68">
        <v>32</v>
      </c>
      <c r="G73" s="65"/>
      <c r="H73" s="69"/>
      <c r="I73" s="70"/>
      <c r="J73" s="70"/>
      <c r="K73" s="34" t="s">
        <v>65</v>
      </c>
      <c r="L73" s="77">
        <v>73</v>
      </c>
      <c r="M73" s="77"/>
      <c r="N73" s="72"/>
      <c r="O73" s="79" t="s">
        <v>176</v>
      </c>
      <c r="P73" s="81">
        <v>43574.58516203704</v>
      </c>
      <c r="Q73" s="79" t="s">
        <v>579</v>
      </c>
      <c r="R73" s="82" t="s">
        <v>778</v>
      </c>
      <c r="S73" s="79" t="s">
        <v>874</v>
      </c>
      <c r="T73" s="79"/>
      <c r="U73" s="79"/>
      <c r="V73" s="82" t="s">
        <v>1067</v>
      </c>
      <c r="W73" s="81">
        <v>43574.58516203704</v>
      </c>
      <c r="X73" s="82" t="s">
        <v>1263</v>
      </c>
      <c r="Y73" s="79"/>
      <c r="Z73" s="79"/>
      <c r="AA73" s="85" t="s">
        <v>1522</v>
      </c>
      <c r="AB73" s="79"/>
      <c r="AC73" s="79" t="b">
        <v>0</v>
      </c>
      <c r="AD73" s="79">
        <v>0</v>
      </c>
      <c r="AE73" s="85" t="s">
        <v>1760</v>
      </c>
      <c r="AF73" s="79" t="b">
        <v>0</v>
      </c>
      <c r="AG73" s="79" t="s">
        <v>1797</v>
      </c>
      <c r="AH73" s="79"/>
      <c r="AI73" s="85" t="s">
        <v>1760</v>
      </c>
      <c r="AJ73" s="79" t="b">
        <v>0</v>
      </c>
      <c r="AK73" s="79">
        <v>0</v>
      </c>
      <c r="AL73" s="85" t="s">
        <v>1760</v>
      </c>
      <c r="AM73" s="79" t="s">
        <v>1813</v>
      </c>
      <c r="AN73" s="79" t="b">
        <v>0</v>
      </c>
      <c r="AO73" s="85" t="s">
        <v>1522</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1</v>
      </c>
      <c r="BG73" s="49">
        <v>4.3478260869565215</v>
      </c>
      <c r="BH73" s="48">
        <v>0</v>
      </c>
      <c r="BI73" s="49">
        <v>0</v>
      </c>
      <c r="BJ73" s="48">
        <v>22</v>
      </c>
      <c r="BK73" s="49">
        <v>95.65217391304348</v>
      </c>
      <c r="BL73" s="48">
        <v>23</v>
      </c>
    </row>
    <row r="74" spans="1:64" ht="15">
      <c r="A74" s="64" t="s">
        <v>268</v>
      </c>
      <c r="B74" s="64" t="s">
        <v>268</v>
      </c>
      <c r="C74" s="65" t="s">
        <v>5416</v>
      </c>
      <c r="D74" s="66">
        <v>3</v>
      </c>
      <c r="E74" s="67" t="s">
        <v>132</v>
      </c>
      <c r="F74" s="68">
        <v>32</v>
      </c>
      <c r="G74" s="65"/>
      <c r="H74" s="69"/>
      <c r="I74" s="70"/>
      <c r="J74" s="70"/>
      <c r="K74" s="34" t="s">
        <v>65</v>
      </c>
      <c r="L74" s="77">
        <v>74</v>
      </c>
      <c r="M74" s="77"/>
      <c r="N74" s="72"/>
      <c r="O74" s="79" t="s">
        <v>176</v>
      </c>
      <c r="P74" s="81">
        <v>43574.658368055556</v>
      </c>
      <c r="Q74" s="79" t="s">
        <v>580</v>
      </c>
      <c r="R74" s="82" t="s">
        <v>779</v>
      </c>
      <c r="S74" s="79" t="s">
        <v>875</v>
      </c>
      <c r="T74" s="79"/>
      <c r="U74" s="79"/>
      <c r="V74" s="82" t="s">
        <v>1068</v>
      </c>
      <c r="W74" s="81">
        <v>43574.658368055556</v>
      </c>
      <c r="X74" s="82" t="s">
        <v>1264</v>
      </c>
      <c r="Y74" s="79"/>
      <c r="Z74" s="79"/>
      <c r="AA74" s="85" t="s">
        <v>1523</v>
      </c>
      <c r="AB74" s="79"/>
      <c r="AC74" s="79" t="b">
        <v>0</v>
      </c>
      <c r="AD74" s="79">
        <v>0</v>
      </c>
      <c r="AE74" s="85" t="s">
        <v>1760</v>
      </c>
      <c r="AF74" s="79" t="b">
        <v>0</v>
      </c>
      <c r="AG74" s="79" t="s">
        <v>1797</v>
      </c>
      <c r="AH74" s="79"/>
      <c r="AI74" s="85" t="s">
        <v>1760</v>
      </c>
      <c r="AJ74" s="79" t="b">
        <v>0</v>
      </c>
      <c r="AK74" s="79">
        <v>0</v>
      </c>
      <c r="AL74" s="85" t="s">
        <v>1760</v>
      </c>
      <c r="AM74" s="79" t="s">
        <v>1824</v>
      </c>
      <c r="AN74" s="79" t="b">
        <v>0</v>
      </c>
      <c r="AO74" s="85" t="s">
        <v>1523</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1</v>
      </c>
      <c r="BG74" s="49">
        <v>33.333333333333336</v>
      </c>
      <c r="BH74" s="48">
        <v>0</v>
      </c>
      <c r="BI74" s="49">
        <v>0</v>
      </c>
      <c r="BJ74" s="48">
        <v>2</v>
      </c>
      <c r="BK74" s="49">
        <v>66.66666666666667</v>
      </c>
      <c r="BL74" s="48">
        <v>3</v>
      </c>
    </row>
    <row r="75" spans="1:64" ht="15">
      <c r="A75" s="64" t="s">
        <v>269</v>
      </c>
      <c r="B75" s="64" t="s">
        <v>269</v>
      </c>
      <c r="C75" s="65" t="s">
        <v>5416</v>
      </c>
      <c r="D75" s="66">
        <v>3</v>
      </c>
      <c r="E75" s="67" t="s">
        <v>132</v>
      </c>
      <c r="F75" s="68">
        <v>32</v>
      </c>
      <c r="G75" s="65"/>
      <c r="H75" s="69"/>
      <c r="I75" s="70"/>
      <c r="J75" s="70"/>
      <c r="K75" s="34" t="s">
        <v>65</v>
      </c>
      <c r="L75" s="77">
        <v>75</v>
      </c>
      <c r="M75" s="77"/>
      <c r="N75" s="72"/>
      <c r="O75" s="79" t="s">
        <v>176</v>
      </c>
      <c r="P75" s="81">
        <v>43574.699895833335</v>
      </c>
      <c r="Q75" s="79" t="s">
        <v>581</v>
      </c>
      <c r="R75" s="82" t="s">
        <v>780</v>
      </c>
      <c r="S75" s="79" t="s">
        <v>876</v>
      </c>
      <c r="T75" s="79" t="s">
        <v>934</v>
      </c>
      <c r="U75" s="79"/>
      <c r="V75" s="82" t="s">
        <v>1069</v>
      </c>
      <c r="W75" s="81">
        <v>43574.699895833335</v>
      </c>
      <c r="X75" s="82" t="s">
        <v>1265</v>
      </c>
      <c r="Y75" s="79"/>
      <c r="Z75" s="79"/>
      <c r="AA75" s="85" t="s">
        <v>1524</v>
      </c>
      <c r="AB75" s="79"/>
      <c r="AC75" s="79" t="b">
        <v>0</v>
      </c>
      <c r="AD75" s="79">
        <v>0</v>
      </c>
      <c r="AE75" s="85" t="s">
        <v>1760</v>
      </c>
      <c r="AF75" s="79" t="b">
        <v>0</v>
      </c>
      <c r="AG75" s="79" t="s">
        <v>1797</v>
      </c>
      <c r="AH75" s="79"/>
      <c r="AI75" s="85" t="s">
        <v>1760</v>
      </c>
      <c r="AJ75" s="79" t="b">
        <v>0</v>
      </c>
      <c r="AK75" s="79">
        <v>0</v>
      </c>
      <c r="AL75" s="85" t="s">
        <v>1760</v>
      </c>
      <c r="AM75" s="79" t="s">
        <v>1808</v>
      </c>
      <c r="AN75" s="79" t="b">
        <v>0</v>
      </c>
      <c r="AO75" s="85" t="s">
        <v>1524</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0</v>
      </c>
      <c r="BE75" s="49">
        <v>0</v>
      </c>
      <c r="BF75" s="48">
        <v>1</v>
      </c>
      <c r="BG75" s="49">
        <v>4.761904761904762</v>
      </c>
      <c r="BH75" s="48">
        <v>0</v>
      </c>
      <c r="BI75" s="49">
        <v>0</v>
      </c>
      <c r="BJ75" s="48">
        <v>20</v>
      </c>
      <c r="BK75" s="49">
        <v>95.23809523809524</v>
      </c>
      <c r="BL75" s="48">
        <v>21</v>
      </c>
    </row>
    <row r="76" spans="1:64" ht="15">
      <c r="A76" s="64" t="s">
        <v>270</v>
      </c>
      <c r="B76" s="64" t="s">
        <v>270</v>
      </c>
      <c r="C76" s="65" t="s">
        <v>5416</v>
      </c>
      <c r="D76" s="66">
        <v>3</v>
      </c>
      <c r="E76" s="67" t="s">
        <v>132</v>
      </c>
      <c r="F76" s="68">
        <v>32</v>
      </c>
      <c r="G76" s="65"/>
      <c r="H76" s="69"/>
      <c r="I76" s="70"/>
      <c r="J76" s="70"/>
      <c r="K76" s="34" t="s">
        <v>65</v>
      </c>
      <c r="L76" s="77">
        <v>76</v>
      </c>
      <c r="M76" s="77"/>
      <c r="N76" s="72"/>
      <c r="O76" s="79" t="s">
        <v>176</v>
      </c>
      <c r="P76" s="81">
        <v>43574.677152777775</v>
      </c>
      <c r="Q76" s="79" t="s">
        <v>582</v>
      </c>
      <c r="R76" s="82" t="s">
        <v>781</v>
      </c>
      <c r="S76" s="79" t="s">
        <v>856</v>
      </c>
      <c r="T76" s="79" t="s">
        <v>935</v>
      </c>
      <c r="U76" s="79"/>
      <c r="V76" s="82" t="s">
        <v>1070</v>
      </c>
      <c r="W76" s="81">
        <v>43574.677152777775</v>
      </c>
      <c r="X76" s="82" t="s">
        <v>1266</v>
      </c>
      <c r="Y76" s="79"/>
      <c r="Z76" s="79"/>
      <c r="AA76" s="85" t="s">
        <v>1525</v>
      </c>
      <c r="AB76" s="79"/>
      <c r="AC76" s="79" t="b">
        <v>0</v>
      </c>
      <c r="AD76" s="79">
        <v>3</v>
      </c>
      <c r="AE76" s="85" t="s">
        <v>1760</v>
      </c>
      <c r="AF76" s="79" t="b">
        <v>1</v>
      </c>
      <c r="AG76" s="79" t="s">
        <v>1797</v>
      </c>
      <c r="AH76" s="79"/>
      <c r="AI76" s="85" t="s">
        <v>1803</v>
      </c>
      <c r="AJ76" s="79" t="b">
        <v>0</v>
      </c>
      <c r="AK76" s="79">
        <v>1</v>
      </c>
      <c r="AL76" s="85" t="s">
        <v>1760</v>
      </c>
      <c r="AM76" s="79" t="s">
        <v>1808</v>
      </c>
      <c r="AN76" s="79" t="b">
        <v>0</v>
      </c>
      <c r="AO76" s="85" t="s">
        <v>1525</v>
      </c>
      <c r="AP76" s="79" t="s">
        <v>176</v>
      </c>
      <c r="AQ76" s="79">
        <v>0</v>
      </c>
      <c r="AR76" s="79">
        <v>0</v>
      </c>
      <c r="AS76" s="79"/>
      <c r="AT76" s="79"/>
      <c r="AU76" s="79"/>
      <c r="AV76" s="79"/>
      <c r="AW76" s="79"/>
      <c r="AX76" s="79"/>
      <c r="AY76" s="79"/>
      <c r="AZ76" s="79"/>
      <c r="BA76">
        <v>1</v>
      </c>
      <c r="BB76" s="78" t="str">
        <f>REPLACE(INDEX(GroupVertices[Group],MATCH(Edges[[#This Row],[Vertex 1]],GroupVertices[Vertex],0)),1,1,"")</f>
        <v>62</v>
      </c>
      <c r="BC76" s="78" t="str">
        <f>REPLACE(INDEX(GroupVertices[Group],MATCH(Edges[[#This Row],[Vertex 2]],GroupVertices[Vertex],0)),1,1,"")</f>
        <v>62</v>
      </c>
      <c r="BD76" s="48">
        <v>1</v>
      </c>
      <c r="BE76" s="49">
        <v>1.9607843137254901</v>
      </c>
      <c r="BF76" s="48">
        <v>2</v>
      </c>
      <c r="BG76" s="49">
        <v>3.9215686274509802</v>
      </c>
      <c r="BH76" s="48">
        <v>0</v>
      </c>
      <c r="BI76" s="49">
        <v>0</v>
      </c>
      <c r="BJ76" s="48">
        <v>48</v>
      </c>
      <c r="BK76" s="49">
        <v>94.11764705882354</v>
      </c>
      <c r="BL76" s="48">
        <v>51</v>
      </c>
    </row>
    <row r="77" spans="1:64" ht="15">
      <c r="A77" s="64" t="s">
        <v>271</v>
      </c>
      <c r="B77" s="64" t="s">
        <v>270</v>
      </c>
      <c r="C77" s="65" t="s">
        <v>5416</v>
      </c>
      <c r="D77" s="66">
        <v>3</v>
      </c>
      <c r="E77" s="67" t="s">
        <v>132</v>
      </c>
      <c r="F77" s="68">
        <v>32</v>
      </c>
      <c r="G77" s="65"/>
      <c r="H77" s="69"/>
      <c r="I77" s="70"/>
      <c r="J77" s="70"/>
      <c r="K77" s="34" t="s">
        <v>65</v>
      </c>
      <c r="L77" s="77">
        <v>77</v>
      </c>
      <c r="M77" s="77"/>
      <c r="N77" s="72"/>
      <c r="O77" s="79" t="s">
        <v>528</v>
      </c>
      <c r="P77" s="81">
        <v>43574.706354166665</v>
      </c>
      <c r="Q77" s="79" t="s">
        <v>583</v>
      </c>
      <c r="R77" s="79"/>
      <c r="S77" s="79"/>
      <c r="T77" s="79" t="s">
        <v>936</v>
      </c>
      <c r="U77" s="79"/>
      <c r="V77" s="82" t="s">
        <v>1071</v>
      </c>
      <c r="W77" s="81">
        <v>43574.706354166665</v>
      </c>
      <c r="X77" s="82" t="s">
        <v>1267</v>
      </c>
      <c r="Y77" s="79"/>
      <c r="Z77" s="79"/>
      <c r="AA77" s="85" t="s">
        <v>1526</v>
      </c>
      <c r="AB77" s="79"/>
      <c r="AC77" s="79" t="b">
        <v>0</v>
      </c>
      <c r="AD77" s="79">
        <v>0</v>
      </c>
      <c r="AE77" s="85" t="s">
        <v>1760</v>
      </c>
      <c r="AF77" s="79" t="b">
        <v>1</v>
      </c>
      <c r="AG77" s="79" t="s">
        <v>1797</v>
      </c>
      <c r="AH77" s="79"/>
      <c r="AI77" s="85" t="s">
        <v>1803</v>
      </c>
      <c r="AJ77" s="79" t="b">
        <v>0</v>
      </c>
      <c r="AK77" s="79">
        <v>1</v>
      </c>
      <c r="AL77" s="85" t="s">
        <v>1525</v>
      </c>
      <c r="AM77" s="79" t="s">
        <v>1810</v>
      </c>
      <c r="AN77" s="79" t="b">
        <v>0</v>
      </c>
      <c r="AO77" s="85" t="s">
        <v>1525</v>
      </c>
      <c r="AP77" s="79" t="s">
        <v>176</v>
      </c>
      <c r="AQ77" s="79">
        <v>0</v>
      </c>
      <c r="AR77" s="79">
        <v>0</v>
      </c>
      <c r="AS77" s="79"/>
      <c r="AT77" s="79"/>
      <c r="AU77" s="79"/>
      <c r="AV77" s="79"/>
      <c r="AW77" s="79"/>
      <c r="AX77" s="79"/>
      <c r="AY77" s="79"/>
      <c r="AZ77" s="79"/>
      <c r="BA77">
        <v>1</v>
      </c>
      <c r="BB77" s="78" t="str">
        <f>REPLACE(INDEX(GroupVertices[Group],MATCH(Edges[[#This Row],[Vertex 1]],GroupVertices[Vertex],0)),1,1,"")</f>
        <v>62</v>
      </c>
      <c r="BC77" s="78" t="str">
        <f>REPLACE(INDEX(GroupVertices[Group],MATCH(Edges[[#This Row],[Vertex 2]],GroupVertices[Vertex],0)),1,1,"")</f>
        <v>62</v>
      </c>
      <c r="BD77" s="48">
        <v>0</v>
      </c>
      <c r="BE77" s="49">
        <v>0</v>
      </c>
      <c r="BF77" s="48">
        <v>1</v>
      </c>
      <c r="BG77" s="49">
        <v>4.166666666666667</v>
      </c>
      <c r="BH77" s="48">
        <v>0</v>
      </c>
      <c r="BI77" s="49">
        <v>0</v>
      </c>
      <c r="BJ77" s="48">
        <v>23</v>
      </c>
      <c r="BK77" s="49">
        <v>95.83333333333333</v>
      </c>
      <c r="BL77" s="48">
        <v>24</v>
      </c>
    </row>
    <row r="78" spans="1:64" ht="15">
      <c r="A78" s="64" t="s">
        <v>272</v>
      </c>
      <c r="B78" s="64" t="s">
        <v>272</v>
      </c>
      <c r="C78" s="65" t="s">
        <v>5416</v>
      </c>
      <c r="D78" s="66">
        <v>3</v>
      </c>
      <c r="E78" s="67" t="s">
        <v>132</v>
      </c>
      <c r="F78" s="68">
        <v>32</v>
      </c>
      <c r="G78" s="65"/>
      <c r="H78" s="69"/>
      <c r="I78" s="70"/>
      <c r="J78" s="70"/>
      <c r="K78" s="34" t="s">
        <v>65</v>
      </c>
      <c r="L78" s="77">
        <v>78</v>
      </c>
      <c r="M78" s="77"/>
      <c r="N78" s="72"/>
      <c r="O78" s="79" t="s">
        <v>176</v>
      </c>
      <c r="P78" s="81">
        <v>43574.85907407408</v>
      </c>
      <c r="Q78" s="79" t="s">
        <v>584</v>
      </c>
      <c r="R78" s="82" t="s">
        <v>782</v>
      </c>
      <c r="S78" s="79" t="s">
        <v>877</v>
      </c>
      <c r="T78" s="79"/>
      <c r="U78" s="82" t="s">
        <v>979</v>
      </c>
      <c r="V78" s="82" t="s">
        <v>979</v>
      </c>
      <c r="W78" s="81">
        <v>43574.85907407408</v>
      </c>
      <c r="X78" s="82" t="s">
        <v>1268</v>
      </c>
      <c r="Y78" s="79"/>
      <c r="Z78" s="79"/>
      <c r="AA78" s="85" t="s">
        <v>1527</v>
      </c>
      <c r="AB78" s="79"/>
      <c r="AC78" s="79" t="b">
        <v>0</v>
      </c>
      <c r="AD78" s="79">
        <v>0</v>
      </c>
      <c r="AE78" s="85" t="s">
        <v>1760</v>
      </c>
      <c r="AF78" s="79" t="b">
        <v>0</v>
      </c>
      <c r="AG78" s="79" t="s">
        <v>1797</v>
      </c>
      <c r="AH78" s="79"/>
      <c r="AI78" s="85" t="s">
        <v>1760</v>
      </c>
      <c r="AJ78" s="79" t="b">
        <v>0</v>
      </c>
      <c r="AK78" s="79">
        <v>0</v>
      </c>
      <c r="AL78" s="85" t="s">
        <v>1760</v>
      </c>
      <c r="AM78" s="79" t="s">
        <v>1808</v>
      </c>
      <c r="AN78" s="79" t="b">
        <v>0</v>
      </c>
      <c r="AO78" s="85" t="s">
        <v>1527</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1</v>
      </c>
      <c r="BG78" s="49">
        <v>16.666666666666668</v>
      </c>
      <c r="BH78" s="48">
        <v>0</v>
      </c>
      <c r="BI78" s="49">
        <v>0</v>
      </c>
      <c r="BJ78" s="48">
        <v>5</v>
      </c>
      <c r="BK78" s="49">
        <v>83.33333333333333</v>
      </c>
      <c r="BL78" s="48">
        <v>6</v>
      </c>
    </row>
    <row r="79" spans="1:64" ht="15">
      <c r="A79" s="64" t="s">
        <v>273</v>
      </c>
      <c r="B79" s="64" t="s">
        <v>273</v>
      </c>
      <c r="C79" s="65" t="s">
        <v>5416</v>
      </c>
      <c r="D79" s="66">
        <v>3</v>
      </c>
      <c r="E79" s="67" t="s">
        <v>132</v>
      </c>
      <c r="F79" s="68">
        <v>32</v>
      </c>
      <c r="G79" s="65"/>
      <c r="H79" s="69"/>
      <c r="I79" s="70"/>
      <c r="J79" s="70"/>
      <c r="K79" s="34" t="s">
        <v>65</v>
      </c>
      <c r="L79" s="77">
        <v>79</v>
      </c>
      <c r="M79" s="77"/>
      <c r="N79" s="72"/>
      <c r="O79" s="79" t="s">
        <v>176</v>
      </c>
      <c r="P79" s="81">
        <v>43574.88055555556</v>
      </c>
      <c r="Q79" s="79" t="s">
        <v>585</v>
      </c>
      <c r="R79" s="79"/>
      <c r="S79" s="79"/>
      <c r="T79" s="79"/>
      <c r="U79" s="82" t="s">
        <v>980</v>
      </c>
      <c r="V79" s="82" t="s">
        <v>980</v>
      </c>
      <c r="W79" s="81">
        <v>43574.88055555556</v>
      </c>
      <c r="X79" s="82" t="s">
        <v>1269</v>
      </c>
      <c r="Y79" s="79"/>
      <c r="Z79" s="79"/>
      <c r="AA79" s="85" t="s">
        <v>1528</v>
      </c>
      <c r="AB79" s="79"/>
      <c r="AC79" s="79" t="b">
        <v>0</v>
      </c>
      <c r="AD79" s="79">
        <v>1</v>
      </c>
      <c r="AE79" s="85" t="s">
        <v>1760</v>
      </c>
      <c r="AF79" s="79" t="b">
        <v>0</v>
      </c>
      <c r="AG79" s="79" t="s">
        <v>1797</v>
      </c>
      <c r="AH79" s="79"/>
      <c r="AI79" s="85" t="s">
        <v>1760</v>
      </c>
      <c r="AJ79" s="79" t="b">
        <v>0</v>
      </c>
      <c r="AK79" s="79">
        <v>0</v>
      </c>
      <c r="AL79" s="85" t="s">
        <v>1760</v>
      </c>
      <c r="AM79" s="79" t="s">
        <v>1808</v>
      </c>
      <c r="AN79" s="79" t="b">
        <v>0</v>
      </c>
      <c r="AO79" s="85" t="s">
        <v>1528</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4</v>
      </c>
      <c r="BE79" s="49">
        <v>8.695652173913043</v>
      </c>
      <c r="BF79" s="48">
        <v>1</v>
      </c>
      <c r="BG79" s="49">
        <v>2.1739130434782608</v>
      </c>
      <c r="BH79" s="48">
        <v>0</v>
      </c>
      <c r="BI79" s="49">
        <v>0</v>
      </c>
      <c r="BJ79" s="48">
        <v>41</v>
      </c>
      <c r="BK79" s="49">
        <v>89.1304347826087</v>
      </c>
      <c r="BL79" s="48">
        <v>46</v>
      </c>
    </row>
    <row r="80" spans="1:64" ht="15">
      <c r="A80" s="64" t="s">
        <v>274</v>
      </c>
      <c r="B80" s="64" t="s">
        <v>308</v>
      </c>
      <c r="C80" s="65" t="s">
        <v>5416</v>
      </c>
      <c r="D80" s="66">
        <v>3</v>
      </c>
      <c r="E80" s="67" t="s">
        <v>132</v>
      </c>
      <c r="F80" s="68">
        <v>32</v>
      </c>
      <c r="G80" s="65"/>
      <c r="H80" s="69"/>
      <c r="I80" s="70"/>
      <c r="J80" s="70"/>
      <c r="K80" s="34" t="s">
        <v>65</v>
      </c>
      <c r="L80" s="77">
        <v>80</v>
      </c>
      <c r="M80" s="77"/>
      <c r="N80" s="72"/>
      <c r="O80" s="79" t="s">
        <v>529</v>
      </c>
      <c r="P80" s="81">
        <v>43574.90917824074</v>
      </c>
      <c r="Q80" s="79" t="s">
        <v>586</v>
      </c>
      <c r="R80" s="79"/>
      <c r="S80" s="79"/>
      <c r="T80" s="79"/>
      <c r="U80" s="79"/>
      <c r="V80" s="82" t="s">
        <v>1072</v>
      </c>
      <c r="W80" s="81">
        <v>43574.90917824074</v>
      </c>
      <c r="X80" s="82" t="s">
        <v>1270</v>
      </c>
      <c r="Y80" s="79"/>
      <c r="Z80" s="79"/>
      <c r="AA80" s="85" t="s">
        <v>1529</v>
      </c>
      <c r="AB80" s="85" t="s">
        <v>1730</v>
      </c>
      <c r="AC80" s="79" t="b">
        <v>0</v>
      </c>
      <c r="AD80" s="79">
        <v>0</v>
      </c>
      <c r="AE80" s="85" t="s">
        <v>1766</v>
      </c>
      <c r="AF80" s="79" t="b">
        <v>0</v>
      </c>
      <c r="AG80" s="79" t="s">
        <v>1797</v>
      </c>
      <c r="AH80" s="79"/>
      <c r="AI80" s="85" t="s">
        <v>1760</v>
      </c>
      <c r="AJ80" s="79" t="b">
        <v>0</v>
      </c>
      <c r="AK80" s="79">
        <v>0</v>
      </c>
      <c r="AL80" s="85" t="s">
        <v>1760</v>
      </c>
      <c r="AM80" s="79" t="s">
        <v>1808</v>
      </c>
      <c r="AN80" s="79" t="b">
        <v>0</v>
      </c>
      <c r="AO80" s="85" t="s">
        <v>1730</v>
      </c>
      <c r="AP80" s="79" t="s">
        <v>176</v>
      </c>
      <c r="AQ80" s="79">
        <v>0</v>
      </c>
      <c r="AR80" s="79">
        <v>0</v>
      </c>
      <c r="AS80" s="79"/>
      <c r="AT80" s="79"/>
      <c r="AU80" s="79"/>
      <c r="AV80" s="79"/>
      <c r="AW80" s="79"/>
      <c r="AX80" s="79"/>
      <c r="AY80" s="79"/>
      <c r="AZ80" s="79"/>
      <c r="BA80">
        <v>1</v>
      </c>
      <c r="BB80" s="78" t="str">
        <f>REPLACE(INDEX(GroupVertices[Group],MATCH(Edges[[#This Row],[Vertex 1]],GroupVertices[Vertex],0)),1,1,"")</f>
        <v>31</v>
      </c>
      <c r="BC80" s="78" t="str">
        <f>REPLACE(INDEX(GroupVertices[Group],MATCH(Edges[[#This Row],[Vertex 2]],GroupVertices[Vertex],0)),1,1,"")</f>
        <v>31</v>
      </c>
      <c r="BD80" s="48">
        <v>2</v>
      </c>
      <c r="BE80" s="49">
        <v>4.166666666666667</v>
      </c>
      <c r="BF80" s="48">
        <v>3</v>
      </c>
      <c r="BG80" s="49">
        <v>6.25</v>
      </c>
      <c r="BH80" s="48">
        <v>0</v>
      </c>
      <c r="BI80" s="49">
        <v>0</v>
      </c>
      <c r="BJ80" s="48">
        <v>43</v>
      </c>
      <c r="BK80" s="49">
        <v>89.58333333333333</v>
      </c>
      <c r="BL80" s="48">
        <v>48</v>
      </c>
    </row>
    <row r="81" spans="1:64" ht="15">
      <c r="A81" s="64" t="s">
        <v>275</v>
      </c>
      <c r="B81" s="64" t="s">
        <v>453</v>
      </c>
      <c r="C81" s="65" t="s">
        <v>5416</v>
      </c>
      <c r="D81" s="66">
        <v>3</v>
      </c>
      <c r="E81" s="67" t="s">
        <v>132</v>
      </c>
      <c r="F81" s="68">
        <v>32</v>
      </c>
      <c r="G81" s="65"/>
      <c r="H81" s="69"/>
      <c r="I81" s="70"/>
      <c r="J81" s="70"/>
      <c r="K81" s="34" t="s">
        <v>65</v>
      </c>
      <c r="L81" s="77">
        <v>81</v>
      </c>
      <c r="M81" s="77"/>
      <c r="N81" s="72"/>
      <c r="O81" s="79" t="s">
        <v>528</v>
      </c>
      <c r="P81" s="81">
        <v>43574.93976851852</v>
      </c>
      <c r="Q81" s="79" t="s">
        <v>587</v>
      </c>
      <c r="R81" s="82" t="s">
        <v>783</v>
      </c>
      <c r="S81" s="79" t="s">
        <v>878</v>
      </c>
      <c r="T81" s="79"/>
      <c r="U81" s="79"/>
      <c r="V81" s="82" t="s">
        <v>1073</v>
      </c>
      <c r="W81" s="81">
        <v>43574.93976851852</v>
      </c>
      <c r="X81" s="82" t="s">
        <v>1271</v>
      </c>
      <c r="Y81" s="79"/>
      <c r="Z81" s="79"/>
      <c r="AA81" s="85" t="s">
        <v>1530</v>
      </c>
      <c r="AB81" s="79"/>
      <c r="AC81" s="79" t="b">
        <v>0</v>
      </c>
      <c r="AD81" s="79">
        <v>0</v>
      </c>
      <c r="AE81" s="85" t="s">
        <v>1760</v>
      </c>
      <c r="AF81" s="79" t="b">
        <v>0</v>
      </c>
      <c r="AG81" s="79" t="s">
        <v>1797</v>
      </c>
      <c r="AH81" s="79"/>
      <c r="AI81" s="85" t="s">
        <v>1760</v>
      </c>
      <c r="AJ81" s="79" t="b">
        <v>0</v>
      </c>
      <c r="AK81" s="79">
        <v>0</v>
      </c>
      <c r="AL81" s="85" t="s">
        <v>1760</v>
      </c>
      <c r="AM81" s="79" t="s">
        <v>1808</v>
      </c>
      <c r="AN81" s="79" t="b">
        <v>0</v>
      </c>
      <c r="AO81" s="85" t="s">
        <v>1530</v>
      </c>
      <c r="AP81" s="79" t="s">
        <v>176</v>
      </c>
      <c r="AQ81" s="79">
        <v>0</v>
      </c>
      <c r="AR81" s="79">
        <v>0</v>
      </c>
      <c r="AS81" s="79"/>
      <c r="AT81" s="79"/>
      <c r="AU81" s="79"/>
      <c r="AV81" s="79"/>
      <c r="AW81" s="79"/>
      <c r="AX81" s="79"/>
      <c r="AY81" s="79"/>
      <c r="AZ81" s="79"/>
      <c r="BA81">
        <v>1</v>
      </c>
      <c r="BB81" s="78" t="str">
        <f>REPLACE(INDEX(GroupVertices[Group],MATCH(Edges[[#This Row],[Vertex 1]],GroupVertices[Vertex],0)),1,1,"")</f>
        <v>19</v>
      </c>
      <c r="BC81" s="78" t="str">
        <f>REPLACE(INDEX(GroupVertices[Group],MATCH(Edges[[#This Row],[Vertex 2]],GroupVertices[Vertex],0)),1,1,"")</f>
        <v>19</v>
      </c>
      <c r="BD81" s="48"/>
      <c r="BE81" s="49"/>
      <c r="BF81" s="48"/>
      <c r="BG81" s="49"/>
      <c r="BH81" s="48"/>
      <c r="BI81" s="49"/>
      <c r="BJ81" s="48"/>
      <c r="BK81" s="49"/>
      <c r="BL81" s="48"/>
    </row>
    <row r="82" spans="1:64" ht="15">
      <c r="A82" s="64" t="s">
        <v>275</v>
      </c>
      <c r="B82" s="64" t="s">
        <v>454</v>
      </c>
      <c r="C82" s="65" t="s">
        <v>5416</v>
      </c>
      <c r="D82" s="66">
        <v>3</v>
      </c>
      <c r="E82" s="67" t="s">
        <v>132</v>
      </c>
      <c r="F82" s="68">
        <v>32</v>
      </c>
      <c r="G82" s="65"/>
      <c r="H82" s="69"/>
      <c r="I82" s="70"/>
      <c r="J82" s="70"/>
      <c r="K82" s="34" t="s">
        <v>65</v>
      </c>
      <c r="L82" s="77">
        <v>82</v>
      </c>
      <c r="M82" s="77"/>
      <c r="N82" s="72"/>
      <c r="O82" s="79" t="s">
        <v>528</v>
      </c>
      <c r="P82" s="81">
        <v>43574.93976851852</v>
      </c>
      <c r="Q82" s="79" t="s">
        <v>587</v>
      </c>
      <c r="R82" s="82" t="s">
        <v>783</v>
      </c>
      <c r="S82" s="79" t="s">
        <v>878</v>
      </c>
      <c r="T82" s="79"/>
      <c r="U82" s="79"/>
      <c r="V82" s="82" t="s">
        <v>1073</v>
      </c>
      <c r="W82" s="81">
        <v>43574.93976851852</v>
      </c>
      <c r="X82" s="82" t="s">
        <v>1271</v>
      </c>
      <c r="Y82" s="79"/>
      <c r="Z82" s="79"/>
      <c r="AA82" s="85" t="s">
        <v>1530</v>
      </c>
      <c r="AB82" s="79"/>
      <c r="AC82" s="79" t="b">
        <v>0</v>
      </c>
      <c r="AD82" s="79">
        <v>0</v>
      </c>
      <c r="AE82" s="85" t="s">
        <v>1760</v>
      </c>
      <c r="AF82" s="79" t="b">
        <v>0</v>
      </c>
      <c r="AG82" s="79" t="s">
        <v>1797</v>
      </c>
      <c r="AH82" s="79"/>
      <c r="AI82" s="85" t="s">
        <v>1760</v>
      </c>
      <c r="AJ82" s="79" t="b">
        <v>0</v>
      </c>
      <c r="AK82" s="79">
        <v>0</v>
      </c>
      <c r="AL82" s="85" t="s">
        <v>1760</v>
      </c>
      <c r="AM82" s="79" t="s">
        <v>1808</v>
      </c>
      <c r="AN82" s="79" t="b">
        <v>0</v>
      </c>
      <c r="AO82" s="85" t="s">
        <v>1530</v>
      </c>
      <c r="AP82" s="79" t="s">
        <v>176</v>
      </c>
      <c r="AQ82" s="79">
        <v>0</v>
      </c>
      <c r="AR82" s="79">
        <v>0</v>
      </c>
      <c r="AS82" s="79"/>
      <c r="AT82" s="79"/>
      <c r="AU82" s="79"/>
      <c r="AV82" s="79"/>
      <c r="AW82" s="79"/>
      <c r="AX82" s="79"/>
      <c r="AY82" s="79"/>
      <c r="AZ82" s="79"/>
      <c r="BA82">
        <v>1</v>
      </c>
      <c r="BB82" s="78" t="str">
        <f>REPLACE(INDEX(GroupVertices[Group],MATCH(Edges[[#This Row],[Vertex 1]],GroupVertices[Vertex],0)),1,1,"")</f>
        <v>19</v>
      </c>
      <c r="BC82" s="78" t="str">
        <f>REPLACE(INDEX(GroupVertices[Group],MATCH(Edges[[#This Row],[Vertex 2]],GroupVertices[Vertex],0)),1,1,"")</f>
        <v>19</v>
      </c>
      <c r="BD82" s="48"/>
      <c r="BE82" s="49"/>
      <c r="BF82" s="48"/>
      <c r="BG82" s="49"/>
      <c r="BH82" s="48"/>
      <c r="BI82" s="49"/>
      <c r="BJ82" s="48"/>
      <c r="BK82" s="49"/>
      <c r="BL82" s="48"/>
    </row>
    <row r="83" spans="1:64" ht="15">
      <c r="A83" s="64" t="s">
        <v>275</v>
      </c>
      <c r="B83" s="64" t="s">
        <v>455</v>
      </c>
      <c r="C83" s="65" t="s">
        <v>5416</v>
      </c>
      <c r="D83" s="66">
        <v>3</v>
      </c>
      <c r="E83" s="67" t="s">
        <v>132</v>
      </c>
      <c r="F83" s="68">
        <v>32</v>
      </c>
      <c r="G83" s="65"/>
      <c r="H83" s="69"/>
      <c r="I83" s="70"/>
      <c r="J83" s="70"/>
      <c r="K83" s="34" t="s">
        <v>65</v>
      </c>
      <c r="L83" s="77">
        <v>83</v>
      </c>
      <c r="M83" s="77"/>
      <c r="N83" s="72"/>
      <c r="O83" s="79" t="s">
        <v>528</v>
      </c>
      <c r="P83" s="81">
        <v>43574.93976851852</v>
      </c>
      <c r="Q83" s="79" t="s">
        <v>587</v>
      </c>
      <c r="R83" s="82" t="s">
        <v>783</v>
      </c>
      <c r="S83" s="79" t="s">
        <v>878</v>
      </c>
      <c r="T83" s="79"/>
      <c r="U83" s="79"/>
      <c r="V83" s="82" t="s">
        <v>1073</v>
      </c>
      <c r="W83" s="81">
        <v>43574.93976851852</v>
      </c>
      <c r="X83" s="82" t="s">
        <v>1271</v>
      </c>
      <c r="Y83" s="79"/>
      <c r="Z83" s="79"/>
      <c r="AA83" s="85" t="s">
        <v>1530</v>
      </c>
      <c r="AB83" s="79"/>
      <c r="AC83" s="79" t="b">
        <v>0</v>
      </c>
      <c r="AD83" s="79">
        <v>0</v>
      </c>
      <c r="AE83" s="85" t="s">
        <v>1760</v>
      </c>
      <c r="AF83" s="79" t="b">
        <v>0</v>
      </c>
      <c r="AG83" s="79" t="s">
        <v>1797</v>
      </c>
      <c r="AH83" s="79"/>
      <c r="AI83" s="85" t="s">
        <v>1760</v>
      </c>
      <c r="AJ83" s="79" t="b">
        <v>0</v>
      </c>
      <c r="AK83" s="79">
        <v>0</v>
      </c>
      <c r="AL83" s="85" t="s">
        <v>1760</v>
      </c>
      <c r="AM83" s="79" t="s">
        <v>1808</v>
      </c>
      <c r="AN83" s="79" t="b">
        <v>0</v>
      </c>
      <c r="AO83" s="85" t="s">
        <v>1530</v>
      </c>
      <c r="AP83" s="79" t="s">
        <v>176</v>
      </c>
      <c r="AQ83" s="79">
        <v>0</v>
      </c>
      <c r="AR83" s="79">
        <v>0</v>
      </c>
      <c r="AS83" s="79"/>
      <c r="AT83" s="79"/>
      <c r="AU83" s="79"/>
      <c r="AV83" s="79"/>
      <c r="AW83" s="79"/>
      <c r="AX83" s="79"/>
      <c r="AY83" s="79"/>
      <c r="AZ83" s="79"/>
      <c r="BA83">
        <v>1</v>
      </c>
      <c r="BB83" s="78" t="str">
        <f>REPLACE(INDEX(GroupVertices[Group],MATCH(Edges[[#This Row],[Vertex 1]],GroupVertices[Vertex],0)),1,1,"")</f>
        <v>19</v>
      </c>
      <c r="BC83" s="78" t="str">
        <f>REPLACE(INDEX(GroupVertices[Group],MATCH(Edges[[#This Row],[Vertex 2]],GroupVertices[Vertex],0)),1,1,"")</f>
        <v>19</v>
      </c>
      <c r="BD83" s="48">
        <v>0</v>
      </c>
      <c r="BE83" s="49">
        <v>0</v>
      </c>
      <c r="BF83" s="48">
        <v>1</v>
      </c>
      <c r="BG83" s="49">
        <v>5.555555555555555</v>
      </c>
      <c r="BH83" s="48">
        <v>0</v>
      </c>
      <c r="BI83" s="49">
        <v>0</v>
      </c>
      <c r="BJ83" s="48">
        <v>17</v>
      </c>
      <c r="BK83" s="49">
        <v>94.44444444444444</v>
      </c>
      <c r="BL83" s="48">
        <v>18</v>
      </c>
    </row>
    <row r="84" spans="1:64" ht="15">
      <c r="A84" s="64" t="s">
        <v>276</v>
      </c>
      <c r="B84" s="64" t="s">
        <v>456</v>
      </c>
      <c r="C84" s="65" t="s">
        <v>5416</v>
      </c>
      <c r="D84" s="66">
        <v>3</v>
      </c>
      <c r="E84" s="67" t="s">
        <v>132</v>
      </c>
      <c r="F84" s="68">
        <v>32</v>
      </c>
      <c r="G84" s="65"/>
      <c r="H84" s="69"/>
      <c r="I84" s="70"/>
      <c r="J84" s="70"/>
      <c r="K84" s="34" t="s">
        <v>65</v>
      </c>
      <c r="L84" s="77">
        <v>84</v>
      </c>
      <c r="M84" s="77"/>
      <c r="N84" s="72"/>
      <c r="O84" s="79" t="s">
        <v>528</v>
      </c>
      <c r="P84" s="81">
        <v>43574.9591087963</v>
      </c>
      <c r="Q84" s="79" t="s">
        <v>588</v>
      </c>
      <c r="R84" s="82" t="s">
        <v>784</v>
      </c>
      <c r="S84" s="79" t="s">
        <v>879</v>
      </c>
      <c r="T84" s="79" t="s">
        <v>937</v>
      </c>
      <c r="U84" s="79"/>
      <c r="V84" s="82" t="s">
        <v>1074</v>
      </c>
      <c r="W84" s="81">
        <v>43574.9591087963</v>
      </c>
      <c r="X84" s="82" t="s">
        <v>1272</v>
      </c>
      <c r="Y84" s="79"/>
      <c r="Z84" s="79"/>
      <c r="AA84" s="85" t="s">
        <v>1531</v>
      </c>
      <c r="AB84" s="79"/>
      <c r="AC84" s="79" t="b">
        <v>0</v>
      </c>
      <c r="AD84" s="79">
        <v>3</v>
      </c>
      <c r="AE84" s="85" t="s">
        <v>1760</v>
      </c>
      <c r="AF84" s="79" t="b">
        <v>0</v>
      </c>
      <c r="AG84" s="79" t="s">
        <v>1797</v>
      </c>
      <c r="AH84" s="79"/>
      <c r="AI84" s="85" t="s">
        <v>1760</v>
      </c>
      <c r="AJ84" s="79" t="b">
        <v>0</v>
      </c>
      <c r="AK84" s="79">
        <v>1</v>
      </c>
      <c r="AL84" s="85" t="s">
        <v>1760</v>
      </c>
      <c r="AM84" s="79" t="s">
        <v>1813</v>
      </c>
      <c r="AN84" s="79" t="b">
        <v>0</v>
      </c>
      <c r="AO84" s="85" t="s">
        <v>1531</v>
      </c>
      <c r="AP84" s="79" t="s">
        <v>176</v>
      </c>
      <c r="AQ84" s="79">
        <v>0</v>
      </c>
      <c r="AR84" s="79">
        <v>0</v>
      </c>
      <c r="AS84" s="79"/>
      <c r="AT84" s="79"/>
      <c r="AU84" s="79"/>
      <c r="AV84" s="79"/>
      <c r="AW84" s="79"/>
      <c r="AX84" s="79"/>
      <c r="AY84" s="79"/>
      <c r="AZ84" s="79"/>
      <c r="BA84">
        <v>1</v>
      </c>
      <c r="BB84" s="78" t="str">
        <f>REPLACE(INDEX(GroupVertices[Group],MATCH(Edges[[#This Row],[Vertex 1]],GroupVertices[Vertex],0)),1,1,"")</f>
        <v>61</v>
      </c>
      <c r="BC84" s="78" t="str">
        <f>REPLACE(INDEX(GroupVertices[Group],MATCH(Edges[[#This Row],[Vertex 2]],GroupVertices[Vertex],0)),1,1,"")</f>
        <v>61</v>
      </c>
      <c r="BD84" s="48">
        <v>1</v>
      </c>
      <c r="BE84" s="49">
        <v>2.6315789473684212</v>
      </c>
      <c r="BF84" s="48">
        <v>1</v>
      </c>
      <c r="BG84" s="49">
        <v>2.6315789473684212</v>
      </c>
      <c r="BH84" s="48">
        <v>0</v>
      </c>
      <c r="BI84" s="49">
        <v>0</v>
      </c>
      <c r="BJ84" s="48">
        <v>36</v>
      </c>
      <c r="BK84" s="49">
        <v>94.73684210526316</v>
      </c>
      <c r="BL84" s="48">
        <v>38</v>
      </c>
    </row>
    <row r="85" spans="1:64" ht="15">
      <c r="A85" s="64" t="s">
        <v>277</v>
      </c>
      <c r="B85" s="64" t="s">
        <v>301</v>
      </c>
      <c r="C85" s="65" t="s">
        <v>5416</v>
      </c>
      <c r="D85" s="66">
        <v>3</v>
      </c>
      <c r="E85" s="67" t="s">
        <v>132</v>
      </c>
      <c r="F85" s="68">
        <v>32</v>
      </c>
      <c r="G85" s="65"/>
      <c r="H85" s="69"/>
      <c r="I85" s="70"/>
      <c r="J85" s="70"/>
      <c r="K85" s="34" t="s">
        <v>65</v>
      </c>
      <c r="L85" s="77">
        <v>85</v>
      </c>
      <c r="M85" s="77"/>
      <c r="N85" s="72"/>
      <c r="O85" s="79" t="s">
        <v>528</v>
      </c>
      <c r="P85" s="81">
        <v>43575.02967592593</v>
      </c>
      <c r="Q85" s="79" t="s">
        <v>531</v>
      </c>
      <c r="R85" s="79"/>
      <c r="S85" s="79"/>
      <c r="T85" s="79"/>
      <c r="U85" s="79"/>
      <c r="V85" s="82" t="s">
        <v>1075</v>
      </c>
      <c r="W85" s="81">
        <v>43575.02967592593</v>
      </c>
      <c r="X85" s="82" t="s">
        <v>1273</v>
      </c>
      <c r="Y85" s="79"/>
      <c r="Z85" s="79"/>
      <c r="AA85" s="85" t="s">
        <v>1532</v>
      </c>
      <c r="AB85" s="79"/>
      <c r="AC85" s="79" t="b">
        <v>0</v>
      </c>
      <c r="AD85" s="79">
        <v>0</v>
      </c>
      <c r="AE85" s="85" t="s">
        <v>1760</v>
      </c>
      <c r="AF85" s="79" t="b">
        <v>0</v>
      </c>
      <c r="AG85" s="79" t="s">
        <v>1797</v>
      </c>
      <c r="AH85" s="79"/>
      <c r="AI85" s="85" t="s">
        <v>1760</v>
      </c>
      <c r="AJ85" s="79" t="b">
        <v>0</v>
      </c>
      <c r="AK85" s="79">
        <v>27</v>
      </c>
      <c r="AL85" s="85" t="s">
        <v>1559</v>
      </c>
      <c r="AM85" s="79" t="s">
        <v>1808</v>
      </c>
      <c r="AN85" s="79" t="b">
        <v>0</v>
      </c>
      <c r="AO85" s="85" t="s">
        <v>1559</v>
      </c>
      <c r="AP85" s="79" t="s">
        <v>176</v>
      </c>
      <c r="AQ85" s="79">
        <v>0</v>
      </c>
      <c r="AR85" s="79">
        <v>0</v>
      </c>
      <c r="AS85" s="79"/>
      <c r="AT85" s="79"/>
      <c r="AU85" s="79"/>
      <c r="AV85" s="79"/>
      <c r="AW85" s="79"/>
      <c r="AX85" s="79"/>
      <c r="AY85" s="79"/>
      <c r="AZ85" s="79"/>
      <c r="BA85">
        <v>1</v>
      </c>
      <c r="BB85" s="78" t="str">
        <f>REPLACE(INDEX(GroupVertices[Group],MATCH(Edges[[#This Row],[Vertex 1]],GroupVertices[Vertex],0)),1,1,"")</f>
        <v>5</v>
      </c>
      <c r="BC85" s="78" t="str">
        <f>REPLACE(INDEX(GroupVertices[Group],MATCH(Edges[[#This Row],[Vertex 2]],GroupVertices[Vertex],0)),1,1,"")</f>
        <v>5</v>
      </c>
      <c r="BD85" s="48">
        <v>1</v>
      </c>
      <c r="BE85" s="49">
        <v>4.3478260869565215</v>
      </c>
      <c r="BF85" s="48">
        <v>1</v>
      </c>
      <c r="BG85" s="49">
        <v>4.3478260869565215</v>
      </c>
      <c r="BH85" s="48">
        <v>0</v>
      </c>
      <c r="BI85" s="49">
        <v>0</v>
      </c>
      <c r="BJ85" s="48">
        <v>21</v>
      </c>
      <c r="BK85" s="49">
        <v>91.30434782608695</v>
      </c>
      <c r="BL85" s="48">
        <v>23</v>
      </c>
    </row>
    <row r="86" spans="1:64" ht="15">
      <c r="A86" s="64" t="s">
        <v>278</v>
      </c>
      <c r="B86" s="64" t="s">
        <v>292</v>
      </c>
      <c r="C86" s="65" t="s">
        <v>5416</v>
      </c>
      <c r="D86" s="66">
        <v>3</v>
      </c>
      <c r="E86" s="67" t="s">
        <v>132</v>
      </c>
      <c r="F86" s="68">
        <v>32</v>
      </c>
      <c r="G86" s="65"/>
      <c r="H86" s="69"/>
      <c r="I86" s="70"/>
      <c r="J86" s="70"/>
      <c r="K86" s="34" t="s">
        <v>65</v>
      </c>
      <c r="L86" s="77">
        <v>86</v>
      </c>
      <c r="M86" s="77"/>
      <c r="N86" s="72"/>
      <c r="O86" s="79" t="s">
        <v>528</v>
      </c>
      <c r="P86" s="81">
        <v>43575.03760416667</v>
      </c>
      <c r="Q86" s="79" t="s">
        <v>589</v>
      </c>
      <c r="R86" s="82" t="s">
        <v>785</v>
      </c>
      <c r="S86" s="79" t="s">
        <v>880</v>
      </c>
      <c r="T86" s="79"/>
      <c r="U86" s="79"/>
      <c r="V86" s="82" t="s">
        <v>1076</v>
      </c>
      <c r="W86" s="81">
        <v>43575.03760416667</v>
      </c>
      <c r="X86" s="82" t="s">
        <v>1274</v>
      </c>
      <c r="Y86" s="79"/>
      <c r="Z86" s="79"/>
      <c r="AA86" s="85" t="s">
        <v>1533</v>
      </c>
      <c r="AB86" s="79"/>
      <c r="AC86" s="79" t="b">
        <v>0</v>
      </c>
      <c r="AD86" s="79">
        <v>0</v>
      </c>
      <c r="AE86" s="85" t="s">
        <v>1760</v>
      </c>
      <c r="AF86" s="79" t="b">
        <v>0</v>
      </c>
      <c r="AG86" s="79" t="s">
        <v>1797</v>
      </c>
      <c r="AH86" s="79"/>
      <c r="AI86" s="85" t="s">
        <v>1760</v>
      </c>
      <c r="AJ86" s="79" t="b">
        <v>0</v>
      </c>
      <c r="AK86" s="79">
        <v>2</v>
      </c>
      <c r="AL86" s="85" t="s">
        <v>1548</v>
      </c>
      <c r="AM86" s="79" t="s">
        <v>1806</v>
      </c>
      <c r="AN86" s="79" t="b">
        <v>0</v>
      </c>
      <c r="AO86" s="85" t="s">
        <v>1548</v>
      </c>
      <c r="AP86" s="79" t="s">
        <v>176</v>
      </c>
      <c r="AQ86" s="79">
        <v>0</v>
      </c>
      <c r="AR86" s="79">
        <v>0</v>
      </c>
      <c r="AS86" s="79"/>
      <c r="AT86" s="79"/>
      <c r="AU86" s="79"/>
      <c r="AV86" s="79"/>
      <c r="AW86" s="79"/>
      <c r="AX86" s="79"/>
      <c r="AY86" s="79"/>
      <c r="AZ86" s="79"/>
      <c r="BA86">
        <v>1</v>
      </c>
      <c r="BB86" s="78" t="str">
        <f>REPLACE(INDEX(GroupVertices[Group],MATCH(Edges[[#This Row],[Vertex 1]],GroupVertices[Vertex],0)),1,1,"")</f>
        <v>33</v>
      </c>
      <c r="BC86" s="78" t="str">
        <f>REPLACE(INDEX(GroupVertices[Group],MATCH(Edges[[#This Row],[Vertex 2]],GroupVertices[Vertex],0)),1,1,"")</f>
        <v>33</v>
      </c>
      <c r="BD86" s="48">
        <v>0</v>
      </c>
      <c r="BE86" s="49">
        <v>0</v>
      </c>
      <c r="BF86" s="48">
        <v>1</v>
      </c>
      <c r="BG86" s="49">
        <v>6.666666666666667</v>
      </c>
      <c r="BH86" s="48">
        <v>0</v>
      </c>
      <c r="BI86" s="49">
        <v>0</v>
      </c>
      <c r="BJ86" s="48">
        <v>14</v>
      </c>
      <c r="BK86" s="49">
        <v>93.33333333333333</v>
      </c>
      <c r="BL86" s="48">
        <v>15</v>
      </c>
    </row>
    <row r="87" spans="1:64" ht="15">
      <c r="A87" s="64" t="s">
        <v>279</v>
      </c>
      <c r="B87" s="64" t="s">
        <v>280</v>
      </c>
      <c r="C87" s="65" t="s">
        <v>5416</v>
      </c>
      <c r="D87" s="66">
        <v>3</v>
      </c>
      <c r="E87" s="67" t="s">
        <v>132</v>
      </c>
      <c r="F87" s="68">
        <v>32</v>
      </c>
      <c r="G87" s="65"/>
      <c r="H87" s="69"/>
      <c r="I87" s="70"/>
      <c r="J87" s="70"/>
      <c r="K87" s="34" t="s">
        <v>66</v>
      </c>
      <c r="L87" s="77">
        <v>87</v>
      </c>
      <c r="M87" s="77"/>
      <c r="N87" s="72"/>
      <c r="O87" s="79" t="s">
        <v>528</v>
      </c>
      <c r="P87" s="81">
        <v>43570.61597222222</v>
      </c>
      <c r="Q87" s="79" t="s">
        <v>590</v>
      </c>
      <c r="R87" s="82" t="s">
        <v>786</v>
      </c>
      <c r="S87" s="79" t="s">
        <v>853</v>
      </c>
      <c r="T87" s="79" t="s">
        <v>938</v>
      </c>
      <c r="U87" s="82" t="s">
        <v>981</v>
      </c>
      <c r="V87" s="82" t="s">
        <v>981</v>
      </c>
      <c r="W87" s="81">
        <v>43570.61597222222</v>
      </c>
      <c r="X87" s="82" t="s">
        <v>1275</v>
      </c>
      <c r="Y87" s="79"/>
      <c r="Z87" s="79"/>
      <c r="AA87" s="85" t="s">
        <v>1534</v>
      </c>
      <c r="AB87" s="79"/>
      <c r="AC87" s="79" t="b">
        <v>0</v>
      </c>
      <c r="AD87" s="79">
        <v>5</v>
      </c>
      <c r="AE87" s="85" t="s">
        <v>1760</v>
      </c>
      <c r="AF87" s="79" t="b">
        <v>0</v>
      </c>
      <c r="AG87" s="79" t="s">
        <v>1797</v>
      </c>
      <c r="AH87" s="79"/>
      <c r="AI87" s="85" t="s">
        <v>1760</v>
      </c>
      <c r="AJ87" s="79" t="b">
        <v>0</v>
      </c>
      <c r="AK87" s="79">
        <v>2</v>
      </c>
      <c r="AL87" s="85" t="s">
        <v>1760</v>
      </c>
      <c r="AM87" s="79" t="s">
        <v>1808</v>
      </c>
      <c r="AN87" s="79" t="b">
        <v>0</v>
      </c>
      <c r="AO87" s="85" t="s">
        <v>1534</v>
      </c>
      <c r="AP87" s="79" t="s">
        <v>1839</v>
      </c>
      <c r="AQ87" s="79">
        <v>0</v>
      </c>
      <c r="AR87" s="79">
        <v>0</v>
      </c>
      <c r="AS87" s="79"/>
      <c r="AT87" s="79"/>
      <c r="AU87" s="79"/>
      <c r="AV87" s="79"/>
      <c r="AW87" s="79"/>
      <c r="AX87" s="79"/>
      <c r="AY87" s="79"/>
      <c r="AZ87" s="79"/>
      <c r="BA87">
        <v>1</v>
      </c>
      <c r="BB87" s="78" t="str">
        <f>REPLACE(INDEX(GroupVertices[Group],MATCH(Edges[[#This Row],[Vertex 1]],GroupVertices[Vertex],0)),1,1,"")</f>
        <v>34</v>
      </c>
      <c r="BC87" s="78" t="str">
        <f>REPLACE(INDEX(GroupVertices[Group],MATCH(Edges[[#This Row],[Vertex 2]],GroupVertices[Vertex],0)),1,1,"")</f>
        <v>34</v>
      </c>
      <c r="BD87" s="48">
        <v>0</v>
      </c>
      <c r="BE87" s="49">
        <v>0</v>
      </c>
      <c r="BF87" s="48">
        <v>2</v>
      </c>
      <c r="BG87" s="49">
        <v>12.5</v>
      </c>
      <c r="BH87" s="48">
        <v>0</v>
      </c>
      <c r="BI87" s="49">
        <v>0</v>
      </c>
      <c r="BJ87" s="48">
        <v>14</v>
      </c>
      <c r="BK87" s="49">
        <v>87.5</v>
      </c>
      <c r="BL87" s="48">
        <v>16</v>
      </c>
    </row>
    <row r="88" spans="1:64" ht="15">
      <c r="A88" s="64" t="s">
        <v>280</v>
      </c>
      <c r="B88" s="64" t="s">
        <v>279</v>
      </c>
      <c r="C88" s="65" t="s">
        <v>5416</v>
      </c>
      <c r="D88" s="66">
        <v>3</v>
      </c>
      <c r="E88" s="67" t="s">
        <v>132</v>
      </c>
      <c r="F88" s="68">
        <v>32</v>
      </c>
      <c r="G88" s="65"/>
      <c r="H88" s="69"/>
      <c r="I88" s="70"/>
      <c r="J88" s="70"/>
      <c r="K88" s="34" t="s">
        <v>66</v>
      </c>
      <c r="L88" s="77">
        <v>88</v>
      </c>
      <c r="M88" s="77"/>
      <c r="N88" s="72"/>
      <c r="O88" s="79" t="s">
        <v>528</v>
      </c>
      <c r="P88" s="81">
        <v>43575.29620370371</v>
      </c>
      <c r="Q88" s="79" t="s">
        <v>591</v>
      </c>
      <c r="R88" s="82" t="s">
        <v>786</v>
      </c>
      <c r="S88" s="79" t="s">
        <v>853</v>
      </c>
      <c r="T88" s="79"/>
      <c r="U88" s="79"/>
      <c r="V88" s="82" t="s">
        <v>1077</v>
      </c>
      <c r="W88" s="81">
        <v>43575.29620370371</v>
      </c>
      <c r="X88" s="82" t="s">
        <v>1276</v>
      </c>
      <c r="Y88" s="79"/>
      <c r="Z88" s="79"/>
      <c r="AA88" s="85" t="s">
        <v>1535</v>
      </c>
      <c r="AB88" s="79"/>
      <c r="AC88" s="79" t="b">
        <v>0</v>
      </c>
      <c r="AD88" s="79">
        <v>0</v>
      </c>
      <c r="AE88" s="85" t="s">
        <v>1760</v>
      </c>
      <c r="AF88" s="79" t="b">
        <v>0</v>
      </c>
      <c r="AG88" s="79" t="s">
        <v>1797</v>
      </c>
      <c r="AH88" s="79"/>
      <c r="AI88" s="85" t="s">
        <v>1760</v>
      </c>
      <c r="AJ88" s="79" t="b">
        <v>0</v>
      </c>
      <c r="AK88" s="79">
        <v>2</v>
      </c>
      <c r="AL88" s="85" t="s">
        <v>1534</v>
      </c>
      <c r="AM88" s="79" t="s">
        <v>1814</v>
      </c>
      <c r="AN88" s="79" t="b">
        <v>0</v>
      </c>
      <c r="AO88" s="85" t="s">
        <v>1534</v>
      </c>
      <c r="AP88" s="79" t="s">
        <v>176</v>
      </c>
      <c r="AQ88" s="79">
        <v>0</v>
      </c>
      <c r="AR88" s="79">
        <v>0</v>
      </c>
      <c r="AS88" s="79"/>
      <c r="AT88" s="79"/>
      <c r="AU88" s="79"/>
      <c r="AV88" s="79"/>
      <c r="AW88" s="79"/>
      <c r="AX88" s="79"/>
      <c r="AY88" s="79"/>
      <c r="AZ88" s="79"/>
      <c r="BA88">
        <v>1</v>
      </c>
      <c r="BB88" s="78" t="str">
        <f>REPLACE(INDEX(GroupVertices[Group],MATCH(Edges[[#This Row],[Vertex 1]],GroupVertices[Vertex],0)),1,1,"")</f>
        <v>34</v>
      </c>
      <c r="BC88" s="78" t="str">
        <f>REPLACE(INDEX(GroupVertices[Group],MATCH(Edges[[#This Row],[Vertex 2]],GroupVertices[Vertex],0)),1,1,"")</f>
        <v>34</v>
      </c>
      <c r="BD88" s="48">
        <v>0</v>
      </c>
      <c r="BE88" s="49">
        <v>0</v>
      </c>
      <c r="BF88" s="48">
        <v>2</v>
      </c>
      <c r="BG88" s="49">
        <v>13.333333333333334</v>
      </c>
      <c r="BH88" s="48">
        <v>0</v>
      </c>
      <c r="BI88" s="49">
        <v>0</v>
      </c>
      <c r="BJ88" s="48">
        <v>13</v>
      </c>
      <c r="BK88" s="49">
        <v>86.66666666666667</v>
      </c>
      <c r="BL88" s="48">
        <v>15</v>
      </c>
    </row>
    <row r="89" spans="1:64" ht="15">
      <c r="A89" s="64" t="s">
        <v>280</v>
      </c>
      <c r="B89" s="64" t="s">
        <v>280</v>
      </c>
      <c r="C89" s="65" t="s">
        <v>5416</v>
      </c>
      <c r="D89" s="66">
        <v>3</v>
      </c>
      <c r="E89" s="67" t="s">
        <v>132</v>
      </c>
      <c r="F89" s="68">
        <v>32</v>
      </c>
      <c r="G89" s="65"/>
      <c r="H89" s="69"/>
      <c r="I89" s="70"/>
      <c r="J89" s="70"/>
      <c r="K89" s="34" t="s">
        <v>65</v>
      </c>
      <c r="L89" s="77">
        <v>89</v>
      </c>
      <c r="M89" s="77"/>
      <c r="N89" s="72"/>
      <c r="O89" s="79" t="s">
        <v>176</v>
      </c>
      <c r="P89" s="81">
        <v>43572.677835648145</v>
      </c>
      <c r="Q89" s="82" t="s">
        <v>592</v>
      </c>
      <c r="R89" s="82" t="s">
        <v>760</v>
      </c>
      <c r="S89" s="79" t="s">
        <v>853</v>
      </c>
      <c r="T89" s="79"/>
      <c r="U89" s="79"/>
      <c r="V89" s="82" t="s">
        <v>1077</v>
      </c>
      <c r="W89" s="81">
        <v>43572.677835648145</v>
      </c>
      <c r="X89" s="82" t="s">
        <v>1277</v>
      </c>
      <c r="Y89" s="79"/>
      <c r="Z89" s="79"/>
      <c r="AA89" s="85" t="s">
        <v>1536</v>
      </c>
      <c r="AB89" s="79"/>
      <c r="AC89" s="79" t="b">
        <v>0</v>
      </c>
      <c r="AD89" s="79">
        <v>1</v>
      </c>
      <c r="AE89" s="85" t="s">
        <v>1760</v>
      </c>
      <c r="AF89" s="79" t="b">
        <v>0</v>
      </c>
      <c r="AG89" s="79" t="s">
        <v>1798</v>
      </c>
      <c r="AH89" s="79"/>
      <c r="AI89" s="85" t="s">
        <v>1760</v>
      </c>
      <c r="AJ89" s="79" t="b">
        <v>0</v>
      </c>
      <c r="AK89" s="79">
        <v>1</v>
      </c>
      <c r="AL89" s="85" t="s">
        <v>1760</v>
      </c>
      <c r="AM89" s="79" t="s">
        <v>1808</v>
      </c>
      <c r="AN89" s="79" t="b">
        <v>0</v>
      </c>
      <c r="AO89" s="85" t="s">
        <v>1536</v>
      </c>
      <c r="AP89" s="79" t="s">
        <v>176</v>
      </c>
      <c r="AQ89" s="79">
        <v>0</v>
      </c>
      <c r="AR89" s="79">
        <v>0</v>
      </c>
      <c r="AS89" s="79"/>
      <c r="AT89" s="79"/>
      <c r="AU89" s="79"/>
      <c r="AV89" s="79"/>
      <c r="AW89" s="79"/>
      <c r="AX89" s="79"/>
      <c r="AY89" s="79"/>
      <c r="AZ89" s="79"/>
      <c r="BA89">
        <v>1</v>
      </c>
      <c r="BB89" s="78" t="str">
        <f>REPLACE(INDEX(GroupVertices[Group],MATCH(Edges[[#This Row],[Vertex 1]],GroupVertices[Vertex],0)),1,1,"")</f>
        <v>34</v>
      </c>
      <c r="BC89" s="78" t="str">
        <f>REPLACE(INDEX(GroupVertices[Group],MATCH(Edges[[#This Row],[Vertex 2]],GroupVertices[Vertex],0)),1,1,"")</f>
        <v>34</v>
      </c>
      <c r="BD89" s="48">
        <v>0</v>
      </c>
      <c r="BE89" s="49">
        <v>0</v>
      </c>
      <c r="BF89" s="48">
        <v>0</v>
      </c>
      <c r="BG89" s="49">
        <v>0</v>
      </c>
      <c r="BH89" s="48">
        <v>0</v>
      </c>
      <c r="BI89" s="49">
        <v>0</v>
      </c>
      <c r="BJ89" s="48">
        <v>0</v>
      </c>
      <c r="BK89" s="49">
        <v>0</v>
      </c>
      <c r="BL89" s="48">
        <v>0</v>
      </c>
    </row>
    <row r="90" spans="1:64" ht="15">
      <c r="A90" s="64" t="s">
        <v>281</v>
      </c>
      <c r="B90" s="64" t="s">
        <v>457</v>
      </c>
      <c r="C90" s="65" t="s">
        <v>5416</v>
      </c>
      <c r="D90" s="66">
        <v>3</v>
      </c>
      <c r="E90" s="67" t="s">
        <v>132</v>
      </c>
      <c r="F90" s="68">
        <v>32</v>
      </c>
      <c r="G90" s="65"/>
      <c r="H90" s="69"/>
      <c r="I90" s="70"/>
      <c r="J90" s="70"/>
      <c r="K90" s="34" t="s">
        <v>65</v>
      </c>
      <c r="L90" s="77">
        <v>90</v>
      </c>
      <c r="M90" s="77"/>
      <c r="N90" s="72"/>
      <c r="O90" s="79" t="s">
        <v>528</v>
      </c>
      <c r="P90" s="81">
        <v>43575.563425925924</v>
      </c>
      <c r="Q90" s="79" t="s">
        <v>593</v>
      </c>
      <c r="R90" s="79"/>
      <c r="S90" s="79"/>
      <c r="T90" s="79" t="s">
        <v>939</v>
      </c>
      <c r="U90" s="79"/>
      <c r="V90" s="82" t="s">
        <v>1078</v>
      </c>
      <c r="W90" s="81">
        <v>43575.563425925924</v>
      </c>
      <c r="X90" s="82" t="s">
        <v>1278</v>
      </c>
      <c r="Y90" s="79"/>
      <c r="Z90" s="79"/>
      <c r="AA90" s="85" t="s">
        <v>1537</v>
      </c>
      <c r="AB90" s="85" t="s">
        <v>1731</v>
      </c>
      <c r="AC90" s="79" t="b">
        <v>0</v>
      </c>
      <c r="AD90" s="79">
        <v>1</v>
      </c>
      <c r="AE90" s="85" t="s">
        <v>1767</v>
      </c>
      <c r="AF90" s="79" t="b">
        <v>0</v>
      </c>
      <c r="AG90" s="79" t="s">
        <v>1797</v>
      </c>
      <c r="AH90" s="79"/>
      <c r="AI90" s="85" t="s">
        <v>1760</v>
      </c>
      <c r="AJ90" s="79" t="b">
        <v>0</v>
      </c>
      <c r="AK90" s="79">
        <v>0</v>
      </c>
      <c r="AL90" s="85" t="s">
        <v>1760</v>
      </c>
      <c r="AM90" s="79" t="s">
        <v>1814</v>
      </c>
      <c r="AN90" s="79" t="b">
        <v>0</v>
      </c>
      <c r="AO90" s="85" t="s">
        <v>1731</v>
      </c>
      <c r="AP90" s="79" t="s">
        <v>176</v>
      </c>
      <c r="AQ90" s="79">
        <v>0</v>
      </c>
      <c r="AR90" s="79">
        <v>0</v>
      </c>
      <c r="AS90" s="79"/>
      <c r="AT90" s="79"/>
      <c r="AU90" s="79"/>
      <c r="AV90" s="79"/>
      <c r="AW90" s="79"/>
      <c r="AX90" s="79"/>
      <c r="AY90" s="79"/>
      <c r="AZ90" s="79"/>
      <c r="BA90">
        <v>1</v>
      </c>
      <c r="BB90" s="78" t="str">
        <f>REPLACE(INDEX(GroupVertices[Group],MATCH(Edges[[#This Row],[Vertex 1]],GroupVertices[Vertex],0)),1,1,"")</f>
        <v>11</v>
      </c>
      <c r="BC90" s="78" t="str">
        <f>REPLACE(INDEX(GroupVertices[Group],MATCH(Edges[[#This Row],[Vertex 2]],GroupVertices[Vertex],0)),1,1,"")</f>
        <v>11</v>
      </c>
      <c r="BD90" s="48"/>
      <c r="BE90" s="49"/>
      <c r="BF90" s="48"/>
      <c r="BG90" s="49"/>
      <c r="BH90" s="48"/>
      <c r="BI90" s="49"/>
      <c r="BJ90" s="48"/>
      <c r="BK90" s="49"/>
      <c r="BL90" s="48"/>
    </row>
    <row r="91" spans="1:64" ht="15">
      <c r="A91" s="64" t="s">
        <v>281</v>
      </c>
      <c r="B91" s="64" t="s">
        <v>458</v>
      </c>
      <c r="C91" s="65" t="s">
        <v>5416</v>
      </c>
      <c r="D91" s="66">
        <v>3</v>
      </c>
      <c r="E91" s="67" t="s">
        <v>132</v>
      </c>
      <c r="F91" s="68">
        <v>32</v>
      </c>
      <c r="G91" s="65"/>
      <c r="H91" s="69"/>
      <c r="I91" s="70"/>
      <c r="J91" s="70"/>
      <c r="K91" s="34" t="s">
        <v>65</v>
      </c>
      <c r="L91" s="77">
        <v>91</v>
      </c>
      <c r="M91" s="77"/>
      <c r="N91" s="72"/>
      <c r="O91" s="79" t="s">
        <v>528</v>
      </c>
      <c r="P91" s="81">
        <v>43575.563425925924</v>
      </c>
      <c r="Q91" s="79" t="s">
        <v>593</v>
      </c>
      <c r="R91" s="79"/>
      <c r="S91" s="79"/>
      <c r="T91" s="79" t="s">
        <v>939</v>
      </c>
      <c r="U91" s="79"/>
      <c r="V91" s="82" t="s">
        <v>1078</v>
      </c>
      <c r="W91" s="81">
        <v>43575.563425925924</v>
      </c>
      <c r="X91" s="82" t="s">
        <v>1278</v>
      </c>
      <c r="Y91" s="79"/>
      <c r="Z91" s="79"/>
      <c r="AA91" s="85" t="s">
        <v>1537</v>
      </c>
      <c r="AB91" s="85" t="s">
        <v>1731</v>
      </c>
      <c r="AC91" s="79" t="b">
        <v>0</v>
      </c>
      <c r="AD91" s="79">
        <v>1</v>
      </c>
      <c r="AE91" s="85" t="s">
        <v>1767</v>
      </c>
      <c r="AF91" s="79" t="b">
        <v>0</v>
      </c>
      <c r="AG91" s="79" t="s">
        <v>1797</v>
      </c>
      <c r="AH91" s="79"/>
      <c r="AI91" s="85" t="s">
        <v>1760</v>
      </c>
      <c r="AJ91" s="79" t="b">
        <v>0</v>
      </c>
      <c r="AK91" s="79">
        <v>0</v>
      </c>
      <c r="AL91" s="85" t="s">
        <v>1760</v>
      </c>
      <c r="AM91" s="79" t="s">
        <v>1814</v>
      </c>
      <c r="AN91" s="79" t="b">
        <v>0</v>
      </c>
      <c r="AO91" s="85" t="s">
        <v>1731</v>
      </c>
      <c r="AP91" s="79" t="s">
        <v>176</v>
      </c>
      <c r="AQ91" s="79">
        <v>0</v>
      </c>
      <c r="AR91" s="79">
        <v>0</v>
      </c>
      <c r="AS91" s="79"/>
      <c r="AT91" s="79"/>
      <c r="AU91" s="79"/>
      <c r="AV91" s="79"/>
      <c r="AW91" s="79"/>
      <c r="AX91" s="79"/>
      <c r="AY91" s="79"/>
      <c r="AZ91" s="79"/>
      <c r="BA91">
        <v>1</v>
      </c>
      <c r="BB91" s="78" t="str">
        <f>REPLACE(INDEX(GroupVertices[Group],MATCH(Edges[[#This Row],[Vertex 1]],GroupVertices[Vertex],0)),1,1,"")</f>
        <v>11</v>
      </c>
      <c r="BC91" s="78" t="str">
        <f>REPLACE(INDEX(GroupVertices[Group],MATCH(Edges[[#This Row],[Vertex 2]],GroupVertices[Vertex],0)),1,1,"")</f>
        <v>11</v>
      </c>
      <c r="BD91" s="48"/>
      <c r="BE91" s="49"/>
      <c r="BF91" s="48"/>
      <c r="BG91" s="49"/>
      <c r="BH91" s="48"/>
      <c r="BI91" s="49"/>
      <c r="BJ91" s="48"/>
      <c r="BK91" s="49"/>
      <c r="BL91" s="48"/>
    </row>
    <row r="92" spans="1:64" ht="15">
      <c r="A92" s="64" t="s">
        <v>281</v>
      </c>
      <c r="B92" s="64" t="s">
        <v>459</v>
      </c>
      <c r="C92" s="65" t="s">
        <v>5416</v>
      </c>
      <c r="D92" s="66">
        <v>3</v>
      </c>
      <c r="E92" s="67" t="s">
        <v>132</v>
      </c>
      <c r="F92" s="68">
        <v>32</v>
      </c>
      <c r="G92" s="65"/>
      <c r="H92" s="69"/>
      <c r="I92" s="70"/>
      <c r="J92" s="70"/>
      <c r="K92" s="34" t="s">
        <v>65</v>
      </c>
      <c r="L92" s="77">
        <v>92</v>
      </c>
      <c r="M92" s="77"/>
      <c r="N92" s="72"/>
      <c r="O92" s="79" t="s">
        <v>528</v>
      </c>
      <c r="P92" s="81">
        <v>43575.563425925924</v>
      </c>
      <c r="Q92" s="79" t="s">
        <v>593</v>
      </c>
      <c r="R92" s="79"/>
      <c r="S92" s="79"/>
      <c r="T92" s="79" t="s">
        <v>939</v>
      </c>
      <c r="U92" s="79"/>
      <c r="V92" s="82" t="s">
        <v>1078</v>
      </c>
      <c r="W92" s="81">
        <v>43575.563425925924</v>
      </c>
      <c r="X92" s="82" t="s">
        <v>1278</v>
      </c>
      <c r="Y92" s="79"/>
      <c r="Z92" s="79"/>
      <c r="AA92" s="85" t="s">
        <v>1537</v>
      </c>
      <c r="AB92" s="85" t="s">
        <v>1731</v>
      </c>
      <c r="AC92" s="79" t="b">
        <v>0</v>
      </c>
      <c r="AD92" s="79">
        <v>1</v>
      </c>
      <c r="AE92" s="85" t="s">
        <v>1767</v>
      </c>
      <c r="AF92" s="79" t="b">
        <v>0</v>
      </c>
      <c r="AG92" s="79" t="s">
        <v>1797</v>
      </c>
      <c r="AH92" s="79"/>
      <c r="AI92" s="85" t="s">
        <v>1760</v>
      </c>
      <c r="AJ92" s="79" t="b">
        <v>0</v>
      </c>
      <c r="AK92" s="79">
        <v>0</v>
      </c>
      <c r="AL92" s="85" t="s">
        <v>1760</v>
      </c>
      <c r="AM92" s="79" t="s">
        <v>1814</v>
      </c>
      <c r="AN92" s="79" t="b">
        <v>0</v>
      </c>
      <c r="AO92" s="85" t="s">
        <v>1731</v>
      </c>
      <c r="AP92" s="79" t="s">
        <v>176</v>
      </c>
      <c r="AQ92" s="79">
        <v>0</v>
      </c>
      <c r="AR92" s="79">
        <v>0</v>
      </c>
      <c r="AS92" s="79"/>
      <c r="AT92" s="79"/>
      <c r="AU92" s="79"/>
      <c r="AV92" s="79"/>
      <c r="AW92" s="79"/>
      <c r="AX92" s="79"/>
      <c r="AY92" s="79"/>
      <c r="AZ92" s="79"/>
      <c r="BA92">
        <v>1</v>
      </c>
      <c r="BB92" s="78" t="str">
        <f>REPLACE(INDEX(GroupVertices[Group],MATCH(Edges[[#This Row],[Vertex 1]],GroupVertices[Vertex],0)),1,1,"")</f>
        <v>11</v>
      </c>
      <c r="BC92" s="78" t="str">
        <f>REPLACE(INDEX(GroupVertices[Group],MATCH(Edges[[#This Row],[Vertex 2]],GroupVertices[Vertex],0)),1,1,"")</f>
        <v>11</v>
      </c>
      <c r="BD92" s="48"/>
      <c r="BE92" s="49"/>
      <c r="BF92" s="48"/>
      <c r="BG92" s="49"/>
      <c r="BH92" s="48"/>
      <c r="BI92" s="49"/>
      <c r="BJ92" s="48"/>
      <c r="BK92" s="49"/>
      <c r="BL92" s="48"/>
    </row>
    <row r="93" spans="1:64" ht="15">
      <c r="A93" s="64" t="s">
        <v>281</v>
      </c>
      <c r="B93" s="64" t="s">
        <v>460</v>
      </c>
      <c r="C93" s="65" t="s">
        <v>5416</v>
      </c>
      <c r="D93" s="66">
        <v>3</v>
      </c>
      <c r="E93" s="67" t="s">
        <v>132</v>
      </c>
      <c r="F93" s="68">
        <v>32</v>
      </c>
      <c r="G93" s="65"/>
      <c r="H93" s="69"/>
      <c r="I93" s="70"/>
      <c r="J93" s="70"/>
      <c r="K93" s="34" t="s">
        <v>65</v>
      </c>
      <c r="L93" s="77">
        <v>93</v>
      </c>
      <c r="M93" s="77"/>
      <c r="N93" s="72"/>
      <c r="O93" s="79" t="s">
        <v>528</v>
      </c>
      <c r="P93" s="81">
        <v>43575.563425925924</v>
      </c>
      <c r="Q93" s="79" t="s">
        <v>593</v>
      </c>
      <c r="R93" s="79"/>
      <c r="S93" s="79"/>
      <c r="T93" s="79" t="s">
        <v>939</v>
      </c>
      <c r="U93" s="79"/>
      <c r="V93" s="82" t="s">
        <v>1078</v>
      </c>
      <c r="W93" s="81">
        <v>43575.563425925924</v>
      </c>
      <c r="X93" s="82" t="s">
        <v>1278</v>
      </c>
      <c r="Y93" s="79"/>
      <c r="Z93" s="79"/>
      <c r="AA93" s="85" t="s">
        <v>1537</v>
      </c>
      <c r="AB93" s="85" t="s">
        <v>1731</v>
      </c>
      <c r="AC93" s="79" t="b">
        <v>0</v>
      </c>
      <c r="AD93" s="79">
        <v>1</v>
      </c>
      <c r="AE93" s="85" t="s">
        <v>1767</v>
      </c>
      <c r="AF93" s="79" t="b">
        <v>0</v>
      </c>
      <c r="AG93" s="79" t="s">
        <v>1797</v>
      </c>
      <c r="AH93" s="79"/>
      <c r="AI93" s="85" t="s">
        <v>1760</v>
      </c>
      <c r="AJ93" s="79" t="b">
        <v>0</v>
      </c>
      <c r="AK93" s="79">
        <v>0</v>
      </c>
      <c r="AL93" s="85" t="s">
        <v>1760</v>
      </c>
      <c r="AM93" s="79" t="s">
        <v>1814</v>
      </c>
      <c r="AN93" s="79" t="b">
        <v>0</v>
      </c>
      <c r="AO93" s="85" t="s">
        <v>1731</v>
      </c>
      <c r="AP93" s="79" t="s">
        <v>176</v>
      </c>
      <c r="AQ93" s="79">
        <v>0</v>
      </c>
      <c r="AR93" s="79">
        <v>0</v>
      </c>
      <c r="AS93" s="79"/>
      <c r="AT93" s="79"/>
      <c r="AU93" s="79"/>
      <c r="AV93" s="79"/>
      <c r="AW93" s="79"/>
      <c r="AX93" s="79"/>
      <c r="AY93" s="79"/>
      <c r="AZ93" s="79"/>
      <c r="BA93">
        <v>1</v>
      </c>
      <c r="BB93" s="78" t="str">
        <f>REPLACE(INDEX(GroupVertices[Group],MATCH(Edges[[#This Row],[Vertex 1]],GroupVertices[Vertex],0)),1,1,"")</f>
        <v>11</v>
      </c>
      <c r="BC93" s="78" t="str">
        <f>REPLACE(INDEX(GroupVertices[Group],MATCH(Edges[[#This Row],[Vertex 2]],GroupVertices[Vertex],0)),1,1,"")</f>
        <v>11</v>
      </c>
      <c r="BD93" s="48"/>
      <c r="BE93" s="49"/>
      <c r="BF93" s="48"/>
      <c r="BG93" s="49"/>
      <c r="BH93" s="48"/>
      <c r="BI93" s="49"/>
      <c r="BJ93" s="48"/>
      <c r="BK93" s="49"/>
      <c r="BL93" s="48"/>
    </row>
    <row r="94" spans="1:64" ht="15">
      <c r="A94" s="64" t="s">
        <v>281</v>
      </c>
      <c r="B94" s="64" t="s">
        <v>461</v>
      </c>
      <c r="C94" s="65" t="s">
        <v>5416</v>
      </c>
      <c r="D94" s="66">
        <v>3</v>
      </c>
      <c r="E94" s="67" t="s">
        <v>132</v>
      </c>
      <c r="F94" s="68">
        <v>32</v>
      </c>
      <c r="G94" s="65"/>
      <c r="H94" s="69"/>
      <c r="I94" s="70"/>
      <c r="J94" s="70"/>
      <c r="K94" s="34" t="s">
        <v>65</v>
      </c>
      <c r="L94" s="77">
        <v>94</v>
      </c>
      <c r="M94" s="77"/>
      <c r="N94" s="72"/>
      <c r="O94" s="79" t="s">
        <v>529</v>
      </c>
      <c r="P94" s="81">
        <v>43575.563425925924</v>
      </c>
      <c r="Q94" s="79" t="s">
        <v>593</v>
      </c>
      <c r="R94" s="79"/>
      <c r="S94" s="79"/>
      <c r="T94" s="79" t="s">
        <v>939</v>
      </c>
      <c r="U94" s="79"/>
      <c r="V94" s="82" t="s">
        <v>1078</v>
      </c>
      <c r="W94" s="81">
        <v>43575.563425925924</v>
      </c>
      <c r="X94" s="82" t="s">
        <v>1278</v>
      </c>
      <c r="Y94" s="79"/>
      <c r="Z94" s="79"/>
      <c r="AA94" s="85" t="s">
        <v>1537</v>
      </c>
      <c r="AB94" s="85" t="s">
        <v>1731</v>
      </c>
      <c r="AC94" s="79" t="b">
        <v>0</v>
      </c>
      <c r="AD94" s="79">
        <v>1</v>
      </c>
      <c r="AE94" s="85" t="s">
        <v>1767</v>
      </c>
      <c r="AF94" s="79" t="b">
        <v>0</v>
      </c>
      <c r="AG94" s="79" t="s">
        <v>1797</v>
      </c>
      <c r="AH94" s="79"/>
      <c r="AI94" s="85" t="s">
        <v>1760</v>
      </c>
      <c r="AJ94" s="79" t="b">
        <v>0</v>
      </c>
      <c r="AK94" s="79">
        <v>0</v>
      </c>
      <c r="AL94" s="85" t="s">
        <v>1760</v>
      </c>
      <c r="AM94" s="79" t="s">
        <v>1814</v>
      </c>
      <c r="AN94" s="79" t="b">
        <v>0</v>
      </c>
      <c r="AO94" s="85" t="s">
        <v>1731</v>
      </c>
      <c r="AP94" s="79" t="s">
        <v>176</v>
      </c>
      <c r="AQ94" s="79">
        <v>0</v>
      </c>
      <c r="AR94" s="79">
        <v>0</v>
      </c>
      <c r="AS94" s="79"/>
      <c r="AT94" s="79"/>
      <c r="AU94" s="79"/>
      <c r="AV94" s="79"/>
      <c r="AW94" s="79"/>
      <c r="AX94" s="79"/>
      <c r="AY94" s="79"/>
      <c r="AZ94" s="79"/>
      <c r="BA94">
        <v>1</v>
      </c>
      <c r="BB94" s="78" t="str">
        <f>REPLACE(INDEX(GroupVertices[Group],MATCH(Edges[[#This Row],[Vertex 1]],GroupVertices[Vertex],0)),1,1,"")</f>
        <v>11</v>
      </c>
      <c r="BC94" s="78" t="str">
        <f>REPLACE(INDEX(GroupVertices[Group],MATCH(Edges[[#This Row],[Vertex 2]],GroupVertices[Vertex],0)),1,1,"")</f>
        <v>11</v>
      </c>
      <c r="BD94" s="48">
        <v>2</v>
      </c>
      <c r="BE94" s="49">
        <v>8</v>
      </c>
      <c r="BF94" s="48">
        <v>2</v>
      </c>
      <c r="BG94" s="49">
        <v>8</v>
      </c>
      <c r="BH94" s="48">
        <v>0</v>
      </c>
      <c r="BI94" s="49">
        <v>0</v>
      </c>
      <c r="BJ94" s="48">
        <v>21</v>
      </c>
      <c r="BK94" s="49">
        <v>84</v>
      </c>
      <c r="BL94" s="48">
        <v>25</v>
      </c>
    </row>
    <row r="95" spans="1:64" ht="15">
      <c r="A95" s="64" t="s">
        <v>282</v>
      </c>
      <c r="B95" s="64" t="s">
        <v>462</v>
      </c>
      <c r="C95" s="65" t="s">
        <v>5416</v>
      </c>
      <c r="D95" s="66">
        <v>3</v>
      </c>
      <c r="E95" s="67" t="s">
        <v>132</v>
      </c>
      <c r="F95" s="68">
        <v>32</v>
      </c>
      <c r="G95" s="65"/>
      <c r="H95" s="69"/>
      <c r="I95" s="70"/>
      <c r="J95" s="70"/>
      <c r="K95" s="34" t="s">
        <v>65</v>
      </c>
      <c r="L95" s="77">
        <v>95</v>
      </c>
      <c r="M95" s="77"/>
      <c r="N95" s="72"/>
      <c r="O95" s="79" t="s">
        <v>528</v>
      </c>
      <c r="P95" s="81">
        <v>43575.65802083333</v>
      </c>
      <c r="Q95" s="79" t="s">
        <v>594</v>
      </c>
      <c r="R95" s="82" t="s">
        <v>787</v>
      </c>
      <c r="S95" s="79" t="s">
        <v>881</v>
      </c>
      <c r="T95" s="79"/>
      <c r="U95" s="79"/>
      <c r="V95" s="82" t="s">
        <v>1079</v>
      </c>
      <c r="W95" s="81">
        <v>43575.65802083333</v>
      </c>
      <c r="X95" s="82" t="s">
        <v>1279</v>
      </c>
      <c r="Y95" s="79"/>
      <c r="Z95" s="79"/>
      <c r="AA95" s="85" t="s">
        <v>1538</v>
      </c>
      <c r="AB95" s="79"/>
      <c r="AC95" s="79" t="b">
        <v>0</v>
      </c>
      <c r="AD95" s="79">
        <v>1</v>
      </c>
      <c r="AE95" s="85" t="s">
        <v>1760</v>
      </c>
      <c r="AF95" s="79" t="b">
        <v>0</v>
      </c>
      <c r="AG95" s="79" t="s">
        <v>1797</v>
      </c>
      <c r="AH95" s="79"/>
      <c r="AI95" s="85" t="s">
        <v>1760</v>
      </c>
      <c r="AJ95" s="79" t="b">
        <v>0</v>
      </c>
      <c r="AK95" s="79">
        <v>0</v>
      </c>
      <c r="AL95" s="85" t="s">
        <v>1760</v>
      </c>
      <c r="AM95" s="79" t="s">
        <v>1814</v>
      </c>
      <c r="AN95" s="79" t="b">
        <v>0</v>
      </c>
      <c r="AO95" s="85" t="s">
        <v>1538</v>
      </c>
      <c r="AP95" s="79" t="s">
        <v>176</v>
      </c>
      <c r="AQ95" s="79">
        <v>0</v>
      </c>
      <c r="AR95" s="79">
        <v>0</v>
      </c>
      <c r="AS95" s="79"/>
      <c r="AT95" s="79"/>
      <c r="AU95" s="79"/>
      <c r="AV95" s="79"/>
      <c r="AW95" s="79"/>
      <c r="AX95" s="79"/>
      <c r="AY95" s="79"/>
      <c r="AZ95" s="79"/>
      <c r="BA95">
        <v>1</v>
      </c>
      <c r="BB95" s="78" t="str">
        <f>REPLACE(INDEX(GroupVertices[Group],MATCH(Edges[[#This Row],[Vertex 1]],GroupVertices[Vertex],0)),1,1,"")</f>
        <v>60</v>
      </c>
      <c r="BC95" s="78" t="str">
        <f>REPLACE(INDEX(GroupVertices[Group],MATCH(Edges[[#This Row],[Vertex 2]],GroupVertices[Vertex],0)),1,1,"")</f>
        <v>60</v>
      </c>
      <c r="BD95" s="48">
        <v>0</v>
      </c>
      <c r="BE95" s="49">
        <v>0</v>
      </c>
      <c r="BF95" s="48">
        <v>2</v>
      </c>
      <c r="BG95" s="49">
        <v>40</v>
      </c>
      <c r="BH95" s="48">
        <v>0</v>
      </c>
      <c r="BI95" s="49">
        <v>0</v>
      </c>
      <c r="BJ95" s="48">
        <v>3</v>
      </c>
      <c r="BK95" s="49">
        <v>60</v>
      </c>
      <c r="BL95" s="48">
        <v>5</v>
      </c>
    </row>
    <row r="96" spans="1:64" ht="15">
      <c r="A96" s="64" t="s">
        <v>283</v>
      </c>
      <c r="B96" s="64" t="s">
        <v>283</v>
      </c>
      <c r="C96" s="65" t="s">
        <v>5416</v>
      </c>
      <c r="D96" s="66">
        <v>3</v>
      </c>
      <c r="E96" s="67" t="s">
        <v>132</v>
      </c>
      <c r="F96" s="68">
        <v>32</v>
      </c>
      <c r="G96" s="65"/>
      <c r="H96" s="69"/>
      <c r="I96" s="70"/>
      <c r="J96" s="70"/>
      <c r="K96" s="34" t="s">
        <v>65</v>
      </c>
      <c r="L96" s="77">
        <v>96</v>
      </c>
      <c r="M96" s="77"/>
      <c r="N96" s="72"/>
      <c r="O96" s="79" t="s">
        <v>176</v>
      </c>
      <c r="P96" s="81">
        <v>43575.7505787037</v>
      </c>
      <c r="Q96" s="79" t="s">
        <v>595</v>
      </c>
      <c r="R96" s="82" t="s">
        <v>788</v>
      </c>
      <c r="S96" s="79" t="s">
        <v>882</v>
      </c>
      <c r="T96" s="79"/>
      <c r="U96" s="79"/>
      <c r="V96" s="82" t="s">
        <v>1080</v>
      </c>
      <c r="W96" s="81">
        <v>43575.7505787037</v>
      </c>
      <c r="X96" s="82" t="s">
        <v>1280</v>
      </c>
      <c r="Y96" s="79"/>
      <c r="Z96" s="79"/>
      <c r="AA96" s="85" t="s">
        <v>1539</v>
      </c>
      <c r="AB96" s="79"/>
      <c r="AC96" s="79" t="b">
        <v>0</v>
      </c>
      <c r="AD96" s="79">
        <v>0</v>
      </c>
      <c r="AE96" s="85" t="s">
        <v>1760</v>
      </c>
      <c r="AF96" s="79" t="b">
        <v>0</v>
      </c>
      <c r="AG96" s="79" t="s">
        <v>1797</v>
      </c>
      <c r="AH96" s="79"/>
      <c r="AI96" s="85" t="s">
        <v>1760</v>
      </c>
      <c r="AJ96" s="79" t="b">
        <v>0</v>
      </c>
      <c r="AK96" s="79">
        <v>0</v>
      </c>
      <c r="AL96" s="85" t="s">
        <v>1760</v>
      </c>
      <c r="AM96" s="79" t="s">
        <v>1825</v>
      </c>
      <c r="AN96" s="79" t="b">
        <v>0</v>
      </c>
      <c r="AO96" s="85" t="s">
        <v>1539</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1</v>
      </c>
      <c r="BG96" s="49">
        <v>16.666666666666668</v>
      </c>
      <c r="BH96" s="48">
        <v>0</v>
      </c>
      <c r="BI96" s="49">
        <v>0</v>
      </c>
      <c r="BJ96" s="48">
        <v>5</v>
      </c>
      <c r="BK96" s="49">
        <v>83.33333333333333</v>
      </c>
      <c r="BL96" s="48">
        <v>6</v>
      </c>
    </row>
    <row r="97" spans="1:64" ht="15">
      <c r="A97" s="64" t="s">
        <v>284</v>
      </c>
      <c r="B97" s="64" t="s">
        <v>463</v>
      </c>
      <c r="C97" s="65" t="s">
        <v>5416</v>
      </c>
      <c r="D97" s="66">
        <v>3</v>
      </c>
      <c r="E97" s="67" t="s">
        <v>132</v>
      </c>
      <c r="F97" s="68">
        <v>32</v>
      </c>
      <c r="G97" s="65"/>
      <c r="H97" s="69"/>
      <c r="I97" s="70"/>
      <c r="J97" s="70"/>
      <c r="K97" s="34" t="s">
        <v>65</v>
      </c>
      <c r="L97" s="77">
        <v>97</v>
      </c>
      <c r="M97" s="77"/>
      <c r="N97" s="72"/>
      <c r="O97" s="79" t="s">
        <v>529</v>
      </c>
      <c r="P97" s="81">
        <v>43575.82158564815</v>
      </c>
      <c r="Q97" s="79" t="s">
        <v>596</v>
      </c>
      <c r="R97" s="79"/>
      <c r="S97" s="79"/>
      <c r="T97" s="79"/>
      <c r="U97" s="82" t="s">
        <v>982</v>
      </c>
      <c r="V97" s="82" t="s">
        <v>982</v>
      </c>
      <c r="W97" s="81">
        <v>43575.82158564815</v>
      </c>
      <c r="X97" s="82" t="s">
        <v>1281</v>
      </c>
      <c r="Y97" s="79"/>
      <c r="Z97" s="79"/>
      <c r="AA97" s="85" t="s">
        <v>1540</v>
      </c>
      <c r="AB97" s="85" t="s">
        <v>1732</v>
      </c>
      <c r="AC97" s="79" t="b">
        <v>0</v>
      </c>
      <c r="AD97" s="79">
        <v>1</v>
      </c>
      <c r="AE97" s="85" t="s">
        <v>1768</v>
      </c>
      <c r="AF97" s="79" t="b">
        <v>0</v>
      </c>
      <c r="AG97" s="79" t="s">
        <v>1797</v>
      </c>
      <c r="AH97" s="79"/>
      <c r="AI97" s="85" t="s">
        <v>1760</v>
      </c>
      <c r="AJ97" s="79" t="b">
        <v>0</v>
      </c>
      <c r="AK97" s="79">
        <v>0</v>
      </c>
      <c r="AL97" s="85" t="s">
        <v>1760</v>
      </c>
      <c r="AM97" s="79" t="s">
        <v>1807</v>
      </c>
      <c r="AN97" s="79" t="b">
        <v>0</v>
      </c>
      <c r="AO97" s="85" t="s">
        <v>1732</v>
      </c>
      <c r="AP97" s="79" t="s">
        <v>176</v>
      </c>
      <c r="AQ97" s="79">
        <v>0</v>
      </c>
      <c r="AR97" s="79">
        <v>0</v>
      </c>
      <c r="AS97" s="79"/>
      <c r="AT97" s="79"/>
      <c r="AU97" s="79"/>
      <c r="AV97" s="79"/>
      <c r="AW97" s="79"/>
      <c r="AX97" s="79"/>
      <c r="AY97" s="79"/>
      <c r="AZ97" s="79"/>
      <c r="BA97">
        <v>1</v>
      </c>
      <c r="BB97" s="78" t="str">
        <f>REPLACE(INDEX(GroupVertices[Group],MATCH(Edges[[#This Row],[Vertex 1]],GroupVertices[Vertex],0)),1,1,"")</f>
        <v>59</v>
      </c>
      <c r="BC97" s="78" t="str">
        <f>REPLACE(INDEX(GroupVertices[Group],MATCH(Edges[[#This Row],[Vertex 2]],GroupVertices[Vertex],0)),1,1,"")</f>
        <v>59</v>
      </c>
      <c r="BD97" s="48">
        <v>0</v>
      </c>
      <c r="BE97" s="49">
        <v>0</v>
      </c>
      <c r="BF97" s="48">
        <v>2</v>
      </c>
      <c r="BG97" s="49">
        <v>6.25</v>
      </c>
      <c r="BH97" s="48">
        <v>0</v>
      </c>
      <c r="BI97" s="49">
        <v>0</v>
      </c>
      <c r="BJ97" s="48">
        <v>30</v>
      </c>
      <c r="BK97" s="49">
        <v>93.75</v>
      </c>
      <c r="BL97" s="48">
        <v>32</v>
      </c>
    </row>
    <row r="98" spans="1:64" ht="15">
      <c r="A98" s="64" t="s">
        <v>285</v>
      </c>
      <c r="B98" s="64" t="s">
        <v>464</v>
      </c>
      <c r="C98" s="65" t="s">
        <v>5416</v>
      </c>
      <c r="D98" s="66">
        <v>3</v>
      </c>
      <c r="E98" s="67" t="s">
        <v>132</v>
      </c>
      <c r="F98" s="68">
        <v>32</v>
      </c>
      <c r="G98" s="65"/>
      <c r="H98" s="69"/>
      <c r="I98" s="70"/>
      <c r="J98" s="70"/>
      <c r="K98" s="34" t="s">
        <v>65</v>
      </c>
      <c r="L98" s="77">
        <v>98</v>
      </c>
      <c r="M98" s="77"/>
      <c r="N98" s="72"/>
      <c r="O98" s="79" t="s">
        <v>529</v>
      </c>
      <c r="P98" s="81">
        <v>43575.86638888889</v>
      </c>
      <c r="Q98" s="79" t="s">
        <v>597</v>
      </c>
      <c r="R98" s="82" t="s">
        <v>789</v>
      </c>
      <c r="S98" s="79" t="s">
        <v>883</v>
      </c>
      <c r="T98" s="79"/>
      <c r="U98" s="79"/>
      <c r="V98" s="82" t="s">
        <v>1081</v>
      </c>
      <c r="W98" s="81">
        <v>43575.86638888889</v>
      </c>
      <c r="X98" s="82" t="s">
        <v>1282</v>
      </c>
      <c r="Y98" s="79"/>
      <c r="Z98" s="79"/>
      <c r="AA98" s="85" t="s">
        <v>1541</v>
      </c>
      <c r="AB98" s="85" t="s">
        <v>1733</v>
      </c>
      <c r="AC98" s="79" t="b">
        <v>0</v>
      </c>
      <c r="AD98" s="79">
        <v>0</v>
      </c>
      <c r="AE98" s="85" t="s">
        <v>1769</v>
      </c>
      <c r="AF98" s="79" t="b">
        <v>0</v>
      </c>
      <c r="AG98" s="79" t="s">
        <v>1797</v>
      </c>
      <c r="AH98" s="79"/>
      <c r="AI98" s="85" t="s">
        <v>1760</v>
      </c>
      <c r="AJ98" s="79" t="b">
        <v>0</v>
      </c>
      <c r="AK98" s="79">
        <v>0</v>
      </c>
      <c r="AL98" s="85" t="s">
        <v>1760</v>
      </c>
      <c r="AM98" s="79" t="s">
        <v>1814</v>
      </c>
      <c r="AN98" s="79" t="b">
        <v>0</v>
      </c>
      <c r="AO98" s="85" t="s">
        <v>1733</v>
      </c>
      <c r="AP98" s="79" t="s">
        <v>176</v>
      </c>
      <c r="AQ98" s="79">
        <v>0</v>
      </c>
      <c r="AR98" s="79">
        <v>0</v>
      </c>
      <c r="AS98" s="79"/>
      <c r="AT98" s="79"/>
      <c r="AU98" s="79"/>
      <c r="AV98" s="79"/>
      <c r="AW98" s="79"/>
      <c r="AX98" s="79"/>
      <c r="AY98" s="79"/>
      <c r="AZ98" s="79"/>
      <c r="BA98">
        <v>1</v>
      </c>
      <c r="BB98" s="78" t="str">
        <f>REPLACE(INDEX(GroupVertices[Group],MATCH(Edges[[#This Row],[Vertex 1]],GroupVertices[Vertex],0)),1,1,"")</f>
        <v>58</v>
      </c>
      <c r="BC98" s="78" t="str">
        <f>REPLACE(INDEX(GroupVertices[Group],MATCH(Edges[[#This Row],[Vertex 2]],GroupVertices[Vertex],0)),1,1,"")</f>
        <v>58</v>
      </c>
      <c r="BD98" s="48">
        <v>0</v>
      </c>
      <c r="BE98" s="49">
        <v>0</v>
      </c>
      <c r="BF98" s="48">
        <v>0</v>
      </c>
      <c r="BG98" s="49">
        <v>0</v>
      </c>
      <c r="BH98" s="48">
        <v>0</v>
      </c>
      <c r="BI98" s="49">
        <v>0</v>
      </c>
      <c r="BJ98" s="48">
        <v>16</v>
      </c>
      <c r="BK98" s="49">
        <v>100</v>
      </c>
      <c r="BL98" s="48">
        <v>16</v>
      </c>
    </row>
    <row r="99" spans="1:64" ht="15">
      <c r="A99" s="64" t="s">
        <v>286</v>
      </c>
      <c r="B99" s="64" t="s">
        <v>286</v>
      </c>
      <c r="C99" s="65" t="s">
        <v>5416</v>
      </c>
      <c r="D99" s="66">
        <v>3</v>
      </c>
      <c r="E99" s="67" t="s">
        <v>132</v>
      </c>
      <c r="F99" s="68">
        <v>32</v>
      </c>
      <c r="G99" s="65"/>
      <c r="H99" s="69"/>
      <c r="I99" s="70"/>
      <c r="J99" s="70"/>
      <c r="K99" s="34" t="s">
        <v>65</v>
      </c>
      <c r="L99" s="77">
        <v>99</v>
      </c>
      <c r="M99" s="77"/>
      <c r="N99" s="72"/>
      <c r="O99" s="79" t="s">
        <v>176</v>
      </c>
      <c r="P99" s="81">
        <v>43559.0825</v>
      </c>
      <c r="Q99" s="79" t="s">
        <v>598</v>
      </c>
      <c r="R99" s="79"/>
      <c r="S99" s="79"/>
      <c r="T99" s="79"/>
      <c r="U99" s="79"/>
      <c r="V99" s="82" t="s">
        <v>1082</v>
      </c>
      <c r="W99" s="81">
        <v>43559.0825</v>
      </c>
      <c r="X99" s="82" t="s">
        <v>1283</v>
      </c>
      <c r="Y99" s="79"/>
      <c r="Z99" s="79"/>
      <c r="AA99" s="85" t="s">
        <v>1542</v>
      </c>
      <c r="AB99" s="85" t="s">
        <v>1734</v>
      </c>
      <c r="AC99" s="79" t="b">
        <v>0</v>
      </c>
      <c r="AD99" s="79">
        <v>146</v>
      </c>
      <c r="AE99" s="85" t="s">
        <v>1770</v>
      </c>
      <c r="AF99" s="79" t="b">
        <v>0</v>
      </c>
      <c r="AG99" s="79" t="s">
        <v>1797</v>
      </c>
      <c r="AH99" s="79"/>
      <c r="AI99" s="85" t="s">
        <v>1760</v>
      </c>
      <c r="AJ99" s="79" t="b">
        <v>0</v>
      </c>
      <c r="AK99" s="79">
        <v>23</v>
      </c>
      <c r="AL99" s="85" t="s">
        <v>1760</v>
      </c>
      <c r="AM99" s="79" t="s">
        <v>1812</v>
      </c>
      <c r="AN99" s="79" t="b">
        <v>0</v>
      </c>
      <c r="AO99" s="85" t="s">
        <v>1734</v>
      </c>
      <c r="AP99" s="79" t="s">
        <v>1839</v>
      </c>
      <c r="AQ99" s="79">
        <v>0</v>
      </c>
      <c r="AR99" s="79">
        <v>0</v>
      </c>
      <c r="AS99" s="79"/>
      <c r="AT99" s="79"/>
      <c r="AU99" s="79"/>
      <c r="AV99" s="79"/>
      <c r="AW99" s="79"/>
      <c r="AX99" s="79"/>
      <c r="AY99" s="79"/>
      <c r="AZ99" s="79"/>
      <c r="BA99">
        <v>1</v>
      </c>
      <c r="BB99" s="78" t="str">
        <f>REPLACE(INDEX(GroupVertices[Group],MATCH(Edges[[#This Row],[Vertex 1]],GroupVertices[Vertex],0)),1,1,"")</f>
        <v>57</v>
      </c>
      <c r="BC99" s="78" t="str">
        <f>REPLACE(INDEX(GroupVertices[Group],MATCH(Edges[[#This Row],[Vertex 2]],GroupVertices[Vertex],0)),1,1,"")</f>
        <v>57</v>
      </c>
      <c r="BD99" s="48">
        <v>2</v>
      </c>
      <c r="BE99" s="49">
        <v>4.651162790697675</v>
      </c>
      <c r="BF99" s="48">
        <v>3</v>
      </c>
      <c r="BG99" s="49">
        <v>6.976744186046512</v>
      </c>
      <c r="BH99" s="48">
        <v>0</v>
      </c>
      <c r="BI99" s="49">
        <v>0</v>
      </c>
      <c r="BJ99" s="48">
        <v>38</v>
      </c>
      <c r="BK99" s="49">
        <v>88.37209302325581</v>
      </c>
      <c r="BL99" s="48">
        <v>43</v>
      </c>
    </row>
    <row r="100" spans="1:64" ht="15">
      <c r="A100" s="64" t="s">
        <v>287</v>
      </c>
      <c r="B100" s="64" t="s">
        <v>286</v>
      </c>
      <c r="C100" s="65" t="s">
        <v>5416</v>
      </c>
      <c r="D100" s="66">
        <v>3</v>
      </c>
      <c r="E100" s="67" t="s">
        <v>132</v>
      </c>
      <c r="F100" s="68">
        <v>32</v>
      </c>
      <c r="G100" s="65"/>
      <c r="H100" s="69"/>
      <c r="I100" s="70"/>
      <c r="J100" s="70"/>
      <c r="K100" s="34" t="s">
        <v>65</v>
      </c>
      <c r="L100" s="77">
        <v>100</v>
      </c>
      <c r="M100" s="77"/>
      <c r="N100" s="72"/>
      <c r="O100" s="79" t="s">
        <v>528</v>
      </c>
      <c r="P100" s="81">
        <v>43575.91274305555</v>
      </c>
      <c r="Q100" s="79" t="s">
        <v>599</v>
      </c>
      <c r="R100" s="79"/>
      <c r="S100" s="79"/>
      <c r="T100" s="79"/>
      <c r="U100" s="79"/>
      <c r="V100" s="82" t="s">
        <v>1083</v>
      </c>
      <c r="W100" s="81">
        <v>43575.91274305555</v>
      </c>
      <c r="X100" s="82" t="s">
        <v>1284</v>
      </c>
      <c r="Y100" s="79"/>
      <c r="Z100" s="79"/>
      <c r="AA100" s="85" t="s">
        <v>1543</v>
      </c>
      <c r="AB100" s="79"/>
      <c r="AC100" s="79" t="b">
        <v>0</v>
      </c>
      <c r="AD100" s="79">
        <v>0</v>
      </c>
      <c r="AE100" s="85" t="s">
        <v>1760</v>
      </c>
      <c r="AF100" s="79" t="b">
        <v>0</v>
      </c>
      <c r="AG100" s="79" t="s">
        <v>1797</v>
      </c>
      <c r="AH100" s="79"/>
      <c r="AI100" s="85" t="s">
        <v>1760</v>
      </c>
      <c r="AJ100" s="79" t="b">
        <v>0</v>
      </c>
      <c r="AK100" s="79">
        <v>23</v>
      </c>
      <c r="AL100" s="85" t="s">
        <v>1542</v>
      </c>
      <c r="AM100" s="79" t="s">
        <v>1810</v>
      </c>
      <c r="AN100" s="79" t="b">
        <v>0</v>
      </c>
      <c r="AO100" s="85" t="s">
        <v>1542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57</v>
      </c>
      <c r="BC100" s="78" t="str">
        <f>REPLACE(INDEX(GroupVertices[Group],MATCH(Edges[[#This Row],[Vertex 2]],GroupVertices[Vertex],0)),1,1,"")</f>
        <v>57</v>
      </c>
      <c r="BD100" s="48">
        <v>1</v>
      </c>
      <c r="BE100" s="49">
        <v>4.166666666666667</v>
      </c>
      <c r="BF100" s="48">
        <v>3</v>
      </c>
      <c r="BG100" s="49">
        <v>12.5</v>
      </c>
      <c r="BH100" s="48">
        <v>0</v>
      </c>
      <c r="BI100" s="49">
        <v>0</v>
      </c>
      <c r="BJ100" s="48">
        <v>20</v>
      </c>
      <c r="BK100" s="49">
        <v>83.33333333333333</v>
      </c>
      <c r="BL100" s="48">
        <v>24</v>
      </c>
    </row>
    <row r="101" spans="1:64" ht="15">
      <c r="A101" s="64" t="s">
        <v>288</v>
      </c>
      <c r="B101" s="64" t="s">
        <v>465</v>
      </c>
      <c r="C101" s="65" t="s">
        <v>5416</v>
      </c>
      <c r="D101" s="66">
        <v>3</v>
      </c>
      <c r="E101" s="67" t="s">
        <v>132</v>
      </c>
      <c r="F101" s="68">
        <v>32</v>
      </c>
      <c r="G101" s="65"/>
      <c r="H101" s="69"/>
      <c r="I101" s="70"/>
      <c r="J101" s="70"/>
      <c r="K101" s="34" t="s">
        <v>65</v>
      </c>
      <c r="L101" s="77">
        <v>101</v>
      </c>
      <c r="M101" s="77"/>
      <c r="N101" s="72"/>
      <c r="O101" s="79" t="s">
        <v>528</v>
      </c>
      <c r="P101" s="81">
        <v>43575.940983796296</v>
      </c>
      <c r="Q101" s="79" t="s">
        <v>600</v>
      </c>
      <c r="R101" s="82" t="s">
        <v>790</v>
      </c>
      <c r="S101" s="79" t="s">
        <v>884</v>
      </c>
      <c r="T101" s="79" t="s">
        <v>940</v>
      </c>
      <c r="U101" s="79"/>
      <c r="V101" s="82" t="s">
        <v>1084</v>
      </c>
      <c r="W101" s="81">
        <v>43575.940983796296</v>
      </c>
      <c r="X101" s="82" t="s">
        <v>1285</v>
      </c>
      <c r="Y101" s="79"/>
      <c r="Z101" s="79"/>
      <c r="AA101" s="85" t="s">
        <v>1544</v>
      </c>
      <c r="AB101" s="79"/>
      <c r="AC101" s="79" t="b">
        <v>0</v>
      </c>
      <c r="AD101" s="79">
        <v>0</v>
      </c>
      <c r="AE101" s="85" t="s">
        <v>1760</v>
      </c>
      <c r="AF101" s="79" t="b">
        <v>0</v>
      </c>
      <c r="AG101" s="79" t="s">
        <v>1797</v>
      </c>
      <c r="AH101" s="79"/>
      <c r="AI101" s="85" t="s">
        <v>1760</v>
      </c>
      <c r="AJ101" s="79" t="b">
        <v>0</v>
      </c>
      <c r="AK101" s="79">
        <v>0</v>
      </c>
      <c r="AL101" s="85" t="s">
        <v>1760</v>
      </c>
      <c r="AM101" s="79" t="s">
        <v>1826</v>
      </c>
      <c r="AN101" s="79" t="b">
        <v>0</v>
      </c>
      <c r="AO101" s="85" t="s">
        <v>1544</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56</v>
      </c>
      <c r="BC101" s="78" t="str">
        <f>REPLACE(INDEX(GroupVertices[Group],MATCH(Edges[[#This Row],[Vertex 2]],GroupVertices[Vertex],0)),1,1,"")</f>
        <v>56</v>
      </c>
      <c r="BD101" s="48">
        <v>0</v>
      </c>
      <c r="BE101" s="49">
        <v>0</v>
      </c>
      <c r="BF101" s="48">
        <v>1</v>
      </c>
      <c r="BG101" s="49">
        <v>20</v>
      </c>
      <c r="BH101" s="48">
        <v>0</v>
      </c>
      <c r="BI101" s="49">
        <v>0</v>
      </c>
      <c r="BJ101" s="48">
        <v>4</v>
      </c>
      <c r="BK101" s="49">
        <v>80</v>
      </c>
      <c r="BL101" s="48">
        <v>5</v>
      </c>
    </row>
    <row r="102" spans="1:64" ht="15">
      <c r="A102" s="64" t="s">
        <v>289</v>
      </c>
      <c r="B102" s="64" t="s">
        <v>289</v>
      </c>
      <c r="C102" s="65" t="s">
        <v>5416</v>
      </c>
      <c r="D102" s="66">
        <v>3</v>
      </c>
      <c r="E102" s="67" t="s">
        <v>132</v>
      </c>
      <c r="F102" s="68">
        <v>32</v>
      </c>
      <c r="G102" s="65"/>
      <c r="H102" s="69"/>
      <c r="I102" s="70"/>
      <c r="J102" s="70"/>
      <c r="K102" s="34" t="s">
        <v>65</v>
      </c>
      <c r="L102" s="77">
        <v>102</v>
      </c>
      <c r="M102" s="77"/>
      <c r="N102" s="72"/>
      <c r="O102" s="79" t="s">
        <v>176</v>
      </c>
      <c r="P102" s="81">
        <v>43575.95978009259</v>
      </c>
      <c r="Q102" s="79" t="s">
        <v>601</v>
      </c>
      <c r="R102" s="82" t="s">
        <v>753</v>
      </c>
      <c r="S102" s="79" t="s">
        <v>852</v>
      </c>
      <c r="T102" s="79"/>
      <c r="U102" s="79"/>
      <c r="V102" s="82" t="s">
        <v>1085</v>
      </c>
      <c r="W102" s="81">
        <v>43575.95978009259</v>
      </c>
      <c r="X102" s="82" t="s">
        <v>1286</v>
      </c>
      <c r="Y102" s="79"/>
      <c r="Z102" s="79"/>
      <c r="AA102" s="85" t="s">
        <v>1545</v>
      </c>
      <c r="AB102" s="79"/>
      <c r="AC102" s="79" t="b">
        <v>0</v>
      </c>
      <c r="AD102" s="79">
        <v>1</v>
      </c>
      <c r="AE102" s="85" t="s">
        <v>1760</v>
      </c>
      <c r="AF102" s="79" t="b">
        <v>0</v>
      </c>
      <c r="AG102" s="79" t="s">
        <v>1797</v>
      </c>
      <c r="AH102" s="79"/>
      <c r="AI102" s="85" t="s">
        <v>1760</v>
      </c>
      <c r="AJ102" s="79" t="b">
        <v>0</v>
      </c>
      <c r="AK102" s="79">
        <v>0</v>
      </c>
      <c r="AL102" s="85" t="s">
        <v>1760</v>
      </c>
      <c r="AM102" s="79" t="s">
        <v>1807</v>
      </c>
      <c r="AN102" s="79" t="b">
        <v>0</v>
      </c>
      <c r="AO102" s="85" t="s">
        <v>1545</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3</v>
      </c>
      <c r="BG102" s="49">
        <v>8.333333333333334</v>
      </c>
      <c r="BH102" s="48">
        <v>0</v>
      </c>
      <c r="BI102" s="49">
        <v>0</v>
      </c>
      <c r="BJ102" s="48">
        <v>33</v>
      </c>
      <c r="BK102" s="49">
        <v>91.66666666666667</v>
      </c>
      <c r="BL102" s="48">
        <v>36</v>
      </c>
    </row>
    <row r="103" spans="1:64" ht="15">
      <c r="A103" s="64" t="s">
        <v>290</v>
      </c>
      <c r="B103" s="64" t="s">
        <v>466</v>
      </c>
      <c r="C103" s="65" t="s">
        <v>5416</v>
      </c>
      <c r="D103" s="66">
        <v>3</v>
      </c>
      <c r="E103" s="67" t="s">
        <v>132</v>
      </c>
      <c r="F103" s="68">
        <v>32</v>
      </c>
      <c r="G103" s="65"/>
      <c r="H103" s="69"/>
      <c r="I103" s="70"/>
      <c r="J103" s="70"/>
      <c r="K103" s="34" t="s">
        <v>65</v>
      </c>
      <c r="L103" s="77">
        <v>103</v>
      </c>
      <c r="M103" s="77"/>
      <c r="N103" s="72"/>
      <c r="O103" s="79" t="s">
        <v>529</v>
      </c>
      <c r="P103" s="81">
        <v>43576.01435185185</v>
      </c>
      <c r="Q103" s="79" t="s">
        <v>602</v>
      </c>
      <c r="R103" s="79"/>
      <c r="S103" s="79"/>
      <c r="T103" s="79"/>
      <c r="U103" s="79"/>
      <c r="V103" s="82" t="s">
        <v>1086</v>
      </c>
      <c r="W103" s="81">
        <v>43576.01435185185</v>
      </c>
      <c r="X103" s="82" t="s">
        <v>1287</v>
      </c>
      <c r="Y103" s="79"/>
      <c r="Z103" s="79"/>
      <c r="AA103" s="85" t="s">
        <v>1546</v>
      </c>
      <c r="AB103" s="85" t="s">
        <v>1735</v>
      </c>
      <c r="AC103" s="79" t="b">
        <v>0</v>
      </c>
      <c r="AD103" s="79">
        <v>0</v>
      </c>
      <c r="AE103" s="85" t="s">
        <v>1771</v>
      </c>
      <c r="AF103" s="79" t="b">
        <v>0</v>
      </c>
      <c r="AG103" s="79" t="s">
        <v>1797</v>
      </c>
      <c r="AH103" s="79"/>
      <c r="AI103" s="85" t="s">
        <v>1760</v>
      </c>
      <c r="AJ103" s="79" t="b">
        <v>0</v>
      </c>
      <c r="AK103" s="79">
        <v>0</v>
      </c>
      <c r="AL103" s="85" t="s">
        <v>1760</v>
      </c>
      <c r="AM103" s="79" t="s">
        <v>1807</v>
      </c>
      <c r="AN103" s="79" t="b">
        <v>0</v>
      </c>
      <c r="AO103" s="85" t="s">
        <v>1735</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55</v>
      </c>
      <c r="BC103" s="78" t="str">
        <f>REPLACE(INDEX(GroupVertices[Group],MATCH(Edges[[#This Row],[Vertex 2]],GroupVertices[Vertex],0)),1,1,"")</f>
        <v>55</v>
      </c>
      <c r="BD103" s="48">
        <v>0</v>
      </c>
      <c r="BE103" s="49">
        <v>0</v>
      </c>
      <c r="BF103" s="48">
        <v>2</v>
      </c>
      <c r="BG103" s="49">
        <v>18.181818181818183</v>
      </c>
      <c r="BH103" s="48">
        <v>0</v>
      </c>
      <c r="BI103" s="49">
        <v>0</v>
      </c>
      <c r="BJ103" s="48">
        <v>9</v>
      </c>
      <c r="BK103" s="49">
        <v>81.81818181818181</v>
      </c>
      <c r="BL103" s="48">
        <v>11</v>
      </c>
    </row>
    <row r="104" spans="1:64" ht="15">
      <c r="A104" s="64" t="s">
        <v>291</v>
      </c>
      <c r="B104" s="64" t="s">
        <v>467</v>
      </c>
      <c r="C104" s="65" t="s">
        <v>5416</v>
      </c>
      <c r="D104" s="66">
        <v>3</v>
      </c>
      <c r="E104" s="67" t="s">
        <v>132</v>
      </c>
      <c r="F104" s="68">
        <v>32</v>
      </c>
      <c r="G104" s="65"/>
      <c r="H104" s="69"/>
      <c r="I104" s="70"/>
      <c r="J104" s="70"/>
      <c r="K104" s="34" t="s">
        <v>65</v>
      </c>
      <c r="L104" s="77">
        <v>104</v>
      </c>
      <c r="M104" s="77"/>
      <c r="N104" s="72"/>
      <c r="O104" s="79" t="s">
        <v>529</v>
      </c>
      <c r="P104" s="81">
        <v>43576.21664351852</v>
      </c>
      <c r="Q104" s="79" t="s">
        <v>603</v>
      </c>
      <c r="R104" s="79"/>
      <c r="S104" s="79"/>
      <c r="T104" s="79"/>
      <c r="U104" s="79"/>
      <c r="V104" s="82" t="s">
        <v>1087</v>
      </c>
      <c r="W104" s="81">
        <v>43576.21664351852</v>
      </c>
      <c r="X104" s="82" t="s">
        <v>1288</v>
      </c>
      <c r="Y104" s="79"/>
      <c r="Z104" s="79"/>
      <c r="AA104" s="85" t="s">
        <v>1547</v>
      </c>
      <c r="AB104" s="85" t="s">
        <v>1736</v>
      </c>
      <c r="AC104" s="79" t="b">
        <v>0</v>
      </c>
      <c r="AD104" s="79">
        <v>2</v>
      </c>
      <c r="AE104" s="85" t="s">
        <v>1772</v>
      </c>
      <c r="AF104" s="79" t="b">
        <v>0</v>
      </c>
      <c r="AG104" s="79" t="s">
        <v>1797</v>
      </c>
      <c r="AH104" s="79"/>
      <c r="AI104" s="85" t="s">
        <v>1760</v>
      </c>
      <c r="AJ104" s="79" t="b">
        <v>0</v>
      </c>
      <c r="AK104" s="79">
        <v>0</v>
      </c>
      <c r="AL104" s="85" t="s">
        <v>1760</v>
      </c>
      <c r="AM104" s="79" t="s">
        <v>1814</v>
      </c>
      <c r="AN104" s="79" t="b">
        <v>0</v>
      </c>
      <c r="AO104" s="85" t="s">
        <v>1736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54</v>
      </c>
      <c r="BC104" s="78" t="str">
        <f>REPLACE(INDEX(GroupVertices[Group],MATCH(Edges[[#This Row],[Vertex 2]],GroupVertices[Vertex],0)),1,1,"")</f>
        <v>54</v>
      </c>
      <c r="BD104" s="48">
        <v>1</v>
      </c>
      <c r="BE104" s="49">
        <v>7.142857142857143</v>
      </c>
      <c r="BF104" s="48">
        <v>1</v>
      </c>
      <c r="BG104" s="49">
        <v>7.142857142857143</v>
      </c>
      <c r="BH104" s="48">
        <v>0</v>
      </c>
      <c r="BI104" s="49">
        <v>0</v>
      </c>
      <c r="BJ104" s="48">
        <v>12</v>
      </c>
      <c r="BK104" s="49">
        <v>85.71428571428571</v>
      </c>
      <c r="BL104" s="48">
        <v>14</v>
      </c>
    </row>
    <row r="105" spans="1:64" ht="15">
      <c r="A105" s="64" t="s">
        <v>292</v>
      </c>
      <c r="B105" s="64" t="s">
        <v>292</v>
      </c>
      <c r="C105" s="65" t="s">
        <v>5416</v>
      </c>
      <c r="D105" s="66">
        <v>3</v>
      </c>
      <c r="E105" s="67" t="s">
        <v>132</v>
      </c>
      <c r="F105" s="68">
        <v>32</v>
      </c>
      <c r="G105" s="65"/>
      <c r="H105" s="69"/>
      <c r="I105" s="70"/>
      <c r="J105" s="70"/>
      <c r="K105" s="34" t="s">
        <v>65</v>
      </c>
      <c r="L105" s="77">
        <v>105</v>
      </c>
      <c r="M105" s="77"/>
      <c r="N105" s="72"/>
      <c r="O105" s="79" t="s">
        <v>176</v>
      </c>
      <c r="P105" s="81">
        <v>43575.023460648146</v>
      </c>
      <c r="Q105" s="79" t="s">
        <v>604</v>
      </c>
      <c r="R105" s="82" t="s">
        <v>785</v>
      </c>
      <c r="S105" s="79" t="s">
        <v>880</v>
      </c>
      <c r="T105" s="79"/>
      <c r="U105" s="79"/>
      <c r="V105" s="82" t="s">
        <v>1088</v>
      </c>
      <c r="W105" s="81">
        <v>43575.023460648146</v>
      </c>
      <c r="X105" s="82" t="s">
        <v>1289</v>
      </c>
      <c r="Y105" s="79"/>
      <c r="Z105" s="79"/>
      <c r="AA105" s="85" t="s">
        <v>1548</v>
      </c>
      <c r="AB105" s="79"/>
      <c r="AC105" s="79" t="b">
        <v>0</v>
      </c>
      <c r="AD105" s="79">
        <v>5</v>
      </c>
      <c r="AE105" s="85" t="s">
        <v>1760</v>
      </c>
      <c r="AF105" s="79" t="b">
        <v>0</v>
      </c>
      <c r="AG105" s="79" t="s">
        <v>1797</v>
      </c>
      <c r="AH105" s="79"/>
      <c r="AI105" s="85" t="s">
        <v>1760</v>
      </c>
      <c r="AJ105" s="79" t="b">
        <v>0</v>
      </c>
      <c r="AK105" s="79">
        <v>2</v>
      </c>
      <c r="AL105" s="85" t="s">
        <v>1760</v>
      </c>
      <c r="AM105" s="79" t="s">
        <v>1806</v>
      </c>
      <c r="AN105" s="79" t="b">
        <v>0</v>
      </c>
      <c r="AO105" s="85" t="s">
        <v>1548</v>
      </c>
      <c r="AP105" s="79" t="s">
        <v>176</v>
      </c>
      <c r="AQ105" s="79">
        <v>0</v>
      </c>
      <c r="AR105" s="79">
        <v>0</v>
      </c>
      <c r="AS105" s="79" t="s">
        <v>1840</v>
      </c>
      <c r="AT105" s="79" t="s">
        <v>1848</v>
      </c>
      <c r="AU105" s="79" t="s">
        <v>1851</v>
      </c>
      <c r="AV105" s="79" t="s">
        <v>1854</v>
      </c>
      <c r="AW105" s="79" t="s">
        <v>1862</v>
      </c>
      <c r="AX105" s="79" t="s">
        <v>1870</v>
      </c>
      <c r="AY105" s="79" t="s">
        <v>1878</v>
      </c>
      <c r="AZ105" s="82" t="s">
        <v>1879</v>
      </c>
      <c r="BA105">
        <v>1</v>
      </c>
      <c r="BB105" s="78" t="str">
        <f>REPLACE(INDEX(GroupVertices[Group],MATCH(Edges[[#This Row],[Vertex 1]],GroupVertices[Vertex],0)),1,1,"")</f>
        <v>33</v>
      </c>
      <c r="BC105" s="78" t="str">
        <f>REPLACE(INDEX(GroupVertices[Group],MATCH(Edges[[#This Row],[Vertex 2]],GroupVertices[Vertex],0)),1,1,"")</f>
        <v>33</v>
      </c>
      <c r="BD105" s="48">
        <v>0</v>
      </c>
      <c r="BE105" s="49">
        <v>0</v>
      </c>
      <c r="BF105" s="48">
        <v>1</v>
      </c>
      <c r="BG105" s="49">
        <v>7.6923076923076925</v>
      </c>
      <c r="BH105" s="48">
        <v>0</v>
      </c>
      <c r="BI105" s="49">
        <v>0</v>
      </c>
      <c r="BJ105" s="48">
        <v>12</v>
      </c>
      <c r="BK105" s="49">
        <v>92.3076923076923</v>
      </c>
      <c r="BL105" s="48">
        <v>13</v>
      </c>
    </row>
    <row r="106" spans="1:64" ht="15">
      <c r="A106" s="64" t="s">
        <v>293</v>
      </c>
      <c r="B106" s="64" t="s">
        <v>292</v>
      </c>
      <c r="C106" s="65" t="s">
        <v>5416</v>
      </c>
      <c r="D106" s="66">
        <v>3</v>
      </c>
      <c r="E106" s="67" t="s">
        <v>132</v>
      </c>
      <c r="F106" s="68">
        <v>32</v>
      </c>
      <c r="G106" s="65"/>
      <c r="H106" s="69"/>
      <c r="I106" s="70"/>
      <c r="J106" s="70"/>
      <c r="K106" s="34" t="s">
        <v>65</v>
      </c>
      <c r="L106" s="77">
        <v>106</v>
      </c>
      <c r="M106" s="77"/>
      <c r="N106" s="72"/>
      <c r="O106" s="79" t="s">
        <v>528</v>
      </c>
      <c r="P106" s="81">
        <v>43576.221817129626</v>
      </c>
      <c r="Q106" s="79" t="s">
        <v>589</v>
      </c>
      <c r="R106" s="82" t="s">
        <v>785</v>
      </c>
      <c r="S106" s="79" t="s">
        <v>880</v>
      </c>
      <c r="T106" s="79"/>
      <c r="U106" s="79"/>
      <c r="V106" s="82" t="s">
        <v>1089</v>
      </c>
      <c r="W106" s="81">
        <v>43576.221817129626</v>
      </c>
      <c r="X106" s="82" t="s">
        <v>1290</v>
      </c>
      <c r="Y106" s="79"/>
      <c r="Z106" s="79"/>
      <c r="AA106" s="85" t="s">
        <v>1549</v>
      </c>
      <c r="AB106" s="79"/>
      <c r="AC106" s="79" t="b">
        <v>0</v>
      </c>
      <c r="AD106" s="79">
        <v>0</v>
      </c>
      <c r="AE106" s="85" t="s">
        <v>1760</v>
      </c>
      <c r="AF106" s="79" t="b">
        <v>0</v>
      </c>
      <c r="AG106" s="79" t="s">
        <v>1797</v>
      </c>
      <c r="AH106" s="79"/>
      <c r="AI106" s="85" t="s">
        <v>1760</v>
      </c>
      <c r="AJ106" s="79" t="b">
        <v>0</v>
      </c>
      <c r="AK106" s="79">
        <v>2</v>
      </c>
      <c r="AL106" s="85" t="s">
        <v>1548</v>
      </c>
      <c r="AM106" s="79" t="s">
        <v>1814</v>
      </c>
      <c r="AN106" s="79" t="b">
        <v>0</v>
      </c>
      <c r="AO106" s="85" t="s">
        <v>1548</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33</v>
      </c>
      <c r="BC106" s="78" t="str">
        <f>REPLACE(INDEX(GroupVertices[Group],MATCH(Edges[[#This Row],[Vertex 2]],GroupVertices[Vertex],0)),1,1,"")</f>
        <v>33</v>
      </c>
      <c r="BD106" s="48">
        <v>0</v>
      </c>
      <c r="BE106" s="49">
        <v>0</v>
      </c>
      <c r="BF106" s="48">
        <v>1</v>
      </c>
      <c r="BG106" s="49">
        <v>6.666666666666667</v>
      </c>
      <c r="BH106" s="48">
        <v>0</v>
      </c>
      <c r="BI106" s="49">
        <v>0</v>
      </c>
      <c r="BJ106" s="48">
        <v>14</v>
      </c>
      <c r="BK106" s="49">
        <v>93.33333333333333</v>
      </c>
      <c r="BL106" s="48">
        <v>15</v>
      </c>
    </row>
    <row r="107" spans="1:64" ht="15">
      <c r="A107" s="64" t="s">
        <v>294</v>
      </c>
      <c r="B107" s="64" t="s">
        <v>301</v>
      </c>
      <c r="C107" s="65" t="s">
        <v>5416</v>
      </c>
      <c r="D107" s="66">
        <v>3</v>
      </c>
      <c r="E107" s="67" t="s">
        <v>132</v>
      </c>
      <c r="F107" s="68">
        <v>32</v>
      </c>
      <c r="G107" s="65"/>
      <c r="H107" s="69"/>
      <c r="I107" s="70"/>
      <c r="J107" s="70"/>
      <c r="K107" s="34" t="s">
        <v>65</v>
      </c>
      <c r="L107" s="77">
        <v>107</v>
      </c>
      <c r="M107" s="77"/>
      <c r="N107" s="72"/>
      <c r="O107" s="79" t="s">
        <v>528</v>
      </c>
      <c r="P107" s="81">
        <v>43576.33571759259</v>
      </c>
      <c r="Q107" s="79" t="s">
        <v>531</v>
      </c>
      <c r="R107" s="79"/>
      <c r="S107" s="79"/>
      <c r="T107" s="79"/>
      <c r="U107" s="79"/>
      <c r="V107" s="82" t="s">
        <v>1090</v>
      </c>
      <c r="W107" s="81">
        <v>43576.33571759259</v>
      </c>
      <c r="X107" s="82" t="s">
        <v>1291</v>
      </c>
      <c r="Y107" s="79"/>
      <c r="Z107" s="79"/>
      <c r="AA107" s="85" t="s">
        <v>1550</v>
      </c>
      <c r="AB107" s="79"/>
      <c r="AC107" s="79" t="b">
        <v>0</v>
      </c>
      <c r="AD107" s="79">
        <v>0</v>
      </c>
      <c r="AE107" s="85" t="s">
        <v>1760</v>
      </c>
      <c r="AF107" s="79" t="b">
        <v>0</v>
      </c>
      <c r="AG107" s="79" t="s">
        <v>1797</v>
      </c>
      <c r="AH107" s="79"/>
      <c r="AI107" s="85" t="s">
        <v>1760</v>
      </c>
      <c r="AJ107" s="79" t="b">
        <v>0</v>
      </c>
      <c r="AK107" s="79">
        <v>27</v>
      </c>
      <c r="AL107" s="85" t="s">
        <v>1559</v>
      </c>
      <c r="AM107" s="79" t="s">
        <v>1806</v>
      </c>
      <c r="AN107" s="79" t="b">
        <v>0</v>
      </c>
      <c r="AO107" s="85" t="s">
        <v>1559</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5</v>
      </c>
      <c r="BC107" s="78" t="str">
        <f>REPLACE(INDEX(GroupVertices[Group],MATCH(Edges[[#This Row],[Vertex 2]],GroupVertices[Vertex],0)),1,1,"")</f>
        <v>5</v>
      </c>
      <c r="BD107" s="48">
        <v>1</v>
      </c>
      <c r="BE107" s="49">
        <v>4.3478260869565215</v>
      </c>
      <c r="BF107" s="48">
        <v>1</v>
      </c>
      <c r="BG107" s="49">
        <v>4.3478260869565215</v>
      </c>
      <c r="BH107" s="48">
        <v>0</v>
      </c>
      <c r="BI107" s="49">
        <v>0</v>
      </c>
      <c r="BJ107" s="48">
        <v>21</v>
      </c>
      <c r="BK107" s="49">
        <v>91.30434782608695</v>
      </c>
      <c r="BL107" s="48">
        <v>23</v>
      </c>
    </row>
    <row r="108" spans="1:64" ht="15">
      <c r="A108" s="64" t="s">
        <v>295</v>
      </c>
      <c r="B108" s="64" t="s">
        <v>301</v>
      </c>
      <c r="C108" s="65" t="s">
        <v>5416</v>
      </c>
      <c r="D108" s="66">
        <v>3</v>
      </c>
      <c r="E108" s="67" t="s">
        <v>132</v>
      </c>
      <c r="F108" s="68">
        <v>32</v>
      </c>
      <c r="G108" s="65"/>
      <c r="H108" s="69"/>
      <c r="I108" s="70"/>
      <c r="J108" s="70"/>
      <c r="K108" s="34" t="s">
        <v>65</v>
      </c>
      <c r="L108" s="77">
        <v>108</v>
      </c>
      <c r="M108" s="77"/>
      <c r="N108" s="72"/>
      <c r="O108" s="79" t="s">
        <v>528</v>
      </c>
      <c r="P108" s="81">
        <v>43576.348807870374</v>
      </c>
      <c r="Q108" s="79" t="s">
        <v>531</v>
      </c>
      <c r="R108" s="79"/>
      <c r="S108" s="79"/>
      <c r="T108" s="79"/>
      <c r="U108" s="79"/>
      <c r="V108" s="82" t="s">
        <v>1091</v>
      </c>
      <c r="W108" s="81">
        <v>43576.348807870374</v>
      </c>
      <c r="X108" s="82" t="s">
        <v>1292</v>
      </c>
      <c r="Y108" s="79"/>
      <c r="Z108" s="79"/>
      <c r="AA108" s="85" t="s">
        <v>1551</v>
      </c>
      <c r="AB108" s="79"/>
      <c r="AC108" s="79" t="b">
        <v>0</v>
      </c>
      <c r="AD108" s="79">
        <v>0</v>
      </c>
      <c r="AE108" s="85" t="s">
        <v>1760</v>
      </c>
      <c r="AF108" s="79" t="b">
        <v>0</v>
      </c>
      <c r="AG108" s="79" t="s">
        <v>1797</v>
      </c>
      <c r="AH108" s="79"/>
      <c r="AI108" s="85" t="s">
        <v>1760</v>
      </c>
      <c r="AJ108" s="79" t="b">
        <v>0</v>
      </c>
      <c r="AK108" s="79">
        <v>27</v>
      </c>
      <c r="AL108" s="85" t="s">
        <v>1559</v>
      </c>
      <c r="AM108" s="79" t="s">
        <v>1827</v>
      </c>
      <c r="AN108" s="79" t="b">
        <v>0</v>
      </c>
      <c r="AO108" s="85" t="s">
        <v>1559</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5</v>
      </c>
      <c r="BC108" s="78" t="str">
        <f>REPLACE(INDEX(GroupVertices[Group],MATCH(Edges[[#This Row],[Vertex 2]],GroupVertices[Vertex],0)),1,1,"")</f>
        <v>5</v>
      </c>
      <c r="BD108" s="48">
        <v>1</v>
      </c>
      <c r="BE108" s="49">
        <v>4.3478260869565215</v>
      </c>
      <c r="BF108" s="48">
        <v>1</v>
      </c>
      <c r="BG108" s="49">
        <v>4.3478260869565215</v>
      </c>
      <c r="BH108" s="48">
        <v>0</v>
      </c>
      <c r="BI108" s="49">
        <v>0</v>
      </c>
      <c r="BJ108" s="48">
        <v>21</v>
      </c>
      <c r="BK108" s="49">
        <v>91.30434782608695</v>
      </c>
      <c r="BL108" s="48">
        <v>23</v>
      </c>
    </row>
    <row r="109" spans="1:64" ht="15">
      <c r="A109" s="64" t="s">
        <v>296</v>
      </c>
      <c r="B109" s="64" t="s">
        <v>468</v>
      </c>
      <c r="C109" s="65" t="s">
        <v>5416</v>
      </c>
      <c r="D109" s="66">
        <v>3</v>
      </c>
      <c r="E109" s="67" t="s">
        <v>132</v>
      </c>
      <c r="F109" s="68">
        <v>32</v>
      </c>
      <c r="G109" s="65"/>
      <c r="H109" s="69"/>
      <c r="I109" s="70"/>
      <c r="J109" s="70"/>
      <c r="K109" s="34" t="s">
        <v>65</v>
      </c>
      <c r="L109" s="77">
        <v>109</v>
      </c>
      <c r="M109" s="77"/>
      <c r="N109" s="72"/>
      <c r="O109" s="79" t="s">
        <v>528</v>
      </c>
      <c r="P109" s="81">
        <v>43573.557662037034</v>
      </c>
      <c r="Q109" s="79" t="s">
        <v>605</v>
      </c>
      <c r="R109" s="79"/>
      <c r="S109" s="79"/>
      <c r="T109" s="79"/>
      <c r="U109" s="82" t="s">
        <v>983</v>
      </c>
      <c r="V109" s="82" t="s">
        <v>983</v>
      </c>
      <c r="W109" s="81">
        <v>43573.557662037034</v>
      </c>
      <c r="X109" s="82" t="s">
        <v>1293</v>
      </c>
      <c r="Y109" s="79"/>
      <c r="Z109" s="79"/>
      <c r="AA109" s="85" t="s">
        <v>1552</v>
      </c>
      <c r="AB109" s="79"/>
      <c r="AC109" s="79" t="b">
        <v>0</v>
      </c>
      <c r="AD109" s="79">
        <v>3</v>
      </c>
      <c r="AE109" s="85" t="s">
        <v>1760</v>
      </c>
      <c r="AF109" s="79" t="b">
        <v>0</v>
      </c>
      <c r="AG109" s="79" t="s">
        <v>1797</v>
      </c>
      <c r="AH109" s="79"/>
      <c r="AI109" s="85" t="s">
        <v>1760</v>
      </c>
      <c r="AJ109" s="79" t="b">
        <v>0</v>
      </c>
      <c r="AK109" s="79">
        <v>0</v>
      </c>
      <c r="AL109" s="85" t="s">
        <v>1760</v>
      </c>
      <c r="AM109" s="79" t="s">
        <v>1807</v>
      </c>
      <c r="AN109" s="79" t="b">
        <v>0</v>
      </c>
      <c r="AO109" s="85" t="s">
        <v>1552</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c r="BE109" s="49"/>
      <c r="BF109" s="48"/>
      <c r="BG109" s="49"/>
      <c r="BH109" s="48"/>
      <c r="BI109" s="49"/>
      <c r="BJ109" s="48"/>
      <c r="BK109" s="49"/>
      <c r="BL109" s="48"/>
    </row>
    <row r="110" spans="1:64" ht="15">
      <c r="A110" s="64" t="s">
        <v>296</v>
      </c>
      <c r="B110" s="64" t="s">
        <v>469</v>
      </c>
      <c r="C110" s="65" t="s">
        <v>5416</v>
      </c>
      <c r="D110" s="66">
        <v>3</v>
      </c>
      <c r="E110" s="67" t="s">
        <v>132</v>
      </c>
      <c r="F110" s="68">
        <v>32</v>
      </c>
      <c r="G110" s="65"/>
      <c r="H110" s="69"/>
      <c r="I110" s="70"/>
      <c r="J110" s="70"/>
      <c r="K110" s="34" t="s">
        <v>65</v>
      </c>
      <c r="L110" s="77">
        <v>110</v>
      </c>
      <c r="M110" s="77"/>
      <c r="N110" s="72"/>
      <c r="O110" s="79" t="s">
        <v>528</v>
      </c>
      <c r="P110" s="81">
        <v>43573.557662037034</v>
      </c>
      <c r="Q110" s="79" t="s">
        <v>605</v>
      </c>
      <c r="R110" s="79"/>
      <c r="S110" s="79"/>
      <c r="T110" s="79"/>
      <c r="U110" s="82" t="s">
        <v>983</v>
      </c>
      <c r="V110" s="82" t="s">
        <v>983</v>
      </c>
      <c r="W110" s="81">
        <v>43573.557662037034</v>
      </c>
      <c r="X110" s="82" t="s">
        <v>1293</v>
      </c>
      <c r="Y110" s="79"/>
      <c r="Z110" s="79"/>
      <c r="AA110" s="85" t="s">
        <v>1552</v>
      </c>
      <c r="AB110" s="79"/>
      <c r="AC110" s="79" t="b">
        <v>0</v>
      </c>
      <c r="AD110" s="79">
        <v>3</v>
      </c>
      <c r="AE110" s="85" t="s">
        <v>1760</v>
      </c>
      <c r="AF110" s="79" t="b">
        <v>0</v>
      </c>
      <c r="AG110" s="79" t="s">
        <v>1797</v>
      </c>
      <c r="AH110" s="79"/>
      <c r="AI110" s="85" t="s">
        <v>1760</v>
      </c>
      <c r="AJ110" s="79" t="b">
        <v>0</v>
      </c>
      <c r="AK110" s="79">
        <v>0</v>
      </c>
      <c r="AL110" s="85" t="s">
        <v>1760</v>
      </c>
      <c r="AM110" s="79" t="s">
        <v>1807</v>
      </c>
      <c r="AN110" s="79" t="b">
        <v>0</v>
      </c>
      <c r="AO110" s="85" t="s">
        <v>1552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3</v>
      </c>
      <c r="BD110" s="48"/>
      <c r="BE110" s="49"/>
      <c r="BF110" s="48"/>
      <c r="BG110" s="49"/>
      <c r="BH110" s="48"/>
      <c r="BI110" s="49"/>
      <c r="BJ110" s="48"/>
      <c r="BK110" s="49"/>
      <c r="BL110" s="48"/>
    </row>
    <row r="111" spans="1:64" ht="15">
      <c r="A111" s="64" t="s">
        <v>296</v>
      </c>
      <c r="B111" s="64" t="s">
        <v>385</v>
      </c>
      <c r="C111" s="65" t="s">
        <v>5417</v>
      </c>
      <c r="D111" s="66">
        <v>3</v>
      </c>
      <c r="E111" s="67" t="s">
        <v>136</v>
      </c>
      <c r="F111" s="68">
        <v>23.333333333333336</v>
      </c>
      <c r="G111" s="65"/>
      <c r="H111" s="69"/>
      <c r="I111" s="70"/>
      <c r="J111" s="70"/>
      <c r="K111" s="34" t="s">
        <v>65</v>
      </c>
      <c r="L111" s="77">
        <v>111</v>
      </c>
      <c r="M111" s="77"/>
      <c r="N111" s="72"/>
      <c r="O111" s="79" t="s">
        <v>528</v>
      </c>
      <c r="P111" s="81">
        <v>43573.557662037034</v>
      </c>
      <c r="Q111" s="79" t="s">
        <v>605</v>
      </c>
      <c r="R111" s="79"/>
      <c r="S111" s="79"/>
      <c r="T111" s="79"/>
      <c r="U111" s="82" t="s">
        <v>983</v>
      </c>
      <c r="V111" s="82" t="s">
        <v>983</v>
      </c>
      <c r="W111" s="81">
        <v>43573.557662037034</v>
      </c>
      <c r="X111" s="82" t="s">
        <v>1293</v>
      </c>
      <c r="Y111" s="79"/>
      <c r="Z111" s="79"/>
      <c r="AA111" s="85" t="s">
        <v>1552</v>
      </c>
      <c r="AB111" s="79"/>
      <c r="AC111" s="79" t="b">
        <v>0</v>
      </c>
      <c r="AD111" s="79">
        <v>3</v>
      </c>
      <c r="AE111" s="85" t="s">
        <v>1760</v>
      </c>
      <c r="AF111" s="79" t="b">
        <v>0</v>
      </c>
      <c r="AG111" s="79" t="s">
        <v>1797</v>
      </c>
      <c r="AH111" s="79"/>
      <c r="AI111" s="85" t="s">
        <v>1760</v>
      </c>
      <c r="AJ111" s="79" t="b">
        <v>0</v>
      </c>
      <c r="AK111" s="79">
        <v>0</v>
      </c>
      <c r="AL111" s="85" t="s">
        <v>1760</v>
      </c>
      <c r="AM111" s="79" t="s">
        <v>1807</v>
      </c>
      <c r="AN111" s="79" t="b">
        <v>0</v>
      </c>
      <c r="AO111" s="85" t="s">
        <v>1552</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3</v>
      </c>
      <c r="BC111" s="78" t="str">
        <f>REPLACE(INDEX(GroupVertices[Group],MATCH(Edges[[#This Row],[Vertex 2]],GroupVertices[Vertex],0)),1,1,"")</f>
        <v>3</v>
      </c>
      <c r="BD111" s="48">
        <v>3</v>
      </c>
      <c r="BE111" s="49">
        <v>5.769230769230769</v>
      </c>
      <c r="BF111" s="48">
        <v>1</v>
      </c>
      <c r="BG111" s="49">
        <v>1.9230769230769231</v>
      </c>
      <c r="BH111" s="48">
        <v>0</v>
      </c>
      <c r="BI111" s="49">
        <v>0</v>
      </c>
      <c r="BJ111" s="48">
        <v>48</v>
      </c>
      <c r="BK111" s="49">
        <v>92.3076923076923</v>
      </c>
      <c r="BL111" s="48">
        <v>52</v>
      </c>
    </row>
    <row r="112" spans="1:64" ht="15">
      <c r="A112" s="64" t="s">
        <v>296</v>
      </c>
      <c r="B112" s="64" t="s">
        <v>385</v>
      </c>
      <c r="C112" s="65" t="s">
        <v>5417</v>
      </c>
      <c r="D112" s="66">
        <v>3</v>
      </c>
      <c r="E112" s="67" t="s">
        <v>136</v>
      </c>
      <c r="F112" s="68">
        <v>23.333333333333336</v>
      </c>
      <c r="G112" s="65"/>
      <c r="H112" s="69"/>
      <c r="I112" s="70"/>
      <c r="J112" s="70"/>
      <c r="K112" s="34" t="s">
        <v>65</v>
      </c>
      <c r="L112" s="77">
        <v>112</v>
      </c>
      <c r="M112" s="77"/>
      <c r="N112" s="72"/>
      <c r="O112" s="79" t="s">
        <v>528</v>
      </c>
      <c r="P112" s="81">
        <v>43576.37100694444</v>
      </c>
      <c r="Q112" s="79" t="s">
        <v>606</v>
      </c>
      <c r="R112" s="79"/>
      <c r="S112" s="79"/>
      <c r="T112" s="79"/>
      <c r="U112" s="79"/>
      <c r="V112" s="82" t="s">
        <v>1092</v>
      </c>
      <c r="W112" s="81">
        <v>43576.37100694444</v>
      </c>
      <c r="X112" s="82" t="s">
        <v>1294</v>
      </c>
      <c r="Y112" s="79"/>
      <c r="Z112" s="79"/>
      <c r="AA112" s="85" t="s">
        <v>1553</v>
      </c>
      <c r="AB112" s="85" t="s">
        <v>1737</v>
      </c>
      <c r="AC112" s="79" t="b">
        <v>0</v>
      </c>
      <c r="AD112" s="79">
        <v>1</v>
      </c>
      <c r="AE112" s="85" t="s">
        <v>1773</v>
      </c>
      <c r="AF112" s="79" t="b">
        <v>0</v>
      </c>
      <c r="AG112" s="79" t="s">
        <v>1797</v>
      </c>
      <c r="AH112" s="79"/>
      <c r="AI112" s="85" t="s">
        <v>1760</v>
      </c>
      <c r="AJ112" s="79" t="b">
        <v>0</v>
      </c>
      <c r="AK112" s="79">
        <v>0</v>
      </c>
      <c r="AL112" s="85" t="s">
        <v>1760</v>
      </c>
      <c r="AM112" s="79" t="s">
        <v>1807</v>
      </c>
      <c r="AN112" s="79" t="b">
        <v>0</v>
      </c>
      <c r="AO112" s="85" t="s">
        <v>1737</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296</v>
      </c>
      <c r="B113" s="64" t="s">
        <v>379</v>
      </c>
      <c r="C113" s="65" t="s">
        <v>5416</v>
      </c>
      <c r="D113" s="66">
        <v>3</v>
      </c>
      <c r="E113" s="67" t="s">
        <v>132</v>
      </c>
      <c r="F113" s="68">
        <v>32</v>
      </c>
      <c r="G113" s="65"/>
      <c r="H113" s="69"/>
      <c r="I113" s="70"/>
      <c r="J113" s="70"/>
      <c r="K113" s="34" t="s">
        <v>65</v>
      </c>
      <c r="L113" s="77">
        <v>113</v>
      </c>
      <c r="M113" s="77"/>
      <c r="N113" s="72"/>
      <c r="O113" s="79" t="s">
        <v>529</v>
      </c>
      <c r="P113" s="81">
        <v>43576.37100694444</v>
      </c>
      <c r="Q113" s="79" t="s">
        <v>606</v>
      </c>
      <c r="R113" s="79"/>
      <c r="S113" s="79"/>
      <c r="T113" s="79"/>
      <c r="U113" s="79"/>
      <c r="V113" s="82" t="s">
        <v>1092</v>
      </c>
      <c r="W113" s="81">
        <v>43576.37100694444</v>
      </c>
      <c r="X113" s="82" t="s">
        <v>1294</v>
      </c>
      <c r="Y113" s="79"/>
      <c r="Z113" s="79"/>
      <c r="AA113" s="85" t="s">
        <v>1553</v>
      </c>
      <c r="AB113" s="85" t="s">
        <v>1737</v>
      </c>
      <c r="AC113" s="79" t="b">
        <v>0</v>
      </c>
      <c r="AD113" s="79">
        <v>1</v>
      </c>
      <c r="AE113" s="85" t="s">
        <v>1773</v>
      </c>
      <c r="AF113" s="79" t="b">
        <v>0</v>
      </c>
      <c r="AG113" s="79" t="s">
        <v>1797</v>
      </c>
      <c r="AH113" s="79"/>
      <c r="AI113" s="85" t="s">
        <v>1760</v>
      </c>
      <c r="AJ113" s="79" t="b">
        <v>0</v>
      </c>
      <c r="AK113" s="79">
        <v>0</v>
      </c>
      <c r="AL113" s="85" t="s">
        <v>1760</v>
      </c>
      <c r="AM113" s="79" t="s">
        <v>1807</v>
      </c>
      <c r="AN113" s="79" t="b">
        <v>0</v>
      </c>
      <c r="AO113" s="85" t="s">
        <v>1737</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v>3</v>
      </c>
      <c r="BE113" s="49">
        <v>5.769230769230769</v>
      </c>
      <c r="BF113" s="48">
        <v>6</v>
      </c>
      <c r="BG113" s="49">
        <v>11.538461538461538</v>
      </c>
      <c r="BH113" s="48">
        <v>0</v>
      </c>
      <c r="BI113" s="49">
        <v>0</v>
      </c>
      <c r="BJ113" s="48">
        <v>43</v>
      </c>
      <c r="BK113" s="49">
        <v>82.6923076923077</v>
      </c>
      <c r="BL113" s="48">
        <v>52</v>
      </c>
    </row>
    <row r="114" spans="1:64" ht="15">
      <c r="A114" s="64" t="s">
        <v>297</v>
      </c>
      <c r="B114" s="64" t="s">
        <v>331</v>
      </c>
      <c r="C114" s="65" t="s">
        <v>5416</v>
      </c>
      <c r="D114" s="66">
        <v>3</v>
      </c>
      <c r="E114" s="67" t="s">
        <v>132</v>
      </c>
      <c r="F114" s="68">
        <v>32</v>
      </c>
      <c r="G114" s="65"/>
      <c r="H114" s="69"/>
      <c r="I114" s="70"/>
      <c r="J114" s="70"/>
      <c r="K114" s="34" t="s">
        <v>65</v>
      </c>
      <c r="L114" s="77">
        <v>114</v>
      </c>
      <c r="M114" s="77"/>
      <c r="N114" s="72"/>
      <c r="O114" s="79" t="s">
        <v>528</v>
      </c>
      <c r="P114" s="81">
        <v>43576.51299768518</v>
      </c>
      <c r="Q114" s="79" t="s">
        <v>607</v>
      </c>
      <c r="R114" s="79"/>
      <c r="S114" s="79"/>
      <c r="T114" s="79"/>
      <c r="U114" s="79"/>
      <c r="V114" s="82" t="s">
        <v>1093</v>
      </c>
      <c r="W114" s="81">
        <v>43576.51299768518</v>
      </c>
      <c r="X114" s="82" t="s">
        <v>1295</v>
      </c>
      <c r="Y114" s="79"/>
      <c r="Z114" s="79"/>
      <c r="AA114" s="85" t="s">
        <v>1554</v>
      </c>
      <c r="AB114" s="79"/>
      <c r="AC114" s="79" t="b">
        <v>0</v>
      </c>
      <c r="AD114" s="79">
        <v>0</v>
      </c>
      <c r="AE114" s="85" t="s">
        <v>1760</v>
      </c>
      <c r="AF114" s="79" t="b">
        <v>0</v>
      </c>
      <c r="AG114" s="79" t="s">
        <v>1797</v>
      </c>
      <c r="AH114" s="79"/>
      <c r="AI114" s="85" t="s">
        <v>1760</v>
      </c>
      <c r="AJ114" s="79" t="b">
        <v>0</v>
      </c>
      <c r="AK114" s="79">
        <v>2</v>
      </c>
      <c r="AL114" s="85" t="s">
        <v>1596</v>
      </c>
      <c r="AM114" s="79" t="s">
        <v>1814</v>
      </c>
      <c r="AN114" s="79" t="b">
        <v>0</v>
      </c>
      <c r="AO114" s="85" t="s">
        <v>1596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53</v>
      </c>
      <c r="BC114" s="78" t="str">
        <f>REPLACE(INDEX(GroupVertices[Group],MATCH(Edges[[#This Row],[Vertex 2]],GroupVertices[Vertex],0)),1,1,"")</f>
        <v>53</v>
      </c>
      <c r="BD114" s="48">
        <v>0</v>
      </c>
      <c r="BE114" s="49">
        <v>0</v>
      </c>
      <c r="BF114" s="48">
        <v>1</v>
      </c>
      <c r="BG114" s="49">
        <v>5</v>
      </c>
      <c r="BH114" s="48">
        <v>0</v>
      </c>
      <c r="BI114" s="49">
        <v>0</v>
      </c>
      <c r="BJ114" s="48">
        <v>19</v>
      </c>
      <c r="BK114" s="49">
        <v>95</v>
      </c>
      <c r="BL114" s="48">
        <v>20</v>
      </c>
    </row>
    <row r="115" spans="1:64" ht="15">
      <c r="A115" s="64" t="s">
        <v>298</v>
      </c>
      <c r="B115" s="64" t="s">
        <v>298</v>
      </c>
      <c r="C115" s="65" t="s">
        <v>5417</v>
      </c>
      <c r="D115" s="66">
        <v>3</v>
      </c>
      <c r="E115" s="67" t="s">
        <v>136</v>
      </c>
      <c r="F115" s="68">
        <v>23.333333333333336</v>
      </c>
      <c r="G115" s="65"/>
      <c r="H115" s="69"/>
      <c r="I115" s="70"/>
      <c r="J115" s="70"/>
      <c r="K115" s="34" t="s">
        <v>65</v>
      </c>
      <c r="L115" s="77">
        <v>115</v>
      </c>
      <c r="M115" s="77"/>
      <c r="N115" s="72"/>
      <c r="O115" s="79" t="s">
        <v>176</v>
      </c>
      <c r="P115" s="81">
        <v>43576.545625</v>
      </c>
      <c r="Q115" s="79" t="s">
        <v>608</v>
      </c>
      <c r="R115" s="82" t="s">
        <v>791</v>
      </c>
      <c r="S115" s="79" t="s">
        <v>885</v>
      </c>
      <c r="T115" s="79"/>
      <c r="U115" s="79"/>
      <c r="V115" s="82" t="s">
        <v>1094</v>
      </c>
      <c r="W115" s="81">
        <v>43576.545625</v>
      </c>
      <c r="X115" s="82" t="s">
        <v>1296</v>
      </c>
      <c r="Y115" s="79"/>
      <c r="Z115" s="79"/>
      <c r="AA115" s="85" t="s">
        <v>1555</v>
      </c>
      <c r="AB115" s="79"/>
      <c r="AC115" s="79" t="b">
        <v>0</v>
      </c>
      <c r="AD115" s="79">
        <v>0</v>
      </c>
      <c r="AE115" s="85" t="s">
        <v>1760</v>
      </c>
      <c r="AF115" s="79" t="b">
        <v>0</v>
      </c>
      <c r="AG115" s="79" t="s">
        <v>1797</v>
      </c>
      <c r="AH115" s="79"/>
      <c r="AI115" s="85" t="s">
        <v>1760</v>
      </c>
      <c r="AJ115" s="79" t="b">
        <v>0</v>
      </c>
      <c r="AK115" s="79">
        <v>0</v>
      </c>
      <c r="AL115" s="85" t="s">
        <v>1760</v>
      </c>
      <c r="AM115" s="79" t="s">
        <v>1818</v>
      </c>
      <c r="AN115" s="79" t="b">
        <v>0</v>
      </c>
      <c r="AO115" s="85" t="s">
        <v>1555</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1</v>
      </c>
      <c r="BC115" s="78" t="str">
        <f>REPLACE(INDEX(GroupVertices[Group],MATCH(Edges[[#This Row],[Vertex 2]],GroupVertices[Vertex],0)),1,1,"")</f>
        <v>1</v>
      </c>
      <c r="BD115" s="48">
        <v>0</v>
      </c>
      <c r="BE115" s="49">
        <v>0</v>
      </c>
      <c r="BF115" s="48">
        <v>1</v>
      </c>
      <c r="BG115" s="49">
        <v>11.11111111111111</v>
      </c>
      <c r="BH115" s="48">
        <v>0</v>
      </c>
      <c r="BI115" s="49">
        <v>0</v>
      </c>
      <c r="BJ115" s="48">
        <v>8</v>
      </c>
      <c r="BK115" s="49">
        <v>88.88888888888889</v>
      </c>
      <c r="BL115" s="48">
        <v>9</v>
      </c>
    </row>
    <row r="116" spans="1:64" ht="15">
      <c r="A116" s="64" t="s">
        <v>298</v>
      </c>
      <c r="B116" s="64" t="s">
        <v>298</v>
      </c>
      <c r="C116" s="65" t="s">
        <v>5417</v>
      </c>
      <c r="D116" s="66">
        <v>3</v>
      </c>
      <c r="E116" s="67" t="s">
        <v>136</v>
      </c>
      <c r="F116" s="68">
        <v>23.333333333333336</v>
      </c>
      <c r="G116" s="65"/>
      <c r="H116" s="69"/>
      <c r="I116" s="70"/>
      <c r="J116" s="70"/>
      <c r="K116" s="34" t="s">
        <v>65</v>
      </c>
      <c r="L116" s="77">
        <v>116</v>
      </c>
      <c r="M116" s="77"/>
      <c r="N116" s="72"/>
      <c r="O116" s="79" t="s">
        <v>176</v>
      </c>
      <c r="P116" s="81">
        <v>43576.54574074074</v>
      </c>
      <c r="Q116" s="79" t="s">
        <v>609</v>
      </c>
      <c r="R116" s="82" t="s">
        <v>791</v>
      </c>
      <c r="S116" s="79" t="s">
        <v>885</v>
      </c>
      <c r="T116" s="79"/>
      <c r="U116" s="79"/>
      <c r="V116" s="82" t="s">
        <v>1094</v>
      </c>
      <c r="W116" s="81">
        <v>43576.54574074074</v>
      </c>
      <c r="X116" s="82" t="s">
        <v>1297</v>
      </c>
      <c r="Y116" s="79"/>
      <c r="Z116" s="79"/>
      <c r="AA116" s="85" t="s">
        <v>1556</v>
      </c>
      <c r="AB116" s="79"/>
      <c r="AC116" s="79" t="b">
        <v>0</v>
      </c>
      <c r="AD116" s="79">
        <v>0</v>
      </c>
      <c r="AE116" s="85" t="s">
        <v>1760</v>
      </c>
      <c r="AF116" s="79" t="b">
        <v>0</v>
      </c>
      <c r="AG116" s="79" t="s">
        <v>1797</v>
      </c>
      <c r="AH116" s="79"/>
      <c r="AI116" s="85" t="s">
        <v>1760</v>
      </c>
      <c r="AJ116" s="79" t="b">
        <v>0</v>
      </c>
      <c r="AK116" s="79">
        <v>0</v>
      </c>
      <c r="AL116" s="85" t="s">
        <v>1760</v>
      </c>
      <c r="AM116" s="79" t="s">
        <v>1808</v>
      </c>
      <c r="AN116" s="79" t="b">
        <v>0</v>
      </c>
      <c r="AO116" s="85" t="s">
        <v>1556</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1</v>
      </c>
      <c r="BC116" s="78" t="str">
        <f>REPLACE(INDEX(GroupVertices[Group],MATCH(Edges[[#This Row],[Vertex 2]],GroupVertices[Vertex],0)),1,1,"")</f>
        <v>1</v>
      </c>
      <c r="BD116" s="48">
        <v>0</v>
      </c>
      <c r="BE116" s="49">
        <v>0</v>
      </c>
      <c r="BF116" s="48">
        <v>1</v>
      </c>
      <c r="BG116" s="49">
        <v>9.090909090909092</v>
      </c>
      <c r="BH116" s="48">
        <v>0</v>
      </c>
      <c r="BI116" s="49">
        <v>0</v>
      </c>
      <c r="BJ116" s="48">
        <v>10</v>
      </c>
      <c r="BK116" s="49">
        <v>90.9090909090909</v>
      </c>
      <c r="BL116" s="48">
        <v>11</v>
      </c>
    </row>
    <row r="117" spans="1:64" ht="15">
      <c r="A117" s="64" t="s">
        <v>299</v>
      </c>
      <c r="B117" s="64" t="s">
        <v>299</v>
      </c>
      <c r="C117" s="65" t="s">
        <v>5416</v>
      </c>
      <c r="D117" s="66">
        <v>3</v>
      </c>
      <c r="E117" s="67" t="s">
        <v>132</v>
      </c>
      <c r="F117" s="68">
        <v>32</v>
      </c>
      <c r="G117" s="65"/>
      <c r="H117" s="69"/>
      <c r="I117" s="70"/>
      <c r="J117" s="70"/>
      <c r="K117" s="34" t="s">
        <v>65</v>
      </c>
      <c r="L117" s="77">
        <v>117</v>
      </c>
      <c r="M117" s="77"/>
      <c r="N117" s="72"/>
      <c r="O117" s="79" t="s">
        <v>176</v>
      </c>
      <c r="P117" s="81">
        <v>43576.55462962963</v>
      </c>
      <c r="Q117" s="79" t="s">
        <v>610</v>
      </c>
      <c r="R117" s="82" t="s">
        <v>792</v>
      </c>
      <c r="S117" s="79" t="s">
        <v>885</v>
      </c>
      <c r="T117" s="79"/>
      <c r="U117" s="79"/>
      <c r="V117" s="82" t="s">
        <v>1095</v>
      </c>
      <c r="W117" s="81">
        <v>43576.55462962963</v>
      </c>
      <c r="X117" s="82" t="s">
        <v>1298</v>
      </c>
      <c r="Y117" s="79"/>
      <c r="Z117" s="79"/>
      <c r="AA117" s="85" t="s">
        <v>1557</v>
      </c>
      <c r="AB117" s="79"/>
      <c r="AC117" s="79" t="b">
        <v>0</v>
      </c>
      <c r="AD117" s="79">
        <v>0</v>
      </c>
      <c r="AE117" s="85" t="s">
        <v>1760</v>
      </c>
      <c r="AF117" s="79" t="b">
        <v>0</v>
      </c>
      <c r="AG117" s="79" t="s">
        <v>1797</v>
      </c>
      <c r="AH117" s="79"/>
      <c r="AI117" s="85" t="s">
        <v>1760</v>
      </c>
      <c r="AJ117" s="79" t="b">
        <v>0</v>
      </c>
      <c r="AK117" s="79">
        <v>0</v>
      </c>
      <c r="AL117" s="85" t="s">
        <v>1760</v>
      </c>
      <c r="AM117" s="79" t="s">
        <v>1828</v>
      </c>
      <c r="AN117" s="79" t="b">
        <v>0</v>
      </c>
      <c r="AO117" s="85" t="s">
        <v>1557</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1</v>
      </c>
      <c r="BG117" s="49">
        <v>8.333333333333334</v>
      </c>
      <c r="BH117" s="48">
        <v>0</v>
      </c>
      <c r="BI117" s="49">
        <v>0</v>
      </c>
      <c r="BJ117" s="48">
        <v>11</v>
      </c>
      <c r="BK117" s="49">
        <v>91.66666666666667</v>
      </c>
      <c r="BL117" s="48">
        <v>12</v>
      </c>
    </row>
    <row r="118" spans="1:64" ht="15">
      <c r="A118" s="64" t="s">
        <v>300</v>
      </c>
      <c r="B118" s="64" t="s">
        <v>300</v>
      </c>
      <c r="C118" s="65" t="s">
        <v>5416</v>
      </c>
      <c r="D118" s="66">
        <v>3</v>
      </c>
      <c r="E118" s="67" t="s">
        <v>132</v>
      </c>
      <c r="F118" s="68">
        <v>32</v>
      </c>
      <c r="G118" s="65"/>
      <c r="H118" s="69"/>
      <c r="I118" s="70"/>
      <c r="J118" s="70"/>
      <c r="K118" s="34" t="s">
        <v>65</v>
      </c>
      <c r="L118" s="77">
        <v>118</v>
      </c>
      <c r="M118" s="77"/>
      <c r="N118" s="72"/>
      <c r="O118" s="79" t="s">
        <v>176</v>
      </c>
      <c r="P118" s="81">
        <v>43576.579988425925</v>
      </c>
      <c r="Q118" s="79" t="s">
        <v>611</v>
      </c>
      <c r="R118" s="82" t="s">
        <v>793</v>
      </c>
      <c r="S118" s="79" t="s">
        <v>853</v>
      </c>
      <c r="T118" s="79" t="s">
        <v>941</v>
      </c>
      <c r="U118" s="82" t="s">
        <v>984</v>
      </c>
      <c r="V118" s="82" t="s">
        <v>984</v>
      </c>
      <c r="W118" s="81">
        <v>43576.579988425925</v>
      </c>
      <c r="X118" s="82" t="s">
        <v>1299</v>
      </c>
      <c r="Y118" s="79"/>
      <c r="Z118" s="79"/>
      <c r="AA118" s="85" t="s">
        <v>1558</v>
      </c>
      <c r="AB118" s="79"/>
      <c r="AC118" s="79" t="b">
        <v>0</v>
      </c>
      <c r="AD118" s="79">
        <v>0</v>
      </c>
      <c r="AE118" s="85" t="s">
        <v>1760</v>
      </c>
      <c r="AF118" s="79" t="b">
        <v>0</v>
      </c>
      <c r="AG118" s="79" t="s">
        <v>1797</v>
      </c>
      <c r="AH118" s="79"/>
      <c r="AI118" s="85" t="s">
        <v>1760</v>
      </c>
      <c r="AJ118" s="79" t="b">
        <v>0</v>
      </c>
      <c r="AK118" s="79">
        <v>0</v>
      </c>
      <c r="AL118" s="85" t="s">
        <v>1760</v>
      </c>
      <c r="AM118" s="79" t="s">
        <v>1813</v>
      </c>
      <c r="AN118" s="79" t="b">
        <v>0</v>
      </c>
      <c r="AO118" s="85" t="s">
        <v>1558</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1</v>
      </c>
      <c r="BG118" s="49">
        <v>3.3333333333333335</v>
      </c>
      <c r="BH118" s="48">
        <v>0</v>
      </c>
      <c r="BI118" s="49">
        <v>0</v>
      </c>
      <c r="BJ118" s="48">
        <v>29</v>
      </c>
      <c r="BK118" s="49">
        <v>96.66666666666667</v>
      </c>
      <c r="BL118" s="48">
        <v>30</v>
      </c>
    </row>
    <row r="119" spans="1:64" ht="15">
      <c r="A119" s="64" t="s">
        <v>301</v>
      </c>
      <c r="B119" s="64" t="s">
        <v>301</v>
      </c>
      <c r="C119" s="65" t="s">
        <v>5416</v>
      </c>
      <c r="D119" s="66">
        <v>3</v>
      </c>
      <c r="E119" s="67" t="s">
        <v>132</v>
      </c>
      <c r="F119" s="68">
        <v>32</v>
      </c>
      <c r="G119" s="65"/>
      <c r="H119" s="69"/>
      <c r="I119" s="70"/>
      <c r="J119" s="70"/>
      <c r="K119" s="34" t="s">
        <v>65</v>
      </c>
      <c r="L119" s="77">
        <v>119</v>
      </c>
      <c r="M119" s="77"/>
      <c r="N119" s="72"/>
      <c r="O119" s="79" t="s">
        <v>176</v>
      </c>
      <c r="P119" s="81">
        <v>43571.81519675926</v>
      </c>
      <c r="Q119" s="79" t="s">
        <v>612</v>
      </c>
      <c r="R119" s="82" t="s">
        <v>753</v>
      </c>
      <c r="S119" s="79" t="s">
        <v>852</v>
      </c>
      <c r="T119" s="79"/>
      <c r="U119" s="82" t="s">
        <v>985</v>
      </c>
      <c r="V119" s="82" t="s">
        <v>985</v>
      </c>
      <c r="W119" s="81">
        <v>43571.81519675926</v>
      </c>
      <c r="X119" s="82" t="s">
        <v>1300</v>
      </c>
      <c r="Y119" s="79"/>
      <c r="Z119" s="79"/>
      <c r="AA119" s="85" t="s">
        <v>1559</v>
      </c>
      <c r="AB119" s="79"/>
      <c r="AC119" s="79" t="b">
        <v>0</v>
      </c>
      <c r="AD119" s="79">
        <v>41</v>
      </c>
      <c r="AE119" s="85" t="s">
        <v>1760</v>
      </c>
      <c r="AF119" s="79" t="b">
        <v>0</v>
      </c>
      <c r="AG119" s="79" t="s">
        <v>1797</v>
      </c>
      <c r="AH119" s="79"/>
      <c r="AI119" s="85" t="s">
        <v>1760</v>
      </c>
      <c r="AJ119" s="79" t="b">
        <v>0</v>
      </c>
      <c r="AK119" s="79">
        <v>27</v>
      </c>
      <c r="AL119" s="85" t="s">
        <v>1760</v>
      </c>
      <c r="AM119" s="79" t="s">
        <v>1808</v>
      </c>
      <c r="AN119" s="79" t="b">
        <v>0</v>
      </c>
      <c r="AO119" s="85" t="s">
        <v>1559</v>
      </c>
      <c r="AP119" s="79" t="s">
        <v>1839</v>
      </c>
      <c r="AQ119" s="79">
        <v>0</v>
      </c>
      <c r="AR119" s="79">
        <v>0</v>
      </c>
      <c r="AS119" s="79"/>
      <c r="AT119" s="79"/>
      <c r="AU119" s="79"/>
      <c r="AV119" s="79"/>
      <c r="AW119" s="79"/>
      <c r="AX119" s="79"/>
      <c r="AY119" s="79"/>
      <c r="AZ119" s="79"/>
      <c r="BA119">
        <v>1</v>
      </c>
      <c r="BB119" s="78" t="str">
        <f>REPLACE(INDEX(GroupVertices[Group],MATCH(Edges[[#This Row],[Vertex 1]],GroupVertices[Vertex],0)),1,1,"")</f>
        <v>5</v>
      </c>
      <c r="BC119" s="78" t="str">
        <f>REPLACE(INDEX(GroupVertices[Group],MATCH(Edges[[#This Row],[Vertex 2]],GroupVertices[Vertex],0)),1,1,"")</f>
        <v>5</v>
      </c>
      <c r="BD119" s="48">
        <v>1</v>
      </c>
      <c r="BE119" s="49">
        <v>3.0303030303030303</v>
      </c>
      <c r="BF119" s="48">
        <v>3</v>
      </c>
      <c r="BG119" s="49">
        <v>9.090909090909092</v>
      </c>
      <c r="BH119" s="48">
        <v>0</v>
      </c>
      <c r="BI119" s="49">
        <v>0</v>
      </c>
      <c r="BJ119" s="48">
        <v>29</v>
      </c>
      <c r="BK119" s="49">
        <v>87.87878787878788</v>
      </c>
      <c r="BL119" s="48">
        <v>33</v>
      </c>
    </row>
    <row r="120" spans="1:64" ht="15">
      <c r="A120" s="64" t="s">
        <v>302</v>
      </c>
      <c r="B120" s="64" t="s">
        <v>301</v>
      </c>
      <c r="C120" s="65" t="s">
        <v>5416</v>
      </c>
      <c r="D120" s="66">
        <v>3</v>
      </c>
      <c r="E120" s="67" t="s">
        <v>132</v>
      </c>
      <c r="F120" s="68">
        <v>32</v>
      </c>
      <c r="G120" s="65"/>
      <c r="H120" s="69"/>
      <c r="I120" s="70"/>
      <c r="J120" s="70"/>
      <c r="K120" s="34" t="s">
        <v>65</v>
      </c>
      <c r="L120" s="77">
        <v>120</v>
      </c>
      <c r="M120" s="77"/>
      <c r="N120" s="72"/>
      <c r="O120" s="79" t="s">
        <v>528</v>
      </c>
      <c r="P120" s="81">
        <v>43576.581979166665</v>
      </c>
      <c r="Q120" s="79" t="s">
        <v>531</v>
      </c>
      <c r="R120" s="79"/>
      <c r="S120" s="79"/>
      <c r="T120" s="79"/>
      <c r="U120" s="79"/>
      <c r="V120" s="82" t="s">
        <v>1096</v>
      </c>
      <c r="W120" s="81">
        <v>43576.581979166665</v>
      </c>
      <c r="X120" s="82" t="s">
        <v>1301</v>
      </c>
      <c r="Y120" s="79"/>
      <c r="Z120" s="79"/>
      <c r="AA120" s="85" t="s">
        <v>1560</v>
      </c>
      <c r="AB120" s="79"/>
      <c r="AC120" s="79" t="b">
        <v>0</v>
      </c>
      <c r="AD120" s="79">
        <v>0</v>
      </c>
      <c r="AE120" s="85" t="s">
        <v>1760</v>
      </c>
      <c r="AF120" s="79" t="b">
        <v>0</v>
      </c>
      <c r="AG120" s="79" t="s">
        <v>1797</v>
      </c>
      <c r="AH120" s="79"/>
      <c r="AI120" s="85" t="s">
        <v>1760</v>
      </c>
      <c r="AJ120" s="79" t="b">
        <v>0</v>
      </c>
      <c r="AK120" s="79">
        <v>27</v>
      </c>
      <c r="AL120" s="85" t="s">
        <v>1559</v>
      </c>
      <c r="AM120" s="79" t="s">
        <v>1814</v>
      </c>
      <c r="AN120" s="79" t="b">
        <v>0</v>
      </c>
      <c r="AO120" s="85" t="s">
        <v>1559</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5</v>
      </c>
      <c r="BC120" s="78" t="str">
        <f>REPLACE(INDEX(GroupVertices[Group],MATCH(Edges[[#This Row],[Vertex 2]],GroupVertices[Vertex],0)),1,1,"")</f>
        <v>5</v>
      </c>
      <c r="BD120" s="48">
        <v>1</v>
      </c>
      <c r="BE120" s="49">
        <v>4.3478260869565215</v>
      </c>
      <c r="BF120" s="48">
        <v>1</v>
      </c>
      <c r="BG120" s="49">
        <v>4.3478260869565215</v>
      </c>
      <c r="BH120" s="48">
        <v>0</v>
      </c>
      <c r="BI120" s="49">
        <v>0</v>
      </c>
      <c r="BJ120" s="48">
        <v>21</v>
      </c>
      <c r="BK120" s="49">
        <v>91.30434782608695</v>
      </c>
      <c r="BL120" s="48">
        <v>23</v>
      </c>
    </row>
    <row r="121" spans="1:64" ht="15">
      <c r="A121" s="64" t="s">
        <v>303</v>
      </c>
      <c r="B121" s="64" t="s">
        <v>303</v>
      </c>
      <c r="C121" s="65" t="s">
        <v>5417</v>
      </c>
      <c r="D121" s="66">
        <v>3</v>
      </c>
      <c r="E121" s="67" t="s">
        <v>136</v>
      </c>
      <c r="F121" s="68">
        <v>23.333333333333336</v>
      </c>
      <c r="G121" s="65"/>
      <c r="H121" s="69"/>
      <c r="I121" s="70"/>
      <c r="J121" s="70"/>
      <c r="K121" s="34" t="s">
        <v>65</v>
      </c>
      <c r="L121" s="77">
        <v>121</v>
      </c>
      <c r="M121" s="77"/>
      <c r="N121" s="72"/>
      <c r="O121" s="79" t="s">
        <v>176</v>
      </c>
      <c r="P121" s="81">
        <v>43575.85667824074</v>
      </c>
      <c r="Q121" s="79" t="s">
        <v>613</v>
      </c>
      <c r="R121" s="82" t="s">
        <v>794</v>
      </c>
      <c r="S121" s="79" t="s">
        <v>886</v>
      </c>
      <c r="T121" s="79"/>
      <c r="U121" s="79"/>
      <c r="V121" s="82" t="s">
        <v>1097</v>
      </c>
      <c r="W121" s="81">
        <v>43575.85667824074</v>
      </c>
      <c r="X121" s="82" t="s">
        <v>1302</v>
      </c>
      <c r="Y121" s="79"/>
      <c r="Z121" s="79"/>
      <c r="AA121" s="85" t="s">
        <v>1561</v>
      </c>
      <c r="AB121" s="79"/>
      <c r="AC121" s="79" t="b">
        <v>0</v>
      </c>
      <c r="AD121" s="79">
        <v>2</v>
      </c>
      <c r="AE121" s="85" t="s">
        <v>1760</v>
      </c>
      <c r="AF121" s="79" t="b">
        <v>0</v>
      </c>
      <c r="AG121" s="79" t="s">
        <v>1797</v>
      </c>
      <c r="AH121" s="79"/>
      <c r="AI121" s="85" t="s">
        <v>1760</v>
      </c>
      <c r="AJ121" s="79" t="b">
        <v>0</v>
      </c>
      <c r="AK121" s="79">
        <v>0</v>
      </c>
      <c r="AL121" s="85" t="s">
        <v>1760</v>
      </c>
      <c r="AM121" s="79" t="s">
        <v>1808</v>
      </c>
      <c r="AN121" s="79" t="b">
        <v>0</v>
      </c>
      <c r="AO121" s="85" t="s">
        <v>1561</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1</v>
      </c>
      <c r="BC121" s="78" t="str">
        <f>REPLACE(INDEX(GroupVertices[Group],MATCH(Edges[[#This Row],[Vertex 2]],GroupVertices[Vertex],0)),1,1,"")</f>
        <v>1</v>
      </c>
      <c r="BD121" s="48">
        <v>1</v>
      </c>
      <c r="BE121" s="49">
        <v>3.125</v>
      </c>
      <c r="BF121" s="48">
        <v>0</v>
      </c>
      <c r="BG121" s="49">
        <v>0</v>
      </c>
      <c r="BH121" s="48">
        <v>0</v>
      </c>
      <c r="BI121" s="49">
        <v>0</v>
      </c>
      <c r="BJ121" s="48">
        <v>31</v>
      </c>
      <c r="BK121" s="49">
        <v>96.875</v>
      </c>
      <c r="BL121" s="48">
        <v>32</v>
      </c>
    </row>
    <row r="122" spans="1:64" ht="15">
      <c r="A122" s="64" t="s">
        <v>303</v>
      </c>
      <c r="B122" s="64" t="s">
        <v>303</v>
      </c>
      <c r="C122" s="65" t="s">
        <v>5417</v>
      </c>
      <c r="D122" s="66">
        <v>3</v>
      </c>
      <c r="E122" s="67" t="s">
        <v>136</v>
      </c>
      <c r="F122" s="68">
        <v>23.333333333333336</v>
      </c>
      <c r="G122" s="65"/>
      <c r="H122" s="69"/>
      <c r="I122" s="70"/>
      <c r="J122" s="70"/>
      <c r="K122" s="34" t="s">
        <v>65</v>
      </c>
      <c r="L122" s="77">
        <v>122</v>
      </c>
      <c r="M122" s="77"/>
      <c r="N122" s="72"/>
      <c r="O122" s="79" t="s">
        <v>176</v>
      </c>
      <c r="P122" s="81">
        <v>43576.67128472222</v>
      </c>
      <c r="Q122" s="79" t="s">
        <v>614</v>
      </c>
      <c r="R122" s="82" t="s">
        <v>794</v>
      </c>
      <c r="S122" s="79" t="s">
        <v>886</v>
      </c>
      <c r="T122" s="79"/>
      <c r="U122" s="82" t="s">
        <v>986</v>
      </c>
      <c r="V122" s="82" t="s">
        <v>986</v>
      </c>
      <c r="W122" s="81">
        <v>43576.67128472222</v>
      </c>
      <c r="X122" s="82" t="s">
        <v>1303</v>
      </c>
      <c r="Y122" s="79"/>
      <c r="Z122" s="79"/>
      <c r="AA122" s="85" t="s">
        <v>1562</v>
      </c>
      <c r="AB122" s="79"/>
      <c r="AC122" s="79" t="b">
        <v>0</v>
      </c>
      <c r="AD122" s="79">
        <v>0</v>
      </c>
      <c r="AE122" s="85" t="s">
        <v>1760</v>
      </c>
      <c r="AF122" s="79" t="b">
        <v>0</v>
      </c>
      <c r="AG122" s="79" t="s">
        <v>1797</v>
      </c>
      <c r="AH122" s="79"/>
      <c r="AI122" s="85" t="s">
        <v>1760</v>
      </c>
      <c r="AJ122" s="79" t="b">
        <v>0</v>
      </c>
      <c r="AK122" s="79">
        <v>0</v>
      </c>
      <c r="AL122" s="85" t="s">
        <v>1760</v>
      </c>
      <c r="AM122" s="79" t="s">
        <v>1817</v>
      </c>
      <c r="AN122" s="79" t="b">
        <v>0</v>
      </c>
      <c r="AO122" s="85" t="s">
        <v>1562</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1</v>
      </c>
      <c r="BC122" s="78" t="str">
        <f>REPLACE(INDEX(GroupVertices[Group],MATCH(Edges[[#This Row],[Vertex 2]],GroupVertices[Vertex],0)),1,1,"")</f>
        <v>1</v>
      </c>
      <c r="BD122" s="48">
        <v>1</v>
      </c>
      <c r="BE122" s="49">
        <v>2.5641025641025643</v>
      </c>
      <c r="BF122" s="48">
        <v>0</v>
      </c>
      <c r="BG122" s="49">
        <v>0</v>
      </c>
      <c r="BH122" s="48">
        <v>0</v>
      </c>
      <c r="BI122" s="49">
        <v>0</v>
      </c>
      <c r="BJ122" s="48">
        <v>38</v>
      </c>
      <c r="BK122" s="49">
        <v>97.43589743589743</v>
      </c>
      <c r="BL122" s="48">
        <v>39</v>
      </c>
    </row>
    <row r="123" spans="1:64" ht="15">
      <c r="A123" s="64" t="s">
        <v>304</v>
      </c>
      <c r="B123" s="64" t="s">
        <v>304</v>
      </c>
      <c r="C123" s="65" t="s">
        <v>5418</v>
      </c>
      <c r="D123" s="66">
        <v>3</v>
      </c>
      <c r="E123" s="67" t="s">
        <v>136</v>
      </c>
      <c r="F123" s="68">
        <v>6</v>
      </c>
      <c r="G123" s="65"/>
      <c r="H123" s="69"/>
      <c r="I123" s="70"/>
      <c r="J123" s="70"/>
      <c r="K123" s="34" t="s">
        <v>65</v>
      </c>
      <c r="L123" s="77">
        <v>123</v>
      </c>
      <c r="M123" s="77"/>
      <c r="N123" s="72"/>
      <c r="O123" s="79" t="s">
        <v>176</v>
      </c>
      <c r="P123" s="81">
        <v>43573.68770833333</v>
      </c>
      <c r="Q123" s="79" t="s">
        <v>615</v>
      </c>
      <c r="R123" s="82" t="s">
        <v>795</v>
      </c>
      <c r="S123" s="79" t="s">
        <v>887</v>
      </c>
      <c r="T123" s="79" t="s">
        <v>942</v>
      </c>
      <c r="U123" s="82" t="s">
        <v>987</v>
      </c>
      <c r="V123" s="82" t="s">
        <v>987</v>
      </c>
      <c r="W123" s="81">
        <v>43573.68770833333</v>
      </c>
      <c r="X123" s="82" t="s">
        <v>1304</v>
      </c>
      <c r="Y123" s="79"/>
      <c r="Z123" s="79"/>
      <c r="AA123" s="85" t="s">
        <v>1563</v>
      </c>
      <c r="AB123" s="79"/>
      <c r="AC123" s="79" t="b">
        <v>0</v>
      </c>
      <c r="AD123" s="79">
        <v>0</v>
      </c>
      <c r="AE123" s="85" t="s">
        <v>1760</v>
      </c>
      <c r="AF123" s="79" t="b">
        <v>0</v>
      </c>
      <c r="AG123" s="79" t="s">
        <v>1797</v>
      </c>
      <c r="AH123" s="79"/>
      <c r="AI123" s="85" t="s">
        <v>1760</v>
      </c>
      <c r="AJ123" s="79" t="b">
        <v>0</v>
      </c>
      <c r="AK123" s="79">
        <v>0</v>
      </c>
      <c r="AL123" s="85" t="s">
        <v>1760</v>
      </c>
      <c r="AM123" s="79" t="s">
        <v>1813</v>
      </c>
      <c r="AN123" s="79" t="b">
        <v>0</v>
      </c>
      <c r="AO123" s="85" t="s">
        <v>1563</v>
      </c>
      <c r="AP123" s="79" t="s">
        <v>176</v>
      </c>
      <c r="AQ123" s="79">
        <v>0</v>
      </c>
      <c r="AR123" s="79">
        <v>0</v>
      </c>
      <c r="AS123" s="79"/>
      <c r="AT123" s="79"/>
      <c r="AU123" s="79"/>
      <c r="AV123" s="79"/>
      <c r="AW123" s="79"/>
      <c r="AX123" s="79"/>
      <c r="AY123" s="79"/>
      <c r="AZ123" s="79"/>
      <c r="BA123">
        <v>4</v>
      </c>
      <c r="BB123" s="78" t="str">
        <f>REPLACE(INDEX(GroupVertices[Group],MATCH(Edges[[#This Row],[Vertex 1]],GroupVertices[Vertex],0)),1,1,"")</f>
        <v>1</v>
      </c>
      <c r="BC123" s="78" t="str">
        <f>REPLACE(INDEX(GroupVertices[Group],MATCH(Edges[[#This Row],[Vertex 2]],GroupVertices[Vertex],0)),1,1,"")</f>
        <v>1</v>
      </c>
      <c r="BD123" s="48">
        <v>0</v>
      </c>
      <c r="BE123" s="49">
        <v>0</v>
      </c>
      <c r="BF123" s="48">
        <v>2</v>
      </c>
      <c r="BG123" s="49">
        <v>9.090909090909092</v>
      </c>
      <c r="BH123" s="48">
        <v>0</v>
      </c>
      <c r="BI123" s="49">
        <v>0</v>
      </c>
      <c r="BJ123" s="48">
        <v>20</v>
      </c>
      <c r="BK123" s="49">
        <v>90.9090909090909</v>
      </c>
      <c r="BL123" s="48">
        <v>22</v>
      </c>
    </row>
    <row r="124" spans="1:64" ht="15">
      <c r="A124" s="64" t="s">
        <v>304</v>
      </c>
      <c r="B124" s="64" t="s">
        <v>304</v>
      </c>
      <c r="C124" s="65" t="s">
        <v>5418</v>
      </c>
      <c r="D124" s="66">
        <v>3</v>
      </c>
      <c r="E124" s="67" t="s">
        <v>136</v>
      </c>
      <c r="F124" s="68">
        <v>6</v>
      </c>
      <c r="G124" s="65"/>
      <c r="H124" s="69"/>
      <c r="I124" s="70"/>
      <c r="J124" s="70"/>
      <c r="K124" s="34" t="s">
        <v>65</v>
      </c>
      <c r="L124" s="77">
        <v>124</v>
      </c>
      <c r="M124" s="77"/>
      <c r="N124" s="72"/>
      <c r="O124" s="79" t="s">
        <v>176</v>
      </c>
      <c r="P124" s="81">
        <v>43573.895949074074</v>
      </c>
      <c r="Q124" s="79" t="s">
        <v>616</v>
      </c>
      <c r="R124" s="82" t="s">
        <v>795</v>
      </c>
      <c r="S124" s="79" t="s">
        <v>887</v>
      </c>
      <c r="T124" s="79" t="s">
        <v>942</v>
      </c>
      <c r="U124" s="82" t="s">
        <v>988</v>
      </c>
      <c r="V124" s="82" t="s">
        <v>988</v>
      </c>
      <c r="W124" s="81">
        <v>43573.895949074074</v>
      </c>
      <c r="X124" s="82" t="s">
        <v>1305</v>
      </c>
      <c r="Y124" s="79"/>
      <c r="Z124" s="79"/>
      <c r="AA124" s="85" t="s">
        <v>1564</v>
      </c>
      <c r="AB124" s="79"/>
      <c r="AC124" s="79" t="b">
        <v>0</v>
      </c>
      <c r="AD124" s="79">
        <v>0</v>
      </c>
      <c r="AE124" s="85" t="s">
        <v>1760</v>
      </c>
      <c r="AF124" s="79" t="b">
        <v>0</v>
      </c>
      <c r="AG124" s="79" t="s">
        <v>1797</v>
      </c>
      <c r="AH124" s="79"/>
      <c r="AI124" s="85" t="s">
        <v>1760</v>
      </c>
      <c r="AJ124" s="79" t="b">
        <v>0</v>
      </c>
      <c r="AK124" s="79">
        <v>0</v>
      </c>
      <c r="AL124" s="85" t="s">
        <v>1760</v>
      </c>
      <c r="AM124" s="79" t="s">
        <v>1813</v>
      </c>
      <c r="AN124" s="79" t="b">
        <v>0</v>
      </c>
      <c r="AO124" s="85" t="s">
        <v>1564</v>
      </c>
      <c r="AP124" s="79" t="s">
        <v>176</v>
      </c>
      <c r="AQ124" s="79">
        <v>0</v>
      </c>
      <c r="AR124" s="79">
        <v>0</v>
      </c>
      <c r="AS124" s="79"/>
      <c r="AT124" s="79"/>
      <c r="AU124" s="79"/>
      <c r="AV124" s="79"/>
      <c r="AW124" s="79"/>
      <c r="AX124" s="79"/>
      <c r="AY124" s="79"/>
      <c r="AZ124" s="79"/>
      <c r="BA124">
        <v>4</v>
      </c>
      <c r="BB124" s="78" t="str">
        <f>REPLACE(INDEX(GroupVertices[Group],MATCH(Edges[[#This Row],[Vertex 1]],GroupVertices[Vertex],0)),1,1,"")</f>
        <v>1</v>
      </c>
      <c r="BC124" s="78" t="str">
        <f>REPLACE(INDEX(GroupVertices[Group],MATCH(Edges[[#This Row],[Vertex 2]],GroupVertices[Vertex],0)),1,1,"")</f>
        <v>1</v>
      </c>
      <c r="BD124" s="48">
        <v>0</v>
      </c>
      <c r="BE124" s="49">
        <v>0</v>
      </c>
      <c r="BF124" s="48">
        <v>2</v>
      </c>
      <c r="BG124" s="49">
        <v>9.090909090909092</v>
      </c>
      <c r="BH124" s="48">
        <v>0</v>
      </c>
      <c r="BI124" s="49">
        <v>0</v>
      </c>
      <c r="BJ124" s="48">
        <v>20</v>
      </c>
      <c r="BK124" s="49">
        <v>90.9090909090909</v>
      </c>
      <c r="BL124" s="48">
        <v>22</v>
      </c>
    </row>
    <row r="125" spans="1:64" ht="15">
      <c r="A125" s="64" t="s">
        <v>304</v>
      </c>
      <c r="B125" s="64" t="s">
        <v>304</v>
      </c>
      <c r="C125" s="65" t="s">
        <v>5418</v>
      </c>
      <c r="D125" s="66">
        <v>3</v>
      </c>
      <c r="E125" s="67" t="s">
        <v>136</v>
      </c>
      <c r="F125" s="68">
        <v>6</v>
      </c>
      <c r="G125" s="65"/>
      <c r="H125" s="69"/>
      <c r="I125" s="70"/>
      <c r="J125" s="70"/>
      <c r="K125" s="34" t="s">
        <v>65</v>
      </c>
      <c r="L125" s="77">
        <v>125</v>
      </c>
      <c r="M125" s="77"/>
      <c r="N125" s="72"/>
      <c r="O125" s="79" t="s">
        <v>176</v>
      </c>
      <c r="P125" s="81">
        <v>43574.18755787037</v>
      </c>
      <c r="Q125" s="79" t="s">
        <v>617</v>
      </c>
      <c r="R125" s="82" t="s">
        <v>795</v>
      </c>
      <c r="S125" s="79" t="s">
        <v>887</v>
      </c>
      <c r="T125" s="79" t="s">
        <v>942</v>
      </c>
      <c r="U125" s="82" t="s">
        <v>989</v>
      </c>
      <c r="V125" s="82" t="s">
        <v>989</v>
      </c>
      <c r="W125" s="81">
        <v>43574.18755787037</v>
      </c>
      <c r="X125" s="82" t="s">
        <v>1306</v>
      </c>
      <c r="Y125" s="79"/>
      <c r="Z125" s="79"/>
      <c r="AA125" s="85" t="s">
        <v>1565</v>
      </c>
      <c r="AB125" s="79"/>
      <c r="AC125" s="79" t="b">
        <v>0</v>
      </c>
      <c r="AD125" s="79">
        <v>0</v>
      </c>
      <c r="AE125" s="85" t="s">
        <v>1760</v>
      </c>
      <c r="AF125" s="79" t="b">
        <v>0</v>
      </c>
      <c r="AG125" s="79" t="s">
        <v>1797</v>
      </c>
      <c r="AH125" s="79"/>
      <c r="AI125" s="85" t="s">
        <v>1760</v>
      </c>
      <c r="AJ125" s="79" t="b">
        <v>0</v>
      </c>
      <c r="AK125" s="79">
        <v>0</v>
      </c>
      <c r="AL125" s="85" t="s">
        <v>1760</v>
      </c>
      <c r="AM125" s="79" t="s">
        <v>1813</v>
      </c>
      <c r="AN125" s="79" t="b">
        <v>0</v>
      </c>
      <c r="AO125" s="85" t="s">
        <v>1565</v>
      </c>
      <c r="AP125" s="79" t="s">
        <v>176</v>
      </c>
      <c r="AQ125" s="79">
        <v>0</v>
      </c>
      <c r="AR125" s="79">
        <v>0</v>
      </c>
      <c r="AS125" s="79"/>
      <c r="AT125" s="79"/>
      <c r="AU125" s="79"/>
      <c r="AV125" s="79"/>
      <c r="AW125" s="79"/>
      <c r="AX125" s="79"/>
      <c r="AY125" s="79"/>
      <c r="AZ125" s="79"/>
      <c r="BA125">
        <v>4</v>
      </c>
      <c r="BB125" s="78" t="str">
        <f>REPLACE(INDEX(GroupVertices[Group],MATCH(Edges[[#This Row],[Vertex 1]],GroupVertices[Vertex],0)),1,1,"")</f>
        <v>1</v>
      </c>
      <c r="BC125" s="78" t="str">
        <f>REPLACE(INDEX(GroupVertices[Group],MATCH(Edges[[#This Row],[Vertex 2]],GroupVertices[Vertex],0)),1,1,"")</f>
        <v>1</v>
      </c>
      <c r="BD125" s="48">
        <v>0</v>
      </c>
      <c r="BE125" s="49">
        <v>0</v>
      </c>
      <c r="BF125" s="48">
        <v>2</v>
      </c>
      <c r="BG125" s="49">
        <v>9.090909090909092</v>
      </c>
      <c r="BH125" s="48">
        <v>0</v>
      </c>
      <c r="BI125" s="49">
        <v>0</v>
      </c>
      <c r="BJ125" s="48">
        <v>20</v>
      </c>
      <c r="BK125" s="49">
        <v>90.9090909090909</v>
      </c>
      <c r="BL125" s="48">
        <v>22</v>
      </c>
    </row>
    <row r="126" spans="1:64" ht="15">
      <c r="A126" s="64" t="s">
        <v>304</v>
      </c>
      <c r="B126" s="64" t="s">
        <v>304</v>
      </c>
      <c r="C126" s="65" t="s">
        <v>5418</v>
      </c>
      <c r="D126" s="66">
        <v>3</v>
      </c>
      <c r="E126" s="67" t="s">
        <v>136</v>
      </c>
      <c r="F126" s="68">
        <v>6</v>
      </c>
      <c r="G126" s="65"/>
      <c r="H126" s="69"/>
      <c r="I126" s="70"/>
      <c r="J126" s="70"/>
      <c r="K126" s="34" t="s">
        <v>65</v>
      </c>
      <c r="L126" s="77">
        <v>126</v>
      </c>
      <c r="M126" s="77"/>
      <c r="N126" s="72"/>
      <c r="O126" s="79" t="s">
        <v>176</v>
      </c>
      <c r="P126" s="81">
        <v>43576.750231481485</v>
      </c>
      <c r="Q126" s="79" t="s">
        <v>618</v>
      </c>
      <c r="R126" s="82" t="s">
        <v>795</v>
      </c>
      <c r="S126" s="79" t="s">
        <v>887</v>
      </c>
      <c r="T126" s="79" t="s">
        <v>943</v>
      </c>
      <c r="U126" s="82" t="s">
        <v>990</v>
      </c>
      <c r="V126" s="82" t="s">
        <v>990</v>
      </c>
      <c r="W126" s="81">
        <v>43576.750231481485</v>
      </c>
      <c r="X126" s="82" t="s">
        <v>1307</v>
      </c>
      <c r="Y126" s="79"/>
      <c r="Z126" s="79"/>
      <c r="AA126" s="85" t="s">
        <v>1566</v>
      </c>
      <c r="AB126" s="79"/>
      <c r="AC126" s="79" t="b">
        <v>0</v>
      </c>
      <c r="AD126" s="79">
        <v>0</v>
      </c>
      <c r="AE126" s="85" t="s">
        <v>1760</v>
      </c>
      <c r="AF126" s="79" t="b">
        <v>0</v>
      </c>
      <c r="AG126" s="79" t="s">
        <v>1797</v>
      </c>
      <c r="AH126" s="79"/>
      <c r="AI126" s="85" t="s">
        <v>1760</v>
      </c>
      <c r="AJ126" s="79" t="b">
        <v>0</v>
      </c>
      <c r="AK126" s="79">
        <v>0</v>
      </c>
      <c r="AL126" s="85" t="s">
        <v>1760</v>
      </c>
      <c r="AM126" s="79" t="s">
        <v>1813</v>
      </c>
      <c r="AN126" s="79" t="b">
        <v>0</v>
      </c>
      <c r="AO126" s="85" t="s">
        <v>1566</v>
      </c>
      <c r="AP126" s="79" t="s">
        <v>176</v>
      </c>
      <c r="AQ126" s="79">
        <v>0</v>
      </c>
      <c r="AR126" s="79">
        <v>0</v>
      </c>
      <c r="AS126" s="79"/>
      <c r="AT126" s="79"/>
      <c r="AU126" s="79"/>
      <c r="AV126" s="79"/>
      <c r="AW126" s="79"/>
      <c r="AX126" s="79"/>
      <c r="AY126" s="79"/>
      <c r="AZ126" s="79"/>
      <c r="BA126">
        <v>4</v>
      </c>
      <c r="BB126" s="78" t="str">
        <f>REPLACE(INDEX(GroupVertices[Group],MATCH(Edges[[#This Row],[Vertex 1]],GroupVertices[Vertex],0)),1,1,"")</f>
        <v>1</v>
      </c>
      <c r="BC126" s="78" t="str">
        <f>REPLACE(INDEX(GroupVertices[Group],MATCH(Edges[[#This Row],[Vertex 2]],GroupVertices[Vertex],0)),1,1,"")</f>
        <v>1</v>
      </c>
      <c r="BD126" s="48">
        <v>0</v>
      </c>
      <c r="BE126" s="49">
        <v>0</v>
      </c>
      <c r="BF126" s="48">
        <v>2</v>
      </c>
      <c r="BG126" s="49">
        <v>8.695652173913043</v>
      </c>
      <c r="BH126" s="48">
        <v>0</v>
      </c>
      <c r="BI126" s="49">
        <v>0</v>
      </c>
      <c r="BJ126" s="48">
        <v>21</v>
      </c>
      <c r="BK126" s="49">
        <v>91.30434782608695</v>
      </c>
      <c r="BL126" s="48">
        <v>23</v>
      </c>
    </row>
    <row r="127" spans="1:64" ht="15">
      <c r="A127" s="64" t="s">
        <v>305</v>
      </c>
      <c r="B127" s="64" t="s">
        <v>470</v>
      </c>
      <c r="C127" s="65" t="s">
        <v>5416</v>
      </c>
      <c r="D127" s="66">
        <v>3</v>
      </c>
      <c r="E127" s="67" t="s">
        <v>132</v>
      </c>
      <c r="F127" s="68">
        <v>32</v>
      </c>
      <c r="G127" s="65"/>
      <c r="H127" s="69"/>
      <c r="I127" s="70"/>
      <c r="J127" s="70"/>
      <c r="K127" s="34" t="s">
        <v>65</v>
      </c>
      <c r="L127" s="77">
        <v>127</v>
      </c>
      <c r="M127" s="77"/>
      <c r="N127" s="72"/>
      <c r="O127" s="79" t="s">
        <v>528</v>
      </c>
      <c r="P127" s="81">
        <v>43576.89981481482</v>
      </c>
      <c r="Q127" s="79" t="s">
        <v>619</v>
      </c>
      <c r="R127" s="79"/>
      <c r="S127" s="79"/>
      <c r="T127" s="79"/>
      <c r="U127" s="79"/>
      <c r="V127" s="82" t="s">
        <v>1062</v>
      </c>
      <c r="W127" s="81">
        <v>43576.89981481482</v>
      </c>
      <c r="X127" s="82" t="s">
        <v>1308</v>
      </c>
      <c r="Y127" s="79"/>
      <c r="Z127" s="79"/>
      <c r="AA127" s="85" t="s">
        <v>1567</v>
      </c>
      <c r="AB127" s="85" t="s">
        <v>1738</v>
      </c>
      <c r="AC127" s="79" t="b">
        <v>0</v>
      </c>
      <c r="AD127" s="79">
        <v>4</v>
      </c>
      <c r="AE127" s="85" t="s">
        <v>1774</v>
      </c>
      <c r="AF127" s="79" t="b">
        <v>0</v>
      </c>
      <c r="AG127" s="79" t="s">
        <v>1797</v>
      </c>
      <c r="AH127" s="79"/>
      <c r="AI127" s="85" t="s">
        <v>1760</v>
      </c>
      <c r="AJ127" s="79" t="b">
        <v>0</v>
      </c>
      <c r="AK127" s="79">
        <v>0</v>
      </c>
      <c r="AL127" s="85" t="s">
        <v>1760</v>
      </c>
      <c r="AM127" s="79" t="s">
        <v>1807</v>
      </c>
      <c r="AN127" s="79" t="b">
        <v>0</v>
      </c>
      <c r="AO127" s="85" t="s">
        <v>1738</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32</v>
      </c>
      <c r="BC127" s="78" t="str">
        <f>REPLACE(INDEX(GroupVertices[Group],MATCH(Edges[[#This Row],[Vertex 2]],GroupVertices[Vertex],0)),1,1,"")</f>
        <v>32</v>
      </c>
      <c r="BD127" s="48"/>
      <c r="BE127" s="49"/>
      <c r="BF127" s="48"/>
      <c r="BG127" s="49"/>
      <c r="BH127" s="48"/>
      <c r="BI127" s="49"/>
      <c r="BJ127" s="48"/>
      <c r="BK127" s="49"/>
      <c r="BL127" s="48"/>
    </row>
    <row r="128" spans="1:64" ht="15">
      <c r="A128" s="64" t="s">
        <v>305</v>
      </c>
      <c r="B128" s="64" t="s">
        <v>471</v>
      </c>
      <c r="C128" s="65" t="s">
        <v>5416</v>
      </c>
      <c r="D128" s="66">
        <v>3</v>
      </c>
      <c r="E128" s="67" t="s">
        <v>132</v>
      </c>
      <c r="F128" s="68">
        <v>32</v>
      </c>
      <c r="G128" s="65"/>
      <c r="H128" s="69"/>
      <c r="I128" s="70"/>
      <c r="J128" s="70"/>
      <c r="K128" s="34" t="s">
        <v>65</v>
      </c>
      <c r="L128" s="77">
        <v>128</v>
      </c>
      <c r="M128" s="77"/>
      <c r="N128" s="72"/>
      <c r="O128" s="79" t="s">
        <v>529</v>
      </c>
      <c r="P128" s="81">
        <v>43576.89981481482</v>
      </c>
      <c r="Q128" s="79" t="s">
        <v>619</v>
      </c>
      <c r="R128" s="79"/>
      <c r="S128" s="79"/>
      <c r="T128" s="79"/>
      <c r="U128" s="79"/>
      <c r="V128" s="82" t="s">
        <v>1062</v>
      </c>
      <c r="W128" s="81">
        <v>43576.89981481482</v>
      </c>
      <c r="X128" s="82" t="s">
        <v>1308</v>
      </c>
      <c r="Y128" s="79"/>
      <c r="Z128" s="79"/>
      <c r="AA128" s="85" t="s">
        <v>1567</v>
      </c>
      <c r="AB128" s="85" t="s">
        <v>1738</v>
      </c>
      <c r="AC128" s="79" t="b">
        <v>0</v>
      </c>
      <c r="AD128" s="79">
        <v>4</v>
      </c>
      <c r="AE128" s="85" t="s">
        <v>1774</v>
      </c>
      <c r="AF128" s="79" t="b">
        <v>0</v>
      </c>
      <c r="AG128" s="79" t="s">
        <v>1797</v>
      </c>
      <c r="AH128" s="79"/>
      <c r="AI128" s="85" t="s">
        <v>1760</v>
      </c>
      <c r="AJ128" s="79" t="b">
        <v>0</v>
      </c>
      <c r="AK128" s="79">
        <v>0</v>
      </c>
      <c r="AL128" s="85" t="s">
        <v>1760</v>
      </c>
      <c r="AM128" s="79" t="s">
        <v>1807</v>
      </c>
      <c r="AN128" s="79" t="b">
        <v>0</v>
      </c>
      <c r="AO128" s="85" t="s">
        <v>1738</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32</v>
      </c>
      <c r="BC128" s="78" t="str">
        <f>REPLACE(INDEX(GroupVertices[Group],MATCH(Edges[[#This Row],[Vertex 2]],GroupVertices[Vertex],0)),1,1,"")</f>
        <v>32</v>
      </c>
      <c r="BD128" s="48">
        <v>0</v>
      </c>
      <c r="BE128" s="49">
        <v>0</v>
      </c>
      <c r="BF128" s="48">
        <v>3</v>
      </c>
      <c r="BG128" s="49">
        <v>6</v>
      </c>
      <c r="BH128" s="48">
        <v>0</v>
      </c>
      <c r="BI128" s="49">
        <v>0</v>
      </c>
      <c r="BJ128" s="48">
        <v>47</v>
      </c>
      <c r="BK128" s="49">
        <v>94</v>
      </c>
      <c r="BL128" s="48">
        <v>50</v>
      </c>
    </row>
    <row r="129" spans="1:64" ht="15">
      <c r="A129" s="64" t="s">
        <v>306</v>
      </c>
      <c r="B129" s="64" t="s">
        <v>306</v>
      </c>
      <c r="C129" s="65" t="s">
        <v>5416</v>
      </c>
      <c r="D129" s="66">
        <v>3</v>
      </c>
      <c r="E129" s="67" t="s">
        <v>132</v>
      </c>
      <c r="F129" s="68">
        <v>32</v>
      </c>
      <c r="G129" s="65"/>
      <c r="H129" s="69"/>
      <c r="I129" s="70"/>
      <c r="J129" s="70"/>
      <c r="K129" s="34" t="s">
        <v>65</v>
      </c>
      <c r="L129" s="77">
        <v>129</v>
      </c>
      <c r="M129" s="77"/>
      <c r="N129" s="72"/>
      <c r="O129" s="79" t="s">
        <v>176</v>
      </c>
      <c r="P129" s="81">
        <v>43576.94613425926</v>
      </c>
      <c r="Q129" s="79" t="s">
        <v>620</v>
      </c>
      <c r="R129" s="82" t="s">
        <v>796</v>
      </c>
      <c r="S129" s="79" t="s">
        <v>888</v>
      </c>
      <c r="T129" s="79"/>
      <c r="U129" s="79"/>
      <c r="V129" s="82" t="s">
        <v>1098</v>
      </c>
      <c r="W129" s="81">
        <v>43576.94613425926</v>
      </c>
      <c r="X129" s="82" t="s">
        <v>1309</v>
      </c>
      <c r="Y129" s="79"/>
      <c r="Z129" s="79"/>
      <c r="AA129" s="85" t="s">
        <v>1568</v>
      </c>
      <c r="AB129" s="79"/>
      <c r="AC129" s="79" t="b">
        <v>0</v>
      </c>
      <c r="AD129" s="79">
        <v>0</v>
      </c>
      <c r="AE129" s="85" t="s">
        <v>1760</v>
      </c>
      <c r="AF129" s="79" t="b">
        <v>0</v>
      </c>
      <c r="AG129" s="79" t="s">
        <v>1797</v>
      </c>
      <c r="AH129" s="79"/>
      <c r="AI129" s="85" t="s">
        <v>1760</v>
      </c>
      <c r="AJ129" s="79" t="b">
        <v>0</v>
      </c>
      <c r="AK129" s="79">
        <v>0</v>
      </c>
      <c r="AL129" s="85" t="s">
        <v>1760</v>
      </c>
      <c r="AM129" s="79" t="s">
        <v>1810</v>
      </c>
      <c r="AN129" s="79" t="b">
        <v>0</v>
      </c>
      <c r="AO129" s="85" t="s">
        <v>1568</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2</v>
      </c>
      <c r="BG129" s="49">
        <v>33.333333333333336</v>
      </c>
      <c r="BH129" s="48">
        <v>0</v>
      </c>
      <c r="BI129" s="49">
        <v>0</v>
      </c>
      <c r="BJ129" s="48">
        <v>4</v>
      </c>
      <c r="BK129" s="49">
        <v>66.66666666666667</v>
      </c>
      <c r="BL129" s="48">
        <v>6</v>
      </c>
    </row>
    <row r="130" spans="1:64" ht="15">
      <c r="A130" s="64" t="s">
        <v>307</v>
      </c>
      <c r="B130" s="64" t="s">
        <v>307</v>
      </c>
      <c r="C130" s="65" t="s">
        <v>5416</v>
      </c>
      <c r="D130" s="66">
        <v>3</v>
      </c>
      <c r="E130" s="67" t="s">
        <v>132</v>
      </c>
      <c r="F130" s="68">
        <v>32</v>
      </c>
      <c r="G130" s="65"/>
      <c r="H130" s="69"/>
      <c r="I130" s="70"/>
      <c r="J130" s="70"/>
      <c r="K130" s="34" t="s">
        <v>65</v>
      </c>
      <c r="L130" s="77">
        <v>130</v>
      </c>
      <c r="M130" s="77"/>
      <c r="N130" s="72"/>
      <c r="O130" s="79" t="s">
        <v>176</v>
      </c>
      <c r="P130" s="81">
        <v>43577.09394675926</v>
      </c>
      <c r="Q130" s="79" t="s">
        <v>621</v>
      </c>
      <c r="R130" s="82" t="s">
        <v>797</v>
      </c>
      <c r="S130" s="79" t="s">
        <v>889</v>
      </c>
      <c r="T130" s="79" t="s">
        <v>944</v>
      </c>
      <c r="U130" s="79"/>
      <c r="V130" s="82" t="s">
        <v>1099</v>
      </c>
      <c r="W130" s="81">
        <v>43577.09394675926</v>
      </c>
      <c r="X130" s="82" t="s">
        <v>1310</v>
      </c>
      <c r="Y130" s="79"/>
      <c r="Z130" s="79"/>
      <c r="AA130" s="85" t="s">
        <v>1569</v>
      </c>
      <c r="AB130" s="79"/>
      <c r="AC130" s="79" t="b">
        <v>0</v>
      </c>
      <c r="AD130" s="79">
        <v>1</v>
      </c>
      <c r="AE130" s="85" t="s">
        <v>1760</v>
      </c>
      <c r="AF130" s="79" t="b">
        <v>0</v>
      </c>
      <c r="AG130" s="79" t="s">
        <v>1797</v>
      </c>
      <c r="AH130" s="79"/>
      <c r="AI130" s="85" t="s">
        <v>1760</v>
      </c>
      <c r="AJ130" s="79" t="b">
        <v>0</v>
      </c>
      <c r="AK130" s="79">
        <v>0</v>
      </c>
      <c r="AL130" s="85" t="s">
        <v>1760</v>
      </c>
      <c r="AM130" s="79" t="s">
        <v>1829</v>
      </c>
      <c r="AN130" s="79" t="b">
        <v>0</v>
      </c>
      <c r="AO130" s="85" t="s">
        <v>1569</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1</v>
      </c>
      <c r="BE130" s="49">
        <v>2.6315789473684212</v>
      </c>
      <c r="BF130" s="48">
        <v>3</v>
      </c>
      <c r="BG130" s="49">
        <v>7.894736842105263</v>
      </c>
      <c r="BH130" s="48">
        <v>0</v>
      </c>
      <c r="BI130" s="49">
        <v>0</v>
      </c>
      <c r="BJ130" s="48">
        <v>34</v>
      </c>
      <c r="BK130" s="49">
        <v>89.47368421052632</v>
      </c>
      <c r="BL130" s="48">
        <v>38</v>
      </c>
    </row>
    <row r="131" spans="1:64" ht="15">
      <c r="A131" s="64" t="s">
        <v>308</v>
      </c>
      <c r="B131" s="64" t="s">
        <v>472</v>
      </c>
      <c r="C131" s="65" t="s">
        <v>5416</v>
      </c>
      <c r="D131" s="66">
        <v>3</v>
      </c>
      <c r="E131" s="67" t="s">
        <v>132</v>
      </c>
      <c r="F131" s="68">
        <v>32</v>
      </c>
      <c r="G131" s="65"/>
      <c r="H131" s="69"/>
      <c r="I131" s="70"/>
      <c r="J131" s="70"/>
      <c r="K131" s="34" t="s">
        <v>65</v>
      </c>
      <c r="L131" s="77">
        <v>131</v>
      </c>
      <c r="M131" s="77"/>
      <c r="N131" s="72"/>
      <c r="O131" s="79" t="s">
        <v>529</v>
      </c>
      <c r="P131" s="81">
        <v>43577.18854166667</v>
      </c>
      <c r="Q131" s="79" t="s">
        <v>622</v>
      </c>
      <c r="R131" s="79"/>
      <c r="S131" s="79"/>
      <c r="T131" s="79"/>
      <c r="U131" s="79"/>
      <c r="V131" s="82" t="s">
        <v>1100</v>
      </c>
      <c r="W131" s="81">
        <v>43577.18854166667</v>
      </c>
      <c r="X131" s="82" t="s">
        <v>1311</v>
      </c>
      <c r="Y131" s="79"/>
      <c r="Z131" s="79"/>
      <c r="AA131" s="85" t="s">
        <v>1570</v>
      </c>
      <c r="AB131" s="85" t="s">
        <v>1739</v>
      </c>
      <c r="AC131" s="79" t="b">
        <v>0</v>
      </c>
      <c r="AD131" s="79">
        <v>0</v>
      </c>
      <c r="AE131" s="85" t="s">
        <v>1775</v>
      </c>
      <c r="AF131" s="79" t="b">
        <v>0</v>
      </c>
      <c r="AG131" s="79" t="s">
        <v>1797</v>
      </c>
      <c r="AH131" s="79"/>
      <c r="AI131" s="85" t="s">
        <v>1760</v>
      </c>
      <c r="AJ131" s="79" t="b">
        <v>0</v>
      </c>
      <c r="AK131" s="79">
        <v>0</v>
      </c>
      <c r="AL131" s="85" t="s">
        <v>1760</v>
      </c>
      <c r="AM131" s="79" t="s">
        <v>1830</v>
      </c>
      <c r="AN131" s="79" t="b">
        <v>0</v>
      </c>
      <c r="AO131" s="85" t="s">
        <v>1739</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31</v>
      </c>
      <c r="BC131" s="78" t="str">
        <f>REPLACE(INDEX(GroupVertices[Group],MATCH(Edges[[#This Row],[Vertex 2]],GroupVertices[Vertex],0)),1,1,"")</f>
        <v>31</v>
      </c>
      <c r="BD131" s="48">
        <v>0</v>
      </c>
      <c r="BE131" s="49">
        <v>0</v>
      </c>
      <c r="BF131" s="48">
        <v>3</v>
      </c>
      <c r="BG131" s="49">
        <v>9.375</v>
      </c>
      <c r="BH131" s="48">
        <v>0</v>
      </c>
      <c r="BI131" s="49">
        <v>0</v>
      </c>
      <c r="BJ131" s="48">
        <v>29</v>
      </c>
      <c r="BK131" s="49">
        <v>90.625</v>
      </c>
      <c r="BL131" s="48">
        <v>32</v>
      </c>
    </row>
    <row r="132" spans="1:64" ht="15">
      <c r="A132" s="64" t="s">
        <v>309</v>
      </c>
      <c r="B132" s="64" t="s">
        <v>473</v>
      </c>
      <c r="C132" s="65" t="s">
        <v>5416</v>
      </c>
      <c r="D132" s="66">
        <v>3</v>
      </c>
      <c r="E132" s="67" t="s">
        <v>132</v>
      </c>
      <c r="F132" s="68">
        <v>32</v>
      </c>
      <c r="G132" s="65"/>
      <c r="H132" s="69"/>
      <c r="I132" s="70"/>
      <c r="J132" s="70"/>
      <c r="K132" s="34" t="s">
        <v>65</v>
      </c>
      <c r="L132" s="77">
        <v>132</v>
      </c>
      <c r="M132" s="77"/>
      <c r="N132" s="72"/>
      <c r="O132" s="79" t="s">
        <v>529</v>
      </c>
      <c r="P132" s="81">
        <v>43576.658634259256</v>
      </c>
      <c r="Q132" s="79" t="s">
        <v>623</v>
      </c>
      <c r="R132" s="79"/>
      <c r="S132" s="79"/>
      <c r="T132" s="79"/>
      <c r="U132" s="79"/>
      <c r="V132" s="82" t="s">
        <v>1101</v>
      </c>
      <c r="W132" s="81">
        <v>43576.658634259256</v>
      </c>
      <c r="X132" s="82" t="s">
        <v>1312</v>
      </c>
      <c r="Y132" s="79"/>
      <c r="Z132" s="79"/>
      <c r="AA132" s="85" t="s">
        <v>1571</v>
      </c>
      <c r="AB132" s="85" t="s">
        <v>1740</v>
      </c>
      <c r="AC132" s="79" t="b">
        <v>0</v>
      </c>
      <c r="AD132" s="79">
        <v>0</v>
      </c>
      <c r="AE132" s="85" t="s">
        <v>1776</v>
      </c>
      <c r="AF132" s="79" t="b">
        <v>0</v>
      </c>
      <c r="AG132" s="79" t="s">
        <v>1797</v>
      </c>
      <c r="AH132" s="79"/>
      <c r="AI132" s="85" t="s">
        <v>1760</v>
      </c>
      <c r="AJ132" s="79" t="b">
        <v>0</v>
      </c>
      <c r="AK132" s="79">
        <v>0</v>
      </c>
      <c r="AL132" s="85" t="s">
        <v>1760</v>
      </c>
      <c r="AM132" s="79" t="s">
        <v>1831</v>
      </c>
      <c r="AN132" s="79" t="b">
        <v>0</v>
      </c>
      <c r="AO132" s="85" t="s">
        <v>1740</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30</v>
      </c>
      <c r="BC132" s="78" t="str">
        <f>REPLACE(INDEX(GroupVertices[Group],MATCH(Edges[[#This Row],[Vertex 2]],GroupVertices[Vertex],0)),1,1,"")</f>
        <v>30</v>
      </c>
      <c r="BD132" s="48">
        <v>0</v>
      </c>
      <c r="BE132" s="49">
        <v>0</v>
      </c>
      <c r="BF132" s="48">
        <v>5</v>
      </c>
      <c r="BG132" s="49">
        <v>10</v>
      </c>
      <c r="BH132" s="48">
        <v>0</v>
      </c>
      <c r="BI132" s="49">
        <v>0</v>
      </c>
      <c r="BJ132" s="48">
        <v>45</v>
      </c>
      <c r="BK132" s="49">
        <v>90</v>
      </c>
      <c r="BL132" s="48">
        <v>50</v>
      </c>
    </row>
    <row r="133" spans="1:64" ht="15">
      <c r="A133" s="64" t="s">
        <v>309</v>
      </c>
      <c r="B133" s="64" t="s">
        <v>474</v>
      </c>
      <c r="C133" s="65" t="s">
        <v>5416</v>
      </c>
      <c r="D133" s="66">
        <v>3</v>
      </c>
      <c r="E133" s="67" t="s">
        <v>132</v>
      </c>
      <c r="F133" s="68">
        <v>32</v>
      </c>
      <c r="G133" s="65"/>
      <c r="H133" s="69"/>
      <c r="I133" s="70"/>
      <c r="J133" s="70"/>
      <c r="K133" s="34" t="s">
        <v>65</v>
      </c>
      <c r="L133" s="77">
        <v>133</v>
      </c>
      <c r="M133" s="77"/>
      <c r="N133" s="72"/>
      <c r="O133" s="79" t="s">
        <v>529</v>
      </c>
      <c r="P133" s="81">
        <v>43577.33472222222</v>
      </c>
      <c r="Q133" s="79" t="s">
        <v>624</v>
      </c>
      <c r="R133" s="79"/>
      <c r="S133" s="79"/>
      <c r="T133" s="79"/>
      <c r="U133" s="79"/>
      <c r="V133" s="82" t="s">
        <v>1101</v>
      </c>
      <c r="W133" s="81">
        <v>43577.33472222222</v>
      </c>
      <c r="X133" s="82" t="s">
        <v>1313</v>
      </c>
      <c r="Y133" s="79"/>
      <c r="Z133" s="79"/>
      <c r="AA133" s="85" t="s">
        <v>1572</v>
      </c>
      <c r="AB133" s="85" t="s">
        <v>1741</v>
      </c>
      <c r="AC133" s="79" t="b">
        <v>0</v>
      </c>
      <c r="AD133" s="79">
        <v>0</v>
      </c>
      <c r="AE133" s="85" t="s">
        <v>1777</v>
      </c>
      <c r="AF133" s="79" t="b">
        <v>0</v>
      </c>
      <c r="AG133" s="79" t="s">
        <v>1797</v>
      </c>
      <c r="AH133" s="79"/>
      <c r="AI133" s="85" t="s">
        <v>1760</v>
      </c>
      <c r="AJ133" s="79" t="b">
        <v>0</v>
      </c>
      <c r="AK133" s="79">
        <v>0</v>
      </c>
      <c r="AL133" s="85" t="s">
        <v>1760</v>
      </c>
      <c r="AM133" s="79" t="s">
        <v>1831</v>
      </c>
      <c r="AN133" s="79" t="b">
        <v>0</v>
      </c>
      <c r="AO133" s="85" t="s">
        <v>1741</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30</v>
      </c>
      <c r="BC133" s="78" t="str">
        <f>REPLACE(INDEX(GroupVertices[Group],MATCH(Edges[[#This Row],[Vertex 2]],GroupVertices[Vertex],0)),1,1,"")</f>
        <v>30</v>
      </c>
      <c r="BD133" s="48">
        <v>0</v>
      </c>
      <c r="BE133" s="49">
        <v>0</v>
      </c>
      <c r="BF133" s="48">
        <v>1</v>
      </c>
      <c r="BG133" s="49">
        <v>2.6315789473684212</v>
      </c>
      <c r="BH133" s="48">
        <v>0</v>
      </c>
      <c r="BI133" s="49">
        <v>0</v>
      </c>
      <c r="BJ133" s="48">
        <v>37</v>
      </c>
      <c r="BK133" s="49">
        <v>97.36842105263158</v>
      </c>
      <c r="BL133" s="48">
        <v>38</v>
      </c>
    </row>
    <row r="134" spans="1:64" ht="15">
      <c r="A134" s="64" t="s">
        <v>310</v>
      </c>
      <c r="B134" s="64" t="s">
        <v>310</v>
      </c>
      <c r="C134" s="65" t="s">
        <v>5416</v>
      </c>
      <c r="D134" s="66">
        <v>3</v>
      </c>
      <c r="E134" s="67" t="s">
        <v>132</v>
      </c>
      <c r="F134" s="68">
        <v>32</v>
      </c>
      <c r="G134" s="65"/>
      <c r="H134" s="69"/>
      <c r="I134" s="70"/>
      <c r="J134" s="70"/>
      <c r="K134" s="34" t="s">
        <v>65</v>
      </c>
      <c r="L134" s="77">
        <v>134</v>
      </c>
      <c r="M134" s="77"/>
      <c r="N134" s="72"/>
      <c r="O134" s="79" t="s">
        <v>176</v>
      </c>
      <c r="P134" s="81">
        <v>43577.36380787037</v>
      </c>
      <c r="Q134" s="79" t="s">
        <v>625</v>
      </c>
      <c r="R134" s="79"/>
      <c r="S134" s="79"/>
      <c r="T134" s="79"/>
      <c r="U134" s="79"/>
      <c r="V134" s="82" t="s">
        <v>1102</v>
      </c>
      <c r="W134" s="81">
        <v>43577.36380787037</v>
      </c>
      <c r="X134" s="82" t="s">
        <v>1314</v>
      </c>
      <c r="Y134" s="79"/>
      <c r="Z134" s="79"/>
      <c r="AA134" s="85" t="s">
        <v>1573</v>
      </c>
      <c r="AB134" s="79"/>
      <c r="AC134" s="79" t="b">
        <v>0</v>
      </c>
      <c r="AD134" s="79">
        <v>0</v>
      </c>
      <c r="AE134" s="85" t="s">
        <v>1760</v>
      </c>
      <c r="AF134" s="79" t="b">
        <v>0</v>
      </c>
      <c r="AG134" s="79" t="s">
        <v>1797</v>
      </c>
      <c r="AH134" s="79"/>
      <c r="AI134" s="85" t="s">
        <v>1760</v>
      </c>
      <c r="AJ134" s="79" t="b">
        <v>0</v>
      </c>
      <c r="AK134" s="79">
        <v>0</v>
      </c>
      <c r="AL134" s="85" t="s">
        <v>1760</v>
      </c>
      <c r="AM134" s="79" t="s">
        <v>1807</v>
      </c>
      <c r="AN134" s="79" t="b">
        <v>0</v>
      </c>
      <c r="AO134" s="85" t="s">
        <v>1573</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0</v>
      </c>
      <c r="BE134" s="49">
        <v>0</v>
      </c>
      <c r="BF134" s="48">
        <v>2</v>
      </c>
      <c r="BG134" s="49">
        <v>7.6923076923076925</v>
      </c>
      <c r="BH134" s="48">
        <v>0</v>
      </c>
      <c r="BI134" s="49">
        <v>0</v>
      </c>
      <c r="BJ134" s="48">
        <v>24</v>
      </c>
      <c r="BK134" s="49">
        <v>92.3076923076923</v>
      </c>
      <c r="BL134" s="48">
        <v>26</v>
      </c>
    </row>
    <row r="135" spans="1:64" ht="15">
      <c r="A135" s="64" t="s">
        <v>311</v>
      </c>
      <c r="B135" s="64" t="s">
        <v>475</v>
      </c>
      <c r="C135" s="65" t="s">
        <v>5416</v>
      </c>
      <c r="D135" s="66">
        <v>3</v>
      </c>
      <c r="E135" s="67" t="s">
        <v>132</v>
      </c>
      <c r="F135" s="68">
        <v>32</v>
      </c>
      <c r="G135" s="65"/>
      <c r="H135" s="69"/>
      <c r="I135" s="70"/>
      <c r="J135" s="70"/>
      <c r="K135" s="34" t="s">
        <v>65</v>
      </c>
      <c r="L135" s="77">
        <v>135</v>
      </c>
      <c r="M135" s="77"/>
      <c r="N135" s="72"/>
      <c r="O135" s="79" t="s">
        <v>529</v>
      </c>
      <c r="P135" s="81">
        <v>43576.399722222224</v>
      </c>
      <c r="Q135" s="79" t="s">
        <v>626</v>
      </c>
      <c r="R135" s="79"/>
      <c r="S135" s="79"/>
      <c r="T135" s="79"/>
      <c r="U135" s="79"/>
      <c r="V135" s="82" t="s">
        <v>1103</v>
      </c>
      <c r="W135" s="81">
        <v>43576.399722222224</v>
      </c>
      <c r="X135" s="82" t="s">
        <v>1315</v>
      </c>
      <c r="Y135" s="79"/>
      <c r="Z135" s="79"/>
      <c r="AA135" s="85" t="s">
        <v>1574</v>
      </c>
      <c r="AB135" s="85" t="s">
        <v>1742</v>
      </c>
      <c r="AC135" s="79" t="b">
        <v>0</v>
      </c>
      <c r="AD135" s="79">
        <v>3</v>
      </c>
      <c r="AE135" s="85" t="s">
        <v>1778</v>
      </c>
      <c r="AF135" s="79" t="b">
        <v>0</v>
      </c>
      <c r="AG135" s="79" t="s">
        <v>1797</v>
      </c>
      <c r="AH135" s="79"/>
      <c r="AI135" s="85" t="s">
        <v>1760</v>
      </c>
      <c r="AJ135" s="79" t="b">
        <v>0</v>
      </c>
      <c r="AK135" s="79">
        <v>0</v>
      </c>
      <c r="AL135" s="85" t="s">
        <v>1760</v>
      </c>
      <c r="AM135" s="79" t="s">
        <v>1807</v>
      </c>
      <c r="AN135" s="79" t="b">
        <v>0</v>
      </c>
      <c r="AO135" s="85" t="s">
        <v>1742</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10</v>
      </c>
      <c r="BC135" s="78" t="str">
        <f>REPLACE(INDEX(GroupVertices[Group],MATCH(Edges[[#This Row],[Vertex 2]],GroupVertices[Vertex],0)),1,1,"")</f>
        <v>10</v>
      </c>
      <c r="BD135" s="48">
        <v>0</v>
      </c>
      <c r="BE135" s="49">
        <v>0</v>
      </c>
      <c r="BF135" s="48">
        <v>3</v>
      </c>
      <c r="BG135" s="49">
        <v>6.122448979591836</v>
      </c>
      <c r="BH135" s="48">
        <v>0</v>
      </c>
      <c r="BI135" s="49">
        <v>0</v>
      </c>
      <c r="BJ135" s="48">
        <v>46</v>
      </c>
      <c r="BK135" s="49">
        <v>93.87755102040816</v>
      </c>
      <c r="BL135" s="48">
        <v>49</v>
      </c>
    </row>
    <row r="136" spans="1:64" ht="15">
      <c r="A136" s="64" t="s">
        <v>312</v>
      </c>
      <c r="B136" s="64" t="s">
        <v>311</v>
      </c>
      <c r="C136" s="65" t="s">
        <v>5416</v>
      </c>
      <c r="D136" s="66">
        <v>3</v>
      </c>
      <c r="E136" s="67" t="s">
        <v>132</v>
      </c>
      <c r="F136" s="68">
        <v>32</v>
      </c>
      <c r="G136" s="65"/>
      <c r="H136" s="69"/>
      <c r="I136" s="70"/>
      <c r="J136" s="70"/>
      <c r="K136" s="34" t="s">
        <v>65</v>
      </c>
      <c r="L136" s="77">
        <v>136</v>
      </c>
      <c r="M136" s="77"/>
      <c r="N136" s="72"/>
      <c r="O136" s="79" t="s">
        <v>528</v>
      </c>
      <c r="P136" s="81">
        <v>43577.45049768518</v>
      </c>
      <c r="Q136" s="79" t="s">
        <v>627</v>
      </c>
      <c r="R136" s="79"/>
      <c r="S136" s="79"/>
      <c r="T136" s="79"/>
      <c r="U136" s="79"/>
      <c r="V136" s="82" t="s">
        <v>1104</v>
      </c>
      <c r="W136" s="81">
        <v>43577.45049768518</v>
      </c>
      <c r="X136" s="82" t="s">
        <v>1316</v>
      </c>
      <c r="Y136" s="79"/>
      <c r="Z136" s="79"/>
      <c r="AA136" s="85" t="s">
        <v>1575</v>
      </c>
      <c r="AB136" s="85" t="s">
        <v>1743</v>
      </c>
      <c r="AC136" s="79" t="b">
        <v>0</v>
      </c>
      <c r="AD136" s="79">
        <v>0</v>
      </c>
      <c r="AE136" s="85" t="s">
        <v>1779</v>
      </c>
      <c r="AF136" s="79" t="b">
        <v>0</v>
      </c>
      <c r="AG136" s="79" t="s">
        <v>1797</v>
      </c>
      <c r="AH136" s="79"/>
      <c r="AI136" s="85" t="s">
        <v>1760</v>
      </c>
      <c r="AJ136" s="79" t="b">
        <v>0</v>
      </c>
      <c r="AK136" s="79">
        <v>0</v>
      </c>
      <c r="AL136" s="85" t="s">
        <v>1760</v>
      </c>
      <c r="AM136" s="79" t="s">
        <v>1807</v>
      </c>
      <c r="AN136" s="79" t="b">
        <v>0</v>
      </c>
      <c r="AO136" s="85" t="s">
        <v>1743</v>
      </c>
      <c r="AP136" s="79" t="s">
        <v>176</v>
      </c>
      <c r="AQ136" s="79">
        <v>0</v>
      </c>
      <c r="AR136" s="79">
        <v>0</v>
      </c>
      <c r="AS136" s="79" t="s">
        <v>1841</v>
      </c>
      <c r="AT136" s="79" t="s">
        <v>1849</v>
      </c>
      <c r="AU136" s="79" t="s">
        <v>1852</v>
      </c>
      <c r="AV136" s="79" t="s">
        <v>1855</v>
      </c>
      <c r="AW136" s="79" t="s">
        <v>1863</v>
      </c>
      <c r="AX136" s="79" t="s">
        <v>1871</v>
      </c>
      <c r="AY136" s="79" t="s">
        <v>1878</v>
      </c>
      <c r="AZ136" s="82" t="s">
        <v>1880</v>
      </c>
      <c r="BA136">
        <v>1</v>
      </c>
      <c r="BB136" s="78" t="str">
        <f>REPLACE(INDEX(GroupVertices[Group],MATCH(Edges[[#This Row],[Vertex 1]],GroupVertices[Vertex],0)),1,1,"")</f>
        <v>10</v>
      </c>
      <c r="BC136" s="78" t="str">
        <f>REPLACE(INDEX(GroupVertices[Group],MATCH(Edges[[#This Row],[Vertex 2]],GroupVertices[Vertex],0)),1,1,"")</f>
        <v>10</v>
      </c>
      <c r="BD136" s="48"/>
      <c r="BE136" s="49"/>
      <c r="BF136" s="48"/>
      <c r="BG136" s="49"/>
      <c r="BH136" s="48"/>
      <c r="BI136" s="49"/>
      <c r="BJ136" s="48"/>
      <c r="BK136" s="49"/>
      <c r="BL136" s="48"/>
    </row>
    <row r="137" spans="1:64" ht="15">
      <c r="A137" s="64" t="s">
        <v>312</v>
      </c>
      <c r="B137" s="64" t="s">
        <v>476</v>
      </c>
      <c r="C137" s="65" t="s">
        <v>5416</v>
      </c>
      <c r="D137" s="66">
        <v>3</v>
      </c>
      <c r="E137" s="67" t="s">
        <v>132</v>
      </c>
      <c r="F137" s="68">
        <v>32</v>
      </c>
      <c r="G137" s="65"/>
      <c r="H137" s="69"/>
      <c r="I137" s="70"/>
      <c r="J137" s="70"/>
      <c r="K137" s="34" t="s">
        <v>65</v>
      </c>
      <c r="L137" s="77">
        <v>137</v>
      </c>
      <c r="M137" s="77"/>
      <c r="N137" s="72"/>
      <c r="O137" s="79" t="s">
        <v>528</v>
      </c>
      <c r="P137" s="81">
        <v>43577.45049768518</v>
      </c>
      <c r="Q137" s="79" t="s">
        <v>627</v>
      </c>
      <c r="R137" s="79"/>
      <c r="S137" s="79"/>
      <c r="T137" s="79"/>
      <c r="U137" s="79"/>
      <c r="V137" s="82" t="s">
        <v>1104</v>
      </c>
      <c r="W137" s="81">
        <v>43577.45049768518</v>
      </c>
      <c r="X137" s="82" t="s">
        <v>1316</v>
      </c>
      <c r="Y137" s="79"/>
      <c r="Z137" s="79"/>
      <c r="AA137" s="85" t="s">
        <v>1575</v>
      </c>
      <c r="AB137" s="85" t="s">
        <v>1743</v>
      </c>
      <c r="AC137" s="79" t="b">
        <v>0</v>
      </c>
      <c r="AD137" s="79">
        <v>0</v>
      </c>
      <c r="AE137" s="85" t="s">
        <v>1779</v>
      </c>
      <c r="AF137" s="79" t="b">
        <v>0</v>
      </c>
      <c r="AG137" s="79" t="s">
        <v>1797</v>
      </c>
      <c r="AH137" s="79"/>
      <c r="AI137" s="85" t="s">
        <v>1760</v>
      </c>
      <c r="AJ137" s="79" t="b">
        <v>0</v>
      </c>
      <c r="AK137" s="79">
        <v>0</v>
      </c>
      <c r="AL137" s="85" t="s">
        <v>1760</v>
      </c>
      <c r="AM137" s="79" t="s">
        <v>1807</v>
      </c>
      <c r="AN137" s="79" t="b">
        <v>0</v>
      </c>
      <c r="AO137" s="85" t="s">
        <v>1743</v>
      </c>
      <c r="AP137" s="79" t="s">
        <v>176</v>
      </c>
      <c r="AQ137" s="79">
        <v>0</v>
      </c>
      <c r="AR137" s="79">
        <v>0</v>
      </c>
      <c r="AS137" s="79" t="s">
        <v>1841</v>
      </c>
      <c r="AT137" s="79" t="s">
        <v>1849</v>
      </c>
      <c r="AU137" s="79" t="s">
        <v>1852</v>
      </c>
      <c r="AV137" s="79" t="s">
        <v>1855</v>
      </c>
      <c r="AW137" s="79" t="s">
        <v>1863</v>
      </c>
      <c r="AX137" s="79" t="s">
        <v>1871</v>
      </c>
      <c r="AY137" s="79" t="s">
        <v>1878</v>
      </c>
      <c r="AZ137" s="82" t="s">
        <v>1880</v>
      </c>
      <c r="BA137">
        <v>1</v>
      </c>
      <c r="BB137" s="78" t="str">
        <f>REPLACE(INDEX(GroupVertices[Group],MATCH(Edges[[#This Row],[Vertex 1]],GroupVertices[Vertex],0)),1,1,"")</f>
        <v>10</v>
      </c>
      <c r="BC137" s="78" t="str">
        <f>REPLACE(INDEX(GroupVertices[Group],MATCH(Edges[[#This Row],[Vertex 2]],GroupVertices[Vertex],0)),1,1,"")</f>
        <v>10</v>
      </c>
      <c r="BD137" s="48"/>
      <c r="BE137" s="49"/>
      <c r="BF137" s="48"/>
      <c r="BG137" s="49"/>
      <c r="BH137" s="48"/>
      <c r="BI137" s="49"/>
      <c r="BJ137" s="48"/>
      <c r="BK137" s="49"/>
      <c r="BL137" s="48"/>
    </row>
    <row r="138" spans="1:64" ht="15">
      <c r="A138" s="64" t="s">
        <v>312</v>
      </c>
      <c r="B138" s="64" t="s">
        <v>477</v>
      </c>
      <c r="C138" s="65" t="s">
        <v>5416</v>
      </c>
      <c r="D138" s="66">
        <v>3</v>
      </c>
      <c r="E138" s="67" t="s">
        <v>132</v>
      </c>
      <c r="F138" s="68">
        <v>32</v>
      </c>
      <c r="G138" s="65"/>
      <c r="H138" s="69"/>
      <c r="I138" s="70"/>
      <c r="J138" s="70"/>
      <c r="K138" s="34" t="s">
        <v>65</v>
      </c>
      <c r="L138" s="77">
        <v>138</v>
      </c>
      <c r="M138" s="77"/>
      <c r="N138" s="72"/>
      <c r="O138" s="79" t="s">
        <v>529</v>
      </c>
      <c r="P138" s="81">
        <v>43577.45049768518</v>
      </c>
      <c r="Q138" s="79" t="s">
        <v>627</v>
      </c>
      <c r="R138" s="79"/>
      <c r="S138" s="79"/>
      <c r="T138" s="79"/>
      <c r="U138" s="79"/>
      <c r="V138" s="82" t="s">
        <v>1104</v>
      </c>
      <c r="W138" s="81">
        <v>43577.45049768518</v>
      </c>
      <c r="X138" s="82" t="s">
        <v>1316</v>
      </c>
      <c r="Y138" s="79"/>
      <c r="Z138" s="79"/>
      <c r="AA138" s="85" t="s">
        <v>1575</v>
      </c>
      <c r="AB138" s="85" t="s">
        <v>1743</v>
      </c>
      <c r="AC138" s="79" t="b">
        <v>0</v>
      </c>
      <c r="AD138" s="79">
        <v>0</v>
      </c>
      <c r="AE138" s="85" t="s">
        <v>1779</v>
      </c>
      <c r="AF138" s="79" t="b">
        <v>0</v>
      </c>
      <c r="AG138" s="79" t="s">
        <v>1797</v>
      </c>
      <c r="AH138" s="79"/>
      <c r="AI138" s="85" t="s">
        <v>1760</v>
      </c>
      <c r="AJ138" s="79" t="b">
        <v>0</v>
      </c>
      <c r="AK138" s="79">
        <v>0</v>
      </c>
      <c r="AL138" s="85" t="s">
        <v>1760</v>
      </c>
      <c r="AM138" s="79" t="s">
        <v>1807</v>
      </c>
      <c r="AN138" s="79" t="b">
        <v>0</v>
      </c>
      <c r="AO138" s="85" t="s">
        <v>1743</v>
      </c>
      <c r="AP138" s="79" t="s">
        <v>176</v>
      </c>
      <c r="AQ138" s="79">
        <v>0</v>
      </c>
      <c r="AR138" s="79">
        <v>0</v>
      </c>
      <c r="AS138" s="79" t="s">
        <v>1841</v>
      </c>
      <c r="AT138" s="79" t="s">
        <v>1849</v>
      </c>
      <c r="AU138" s="79" t="s">
        <v>1852</v>
      </c>
      <c r="AV138" s="79" t="s">
        <v>1855</v>
      </c>
      <c r="AW138" s="79" t="s">
        <v>1863</v>
      </c>
      <c r="AX138" s="79" t="s">
        <v>1871</v>
      </c>
      <c r="AY138" s="79" t="s">
        <v>1878</v>
      </c>
      <c r="AZ138" s="82" t="s">
        <v>1880</v>
      </c>
      <c r="BA138">
        <v>1</v>
      </c>
      <c r="BB138" s="78" t="str">
        <f>REPLACE(INDEX(GroupVertices[Group],MATCH(Edges[[#This Row],[Vertex 1]],GroupVertices[Vertex],0)),1,1,"")</f>
        <v>10</v>
      </c>
      <c r="BC138" s="78" t="str">
        <f>REPLACE(INDEX(GroupVertices[Group],MATCH(Edges[[#This Row],[Vertex 2]],GroupVertices[Vertex],0)),1,1,"")</f>
        <v>10</v>
      </c>
      <c r="BD138" s="48">
        <v>1</v>
      </c>
      <c r="BE138" s="49">
        <v>2.6315789473684212</v>
      </c>
      <c r="BF138" s="48">
        <v>3</v>
      </c>
      <c r="BG138" s="49">
        <v>7.894736842105263</v>
      </c>
      <c r="BH138" s="48">
        <v>0</v>
      </c>
      <c r="BI138" s="49">
        <v>0</v>
      </c>
      <c r="BJ138" s="48">
        <v>34</v>
      </c>
      <c r="BK138" s="49">
        <v>89.47368421052632</v>
      </c>
      <c r="BL138" s="48">
        <v>38</v>
      </c>
    </row>
    <row r="139" spans="1:64" ht="15">
      <c r="A139" s="64" t="s">
        <v>312</v>
      </c>
      <c r="B139" s="64" t="s">
        <v>475</v>
      </c>
      <c r="C139" s="65" t="s">
        <v>5416</v>
      </c>
      <c r="D139" s="66">
        <v>3</v>
      </c>
      <c r="E139" s="67" t="s">
        <v>132</v>
      </c>
      <c r="F139" s="68">
        <v>32</v>
      </c>
      <c r="G139" s="65"/>
      <c r="H139" s="69"/>
      <c r="I139" s="70"/>
      <c r="J139" s="70"/>
      <c r="K139" s="34" t="s">
        <v>65</v>
      </c>
      <c r="L139" s="77">
        <v>139</v>
      </c>
      <c r="M139" s="77"/>
      <c r="N139" s="72"/>
      <c r="O139" s="79" t="s">
        <v>528</v>
      </c>
      <c r="P139" s="81">
        <v>43577.45049768518</v>
      </c>
      <c r="Q139" s="79" t="s">
        <v>627</v>
      </c>
      <c r="R139" s="79"/>
      <c r="S139" s="79"/>
      <c r="T139" s="79"/>
      <c r="U139" s="79"/>
      <c r="V139" s="82" t="s">
        <v>1104</v>
      </c>
      <c r="W139" s="81">
        <v>43577.45049768518</v>
      </c>
      <c r="X139" s="82" t="s">
        <v>1316</v>
      </c>
      <c r="Y139" s="79"/>
      <c r="Z139" s="79"/>
      <c r="AA139" s="85" t="s">
        <v>1575</v>
      </c>
      <c r="AB139" s="85" t="s">
        <v>1743</v>
      </c>
      <c r="AC139" s="79" t="b">
        <v>0</v>
      </c>
      <c r="AD139" s="79">
        <v>0</v>
      </c>
      <c r="AE139" s="85" t="s">
        <v>1779</v>
      </c>
      <c r="AF139" s="79" t="b">
        <v>0</v>
      </c>
      <c r="AG139" s="79" t="s">
        <v>1797</v>
      </c>
      <c r="AH139" s="79"/>
      <c r="AI139" s="85" t="s">
        <v>1760</v>
      </c>
      <c r="AJ139" s="79" t="b">
        <v>0</v>
      </c>
      <c r="AK139" s="79">
        <v>0</v>
      </c>
      <c r="AL139" s="85" t="s">
        <v>1760</v>
      </c>
      <c r="AM139" s="79" t="s">
        <v>1807</v>
      </c>
      <c r="AN139" s="79" t="b">
        <v>0</v>
      </c>
      <c r="AO139" s="85" t="s">
        <v>1743</v>
      </c>
      <c r="AP139" s="79" t="s">
        <v>176</v>
      </c>
      <c r="AQ139" s="79">
        <v>0</v>
      </c>
      <c r="AR139" s="79">
        <v>0</v>
      </c>
      <c r="AS139" s="79" t="s">
        <v>1841</v>
      </c>
      <c r="AT139" s="79" t="s">
        <v>1849</v>
      </c>
      <c r="AU139" s="79" t="s">
        <v>1852</v>
      </c>
      <c r="AV139" s="79" t="s">
        <v>1855</v>
      </c>
      <c r="AW139" s="79" t="s">
        <v>1863</v>
      </c>
      <c r="AX139" s="79" t="s">
        <v>1871</v>
      </c>
      <c r="AY139" s="79" t="s">
        <v>1878</v>
      </c>
      <c r="AZ139" s="82" t="s">
        <v>1880</v>
      </c>
      <c r="BA139">
        <v>1</v>
      </c>
      <c r="BB139" s="78" t="str">
        <f>REPLACE(INDEX(GroupVertices[Group],MATCH(Edges[[#This Row],[Vertex 1]],GroupVertices[Vertex],0)),1,1,"")</f>
        <v>10</v>
      </c>
      <c r="BC139" s="78" t="str">
        <f>REPLACE(INDEX(GroupVertices[Group],MATCH(Edges[[#This Row],[Vertex 2]],GroupVertices[Vertex],0)),1,1,"")</f>
        <v>10</v>
      </c>
      <c r="BD139" s="48"/>
      <c r="BE139" s="49"/>
      <c r="BF139" s="48"/>
      <c r="BG139" s="49"/>
      <c r="BH139" s="48"/>
      <c r="BI139" s="49"/>
      <c r="BJ139" s="48"/>
      <c r="BK139" s="49"/>
      <c r="BL139" s="48"/>
    </row>
    <row r="140" spans="1:64" ht="15">
      <c r="A140" s="64" t="s">
        <v>313</v>
      </c>
      <c r="B140" s="64" t="s">
        <v>475</v>
      </c>
      <c r="C140" s="65" t="s">
        <v>5416</v>
      </c>
      <c r="D140" s="66">
        <v>3</v>
      </c>
      <c r="E140" s="67" t="s">
        <v>132</v>
      </c>
      <c r="F140" s="68">
        <v>32</v>
      </c>
      <c r="G140" s="65"/>
      <c r="H140" s="69"/>
      <c r="I140" s="70"/>
      <c r="J140" s="70"/>
      <c r="K140" s="34" t="s">
        <v>65</v>
      </c>
      <c r="L140" s="77">
        <v>140</v>
      </c>
      <c r="M140" s="77"/>
      <c r="N140" s="72"/>
      <c r="O140" s="79" t="s">
        <v>528</v>
      </c>
      <c r="P140" s="81">
        <v>43577.45831018518</v>
      </c>
      <c r="Q140" s="79" t="s">
        <v>628</v>
      </c>
      <c r="R140" s="79"/>
      <c r="S140" s="79"/>
      <c r="T140" s="79"/>
      <c r="U140" s="79"/>
      <c r="V140" s="82" t="s">
        <v>1105</v>
      </c>
      <c r="W140" s="81">
        <v>43577.45831018518</v>
      </c>
      <c r="X140" s="82" t="s">
        <v>1317</v>
      </c>
      <c r="Y140" s="79"/>
      <c r="Z140" s="79"/>
      <c r="AA140" s="85" t="s">
        <v>1576</v>
      </c>
      <c r="AB140" s="85" t="s">
        <v>1744</v>
      </c>
      <c r="AC140" s="79" t="b">
        <v>0</v>
      </c>
      <c r="AD140" s="79">
        <v>2</v>
      </c>
      <c r="AE140" s="85" t="s">
        <v>1780</v>
      </c>
      <c r="AF140" s="79" t="b">
        <v>0</v>
      </c>
      <c r="AG140" s="79" t="s">
        <v>1797</v>
      </c>
      <c r="AH140" s="79"/>
      <c r="AI140" s="85" t="s">
        <v>1760</v>
      </c>
      <c r="AJ140" s="79" t="b">
        <v>0</v>
      </c>
      <c r="AK140" s="79">
        <v>0</v>
      </c>
      <c r="AL140" s="85" t="s">
        <v>1760</v>
      </c>
      <c r="AM140" s="79" t="s">
        <v>1807</v>
      </c>
      <c r="AN140" s="79" t="b">
        <v>0</v>
      </c>
      <c r="AO140" s="85" t="s">
        <v>1744</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10</v>
      </c>
      <c r="BC140" s="78" t="str">
        <f>REPLACE(INDEX(GroupVertices[Group],MATCH(Edges[[#This Row],[Vertex 2]],GroupVertices[Vertex],0)),1,1,"")</f>
        <v>10</v>
      </c>
      <c r="BD140" s="48"/>
      <c r="BE140" s="49"/>
      <c r="BF140" s="48"/>
      <c r="BG140" s="49"/>
      <c r="BH140" s="48"/>
      <c r="BI140" s="49"/>
      <c r="BJ140" s="48"/>
      <c r="BK140" s="49"/>
      <c r="BL140" s="48"/>
    </row>
    <row r="141" spans="1:64" ht="15">
      <c r="A141" s="64" t="s">
        <v>313</v>
      </c>
      <c r="B141" s="64" t="s">
        <v>312</v>
      </c>
      <c r="C141" s="65" t="s">
        <v>5416</v>
      </c>
      <c r="D141" s="66">
        <v>3</v>
      </c>
      <c r="E141" s="67" t="s">
        <v>132</v>
      </c>
      <c r="F141" s="68">
        <v>32</v>
      </c>
      <c r="G141" s="65"/>
      <c r="H141" s="69"/>
      <c r="I141" s="70"/>
      <c r="J141" s="70"/>
      <c r="K141" s="34" t="s">
        <v>65</v>
      </c>
      <c r="L141" s="77">
        <v>141</v>
      </c>
      <c r="M141" s="77"/>
      <c r="N141" s="72"/>
      <c r="O141" s="79" t="s">
        <v>529</v>
      </c>
      <c r="P141" s="81">
        <v>43577.45831018518</v>
      </c>
      <c r="Q141" s="79" t="s">
        <v>628</v>
      </c>
      <c r="R141" s="79"/>
      <c r="S141" s="79"/>
      <c r="T141" s="79"/>
      <c r="U141" s="79"/>
      <c r="V141" s="82" t="s">
        <v>1105</v>
      </c>
      <c r="W141" s="81">
        <v>43577.45831018518</v>
      </c>
      <c r="X141" s="82" t="s">
        <v>1317</v>
      </c>
      <c r="Y141" s="79"/>
      <c r="Z141" s="79"/>
      <c r="AA141" s="85" t="s">
        <v>1576</v>
      </c>
      <c r="AB141" s="85" t="s">
        <v>1744</v>
      </c>
      <c r="AC141" s="79" t="b">
        <v>0</v>
      </c>
      <c r="AD141" s="79">
        <v>2</v>
      </c>
      <c r="AE141" s="85" t="s">
        <v>1780</v>
      </c>
      <c r="AF141" s="79" t="b">
        <v>0</v>
      </c>
      <c r="AG141" s="79" t="s">
        <v>1797</v>
      </c>
      <c r="AH141" s="79"/>
      <c r="AI141" s="85" t="s">
        <v>1760</v>
      </c>
      <c r="AJ141" s="79" t="b">
        <v>0</v>
      </c>
      <c r="AK141" s="79">
        <v>0</v>
      </c>
      <c r="AL141" s="85" t="s">
        <v>1760</v>
      </c>
      <c r="AM141" s="79" t="s">
        <v>1807</v>
      </c>
      <c r="AN141" s="79" t="b">
        <v>0</v>
      </c>
      <c r="AO141" s="85" t="s">
        <v>1744</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10</v>
      </c>
      <c r="BC141" s="78" t="str">
        <f>REPLACE(INDEX(GroupVertices[Group],MATCH(Edges[[#This Row],[Vertex 2]],GroupVertices[Vertex],0)),1,1,"")</f>
        <v>10</v>
      </c>
      <c r="BD141" s="48">
        <v>0</v>
      </c>
      <c r="BE141" s="49">
        <v>0</v>
      </c>
      <c r="BF141" s="48">
        <v>6</v>
      </c>
      <c r="BG141" s="49">
        <v>16.216216216216218</v>
      </c>
      <c r="BH141" s="48">
        <v>0</v>
      </c>
      <c r="BI141" s="49">
        <v>0</v>
      </c>
      <c r="BJ141" s="48">
        <v>31</v>
      </c>
      <c r="BK141" s="49">
        <v>83.78378378378379</v>
      </c>
      <c r="BL141" s="48">
        <v>37</v>
      </c>
    </row>
    <row r="142" spans="1:64" ht="15">
      <c r="A142" s="64" t="s">
        <v>314</v>
      </c>
      <c r="B142" s="64" t="s">
        <v>314</v>
      </c>
      <c r="C142" s="65" t="s">
        <v>5417</v>
      </c>
      <c r="D142" s="66">
        <v>3</v>
      </c>
      <c r="E142" s="67" t="s">
        <v>136</v>
      </c>
      <c r="F142" s="68">
        <v>23.333333333333336</v>
      </c>
      <c r="G142" s="65"/>
      <c r="H142" s="69"/>
      <c r="I142" s="70"/>
      <c r="J142" s="70"/>
      <c r="K142" s="34" t="s">
        <v>65</v>
      </c>
      <c r="L142" s="77">
        <v>142</v>
      </c>
      <c r="M142" s="77"/>
      <c r="N142" s="72"/>
      <c r="O142" s="79" t="s">
        <v>176</v>
      </c>
      <c r="P142" s="81">
        <v>43576.54601851852</v>
      </c>
      <c r="Q142" s="79" t="s">
        <v>629</v>
      </c>
      <c r="R142" s="79"/>
      <c r="S142" s="79"/>
      <c r="T142" s="79"/>
      <c r="U142" s="82" t="s">
        <v>991</v>
      </c>
      <c r="V142" s="82" t="s">
        <v>991</v>
      </c>
      <c r="W142" s="81">
        <v>43576.54601851852</v>
      </c>
      <c r="X142" s="82" t="s">
        <v>1318</v>
      </c>
      <c r="Y142" s="79"/>
      <c r="Z142" s="79"/>
      <c r="AA142" s="85" t="s">
        <v>1577</v>
      </c>
      <c r="AB142" s="79"/>
      <c r="AC142" s="79" t="b">
        <v>0</v>
      </c>
      <c r="AD142" s="79">
        <v>0</v>
      </c>
      <c r="AE142" s="85" t="s">
        <v>1760</v>
      </c>
      <c r="AF142" s="79" t="b">
        <v>0</v>
      </c>
      <c r="AG142" s="79" t="s">
        <v>1797</v>
      </c>
      <c r="AH142" s="79"/>
      <c r="AI142" s="85" t="s">
        <v>1760</v>
      </c>
      <c r="AJ142" s="79" t="b">
        <v>0</v>
      </c>
      <c r="AK142" s="79">
        <v>0</v>
      </c>
      <c r="AL142" s="85" t="s">
        <v>1760</v>
      </c>
      <c r="AM142" s="79" t="s">
        <v>1814</v>
      </c>
      <c r="AN142" s="79" t="b">
        <v>0</v>
      </c>
      <c r="AO142" s="85" t="s">
        <v>1577</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1</v>
      </c>
      <c r="BC142" s="78" t="str">
        <f>REPLACE(INDEX(GroupVertices[Group],MATCH(Edges[[#This Row],[Vertex 2]],GroupVertices[Vertex],0)),1,1,"")</f>
        <v>1</v>
      </c>
      <c r="BD142" s="48">
        <v>0</v>
      </c>
      <c r="BE142" s="49">
        <v>0</v>
      </c>
      <c r="BF142" s="48">
        <v>1</v>
      </c>
      <c r="BG142" s="49">
        <v>7.6923076923076925</v>
      </c>
      <c r="BH142" s="48">
        <v>0</v>
      </c>
      <c r="BI142" s="49">
        <v>0</v>
      </c>
      <c r="BJ142" s="48">
        <v>12</v>
      </c>
      <c r="BK142" s="49">
        <v>92.3076923076923</v>
      </c>
      <c r="BL142" s="48">
        <v>13</v>
      </c>
    </row>
    <row r="143" spans="1:64" ht="15">
      <c r="A143" s="64" t="s">
        <v>314</v>
      </c>
      <c r="B143" s="64" t="s">
        <v>314</v>
      </c>
      <c r="C143" s="65" t="s">
        <v>5417</v>
      </c>
      <c r="D143" s="66">
        <v>3</v>
      </c>
      <c r="E143" s="67" t="s">
        <v>136</v>
      </c>
      <c r="F143" s="68">
        <v>23.333333333333336</v>
      </c>
      <c r="G143" s="65"/>
      <c r="H143" s="69"/>
      <c r="I143" s="70"/>
      <c r="J143" s="70"/>
      <c r="K143" s="34" t="s">
        <v>65</v>
      </c>
      <c r="L143" s="77">
        <v>143</v>
      </c>
      <c r="M143" s="77"/>
      <c r="N143" s="72"/>
      <c r="O143" s="79" t="s">
        <v>176</v>
      </c>
      <c r="P143" s="81">
        <v>43577.49670138889</v>
      </c>
      <c r="Q143" s="79" t="s">
        <v>630</v>
      </c>
      <c r="R143" s="79"/>
      <c r="S143" s="79"/>
      <c r="T143" s="79"/>
      <c r="U143" s="82" t="s">
        <v>992</v>
      </c>
      <c r="V143" s="82" t="s">
        <v>992</v>
      </c>
      <c r="W143" s="81">
        <v>43577.49670138889</v>
      </c>
      <c r="X143" s="82" t="s">
        <v>1319</v>
      </c>
      <c r="Y143" s="79"/>
      <c r="Z143" s="79"/>
      <c r="AA143" s="85" t="s">
        <v>1578</v>
      </c>
      <c r="AB143" s="79"/>
      <c r="AC143" s="79" t="b">
        <v>0</v>
      </c>
      <c r="AD143" s="79">
        <v>0</v>
      </c>
      <c r="AE143" s="85" t="s">
        <v>1760</v>
      </c>
      <c r="AF143" s="79" t="b">
        <v>0</v>
      </c>
      <c r="AG143" s="79" t="s">
        <v>1797</v>
      </c>
      <c r="AH143" s="79"/>
      <c r="AI143" s="85" t="s">
        <v>1760</v>
      </c>
      <c r="AJ143" s="79" t="b">
        <v>0</v>
      </c>
      <c r="AK143" s="79">
        <v>0</v>
      </c>
      <c r="AL143" s="85" t="s">
        <v>1760</v>
      </c>
      <c r="AM143" s="79" t="s">
        <v>1814</v>
      </c>
      <c r="AN143" s="79" t="b">
        <v>0</v>
      </c>
      <c r="AO143" s="85" t="s">
        <v>1578</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1</v>
      </c>
      <c r="BC143" s="78" t="str">
        <f>REPLACE(INDEX(GroupVertices[Group],MATCH(Edges[[#This Row],[Vertex 2]],GroupVertices[Vertex],0)),1,1,"")</f>
        <v>1</v>
      </c>
      <c r="BD143" s="48">
        <v>0</v>
      </c>
      <c r="BE143" s="49">
        <v>0</v>
      </c>
      <c r="BF143" s="48">
        <v>1</v>
      </c>
      <c r="BG143" s="49">
        <v>7.6923076923076925</v>
      </c>
      <c r="BH143" s="48">
        <v>0</v>
      </c>
      <c r="BI143" s="49">
        <v>0</v>
      </c>
      <c r="BJ143" s="48">
        <v>12</v>
      </c>
      <c r="BK143" s="49">
        <v>92.3076923076923</v>
      </c>
      <c r="BL143" s="48">
        <v>13</v>
      </c>
    </row>
    <row r="144" spans="1:64" ht="15">
      <c r="A144" s="64" t="s">
        <v>315</v>
      </c>
      <c r="B144" s="64" t="s">
        <v>315</v>
      </c>
      <c r="C144" s="65" t="s">
        <v>5416</v>
      </c>
      <c r="D144" s="66">
        <v>3</v>
      </c>
      <c r="E144" s="67" t="s">
        <v>132</v>
      </c>
      <c r="F144" s="68">
        <v>32</v>
      </c>
      <c r="G144" s="65"/>
      <c r="H144" s="69"/>
      <c r="I144" s="70"/>
      <c r="J144" s="70"/>
      <c r="K144" s="34" t="s">
        <v>65</v>
      </c>
      <c r="L144" s="77">
        <v>144</v>
      </c>
      <c r="M144" s="77"/>
      <c r="N144" s="72"/>
      <c r="O144" s="79" t="s">
        <v>176</v>
      </c>
      <c r="P144" s="81">
        <v>43577.572222222225</v>
      </c>
      <c r="Q144" s="79" t="s">
        <v>631</v>
      </c>
      <c r="R144" s="82" t="s">
        <v>798</v>
      </c>
      <c r="S144" s="79" t="s">
        <v>890</v>
      </c>
      <c r="T144" s="79"/>
      <c r="U144" s="79"/>
      <c r="V144" s="82" t="s">
        <v>1106</v>
      </c>
      <c r="W144" s="81">
        <v>43577.572222222225</v>
      </c>
      <c r="X144" s="82" t="s">
        <v>1320</v>
      </c>
      <c r="Y144" s="79"/>
      <c r="Z144" s="79"/>
      <c r="AA144" s="85" t="s">
        <v>1579</v>
      </c>
      <c r="AB144" s="79"/>
      <c r="AC144" s="79" t="b">
        <v>0</v>
      </c>
      <c r="AD144" s="79">
        <v>0</v>
      </c>
      <c r="AE144" s="85" t="s">
        <v>1760</v>
      </c>
      <c r="AF144" s="79" t="b">
        <v>0</v>
      </c>
      <c r="AG144" s="79" t="s">
        <v>1797</v>
      </c>
      <c r="AH144" s="79"/>
      <c r="AI144" s="85" t="s">
        <v>1760</v>
      </c>
      <c r="AJ144" s="79" t="b">
        <v>0</v>
      </c>
      <c r="AK144" s="79">
        <v>0</v>
      </c>
      <c r="AL144" s="85" t="s">
        <v>1760</v>
      </c>
      <c r="AM144" s="79" t="s">
        <v>1812</v>
      </c>
      <c r="AN144" s="79" t="b">
        <v>0</v>
      </c>
      <c r="AO144" s="85" t="s">
        <v>1579</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1</v>
      </c>
      <c r="BE144" s="49">
        <v>5.882352941176471</v>
      </c>
      <c r="BF144" s="48">
        <v>2</v>
      </c>
      <c r="BG144" s="49">
        <v>11.764705882352942</v>
      </c>
      <c r="BH144" s="48">
        <v>0</v>
      </c>
      <c r="BI144" s="49">
        <v>0</v>
      </c>
      <c r="BJ144" s="48">
        <v>14</v>
      </c>
      <c r="BK144" s="49">
        <v>82.3529411764706</v>
      </c>
      <c r="BL144" s="48">
        <v>17</v>
      </c>
    </row>
    <row r="145" spans="1:64" ht="15">
      <c r="A145" s="64" t="s">
        <v>316</v>
      </c>
      <c r="B145" s="64" t="s">
        <v>316</v>
      </c>
      <c r="C145" s="65" t="s">
        <v>5416</v>
      </c>
      <c r="D145" s="66">
        <v>3</v>
      </c>
      <c r="E145" s="67" t="s">
        <v>132</v>
      </c>
      <c r="F145" s="68">
        <v>32</v>
      </c>
      <c r="G145" s="65"/>
      <c r="H145" s="69"/>
      <c r="I145" s="70"/>
      <c r="J145" s="70"/>
      <c r="K145" s="34" t="s">
        <v>65</v>
      </c>
      <c r="L145" s="77">
        <v>145</v>
      </c>
      <c r="M145" s="77"/>
      <c r="N145" s="72"/>
      <c r="O145" s="79" t="s">
        <v>176</v>
      </c>
      <c r="P145" s="81">
        <v>43577.520833333336</v>
      </c>
      <c r="Q145" s="79" t="s">
        <v>632</v>
      </c>
      <c r="R145" s="82" t="s">
        <v>799</v>
      </c>
      <c r="S145" s="79" t="s">
        <v>891</v>
      </c>
      <c r="T145" s="79"/>
      <c r="U145" s="79"/>
      <c r="V145" s="82" t="s">
        <v>1107</v>
      </c>
      <c r="W145" s="81">
        <v>43577.520833333336</v>
      </c>
      <c r="X145" s="82" t="s">
        <v>1321</v>
      </c>
      <c r="Y145" s="79"/>
      <c r="Z145" s="79"/>
      <c r="AA145" s="85" t="s">
        <v>1580</v>
      </c>
      <c r="AB145" s="79"/>
      <c r="AC145" s="79" t="b">
        <v>0</v>
      </c>
      <c r="AD145" s="79">
        <v>0</v>
      </c>
      <c r="AE145" s="85" t="s">
        <v>1760</v>
      </c>
      <c r="AF145" s="79" t="b">
        <v>0</v>
      </c>
      <c r="AG145" s="79" t="s">
        <v>1797</v>
      </c>
      <c r="AH145" s="79"/>
      <c r="AI145" s="85" t="s">
        <v>1760</v>
      </c>
      <c r="AJ145" s="79" t="b">
        <v>0</v>
      </c>
      <c r="AK145" s="79">
        <v>0</v>
      </c>
      <c r="AL145" s="85" t="s">
        <v>1760</v>
      </c>
      <c r="AM145" s="79" t="s">
        <v>1819</v>
      </c>
      <c r="AN145" s="79" t="b">
        <v>0</v>
      </c>
      <c r="AO145" s="85" t="s">
        <v>1580</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52</v>
      </c>
      <c r="BC145" s="78" t="str">
        <f>REPLACE(INDEX(GroupVertices[Group],MATCH(Edges[[#This Row],[Vertex 2]],GroupVertices[Vertex],0)),1,1,"")</f>
        <v>52</v>
      </c>
      <c r="BD145" s="48">
        <v>1</v>
      </c>
      <c r="BE145" s="49">
        <v>9.090909090909092</v>
      </c>
      <c r="BF145" s="48">
        <v>1</v>
      </c>
      <c r="BG145" s="49">
        <v>9.090909090909092</v>
      </c>
      <c r="BH145" s="48">
        <v>0</v>
      </c>
      <c r="BI145" s="49">
        <v>0</v>
      </c>
      <c r="BJ145" s="48">
        <v>9</v>
      </c>
      <c r="BK145" s="49">
        <v>81.81818181818181</v>
      </c>
      <c r="BL145" s="48">
        <v>11</v>
      </c>
    </row>
    <row r="146" spans="1:64" ht="15">
      <c r="A146" s="64" t="s">
        <v>317</v>
      </c>
      <c r="B146" s="64" t="s">
        <v>316</v>
      </c>
      <c r="C146" s="65" t="s">
        <v>5416</v>
      </c>
      <c r="D146" s="66">
        <v>3</v>
      </c>
      <c r="E146" s="67" t="s">
        <v>132</v>
      </c>
      <c r="F146" s="68">
        <v>32</v>
      </c>
      <c r="G146" s="65"/>
      <c r="H146" s="69"/>
      <c r="I146" s="70"/>
      <c r="J146" s="70"/>
      <c r="K146" s="34" t="s">
        <v>65</v>
      </c>
      <c r="L146" s="77">
        <v>146</v>
      </c>
      <c r="M146" s="77"/>
      <c r="N146" s="72"/>
      <c r="O146" s="79" t="s">
        <v>528</v>
      </c>
      <c r="P146" s="81">
        <v>43577.64292824074</v>
      </c>
      <c r="Q146" s="79" t="s">
        <v>633</v>
      </c>
      <c r="R146" s="82" t="s">
        <v>799</v>
      </c>
      <c r="S146" s="79" t="s">
        <v>891</v>
      </c>
      <c r="T146" s="79"/>
      <c r="U146" s="79"/>
      <c r="V146" s="82" t="s">
        <v>1108</v>
      </c>
      <c r="W146" s="81">
        <v>43577.64292824074</v>
      </c>
      <c r="X146" s="82" t="s">
        <v>1322</v>
      </c>
      <c r="Y146" s="79"/>
      <c r="Z146" s="79"/>
      <c r="AA146" s="85" t="s">
        <v>1581</v>
      </c>
      <c r="AB146" s="79"/>
      <c r="AC146" s="79" t="b">
        <v>0</v>
      </c>
      <c r="AD146" s="79">
        <v>0</v>
      </c>
      <c r="AE146" s="85" t="s">
        <v>1760</v>
      </c>
      <c r="AF146" s="79" t="b">
        <v>0</v>
      </c>
      <c r="AG146" s="79" t="s">
        <v>1797</v>
      </c>
      <c r="AH146" s="79"/>
      <c r="AI146" s="85" t="s">
        <v>1760</v>
      </c>
      <c r="AJ146" s="79" t="b">
        <v>0</v>
      </c>
      <c r="AK146" s="79">
        <v>0</v>
      </c>
      <c r="AL146" s="85" t="s">
        <v>1760</v>
      </c>
      <c r="AM146" s="79" t="s">
        <v>1808</v>
      </c>
      <c r="AN146" s="79" t="b">
        <v>0</v>
      </c>
      <c r="AO146" s="85" t="s">
        <v>1581</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52</v>
      </c>
      <c r="BC146" s="78" t="str">
        <f>REPLACE(INDEX(GroupVertices[Group],MATCH(Edges[[#This Row],[Vertex 2]],GroupVertices[Vertex],0)),1,1,"")</f>
        <v>52</v>
      </c>
      <c r="BD146" s="48">
        <v>1</v>
      </c>
      <c r="BE146" s="49">
        <v>7.6923076923076925</v>
      </c>
      <c r="BF146" s="48">
        <v>1</v>
      </c>
      <c r="BG146" s="49">
        <v>7.6923076923076925</v>
      </c>
      <c r="BH146" s="48">
        <v>0</v>
      </c>
      <c r="BI146" s="49">
        <v>0</v>
      </c>
      <c r="BJ146" s="48">
        <v>11</v>
      </c>
      <c r="BK146" s="49">
        <v>84.61538461538461</v>
      </c>
      <c r="BL146" s="48">
        <v>13</v>
      </c>
    </row>
    <row r="147" spans="1:64" ht="15">
      <c r="A147" s="64" t="s">
        <v>318</v>
      </c>
      <c r="B147" s="64" t="s">
        <v>478</v>
      </c>
      <c r="C147" s="65" t="s">
        <v>5416</v>
      </c>
      <c r="D147" s="66">
        <v>3</v>
      </c>
      <c r="E147" s="67" t="s">
        <v>132</v>
      </c>
      <c r="F147" s="68">
        <v>32</v>
      </c>
      <c r="G147" s="65"/>
      <c r="H147" s="69"/>
      <c r="I147" s="70"/>
      <c r="J147" s="70"/>
      <c r="K147" s="34" t="s">
        <v>65</v>
      </c>
      <c r="L147" s="77">
        <v>147</v>
      </c>
      <c r="M147" s="77"/>
      <c r="N147" s="72"/>
      <c r="O147" s="79" t="s">
        <v>528</v>
      </c>
      <c r="P147" s="81">
        <v>43577.66043981481</v>
      </c>
      <c r="Q147" s="79" t="s">
        <v>634</v>
      </c>
      <c r="R147" s="79"/>
      <c r="S147" s="79"/>
      <c r="T147" s="79"/>
      <c r="U147" s="79"/>
      <c r="V147" s="82" t="s">
        <v>1109</v>
      </c>
      <c r="W147" s="81">
        <v>43577.66043981481</v>
      </c>
      <c r="X147" s="82" t="s">
        <v>1323</v>
      </c>
      <c r="Y147" s="79"/>
      <c r="Z147" s="79"/>
      <c r="AA147" s="85" t="s">
        <v>1582</v>
      </c>
      <c r="AB147" s="85" t="s">
        <v>1745</v>
      </c>
      <c r="AC147" s="79" t="b">
        <v>0</v>
      </c>
      <c r="AD147" s="79">
        <v>2</v>
      </c>
      <c r="AE147" s="85" t="s">
        <v>1781</v>
      </c>
      <c r="AF147" s="79" t="b">
        <v>0</v>
      </c>
      <c r="AG147" s="79" t="s">
        <v>1797</v>
      </c>
      <c r="AH147" s="79"/>
      <c r="AI147" s="85" t="s">
        <v>1760</v>
      </c>
      <c r="AJ147" s="79" t="b">
        <v>0</v>
      </c>
      <c r="AK147" s="79">
        <v>0</v>
      </c>
      <c r="AL147" s="85" t="s">
        <v>1760</v>
      </c>
      <c r="AM147" s="79" t="s">
        <v>1807</v>
      </c>
      <c r="AN147" s="79" t="b">
        <v>0</v>
      </c>
      <c r="AO147" s="85" t="s">
        <v>1745</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29</v>
      </c>
      <c r="BC147" s="78" t="str">
        <f>REPLACE(INDEX(GroupVertices[Group],MATCH(Edges[[#This Row],[Vertex 2]],GroupVertices[Vertex],0)),1,1,"")</f>
        <v>29</v>
      </c>
      <c r="BD147" s="48"/>
      <c r="BE147" s="49"/>
      <c r="BF147" s="48"/>
      <c r="BG147" s="49"/>
      <c r="BH147" s="48"/>
      <c r="BI147" s="49"/>
      <c r="BJ147" s="48"/>
      <c r="BK147" s="49"/>
      <c r="BL147" s="48"/>
    </row>
    <row r="148" spans="1:64" ht="15">
      <c r="A148" s="64" t="s">
        <v>318</v>
      </c>
      <c r="B148" s="64" t="s">
        <v>479</v>
      </c>
      <c r="C148" s="65" t="s">
        <v>5416</v>
      </c>
      <c r="D148" s="66">
        <v>3</v>
      </c>
      <c r="E148" s="67" t="s">
        <v>132</v>
      </c>
      <c r="F148" s="68">
        <v>32</v>
      </c>
      <c r="G148" s="65"/>
      <c r="H148" s="69"/>
      <c r="I148" s="70"/>
      <c r="J148" s="70"/>
      <c r="K148" s="34" t="s">
        <v>65</v>
      </c>
      <c r="L148" s="77">
        <v>148</v>
      </c>
      <c r="M148" s="77"/>
      <c r="N148" s="72"/>
      <c r="O148" s="79" t="s">
        <v>529</v>
      </c>
      <c r="P148" s="81">
        <v>43577.66043981481</v>
      </c>
      <c r="Q148" s="79" t="s">
        <v>634</v>
      </c>
      <c r="R148" s="79"/>
      <c r="S148" s="79"/>
      <c r="T148" s="79"/>
      <c r="U148" s="79"/>
      <c r="V148" s="82" t="s">
        <v>1109</v>
      </c>
      <c r="W148" s="81">
        <v>43577.66043981481</v>
      </c>
      <c r="X148" s="82" t="s">
        <v>1323</v>
      </c>
      <c r="Y148" s="79"/>
      <c r="Z148" s="79"/>
      <c r="AA148" s="85" t="s">
        <v>1582</v>
      </c>
      <c r="AB148" s="85" t="s">
        <v>1745</v>
      </c>
      <c r="AC148" s="79" t="b">
        <v>0</v>
      </c>
      <c r="AD148" s="79">
        <v>2</v>
      </c>
      <c r="AE148" s="85" t="s">
        <v>1781</v>
      </c>
      <c r="AF148" s="79" t="b">
        <v>0</v>
      </c>
      <c r="AG148" s="79" t="s">
        <v>1797</v>
      </c>
      <c r="AH148" s="79"/>
      <c r="AI148" s="85" t="s">
        <v>1760</v>
      </c>
      <c r="AJ148" s="79" t="b">
        <v>0</v>
      </c>
      <c r="AK148" s="79">
        <v>0</v>
      </c>
      <c r="AL148" s="85" t="s">
        <v>1760</v>
      </c>
      <c r="AM148" s="79" t="s">
        <v>1807</v>
      </c>
      <c r="AN148" s="79" t="b">
        <v>0</v>
      </c>
      <c r="AO148" s="85" t="s">
        <v>1745</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29</v>
      </c>
      <c r="BC148" s="78" t="str">
        <f>REPLACE(INDEX(GroupVertices[Group],MATCH(Edges[[#This Row],[Vertex 2]],GroupVertices[Vertex],0)),1,1,"")</f>
        <v>29</v>
      </c>
      <c r="BD148" s="48">
        <v>0</v>
      </c>
      <c r="BE148" s="49">
        <v>0</v>
      </c>
      <c r="BF148" s="48">
        <v>1</v>
      </c>
      <c r="BG148" s="49">
        <v>2</v>
      </c>
      <c r="BH148" s="48">
        <v>0</v>
      </c>
      <c r="BI148" s="49">
        <v>0</v>
      </c>
      <c r="BJ148" s="48">
        <v>49</v>
      </c>
      <c r="BK148" s="49">
        <v>98</v>
      </c>
      <c r="BL148" s="48">
        <v>50</v>
      </c>
    </row>
    <row r="149" spans="1:64" ht="15">
      <c r="A149" s="64" t="s">
        <v>319</v>
      </c>
      <c r="B149" s="64" t="s">
        <v>333</v>
      </c>
      <c r="C149" s="65" t="s">
        <v>5416</v>
      </c>
      <c r="D149" s="66">
        <v>3</v>
      </c>
      <c r="E149" s="67" t="s">
        <v>132</v>
      </c>
      <c r="F149" s="68">
        <v>32</v>
      </c>
      <c r="G149" s="65"/>
      <c r="H149" s="69"/>
      <c r="I149" s="70"/>
      <c r="J149" s="70"/>
      <c r="K149" s="34" t="s">
        <v>65</v>
      </c>
      <c r="L149" s="77">
        <v>149</v>
      </c>
      <c r="M149" s="77"/>
      <c r="N149" s="72"/>
      <c r="O149" s="79" t="s">
        <v>528</v>
      </c>
      <c r="P149" s="81">
        <v>43577.6606712963</v>
      </c>
      <c r="Q149" s="79" t="s">
        <v>635</v>
      </c>
      <c r="R149" s="79"/>
      <c r="S149" s="79"/>
      <c r="T149" s="79"/>
      <c r="U149" s="79"/>
      <c r="V149" s="82" t="s">
        <v>1110</v>
      </c>
      <c r="W149" s="81">
        <v>43577.6606712963</v>
      </c>
      <c r="X149" s="82" t="s">
        <v>1324</v>
      </c>
      <c r="Y149" s="79"/>
      <c r="Z149" s="79"/>
      <c r="AA149" s="85" t="s">
        <v>1583</v>
      </c>
      <c r="AB149" s="79"/>
      <c r="AC149" s="79" t="b">
        <v>0</v>
      </c>
      <c r="AD149" s="79">
        <v>0</v>
      </c>
      <c r="AE149" s="85" t="s">
        <v>1760</v>
      </c>
      <c r="AF149" s="79" t="b">
        <v>0</v>
      </c>
      <c r="AG149" s="79" t="s">
        <v>1797</v>
      </c>
      <c r="AH149" s="79"/>
      <c r="AI149" s="85" t="s">
        <v>1760</v>
      </c>
      <c r="AJ149" s="79" t="b">
        <v>0</v>
      </c>
      <c r="AK149" s="79">
        <v>5</v>
      </c>
      <c r="AL149" s="85" t="s">
        <v>1601</v>
      </c>
      <c r="AM149" s="79" t="s">
        <v>1808</v>
      </c>
      <c r="AN149" s="79" t="b">
        <v>0</v>
      </c>
      <c r="AO149" s="85" t="s">
        <v>1601</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9</v>
      </c>
      <c r="BC149" s="78" t="str">
        <f>REPLACE(INDEX(GroupVertices[Group],MATCH(Edges[[#This Row],[Vertex 2]],GroupVertices[Vertex],0)),1,1,"")</f>
        <v>9</v>
      </c>
      <c r="BD149" s="48">
        <v>0</v>
      </c>
      <c r="BE149" s="49">
        <v>0</v>
      </c>
      <c r="BF149" s="48">
        <v>2</v>
      </c>
      <c r="BG149" s="49">
        <v>8.333333333333334</v>
      </c>
      <c r="BH149" s="48">
        <v>0</v>
      </c>
      <c r="BI149" s="49">
        <v>0</v>
      </c>
      <c r="BJ149" s="48">
        <v>22</v>
      </c>
      <c r="BK149" s="49">
        <v>91.66666666666667</v>
      </c>
      <c r="BL149" s="48">
        <v>24</v>
      </c>
    </row>
    <row r="150" spans="1:64" ht="15">
      <c r="A150" s="64" t="s">
        <v>320</v>
      </c>
      <c r="B150" s="64" t="s">
        <v>320</v>
      </c>
      <c r="C150" s="65" t="s">
        <v>5416</v>
      </c>
      <c r="D150" s="66">
        <v>3</v>
      </c>
      <c r="E150" s="67" t="s">
        <v>132</v>
      </c>
      <c r="F150" s="68">
        <v>32</v>
      </c>
      <c r="G150" s="65"/>
      <c r="H150" s="69"/>
      <c r="I150" s="70"/>
      <c r="J150" s="70"/>
      <c r="K150" s="34" t="s">
        <v>65</v>
      </c>
      <c r="L150" s="77">
        <v>150</v>
      </c>
      <c r="M150" s="77"/>
      <c r="N150" s="72"/>
      <c r="O150" s="79" t="s">
        <v>176</v>
      </c>
      <c r="P150" s="81">
        <v>43577.68371527778</v>
      </c>
      <c r="Q150" s="79" t="s">
        <v>636</v>
      </c>
      <c r="R150" s="79" t="s">
        <v>800</v>
      </c>
      <c r="S150" s="79" t="s">
        <v>892</v>
      </c>
      <c r="T150" s="79"/>
      <c r="U150" s="79"/>
      <c r="V150" s="82" t="s">
        <v>1062</v>
      </c>
      <c r="W150" s="81">
        <v>43577.68371527778</v>
      </c>
      <c r="X150" s="82" t="s">
        <v>1325</v>
      </c>
      <c r="Y150" s="79"/>
      <c r="Z150" s="79"/>
      <c r="AA150" s="85" t="s">
        <v>1584</v>
      </c>
      <c r="AB150" s="79"/>
      <c r="AC150" s="79" t="b">
        <v>0</v>
      </c>
      <c r="AD150" s="79">
        <v>0</v>
      </c>
      <c r="AE150" s="85" t="s">
        <v>1760</v>
      </c>
      <c r="AF150" s="79" t="b">
        <v>0</v>
      </c>
      <c r="AG150" s="79" t="s">
        <v>1797</v>
      </c>
      <c r="AH150" s="79"/>
      <c r="AI150" s="85" t="s">
        <v>1760</v>
      </c>
      <c r="AJ150" s="79" t="b">
        <v>0</v>
      </c>
      <c r="AK150" s="79">
        <v>0</v>
      </c>
      <c r="AL150" s="85" t="s">
        <v>1760</v>
      </c>
      <c r="AM150" s="79" t="s">
        <v>1807</v>
      </c>
      <c r="AN150" s="79" t="b">
        <v>0</v>
      </c>
      <c r="AO150" s="85" t="s">
        <v>1584</v>
      </c>
      <c r="AP150" s="79" t="s">
        <v>176</v>
      </c>
      <c r="AQ150" s="79">
        <v>0</v>
      </c>
      <c r="AR150" s="79">
        <v>0</v>
      </c>
      <c r="AS150" s="79" t="s">
        <v>1842</v>
      </c>
      <c r="AT150" s="79" t="s">
        <v>1848</v>
      </c>
      <c r="AU150" s="79" t="s">
        <v>1851</v>
      </c>
      <c r="AV150" s="79" t="s">
        <v>1856</v>
      </c>
      <c r="AW150" s="79" t="s">
        <v>1864</v>
      </c>
      <c r="AX150" s="79" t="s">
        <v>1872</v>
      </c>
      <c r="AY150" s="79" t="s">
        <v>1878</v>
      </c>
      <c r="AZ150" s="82" t="s">
        <v>1881</v>
      </c>
      <c r="BA150">
        <v>1</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4</v>
      </c>
      <c r="BK150" s="49">
        <v>100</v>
      </c>
      <c r="BL150" s="48">
        <v>4</v>
      </c>
    </row>
    <row r="151" spans="1:64" ht="15">
      <c r="A151" s="64" t="s">
        <v>321</v>
      </c>
      <c r="B151" s="64" t="s">
        <v>480</v>
      </c>
      <c r="C151" s="65" t="s">
        <v>5416</v>
      </c>
      <c r="D151" s="66">
        <v>3</v>
      </c>
      <c r="E151" s="67" t="s">
        <v>132</v>
      </c>
      <c r="F151" s="68">
        <v>32</v>
      </c>
      <c r="G151" s="65"/>
      <c r="H151" s="69"/>
      <c r="I151" s="70"/>
      <c r="J151" s="70"/>
      <c r="K151" s="34" t="s">
        <v>65</v>
      </c>
      <c r="L151" s="77">
        <v>151</v>
      </c>
      <c r="M151" s="77"/>
      <c r="N151" s="72"/>
      <c r="O151" s="79" t="s">
        <v>529</v>
      </c>
      <c r="P151" s="81">
        <v>43577.69105324074</v>
      </c>
      <c r="Q151" s="79" t="s">
        <v>637</v>
      </c>
      <c r="R151" s="79"/>
      <c r="S151" s="79"/>
      <c r="T151" s="79"/>
      <c r="U151" s="79"/>
      <c r="V151" s="82" t="s">
        <v>1062</v>
      </c>
      <c r="W151" s="81">
        <v>43577.69105324074</v>
      </c>
      <c r="X151" s="82" t="s">
        <v>1326</v>
      </c>
      <c r="Y151" s="79"/>
      <c r="Z151" s="79"/>
      <c r="AA151" s="85" t="s">
        <v>1585</v>
      </c>
      <c r="AB151" s="85" t="s">
        <v>1746</v>
      </c>
      <c r="AC151" s="79" t="b">
        <v>0</v>
      </c>
      <c r="AD151" s="79">
        <v>0</v>
      </c>
      <c r="AE151" s="85" t="s">
        <v>1782</v>
      </c>
      <c r="AF151" s="79" t="b">
        <v>0</v>
      </c>
      <c r="AG151" s="79" t="s">
        <v>1797</v>
      </c>
      <c r="AH151" s="79"/>
      <c r="AI151" s="85" t="s">
        <v>1760</v>
      </c>
      <c r="AJ151" s="79" t="b">
        <v>0</v>
      </c>
      <c r="AK151" s="79">
        <v>0</v>
      </c>
      <c r="AL151" s="85" t="s">
        <v>1760</v>
      </c>
      <c r="AM151" s="79" t="s">
        <v>1814</v>
      </c>
      <c r="AN151" s="79" t="b">
        <v>0</v>
      </c>
      <c r="AO151" s="85" t="s">
        <v>1746</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51</v>
      </c>
      <c r="BC151" s="78" t="str">
        <f>REPLACE(INDEX(GroupVertices[Group],MATCH(Edges[[#This Row],[Vertex 2]],GroupVertices[Vertex],0)),1,1,"")</f>
        <v>51</v>
      </c>
      <c r="BD151" s="48">
        <v>0</v>
      </c>
      <c r="BE151" s="49">
        <v>0</v>
      </c>
      <c r="BF151" s="48">
        <v>3</v>
      </c>
      <c r="BG151" s="49">
        <v>17.647058823529413</v>
      </c>
      <c r="BH151" s="48">
        <v>0</v>
      </c>
      <c r="BI151" s="49">
        <v>0</v>
      </c>
      <c r="BJ151" s="48">
        <v>14</v>
      </c>
      <c r="BK151" s="49">
        <v>82.3529411764706</v>
      </c>
      <c r="BL151" s="48">
        <v>17</v>
      </c>
    </row>
    <row r="152" spans="1:64" ht="15">
      <c r="A152" s="64" t="s">
        <v>322</v>
      </c>
      <c r="B152" s="64" t="s">
        <v>333</v>
      </c>
      <c r="C152" s="65" t="s">
        <v>5416</v>
      </c>
      <c r="D152" s="66">
        <v>3</v>
      </c>
      <c r="E152" s="67" t="s">
        <v>132</v>
      </c>
      <c r="F152" s="68">
        <v>32</v>
      </c>
      <c r="G152" s="65"/>
      <c r="H152" s="69"/>
      <c r="I152" s="70"/>
      <c r="J152" s="70"/>
      <c r="K152" s="34" t="s">
        <v>65</v>
      </c>
      <c r="L152" s="77">
        <v>152</v>
      </c>
      <c r="M152" s="77"/>
      <c r="N152" s="72"/>
      <c r="O152" s="79" t="s">
        <v>528</v>
      </c>
      <c r="P152" s="81">
        <v>43577.71880787037</v>
      </c>
      <c r="Q152" s="79" t="s">
        <v>635</v>
      </c>
      <c r="R152" s="79"/>
      <c r="S152" s="79"/>
      <c r="T152" s="79"/>
      <c r="U152" s="79"/>
      <c r="V152" s="82" t="s">
        <v>1111</v>
      </c>
      <c r="W152" s="81">
        <v>43577.71880787037</v>
      </c>
      <c r="X152" s="82" t="s">
        <v>1327</v>
      </c>
      <c r="Y152" s="79"/>
      <c r="Z152" s="79"/>
      <c r="AA152" s="85" t="s">
        <v>1586</v>
      </c>
      <c r="AB152" s="79"/>
      <c r="AC152" s="79" t="b">
        <v>0</v>
      </c>
      <c r="AD152" s="79">
        <v>0</v>
      </c>
      <c r="AE152" s="85" t="s">
        <v>1760</v>
      </c>
      <c r="AF152" s="79" t="b">
        <v>0</v>
      </c>
      <c r="AG152" s="79" t="s">
        <v>1797</v>
      </c>
      <c r="AH152" s="79"/>
      <c r="AI152" s="85" t="s">
        <v>1760</v>
      </c>
      <c r="AJ152" s="79" t="b">
        <v>0</v>
      </c>
      <c r="AK152" s="79">
        <v>5</v>
      </c>
      <c r="AL152" s="85" t="s">
        <v>1601</v>
      </c>
      <c r="AM152" s="79" t="s">
        <v>1814</v>
      </c>
      <c r="AN152" s="79" t="b">
        <v>0</v>
      </c>
      <c r="AO152" s="85" t="s">
        <v>1601</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9</v>
      </c>
      <c r="BC152" s="78" t="str">
        <f>REPLACE(INDEX(GroupVertices[Group],MATCH(Edges[[#This Row],[Vertex 2]],GroupVertices[Vertex],0)),1,1,"")</f>
        <v>9</v>
      </c>
      <c r="BD152" s="48">
        <v>0</v>
      </c>
      <c r="BE152" s="49">
        <v>0</v>
      </c>
      <c r="BF152" s="48">
        <v>2</v>
      </c>
      <c r="BG152" s="49">
        <v>8.333333333333334</v>
      </c>
      <c r="BH152" s="48">
        <v>0</v>
      </c>
      <c r="BI152" s="49">
        <v>0</v>
      </c>
      <c r="BJ152" s="48">
        <v>22</v>
      </c>
      <c r="BK152" s="49">
        <v>91.66666666666667</v>
      </c>
      <c r="BL152" s="48">
        <v>24</v>
      </c>
    </row>
    <row r="153" spans="1:64" ht="15">
      <c r="A153" s="64" t="s">
        <v>323</v>
      </c>
      <c r="B153" s="64" t="s">
        <v>323</v>
      </c>
      <c r="C153" s="65" t="s">
        <v>5416</v>
      </c>
      <c r="D153" s="66">
        <v>3</v>
      </c>
      <c r="E153" s="67" t="s">
        <v>132</v>
      </c>
      <c r="F153" s="68">
        <v>32</v>
      </c>
      <c r="G153" s="65"/>
      <c r="H153" s="69"/>
      <c r="I153" s="70"/>
      <c r="J153" s="70"/>
      <c r="K153" s="34" t="s">
        <v>65</v>
      </c>
      <c r="L153" s="77">
        <v>153</v>
      </c>
      <c r="M153" s="77"/>
      <c r="N153" s="72"/>
      <c r="O153" s="79" t="s">
        <v>176</v>
      </c>
      <c r="P153" s="81">
        <v>43577.78134259259</v>
      </c>
      <c r="Q153" s="79" t="s">
        <v>638</v>
      </c>
      <c r="R153" s="82" t="s">
        <v>801</v>
      </c>
      <c r="S153" s="79" t="s">
        <v>893</v>
      </c>
      <c r="T153" s="79"/>
      <c r="U153" s="82" t="s">
        <v>993</v>
      </c>
      <c r="V153" s="82" t="s">
        <v>993</v>
      </c>
      <c r="W153" s="81">
        <v>43577.78134259259</v>
      </c>
      <c r="X153" s="82" t="s">
        <v>1328</v>
      </c>
      <c r="Y153" s="79"/>
      <c r="Z153" s="79"/>
      <c r="AA153" s="85" t="s">
        <v>1587</v>
      </c>
      <c r="AB153" s="79"/>
      <c r="AC153" s="79" t="b">
        <v>0</v>
      </c>
      <c r="AD153" s="79">
        <v>1</v>
      </c>
      <c r="AE153" s="85" t="s">
        <v>1760</v>
      </c>
      <c r="AF153" s="79" t="b">
        <v>0</v>
      </c>
      <c r="AG153" s="79" t="s">
        <v>1797</v>
      </c>
      <c r="AH153" s="79"/>
      <c r="AI153" s="85" t="s">
        <v>1760</v>
      </c>
      <c r="AJ153" s="79" t="b">
        <v>0</v>
      </c>
      <c r="AK153" s="79">
        <v>0</v>
      </c>
      <c r="AL153" s="85" t="s">
        <v>1760</v>
      </c>
      <c r="AM153" s="79" t="s">
        <v>1832</v>
      </c>
      <c r="AN153" s="79" t="b">
        <v>0</v>
      </c>
      <c r="AO153" s="85" t="s">
        <v>1587</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0</v>
      </c>
      <c r="BE153" s="49">
        <v>0</v>
      </c>
      <c r="BF153" s="48">
        <v>1</v>
      </c>
      <c r="BG153" s="49">
        <v>8.333333333333334</v>
      </c>
      <c r="BH153" s="48">
        <v>0</v>
      </c>
      <c r="BI153" s="49">
        <v>0</v>
      </c>
      <c r="BJ153" s="48">
        <v>11</v>
      </c>
      <c r="BK153" s="49">
        <v>91.66666666666667</v>
      </c>
      <c r="BL153" s="48">
        <v>12</v>
      </c>
    </row>
    <row r="154" spans="1:64" ht="15">
      <c r="A154" s="64" t="s">
        <v>324</v>
      </c>
      <c r="B154" s="64" t="s">
        <v>481</v>
      </c>
      <c r="C154" s="65" t="s">
        <v>5416</v>
      </c>
      <c r="D154" s="66">
        <v>3</v>
      </c>
      <c r="E154" s="67" t="s">
        <v>132</v>
      </c>
      <c r="F154" s="68">
        <v>32</v>
      </c>
      <c r="G154" s="65"/>
      <c r="H154" s="69"/>
      <c r="I154" s="70"/>
      <c r="J154" s="70"/>
      <c r="K154" s="34" t="s">
        <v>65</v>
      </c>
      <c r="L154" s="77">
        <v>154</v>
      </c>
      <c r="M154" s="77"/>
      <c r="N154" s="72"/>
      <c r="O154" s="79" t="s">
        <v>528</v>
      </c>
      <c r="P154" s="81">
        <v>43577.78309027778</v>
      </c>
      <c r="Q154" s="79" t="s">
        <v>639</v>
      </c>
      <c r="R154" s="79"/>
      <c r="S154" s="79"/>
      <c r="T154" s="79"/>
      <c r="U154" s="79"/>
      <c r="V154" s="82" t="s">
        <v>1112</v>
      </c>
      <c r="W154" s="81">
        <v>43577.78309027778</v>
      </c>
      <c r="X154" s="82" t="s">
        <v>1329</v>
      </c>
      <c r="Y154" s="79"/>
      <c r="Z154" s="79"/>
      <c r="AA154" s="85" t="s">
        <v>1588</v>
      </c>
      <c r="AB154" s="85" t="s">
        <v>1747</v>
      </c>
      <c r="AC154" s="79" t="b">
        <v>0</v>
      </c>
      <c r="AD154" s="79">
        <v>1</v>
      </c>
      <c r="AE154" s="85" t="s">
        <v>1783</v>
      </c>
      <c r="AF154" s="79" t="b">
        <v>0</v>
      </c>
      <c r="AG154" s="79" t="s">
        <v>1797</v>
      </c>
      <c r="AH154" s="79"/>
      <c r="AI154" s="85" t="s">
        <v>1760</v>
      </c>
      <c r="AJ154" s="79" t="b">
        <v>0</v>
      </c>
      <c r="AK154" s="79">
        <v>0</v>
      </c>
      <c r="AL154" s="85" t="s">
        <v>1760</v>
      </c>
      <c r="AM154" s="79" t="s">
        <v>1810</v>
      </c>
      <c r="AN154" s="79" t="b">
        <v>0</v>
      </c>
      <c r="AO154" s="85" t="s">
        <v>1747</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28</v>
      </c>
      <c r="BC154" s="78" t="str">
        <f>REPLACE(INDEX(GroupVertices[Group],MATCH(Edges[[#This Row],[Vertex 2]],GroupVertices[Vertex],0)),1,1,"")</f>
        <v>28</v>
      </c>
      <c r="BD154" s="48"/>
      <c r="BE154" s="49"/>
      <c r="BF154" s="48"/>
      <c r="BG154" s="49"/>
      <c r="BH154" s="48"/>
      <c r="BI154" s="49"/>
      <c r="BJ154" s="48"/>
      <c r="BK154" s="49"/>
      <c r="BL154" s="48"/>
    </row>
    <row r="155" spans="1:64" ht="15">
      <c r="A155" s="64" t="s">
        <v>324</v>
      </c>
      <c r="B155" s="64" t="s">
        <v>482</v>
      </c>
      <c r="C155" s="65" t="s">
        <v>5416</v>
      </c>
      <c r="D155" s="66">
        <v>3</v>
      </c>
      <c r="E155" s="67" t="s">
        <v>132</v>
      </c>
      <c r="F155" s="68">
        <v>32</v>
      </c>
      <c r="G155" s="65"/>
      <c r="H155" s="69"/>
      <c r="I155" s="70"/>
      <c r="J155" s="70"/>
      <c r="K155" s="34" t="s">
        <v>65</v>
      </c>
      <c r="L155" s="77">
        <v>155</v>
      </c>
      <c r="M155" s="77"/>
      <c r="N155" s="72"/>
      <c r="O155" s="79" t="s">
        <v>529</v>
      </c>
      <c r="P155" s="81">
        <v>43577.78309027778</v>
      </c>
      <c r="Q155" s="79" t="s">
        <v>639</v>
      </c>
      <c r="R155" s="79"/>
      <c r="S155" s="79"/>
      <c r="T155" s="79"/>
      <c r="U155" s="79"/>
      <c r="V155" s="82" t="s">
        <v>1112</v>
      </c>
      <c r="W155" s="81">
        <v>43577.78309027778</v>
      </c>
      <c r="X155" s="82" t="s">
        <v>1329</v>
      </c>
      <c r="Y155" s="79"/>
      <c r="Z155" s="79"/>
      <c r="AA155" s="85" t="s">
        <v>1588</v>
      </c>
      <c r="AB155" s="85" t="s">
        <v>1747</v>
      </c>
      <c r="AC155" s="79" t="b">
        <v>0</v>
      </c>
      <c r="AD155" s="79">
        <v>1</v>
      </c>
      <c r="AE155" s="85" t="s">
        <v>1783</v>
      </c>
      <c r="AF155" s="79" t="b">
        <v>0</v>
      </c>
      <c r="AG155" s="79" t="s">
        <v>1797</v>
      </c>
      <c r="AH155" s="79"/>
      <c r="AI155" s="85" t="s">
        <v>1760</v>
      </c>
      <c r="AJ155" s="79" t="b">
        <v>0</v>
      </c>
      <c r="AK155" s="79">
        <v>0</v>
      </c>
      <c r="AL155" s="85" t="s">
        <v>1760</v>
      </c>
      <c r="AM155" s="79" t="s">
        <v>1810</v>
      </c>
      <c r="AN155" s="79" t="b">
        <v>0</v>
      </c>
      <c r="AO155" s="85" t="s">
        <v>1747</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28</v>
      </c>
      <c r="BC155" s="78" t="str">
        <f>REPLACE(INDEX(GroupVertices[Group],MATCH(Edges[[#This Row],[Vertex 2]],GroupVertices[Vertex],0)),1,1,"")</f>
        <v>28</v>
      </c>
      <c r="BD155" s="48">
        <v>1</v>
      </c>
      <c r="BE155" s="49">
        <v>2.1739130434782608</v>
      </c>
      <c r="BF155" s="48">
        <v>5</v>
      </c>
      <c r="BG155" s="49">
        <v>10.869565217391305</v>
      </c>
      <c r="BH155" s="48">
        <v>0</v>
      </c>
      <c r="BI155" s="49">
        <v>0</v>
      </c>
      <c r="BJ155" s="48">
        <v>40</v>
      </c>
      <c r="BK155" s="49">
        <v>86.95652173913044</v>
      </c>
      <c r="BL155" s="48">
        <v>46</v>
      </c>
    </row>
    <row r="156" spans="1:64" ht="15">
      <c r="A156" s="64" t="s">
        <v>325</v>
      </c>
      <c r="B156" s="64" t="s">
        <v>333</v>
      </c>
      <c r="C156" s="65" t="s">
        <v>5416</v>
      </c>
      <c r="D156" s="66">
        <v>3</v>
      </c>
      <c r="E156" s="67" t="s">
        <v>132</v>
      </c>
      <c r="F156" s="68">
        <v>32</v>
      </c>
      <c r="G156" s="65"/>
      <c r="H156" s="69"/>
      <c r="I156" s="70"/>
      <c r="J156" s="70"/>
      <c r="K156" s="34" t="s">
        <v>65</v>
      </c>
      <c r="L156" s="77">
        <v>156</v>
      </c>
      <c r="M156" s="77"/>
      <c r="N156" s="72"/>
      <c r="O156" s="79" t="s">
        <v>528</v>
      </c>
      <c r="P156" s="81">
        <v>43577.80944444444</v>
      </c>
      <c r="Q156" s="79" t="s">
        <v>635</v>
      </c>
      <c r="R156" s="79"/>
      <c r="S156" s="79"/>
      <c r="T156" s="79"/>
      <c r="U156" s="79"/>
      <c r="V156" s="82" t="s">
        <v>1113</v>
      </c>
      <c r="W156" s="81">
        <v>43577.80944444444</v>
      </c>
      <c r="X156" s="82" t="s">
        <v>1330</v>
      </c>
      <c r="Y156" s="79"/>
      <c r="Z156" s="79"/>
      <c r="AA156" s="85" t="s">
        <v>1589</v>
      </c>
      <c r="AB156" s="79"/>
      <c r="AC156" s="79" t="b">
        <v>0</v>
      </c>
      <c r="AD156" s="79">
        <v>0</v>
      </c>
      <c r="AE156" s="85" t="s">
        <v>1760</v>
      </c>
      <c r="AF156" s="79" t="b">
        <v>0</v>
      </c>
      <c r="AG156" s="79" t="s">
        <v>1797</v>
      </c>
      <c r="AH156" s="79"/>
      <c r="AI156" s="85" t="s">
        <v>1760</v>
      </c>
      <c r="AJ156" s="79" t="b">
        <v>0</v>
      </c>
      <c r="AK156" s="79">
        <v>5</v>
      </c>
      <c r="AL156" s="85" t="s">
        <v>1601</v>
      </c>
      <c r="AM156" s="79" t="s">
        <v>1814</v>
      </c>
      <c r="AN156" s="79" t="b">
        <v>0</v>
      </c>
      <c r="AO156" s="85" t="s">
        <v>1601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9</v>
      </c>
      <c r="BC156" s="78" t="str">
        <f>REPLACE(INDEX(GroupVertices[Group],MATCH(Edges[[#This Row],[Vertex 2]],GroupVertices[Vertex],0)),1,1,"")</f>
        <v>9</v>
      </c>
      <c r="BD156" s="48">
        <v>0</v>
      </c>
      <c r="BE156" s="49">
        <v>0</v>
      </c>
      <c r="BF156" s="48">
        <v>2</v>
      </c>
      <c r="BG156" s="49">
        <v>8.333333333333334</v>
      </c>
      <c r="BH156" s="48">
        <v>0</v>
      </c>
      <c r="BI156" s="49">
        <v>0</v>
      </c>
      <c r="BJ156" s="48">
        <v>22</v>
      </c>
      <c r="BK156" s="49">
        <v>91.66666666666667</v>
      </c>
      <c r="BL156" s="48">
        <v>24</v>
      </c>
    </row>
    <row r="157" spans="1:64" ht="15">
      <c r="A157" s="64" t="s">
        <v>326</v>
      </c>
      <c r="B157" s="64" t="s">
        <v>326</v>
      </c>
      <c r="C157" s="65" t="s">
        <v>5416</v>
      </c>
      <c r="D157" s="66">
        <v>3</v>
      </c>
      <c r="E157" s="67" t="s">
        <v>132</v>
      </c>
      <c r="F157" s="68">
        <v>32</v>
      </c>
      <c r="G157" s="65"/>
      <c r="H157" s="69"/>
      <c r="I157" s="70"/>
      <c r="J157" s="70"/>
      <c r="K157" s="34" t="s">
        <v>65</v>
      </c>
      <c r="L157" s="77">
        <v>157</v>
      </c>
      <c r="M157" s="77"/>
      <c r="N157" s="72"/>
      <c r="O157" s="79" t="s">
        <v>176</v>
      </c>
      <c r="P157" s="81">
        <v>43577.84657407407</v>
      </c>
      <c r="Q157" s="79" t="s">
        <v>640</v>
      </c>
      <c r="R157" s="82" t="s">
        <v>802</v>
      </c>
      <c r="S157" s="79" t="s">
        <v>894</v>
      </c>
      <c r="T157" s="79" t="s">
        <v>945</v>
      </c>
      <c r="U157" s="82" t="s">
        <v>994</v>
      </c>
      <c r="V157" s="82" t="s">
        <v>994</v>
      </c>
      <c r="W157" s="81">
        <v>43577.84657407407</v>
      </c>
      <c r="X157" s="82" t="s">
        <v>1331</v>
      </c>
      <c r="Y157" s="79"/>
      <c r="Z157" s="79"/>
      <c r="AA157" s="85" t="s">
        <v>1590</v>
      </c>
      <c r="AB157" s="79"/>
      <c r="AC157" s="79" t="b">
        <v>0</v>
      </c>
      <c r="AD157" s="79">
        <v>0</v>
      </c>
      <c r="AE157" s="85" t="s">
        <v>1760</v>
      </c>
      <c r="AF157" s="79" t="b">
        <v>0</v>
      </c>
      <c r="AG157" s="79" t="s">
        <v>1797</v>
      </c>
      <c r="AH157" s="79"/>
      <c r="AI157" s="85" t="s">
        <v>1760</v>
      </c>
      <c r="AJ157" s="79" t="b">
        <v>0</v>
      </c>
      <c r="AK157" s="79">
        <v>0</v>
      </c>
      <c r="AL157" s="85" t="s">
        <v>1760</v>
      </c>
      <c r="AM157" s="79" t="s">
        <v>1833</v>
      </c>
      <c r="AN157" s="79" t="b">
        <v>0</v>
      </c>
      <c r="AO157" s="85" t="s">
        <v>1590</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0</v>
      </c>
      <c r="BE157" s="49">
        <v>0</v>
      </c>
      <c r="BF157" s="48">
        <v>2</v>
      </c>
      <c r="BG157" s="49">
        <v>7.407407407407407</v>
      </c>
      <c r="BH157" s="48">
        <v>0</v>
      </c>
      <c r="BI157" s="49">
        <v>0</v>
      </c>
      <c r="BJ157" s="48">
        <v>25</v>
      </c>
      <c r="BK157" s="49">
        <v>92.5925925925926</v>
      </c>
      <c r="BL157" s="48">
        <v>27</v>
      </c>
    </row>
    <row r="158" spans="1:64" ht="15">
      <c r="A158" s="64" t="s">
        <v>327</v>
      </c>
      <c r="B158" s="64" t="s">
        <v>333</v>
      </c>
      <c r="C158" s="65" t="s">
        <v>5416</v>
      </c>
      <c r="D158" s="66">
        <v>3</v>
      </c>
      <c r="E158" s="67" t="s">
        <v>132</v>
      </c>
      <c r="F158" s="68">
        <v>32</v>
      </c>
      <c r="G158" s="65"/>
      <c r="H158" s="69"/>
      <c r="I158" s="70"/>
      <c r="J158" s="70"/>
      <c r="K158" s="34" t="s">
        <v>65</v>
      </c>
      <c r="L158" s="77">
        <v>158</v>
      </c>
      <c r="M158" s="77"/>
      <c r="N158" s="72"/>
      <c r="O158" s="79" t="s">
        <v>528</v>
      </c>
      <c r="P158" s="81">
        <v>43577.847233796296</v>
      </c>
      <c r="Q158" s="79" t="s">
        <v>635</v>
      </c>
      <c r="R158" s="79"/>
      <c r="S158" s="79"/>
      <c r="T158" s="79"/>
      <c r="U158" s="79"/>
      <c r="V158" s="82" t="s">
        <v>1114</v>
      </c>
      <c r="W158" s="81">
        <v>43577.847233796296</v>
      </c>
      <c r="X158" s="82" t="s">
        <v>1332</v>
      </c>
      <c r="Y158" s="79"/>
      <c r="Z158" s="79"/>
      <c r="AA158" s="85" t="s">
        <v>1591</v>
      </c>
      <c r="AB158" s="79"/>
      <c r="AC158" s="79" t="b">
        <v>0</v>
      </c>
      <c r="AD158" s="79">
        <v>0</v>
      </c>
      <c r="AE158" s="85" t="s">
        <v>1760</v>
      </c>
      <c r="AF158" s="79" t="b">
        <v>0</v>
      </c>
      <c r="AG158" s="79" t="s">
        <v>1797</v>
      </c>
      <c r="AH158" s="79"/>
      <c r="AI158" s="85" t="s">
        <v>1760</v>
      </c>
      <c r="AJ158" s="79" t="b">
        <v>0</v>
      </c>
      <c r="AK158" s="79">
        <v>5</v>
      </c>
      <c r="AL158" s="85" t="s">
        <v>1601</v>
      </c>
      <c r="AM158" s="79" t="s">
        <v>1814</v>
      </c>
      <c r="AN158" s="79" t="b">
        <v>0</v>
      </c>
      <c r="AO158" s="85" t="s">
        <v>1601</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9</v>
      </c>
      <c r="BC158" s="78" t="str">
        <f>REPLACE(INDEX(GroupVertices[Group],MATCH(Edges[[#This Row],[Vertex 2]],GroupVertices[Vertex],0)),1,1,"")</f>
        <v>9</v>
      </c>
      <c r="BD158" s="48">
        <v>0</v>
      </c>
      <c r="BE158" s="49">
        <v>0</v>
      </c>
      <c r="BF158" s="48">
        <v>2</v>
      </c>
      <c r="BG158" s="49">
        <v>8.333333333333334</v>
      </c>
      <c r="BH158" s="48">
        <v>0</v>
      </c>
      <c r="BI158" s="49">
        <v>0</v>
      </c>
      <c r="BJ158" s="48">
        <v>22</v>
      </c>
      <c r="BK158" s="49">
        <v>91.66666666666667</v>
      </c>
      <c r="BL158" s="48">
        <v>24</v>
      </c>
    </row>
    <row r="159" spans="1:64" ht="15">
      <c r="A159" s="64" t="s">
        <v>328</v>
      </c>
      <c r="B159" s="64" t="s">
        <v>328</v>
      </c>
      <c r="C159" s="65" t="s">
        <v>5416</v>
      </c>
      <c r="D159" s="66">
        <v>3</v>
      </c>
      <c r="E159" s="67" t="s">
        <v>132</v>
      </c>
      <c r="F159" s="68">
        <v>32</v>
      </c>
      <c r="G159" s="65"/>
      <c r="H159" s="69"/>
      <c r="I159" s="70"/>
      <c r="J159" s="70"/>
      <c r="K159" s="34" t="s">
        <v>65</v>
      </c>
      <c r="L159" s="77">
        <v>159</v>
      </c>
      <c r="M159" s="77"/>
      <c r="N159" s="72"/>
      <c r="O159" s="79" t="s">
        <v>176</v>
      </c>
      <c r="P159" s="81">
        <v>43576.94011574074</v>
      </c>
      <c r="Q159" s="79" t="s">
        <v>641</v>
      </c>
      <c r="R159" s="82" t="s">
        <v>803</v>
      </c>
      <c r="S159" s="79" t="s">
        <v>895</v>
      </c>
      <c r="T159" s="79" t="s">
        <v>946</v>
      </c>
      <c r="U159" s="79"/>
      <c r="V159" s="82" t="s">
        <v>1115</v>
      </c>
      <c r="W159" s="81">
        <v>43576.94011574074</v>
      </c>
      <c r="X159" s="82" t="s">
        <v>1333</v>
      </c>
      <c r="Y159" s="79"/>
      <c r="Z159" s="79"/>
      <c r="AA159" s="85" t="s">
        <v>1592</v>
      </c>
      <c r="AB159" s="79"/>
      <c r="AC159" s="79" t="b">
        <v>0</v>
      </c>
      <c r="AD159" s="79">
        <v>6</v>
      </c>
      <c r="AE159" s="85" t="s">
        <v>1760</v>
      </c>
      <c r="AF159" s="79" t="b">
        <v>0</v>
      </c>
      <c r="AG159" s="79" t="s">
        <v>1797</v>
      </c>
      <c r="AH159" s="79"/>
      <c r="AI159" s="85" t="s">
        <v>1760</v>
      </c>
      <c r="AJ159" s="79" t="b">
        <v>0</v>
      </c>
      <c r="AK159" s="79">
        <v>2</v>
      </c>
      <c r="AL159" s="85" t="s">
        <v>1760</v>
      </c>
      <c r="AM159" s="79" t="s">
        <v>1808</v>
      </c>
      <c r="AN159" s="79" t="b">
        <v>0</v>
      </c>
      <c r="AO159" s="85" t="s">
        <v>1592</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27</v>
      </c>
      <c r="BC159" s="78" t="str">
        <f>REPLACE(INDEX(GroupVertices[Group],MATCH(Edges[[#This Row],[Vertex 2]],GroupVertices[Vertex],0)),1,1,"")</f>
        <v>27</v>
      </c>
      <c r="BD159" s="48">
        <v>0</v>
      </c>
      <c r="BE159" s="49">
        <v>0</v>
      </c>
      <c r="BF159" s="48">
        <v>2</v>
      </c>
      <c r="BG159" s="49">
        <v>8.333333333333334</v>
      </c>
      <c r="BH159" s="48">
        <v>0</v>
      </c>
      <c r="BI159" s="49">
        <v>0</v>
      </c>
      <c r="BJ159" s="48">
        <v>22</v>
      </c>
      <c r="BK159" s="49">
        <v>91.66666666666667</v>
      </c>
      <c r="BL159" s="48">
        <v>24</v>
      </c>
    </row>
    <row r="160" spans="1:64" ht="15">
      <c r="A160" s="64" t="s">
        <v>329</v>
      </c>
      <c r="B160" s="64" t="s">
        <v>328</v>
      </c>
      <c r="C160" s="65" t="s">
        <v>5416</v>
      </c>
      <c r="D160" s="66">
        <v>3</v>
      </c>
      <c r="E160" s="67" t="s">
        <v>132</v>
      </c>
      <c r="F160" s="68">
        <v>32</v>
      </c>
      <c r="G160" s="65"/>
      <c r="H160" s="69"/>
      <c r="I160" s="70"/>
      <c r="J160" s="70"/>
      <c r="K160" s="34" t="s">
        <v>65</v>
      </c>
      <c r="L160" s="77">
        <v>160</v>
      </c>
      <c r="M160" s="77"/>
      <c r="N160" s="72"/>
      <c r="O160" s="79" t="s">
        <v>528</v>
      </c>
      <c r="P160" s="81">
        <v>43576.95278935185</v>
      </c>
      <c r="Q160" s="79" t="s">
        <v>642</v>
      </c>
      <c r="R160" s="82" t="s">
        <v>803</v>
      </c>
      <c r="S160" s="79" t="s">
        <v>895</v>
      </c>
      <c r="T160" s="79"/>
      <c r="U160" s="79"/>
      <c r="V160" s="82" t="s">
        <v>1116</v>
      </c>
      <c r="W160" s="81">
        <v>43576.95278935185</v>
      </c>
      <c r="X160" s="82" t="s">
        <v>1334</v>
      </c>
      <c r="Y160" s="79"/>
      <c r="Z160" s="79"/>
      <c r="AA160" s="85" t="s">
        <v>1593</v>
      </c>
      <c r="AB160" s="79"/>
      <c r="AC160" s="79" t="b">
        <v>0</v>
      </c>
      <c r="AD160" s="79">
        <v>0</v>
      </c>
      <c r="AE160" s="85" t="s">
        <v>1760</v>
      </c>
      <c r="AF160" s="79" t="b">
        <v>0</v>
      </c>
      <c r="AG160" s="79" t="s">
        <v>1797</v>
      </c>
      <c r="AH160" s="79"/>
      <c r="AI160" s="85" t="s">
        <v>1760</v>
      </c>
      <c r="AJ160" s="79" t="b">
        <v>0</v>
      </c>
      <c r="AK160" s="79">
        <v>2</v>
      </c>
      <c r="AL160" s="85" t="s">
        <v>1592</v>
      </c>
      <c r="AM160" s="79" t="s">
        <v>1806</v>
      </c>
      <c r="AN160" s="79" t="b">
        <v>0</v>
      </c>
      <c r="AO160" s="85" t="s">
        <v>1592</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27</v>
      </c>
      <c r="BC160" s="78" t="str">
        <f>REPLACE(INDEX(GroupVertices[Group],MATCH(Edges[[#This Row],[Vertex 2]],GroupVertices[Vertex],0)),1,1,"")</f>
        <v>27</v>
      </c>
      <c r="BD160" s="48">
        <v>0</v>
      </c>
      <c r="BE160" s="49">
        <v>0</v>
      </c>
      <c r="BF160" s="48">
        <v>2</v>
      </c>
      <c r="BG160" s="49">
        <v>11.764705882352942</v>
      </c>
      <c r="BH160" s="48">
        <v>0</v>
      </c>
      <c r="BI160" s="49">
        <v>0</v>
      </c>
      <c r="BJ160" s="48">
        <v>15</v>
      </c>
      <c r="BK160" s="49">
        <v>88.23529411764706</v>
      </c>
      <c r="BL160" s="48">
        <v>17</v>
      </c>
    </row>
    <row r="161" spans="1:64" ht="15">
      <c r="A161" s="64" t="s">
        <v>330</v>
      </c>
      <c r="B161" s="64" t="s">
        <v>330</v>
      </c>
      <c r="C161" s="65" t="s">
        <v>5416</v>
      </c>
      <c r="D161" s="66">
        <v>3</v>
      </c>
      <c r="E161" s="67" t="s">
        <v>132</v>
      </c>
      <c r="F161" s="68">
        <v>32</v>
      </c>
      <c r="G161" s="65"/>
      <c r="H161" s="69"/>
      <c r="I161" s="70"/>
      <c r="J161" s="70"/>
      <c r="K161" s="34" t="s">
        <v>65</v>
      </c>
      <c r="L161" s="77">
        <v>161</v>
      </c>
      <c r="M161" s="77"/>
      <c r="N161" s="72"/>
      <c r="O161" s="79" t="s">
        <v>176</v>
      </c>
      <c r="P161" s="81">
        <v>43577.6872337963</v>
      </c>
      <c r="Q161" s="79" t="s">
        <v>643</v>
      </c>
      <c r="R161" s="82" t="s">
        <v>804</v>
      </c>
      <c r="S161" s="79" t="s">
        <v>891</v>
      </c>
      <c r="T161" s="79"/>
      <c r="U161" s="79"/>
      <c r="V161" s="82" t="s">
        <v>1117</v>
      </c>
      <c r="W161" s="81">
        <v>43577.6872337963</v>
      </c>
      <c r="X161" s="82" t="s">
        <v>1335</v>
      </c>
      <c r="Y161" s="79"/>
      <c r="Z161" s="79"/>
      <c r="AA161" s="85" t="s">
        <v>1594</v>
      </c>
      <c r="AB161" s="79"/>
      <c r="AC161" s="79" t="b">
        <v>0</v>
      </c>
      <c r="AD161" s="79">
        <v>1</v>
      </c>
      <c r="AE161" s="85" t="s">
        <v>1760</v>
      </c>
      <c r="AF161" s="79" t="b">
        <v>0</v>
      </c>
      <c r="AG161" s="79" t="s">
        <v>1797</v>
      </c>
      <c r="AH161" s="79"/>
      <c r="AI161" s="85" t="s">
        <v>1760</v>
      </c>
      <c r="AJ161" s="79" t="b">
        <v>0</v>
      </c>
      <c r="AK161" s="79">
        <v>1</v>
      </c>
      <c r="AL161" s="85" t="s">
        <v>1760</v>
      </c>
      <c r="AM161" s="79" t="s">
        <v>1807</v>
      </c>
      <c r="AN161" s="79" t="b">
        <v>0</v>
      </c>
      <c r="AO161" s="85" t="s">
        <v>1594</v>
      </c>
      <c r="AP161" s="79" t="s">
        <v>176</v>
      </c>
      <c r="AQ161" s="79">
        <v>0</v>
      </c>
      <c r="AR161" s="79">
        <v>0</v>
      </c>
      <c r="AS161" s="79" t="s">
        <v>1843</v>
      </c>
      <c r="AT161" s="79" t="s">
        <v>1850</v>
      </c>
      <c r="AU161" s="79" t="s">
        <v>1853</v>
      </c>
      <c r="AV161" s="79" t="s">
        <v>1857</v>
      </c>
      <c r="AW161" s="79" t="s">
        <v>1865</v>
      </c>
      <c r="AX161" s="79" t="s">
        <v>1873</v>
      </c>
      <c r="AY161" s="79" t="s">
        <v>1878</v>
      </c>
      <c r="AZ161" s="82" t="s">
        <v>1882</v>
      </c>
      <c r="BA161">
        <v>1</v>
      </c>
      <c r="BB161" s="78" t="str">
        <f>REPLACE(INDEX(GroupVertices[Group],MATCH(Edges[[#This Row],[Vertex 1]],GroupVertices[Vertex],0)),1,1,"")</f>
        <v>27</v>
      </c>
      <c r="BC161" s="78" t="str">
        <f>REPLACE(INDEX(GroupVertices[Group],MATCH(Edges[[#This Row],[Vertex 2]],GroupVertices[Vertex],0)),1,1,"")</f>
        <v>27</v>
      </c>
      <c r="BD161" s="48">
        <v>0</v>
      </c>
      <c r="BE161" s="49">
        <v>0</v>
      </c>
      <c r="BF161" s="48">
        <v>0</v>
      </c>
      <c r="BG161" s="49">
        <v>0</v>
      </c>
      <c r="BH161" s="48">
        <v>0</v>
      </c>
      <c r="BI161" s="49">
        <v>0</v>
      </c>
      <c r="BJ161" s="48">
        <v>3</v>
      </c>
      <c r="BK161" s="49">
        <v>100</v>
      </c>
      <c r="BL161" s="48">
        <v>3</v>
      </c>
    </row>
    <row r="162" spans="1:64" ht="15">
      <c r="A162" s="64" t="s">
        <v>329</v>
      </c>
      <c r="B162" s="64" t="s">
        <v>330</v>
      </c>
      <c r="C162" s="65" t="s">
        <v>5416</v>
      </c>
      <c r="D162" s="66">
        <v>3</v>
      </c>
      <c r="E162" s="67" t="s">
        <v>132</v>
      </c>
      <c r="F162" s="68">
        <v>32</v>
      </c>
      <c r="G162" s="65"/>
      <c r="H162" s="69"/>
      <c r="I162" s="70"/>
      <c r="J162" s="70"/>
      <c r="K162" s="34" t="s">
        <v>65</v>
      </c>
      <c r="L162" s="77">
        <v>162</v>
      </c>
      <c r="M162" s="77"/>
      <c r="N162" s="72"/>
      <c r="O162" s="79" t="s">
        <v>528</v>
      </c>
      <c r="P162" s="81">
        <v>43577.950625</v>
      </c>
      <c r="Q162" s="79" t="s">
        <v>644</v>
      </c>
      <c r="R162" s="82" t="s">
        <v>804</v>
      </c>
      <c r="S162" s="79" t="s">
        <v>891</v>
      </c>
      <c r="T162" s="79"/>
      <c r="U162" s="79"/>
      <c r="V162" s="82" t="s">
        <v>1116</v>
      </c>
      <c r="W162" s="81">
        <v>43577.950625</v>
      </c>
      <c r="X162" s="82" t="s">
        <v>1336</v>
      </c>
      <c r="Y162" s="79"/>
      <c r="Z162" s="79"/>
      <c r="AA162" s="85" t="s">
        <v>1595</v>
      </c>
      <c r="AB162" s="79"/>
      <c r="AC162" s="79" t="b">
        <v>0</v>
      </c>
      <c r="AD162" s="79">
        <v>0</v>
      </c>
      <c r="AE162" s="85" t="s">
        <v>1760</v>
      </c>
      <c r="AF162" s="79" t="b">
        <v>0</v>
      </c>
      <c r="AG162" s="79" t="s">
        <v>1797</v>
      </c>
      <c r="AH162" s="79"/>
      <c r="AI162" s="85" t="s">
        <v>1760</v>
      </c>
      <c r="AJ162" s="79" t="b">
        <v>0</v>
      </c>
      <c r="AK162" s="79">
        <v>1</v>
      </c>
      <c r="AL162" s="85" t="s">
        <v>1594</v>
      </c>
      <c r="AM162" s="79" t="s">
        <v>1806</v>
      </c>
      <c r="AN162" s="79" t="b">
        <v>0</v>
      </c>
      <c r="AO162" s="85" t="s">
        <v>1594</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27</v>
      </c>
      <c r="BC162" s="78" t="str">
        <f>REPLACE(INDEX(GroupVertices[Group],MATCH(Edges[[#This Row],[Vertex 2]],GroupVertices[Vertex],0)),1,1,"")</f>
        <v>27</v>
      </c>
      <c r="BD162" s="48">
        <v>0</v>
      </c>
      <c r="BE162" s="49">
        <v>0</v>
      </c>
      <c r="BF162" s="48">
        <v>0</v>
      </c>
      <c r="BG162" s="49">
        <v>0</v>
      </c>
      <c r="BH162" s="48">
        <v>0</v>
      </c>
      <c r="BI162" s="49">
        <v>0</v>
      </c>
      <c r="BJ162" s="48">
        <v>5</v>
      </c>
      <c r="BK162" s="49">
        <v>100</v>
      </c>
      <c r="BL162" s="48">
        <v>5</v>
      </c>
    </row>
    <row r="163" spans="1:64" ht="15">
      <c r="A163" s="64" t="s">
        <v>331</v>
      </c>
      <c r="B163" s="64" t="s">
        <v>331</v>
      </c>
      <c r="C163" s="65" t="s">
        <v>5418</v>
      </c>
      <c r="D163" s="66">
        <v>3</v>
      </c>
      <c r="E163" s="67" t="s">
        <v>136</v>
      </c>
      <c r="F163" s="68">
        <v>6</v>
      </c>
      <c r="G163" s="65"/>
      <c r="H163" s="69"/>
      <c r="I163" s="70"/>
      <c r="J163" s="70"/>
      <c r="K163" s="34" t="s">
        <v>65</v>
      </c>
      <c r="L163" s="77">
        <v>163</v>
      </c>
      <c r="M163" s="77"/>
      <c r="N163" s="72"/>
      <c r="O163" s="79" t="s">
        <v>176</v>
      </c>
      <c r="P163" s="81">
        <v>43576.496770833335</v>
      </c>
      <c r="Q163" s="79" t="s">
        <v>645</v>
      </c>
      <c r="R163" s="82" t="s">
        <v>805</v>
      </c>
      <c r="S163" s="79" t="s">
        <v>896</v>
      </c>
      <c r="T163" s="79"/>
      <c r="U163" s="82" t="s">
        <v>995</v>
      </c>
      <c r="V163" s="82" t="s">
        <v>995</v>
      </c>
      <c r="W163" s="81">
        <v>43576.496770833335</v>
      </c>
      <c r="X163" s="82" t="s">
        <v>1337</v>
      </c>
      <c r="Y163" s="79"/>
      <c r="Z163" s="79"/>
      <c r="AA163" s="85" t="s">
        <v>1596</v>
      </c>
      <c r="AB163" s="79"/>
      <c r="AC163" s="79" t="b">
        <v>0</v>
      </c>
      <c r="AD163" s="79">
        <v>0</v>
      </c>
      <c r="AE163" s="85" t="s">
        <v>1760</v>
      </c>
      <c r="AF163" s="79" t="b">
        <v>0</v>
      </c>
      <c r="AG163" s="79" t="s">
        <v>1797</v>
      </c>
      <c r="AH163" s="79"/>
      <c r="AI163" s="85" t="s">
        <v>1760</v>
      </c>
      <c r="AJ163" s="79" t="b">
        <v>0</v>
      </c>
      <c r="AK163" s="79">
        <v>2</v>
      </c>
      <c r="AL163" s="85" t="s">
        <v>1760</v>
      </c>
      <c r="AM163" s="79" t="s">
        <v>1834</v>
      </c>
      <c r="AN163" s="79" t="b">
        <v>0</v>
      </c>
      <c r="AO163" s="85" t="s">
        <v>1596</v>
      </c>
      <c r="AP163" s="79" t="s">
        <v>176</v>
      </c>
      <c r="AQ163" s="79">
        <v>0</v>
      </c>
      <c r="AR163" s="79">
        <v>0</v>
      </c>
      <c r="AS163" s="79"/>
      <c r="AT163" s="79"/>
      <c r="AU163" s="79"/>
      <c r="AV163" s="79"/>
      <c r="AW163" s="79"/>
      <c r="AX163" s="79"/>
      <c r="AY163" s="79"/>
      <c r="AZ163" s="79"/>
      <c r="BA163">
        <v>4</v>
      </c>
      <c r="BB163" s="78" t="str">
        <f>REPLACE(INDEX(GroupVertices[Group],MATCH(Edges[[#This Row],[Vertex 1]],GroupVertices[Vertex],0)),1,1,"")</f>
        <v>53</v>
      </c>
      <c r="BC163" s="78" t="str">
        <f>REPLACE(INDEX(GroupVertices[Group],MATCH(Edges[[#This Row],[Vertex 2]],GroupVertices[Vertex],0)),1,1,"")</f>
        <v>53</v>
      </c>
      <c r="BD163" s="48">
        <v>0</v>
      </c>
      <c r="BE163" s="49">
        <v>0</v>
      </c>
      <c r="BF163" s="48">
        <v>1</v>
      </c>
      <c r="BG163" s="49">
        <v>4.761904761904762</v>
      </c>
      <c r="BH163" s="48">
        <v>0</v>
      </c>
      <c r="BI163" s="49">
        <v>0</v>
      </c>
      <c r="BJ163" s="48">
        <v>20</v>
      </c>
      <c r="BK163" s="49">
        <v>95.23809523809524</v>
      </c>
      <c r="BL163" s="48">
        <v>21</v>
      </c>
    </row>
    <row r="164" spans="1:64" ht="15">
      <c r="A164" s="64" t="s">
        <v>331</v>
      </c>
      <c r="B164" s="64" t="s">
        <v>331</v>
      </c>
      <c r="C164" s="65" t="s">
        <v>5418</v>
      </c>
      <c r="D164" s="66">
        <v>3</v>
      </c>
      <c r="E164" s="67" t="s">
        <v>136</v>
      </c>
      <c r="F164" s="68">
        <v>6</v>
      </c>
      <c r="G164" s="65"/>
      <c r="H164" s="69"/>
      <c r="I164" s="70"/>
      <c r="J164" s="70"/>
      <c r="K164" s="34" t="s">
        <v>65</v>
      </c>
      <c r="L164" s="77">
        <v>164</v>
      </c>
      <c r="M164" s="77"/>
      <c r="N164" s="72"/>
      <c r="O164" s="79" t="s">
        <v>176</v>
      </c>
      <c r="P164" s="81">
        <v>43576.96685185185</v>
      </c>
      <c r="Q164" s="79" t="s">
        <v>646</v>
      </c>
      <c r="R164" s="82" t="s">
        <v>806</v>
      </c>
      <c r="S164" s="79" t="s">
        <v>896</v>
      </c>
      <c r="T164" s="79"/>
      <c r="U164" s="82" t="s">
        <v>996</v>
      </c>
      <c r="V164" s="82" t="s">
        <v>996</v>
      </c>
      <c r="W164" s="81">
        <v>43576.96685185185</v>
      </c>
      <c r="X164" s="82" t="s">
        <v>1338</v>
      </c>
      <c r="Y164" s="79"/>
      <c r="Z164" s="79"/>
      <c r="AA164" s="85" t="s">
        <v>1597</v>
      </c>
      <c r="AB164" s="79"/>
      <c r="AC164" s="79" t="b">
        <v>0</v>
      </c>
      <c r="AD164" s="79">
        <v>2</v>
      </c>
      <c r="AE164" s="85" t="s">
        <v>1760</v>
      </c>
      <c r="AF164" s="79" t="b">
        <v>0</v>
      </c>
      <c r="AG164" s="79" t="s">
        <v>1797</v>
      </c>
      <c r="AH164" s="79"/>
      <c r="AI164" s="85" t="s">
        <v>1760</v>
      </c>
      <c r="AJ164" s="79" t="b">
        <v>0</v>
      </c>
      <c r="AK164" s="79">
        <v>0</v>
      </c>
      <c r="AL164" s="85" t="s">
        <v>1760</v>
      </c>
      <c r="AM164" s="79" t="s">
        <v>1834</v>
      </c>
      <c r="AN164" s="79" t="b">
        <v>0</v>
      </c>
      <c r="AO164" s="85" t="s">
        <v>1597</v>
      </c>
      <c r="AP164" s="79" t="s">
        <v>176</v>
      </c>
      <c r="AQ164" s="79">
        <v>0</v>
      </c>
      <c r="AR164" s="79">
        <v>0</v>
      </c>
      <c r="AS164" s="79"/>
      <c r="AT164" s="79"/>
      <c r="AU164" s="79"/>
      <c r="AV164" s="79"/>
      <c r="AW164" s="79"/>
      <c r="AX164" s="79"/>
      <c r="AY164" s="79"/>
      <c r="AZ164" s="79"/>
      <c r="BA164">
        <v>4</v>
      </c>
      <c r="BB164" s="78" t="str">
        <f>REPLACE(INDEX(GroupVertices[Group],MATCH(Edges[[#This Row],[Vertex 1]],GroupVertices[Vertex],0)),1,1,"")</f>
        <v>53</v>
      </c>
      <c r="BC164" s="78" t="str">
        <f>REPLACE(INDEX(GroupVertices[Group],MATCH(Edges[[#This Row],[Vertex 2]],GroupVertices[Vertex],0)),1,1,"")</f>
        <v>53</v>
      </c>
      <c r="BD164" s="48">
        <v>2</v>
      </c>
      <c r="BE164" s="49">
        <v>8.333333333333334</v>
      </c>
      <c r="BF164" s="48">
        <v>1</v>
      </c>
      <c r="BG164" s="49">
        <v>4.166666666666667</v>
      </c>
      <c r="BH164" s="48">
        <v>0</v>
      </c>
      <c r="BI164" s="49">
        <v>0</v>
      </c>
      <c r="BJ164" s="48">
        <v>21</v>
      </c>
      <c r="BK164" s="49">
        <v>87.5</v>
      </c>
      <c r="BL164" s="48">
        <v>24</v>
      </c>
    </row>
    <row r="165" spans="1:64" ht="15">
      <c r="A165" s="64" t="s">
        <v>331</v>
      </c>
      <c r="B165" s="64" t="s">
        <v>331</v>
      </c>
      <c r="C165" s="65" t="s">
        <v>5418</v>
      </c>
      <c r="D165" s="66">
        <v>3</v>
      </c>
      <c r="E165" s="67" t="s">
        <v>136</v>
      </c>
      <c r="F165" s="68">
        <v>6</v>
      </c>
      <c r="G165" s="65"/>
      <c r="H165" s="69"/>
      <c r="I165" s="70"/>
      <c r="J165" s="70"/>
      <c r="K165" s="34" t="s">
        <v>65</v>
      </c>
      <c r="L165" s="77">
        <v>165</v>
      </c>
      <c r="M165" s="77"/>
      <c r="N165" s="72"/>
      <c r="O165" s="79" t="s">
        <v>176</v>
      </c>
      <c r="P165" s="81">
        <v>43577.3375</v>
      </c>
      <c r="Q165" s="79" t="s">
        <v>647</v>
      </c>
      <c r="R165" s="82" t="s">
        <v>807</v>
      </c>
      <c r="S165" s="79" t="s">
        <v>896</v>
      </c>
      <c r="T165" s="79"/>
      <c r="U165" s="82" t="s">
        <v>997</v>
      </c>
      <c r="V165" s="82" t="s">
        <v>997</v>
      </c>
      <c r="W165" s="81">
        <v>43577.3375</v>
      </c>
      <c r="X165" s="82" t="s">
        <v>1339</v>
      </c>
      <c r="Y165" s="79"/>
      <c r="Z165" s="79"/>
      <c r="AA165" s="85" t="s">
        <v>1598</v>
      </c>
      <c r="AB165" s="79"/>
      <c r="AC165" s="79" t="b">
        <v>0</v>
      </c>
      <c r="AD165" s="79">
        <v>0</v>
      </c>
      <c r="AE165" s="85" t="s">
        <v>1760</v>
      </c>
      <c r="AF165" s="79" t="b">
        <v>0</v>
      </c>
      <c r="AG165" s="79" t="s">
        <v>1797</v>
      </c>
      <c r="AH165" s="79"/>
      <c r="AI165" s="85" t="s">
        <v>1760</v>
      </c>
      <c r="AJ165" s="79" t="b">
        <v>0</v>
      </c>
      <c r="AK165" s="79">
        <v>0</v>
      </c>
      <c r="AL165" s="85" t="s">
        <v>1760</v>
      </c>
      <c r="AM165" s="79" t="s">
        <v>1834</v>
      </c>
      <c r="AN165" s="79" t="b">
        <v>0</v>
      </c>
      <c r="AO165" s="85" t="s">
        <v>1598</v>
      </c>
      <c r="AP165" s="79" t="s">
        <v>176</v>
      </c>
      <c r="AQ165" s="79">
        <v>0</v>
      </c>
      <c r="AR165" s="79">
        <v>0</v>
      </c>
      <c r="AS165" s="79"/>
      <c r="AT165" s="79"/>
      <c r="AU165" s="79"/>
      <c r="AV165" s="79"/>
      <c r="AW165" s="79"/>
      <c r="AX165" s="79"/>
      <c r="AY165" s="79"/>
      <c r="AZ165" s="79"/>
      <c r="BA165">
        <v>4</v>
      </c>
      <c r="BB165" s="78" t="str">
        <f>REPLACE(INDEX(GroupVertices[Group],MATCH(Edges[[#This Row],[Vertex 1]],GroupVertices[Vertex],0)),1,1,"")</f>
        <v>53</v>
      </c>
      <c r="BC165" s="78" t="str">
        <f>REPLACE(INDEX(GroupVertices[Group],MATCH(Edges[[#This Row],[Vertex 2]],GroupVertices[Vertex],0)),1,1,"")</f>
        <v>53</v>
      </c>
      <c r="BD165" s="48">
        <v>2</v>
      </c>
      <c r="BE165" s="49">
        <v>8.333333333333334</v>
      </c>
      <c r="BF165" s="48">
        <v>1</v>
      </c>
      <c r="BG165" s="49">
        <v>4.166666666666667</v>
      </c>
      <c r="BH165" s="48">
        <v>0</v>
      </c>
      <c r="BI165" s="49">
        <v>0</v>
      </c>
      <c r="BJ165" s="48">
        <v>21</v>
      </c>
      <c r="BK165" s="49">
        <v>87.5</v>
      </c>
      <c r="BL165" s="48">
        <v>24</v>
      </c>
    </row>
    <row r="166" spans="1:64" ht="15">
      <c r="A166" s="64" t="s">
        <v>331</v>
      </c>
      <c r="B166" s="64" t="s">
        <v>331</v>
      </c>
      <c r="C166" s="65" t="s">
        <v>5418</v>
      </c>
      <c r="D166" s="66">
        <v>3</v>
      </c>
      <c r="E166" s="67" t="s">
        <v>136</v>
      </c>
      <c r="F166" s="68">
        <v>6</v>
      </c>
      <c r="G166" s="65"/>
      <c r="H166" s="69"/>
      <c r="I166" s="70"/>
      <c r="J166" s="70"/>
      <c r="K166" s="34" t="s">
        <v>65</v>
      </c>
      <c r="L166" s="77">
        <v>166</v>
      </c>
      <c r="M166" s="77"/>
      <c r="N166" s="72"/>
      <c r="O166" s="79" t="s">
        <v>176</v>
      </c>
      <c r="P166" s="81">
        <v>43577.98415509259</v>
      </c>
      <c r="Q166" s="79" t="s">
        <v>648</v>
      </c>
      <c r="R166" s="82" t="s">
        <v>808</v>
      </c>
      <c r="S166" s="79" t="s">
        <v>896</v>
      </c>
      <c r="T166" s="79"/>
      <c r="U166" s="79"/>
      <c r="V166" s="82" t="s">
        <v>1118</v>
      </c>
      <c r="W166" s="81">
        <v>43577.98415509259</v>
      </c>
      <c r="X166" s="82" t="s">
        <v>1340</v>
      </c>
      <c r="Y166" s="79"/>
      <c r="Z166" s="79"/>
      <c r="AA166" s="85" t="s">
        <v>1599</v>
      </c>
      <c r="AB166" s="79"/>
      <c r="AC166" s="79" t="b">
        <v>0</v>
      </c>
      <c r="AD166" s="79">
        <v>0</v>
      </c>
      <c r="AE166" s="85" t="s">
        <v>1760</v>
      </c>
      <c r="AF166" s="79" t="b">
        <v>0</v>
      </c>
      <c r="AG166" s="79" t="s">
        <v>1797</v>
      </c>
      <c r="AH166" s="79"/>
      <c r="AI166" s="85" t="s">
        <v>1760</v>
      </c>
      <c r="AJ166" s="79" t="b">
        <v>0</v>
      </c>
      <c r="AK166" s="79">
        <v>0</v>
      </c>
      <c r="AL166" s="85" t="s">
        <v>1760</v>
      </c>
      <c r="AM166" s="79" t="s">
        <v>1834</v>
      </c>
      <c r="AN166" s="79" t="b">
        <v>0</v>
      </c>
      <c r="AO166" s="85" t="s">
        <v>1599</v>
      </c>
      <c r="AP166" s="79" t="s">
        <v>176</v>
      </c>
      <c r="AQ166" s="79">
        <v>0</v>
      </c>
      <c r="AR166" s="79">
        <v>0</v>
      </c>
      <c r="AS166" s="79"/>
      <c r="AT166" s="79"/>
      <c r="AU166" s="79"/>
      <c r="AV166" s="79"/>
      <c r="AW166" s="79"/>
      <c r="AX166" s="79"/>
      <c r="AY166" s="79"/>
      <c r="AZ166" s="79"/>
      <c r="BA166">
        <v>4</v>
      </c>
      <c r="BB166" s="78" t="str">
        <f>REPLACE(INDEX(GroupVertices[Group],MATCH(Edges[[#This Row],[Vertex 1]],GroupVertices[Vertex],0)),1,1,"")</f>
        <v>53</v>
      </c>
      <c r="BC166" s="78" t="str">
        <f>REPLACE(INDEX(GroupVertices[Group],MATCH(Edges[[#This Row],[Vertex 2]],GroupVertices[Vertex],0)),1,1,"")</f>
        <v>53</v>
      </c>
      <c r="BD166" s="48">
        <v>0</v>
      </c>
      <c r="BE166" s="49">
        <v>0</v>
      </c>
      <c r="BF166" s="48">
        <v>2</v>
      </c>
      <c r="BG166" s="49">
        <v>7.6923076923076925</v>
      </c>
      <c r="BH166" s="48">
        <v>0</v>
      </c>
      <c r="BI166" s="49">
        <v>0</v>
      </c>
      <c r="BJ166" s="48">
        <v>24</v>
      </c>
      <c r="BK166" s="49">
        <v>92.3076923076923</v>
      </c>
      <c r="BL166" s="48">
        <v>26</v>
      </c>
    </row>
    <row r="167" spans="1:64" ht="15">
      <c r="A167" s="64" t="s">
        <v>332</v>
      </c>
      <c r="B167" s="64" t="s">
        <v>332</v>
      </c>
      <c r="C167" s="65" t="s">
        <v>5416</v>
      </c>
      <c r="D167" s="66">
        <v>3</v>
      </c>
      <c r="E167" s="67" t="s">
        <v>132</v>
      </c>
      <c r="F167" s="68">
        <v>32</v>
      </c>
      <c r="G167" s="65"/>
      <c r="H167" s="69"/>
      <c r="I167" s="70"/>
      <c r="J167" s="70"/>
      <c r="K167" s="34" t="s">
        <v>65</v>
      </c>
      <c r="L167" s="77">
        <v>167</v>
      </c>
      <c r="M167" s="77"/>
      <c r="N167" s="72"/>
      <c r="O167" s="79" t="s">
        <v>176</v>
      </c>
      <c r="P167" s="81">
        <v>43578.0065625</v>
      </c>
      <c r="Q167" s="79" t="s">
        <v>649</v>
      </c>
      <c r="R167" s="79" t="s">
        <v>800</v>
      </c>
      <c r="S167" s="79" t="s">
        <v>892</v>
      </c>
      <c r="T167" s="79"/>
      <c r="U167" s="79"/>
      <c r="V167" s="82" t="s">
        <v>1119</v>
      </c>
      <c r="W167" s="81">
        <v>43578.0065625</v>
      </c>
      <c r="X167" s="82" t="s">
        <v>1341</v>
      </c>
      <c r="Y167" s="79"/>
      <c r="Z167" s="79"/>
      <c r="AA167" s="85" t="s">
        <v>1600</v>
      </c>
      <c r="AB167" s="79"/>
      <c r="AC167" s="79" t="b">
        <v>0</v>
      </c>
      <c r="AD167" s="79">
        <v>0</v>
      </c>
      <c r="AE167" s="85" t="s">
        <v>1760</v>
      </c>
      <c r="AF167" s="79" t="b">
        <v>0</v>
      </c>
      <c r="AG167" s="79" t="s">
        <v>1797</v>
      </c>
      <c r="AH167" s="79"/>
      <c r="AI167" s="85" t="s">
        <v>1760</v>
      </c>
      <c r="AJ167" s="79" t="b">
        <v>0</v>
      </c>
      <c r="AK167" s="79">
        <v>0</v>
      </c>
      <c r="AL167" s="85" t="s">
        <v>1760</v>
      </c>
      <c r="AM167" s="79" t="s">
        <v>1807</v>
      </c>
      <c r="AN167" s="79" t="b">
        <v>0</v>
      </c>
      <c r="AO167" s="85" t="s">
        <v>1600</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v>0</v>
      </c>
      <c r="BE167" s="49">
        <v>0</v>
      </c>
      <c r="BF167" s="48">
        <v>0</v>
      </c>
      <c r="BG167" s="49">
        <v>0</v>
      </c>
      <c r="BH167" s="48">
        <v>0</v>
      </c>
      <c r="BI167" s="49">
        <v>0</v>
      </c>
      <c r="BJ167" s="48">
        <v>4</v>
      </c>
      <c r="BK167" s="49">
        <v>100</v>
      </c>
      <c r="BL167" s="48">
        <v>4</v>
      </c>
    </row>
    <row r="168" spans="1:64" ht="15">
      <c r="A168" s="64" t="s">
        <v>333</v>
      </c>
      <c r="B168" s="64" t="s">
        <v>333</v>
      </c>
      <c r="C168" s="65" t="s">
        <v>5416</v>
      </c>
      <c r="D168" s="66">
        <v>3</v>
      </c>
      <c r="E168" s="67" t="s">
        <v>132</v>
      </c>
      <c r="F168" s="68">
        <v>32</v>
      </c>
      <c r="G168" s="65"/>
      <c r="H168" s="69"/>
      <c r="I168" s="70"/>
      <c r="J168" s="70"/>
      <c r="K168" s="34" t="s">
        <v>65</v>
      </c>
      <c r="L168" s="77">
        <v>168</v>
      </c>
      <c r="M168" s="77"/>
      <c r="N168" s="72"/>
      <c r="O168" s="79" t="s">
        <v>176</v>
      </c>
      <c r="P168" s="81">
        <v>43577.65244212963</v>
      </c>
      <c r="Q168" s="79" t="s">
        <v>650</v>
      </c>
      <c r="R168" s="79"/>
      <c r="S168" s="79"/>
      <c r="T168" s="79"/>
      <c r="U168" s="79"/>
      <c r="V168" s="82" t="s">
        <v>1120</v>
      </c>
      <c r="W168" s="81">
        <v>43577.65244212963</v>
      </c>
      <c r="X168" s="82" t="s">
        <v>1342</v>
      </c>
      <c r="Y168" s="79"/>
      <c r="Z168" s="79"/>
      <c r="AA168" s="85" t="s">
        <v>1601</v>
      </c>
      <c r="AB168" s="79"/>
      <c r="AC168" s="79" t="b">
        <v>0</v>
      </c>
      <c r="AD168" s="79">
        <v>12</v>
      </c>
      <c r="AE168" s="85" t="s">
        <v>1760</v>
      </c>
      <c r="AF168" s="79" t="b">
        <v>0</v>
      </c>
      <c r="AG168" s="79" t="s">
        <v>1797</v>
      </c>
      <c r="AH168" s="79"/>
      <c r="AI168" s="85" t="s">
        <v>1760</v>
      </c>
      <c r="AJ168" s="79" t="b">
        <v>0</v>
      </c>
      <c r="AK168" s="79">
        <v>5</v>
      </c>
      <c r="AL168" s="85" t="s">
        <v>1760</v>
      </c>
      <c r="AM168" s="79" t="s">
        <v>1814</v>
      </c>
      <c r="AN168" s="79" t="b">
        <v>0</v>
      </c>
      <c r="AO168" s="85" t="s">
        <v>1601</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9</v>
      </c>
      <c r="BC168" s="78" t="str">
        <f>REPLACE(INDEX(GroupVertices[Group],MATCH(Edges[[#This Row],[Vertex 2]],GroupVertices[Vertex],0)),1,1,"")</f>
        <v>9</v>
      </c>
      <c r="BD168" s="48">
        <v>4</v>
      </c>
      <c r="BE168" s="49">
        <v>8.16326530612245</v>
      </c>
      <c r="BF168" s="48">
        <v>2</v>
      </c>
      <c r="BG168" s="49">
        <v>4.081632653061225</v>
      </c>
      <c r="BH168" s="48">
        <v>0</v>
      </c>
      <c r="BI168" s="49">
        <v>0</v>
      </c>
      <c r="BJ168" s="48">
        <v>43</v>
      </c>
      <c r="BK168" s="49">
        <v>87.75510204081633</v>
      </c>
      <c r="BL168" s="48">
        <v>49</v>
      </c>
    </row>
    <row r="169" spans="1:64" ht="15">
      <c r="A169" s="64" t="s">
        <v>334</v>
      </c>
      <c r="B169" s="64" t="s">
        <v>333</v>
      </c>
      <c r="C169" s="65" t="s">
        <v>5416</v>
      </c>
      <c r="D169" s="66">
        <v>3</v>
      </c>
      <c r="E169" s="67" t="s">
        <v>132</v>
      </c>
      <c r="F169" s="68">
        <v>32</v>
      </c>
      <c r="G169" s="65"/>
      <c r="H169" s="69"/>
      <c r="I169" s="70"/>
      <c r="J169" s="70"/>
      <c r="K169" s="34" t="s">
        <v>65</v>
      </c>
      <c r="L169" s="77">
        <v>169</v>
      </c>
      <c r="M169" s="77"/>
      <c r="N169" s="72"/>
      <c r="O169" s="79" t="s">
        <v>528</v>
      </c>
      <c r="P169" s="81">
        <v>43578.04517361111</v>
      </c>
      <c r="Q169" s="79" t="s">
        <v>635</v>
      </c>
      <c r="R169" s="79"/>
      <c r="S169" s="79"/>
      <c r="T169" s="79"/>
      <c r="U169" s="79"/>
      <c r="V169" s="82" t="s">
        <v>1121</v>
      </c>
      <c r="W169" s="81">
        <v>43578.04517361111</v>
      </c>
      <c r="X169" s="82" t="s">
        <v>1343</v>
      </c>
      <c r="Y169" s="79"/>
      <c r="Z169" s="79"/>
      <c r="AA169" s="85" t="s">
        <v>1602</v>
      </c>
      <c r="AB169" s="79"/>
      <c r="AC169" s="79" t="b">
        <v>0</v>
      </c>
      <c r="AD169" s="79">
        <v>0</v>
      </c>
      <c r="AE169" s="85" t="s">
        <v>1760</v>
      </c>
      <c r="AF169" s="79" t="b">
        <v>0</v>
      </c>
      <c r="AG169" s="79" t="s">
        <v>1797</v>
      </c>
      <c r="AH169" s="79"/>
      <c r="AI169" s="85" t="s">
        <v>1760</v>
      </c>
      <c r="AJ169" s="79" t="b">
        <v>0</v>
      </c>
      <c r="AK169" s="79">
        <v>5</v>
      </c>
      <c r="AL169" s="85" t="s">
        <v>1601</v>
      </c>
      <c r="AM169" s="79" t="s">
        <v>1814</v>
      </c>
      <c r="AN169" s="79" t="b">
        <v>0</v>
      </c>
      <c r="AO169" s="85" t="s">
        <v>1601</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9</v>
      </c>
      <c r="BC169" s="78" t="str">
        <f>REPLACE(INDEX(GroupVertices[Group],MATCH(Edges[[#This Row],[Vertex 2]],GroupVertices[Vertex],0)),1,1,"")</f>
        <v>9</v>
      </c>
      <c r="BD169" s="48">
        <v>0</v>
      </c>
      <c r="BE169" s="49">
        <v>0</v>
      </c>
      <c r="BF169" s="48">
        <v>2</v>
      </c>
      <c r="BG169" s="49">
        <v>8.333333333333334</v>
      </c>
      <c r="BH169" s="48">
        <v>0</v>
      </c>
      <c r="BI169" s="49">
        <v>0</v>
      </c>
      <c r="BJ169" s="48">
        <v>22</v>
      </c>
      <c r="BK169" s="49">
        <v>91.66666666666667</v>
      </c>
      <c r="BL169" s="48">
        <v>24</v>
      </c>
    </row>
    <row r="170" spans="1:64" ht="15">
      <c r="A170" s="64" t="s">
        <v>335</v>
      </c>
      <c r="B170" s="64" t="s">
        <v>483</v>
      </c>
      <c r="C170" s="65" t="s">
        <v>5416</v>
      </c>
      <c r="D170" s="66">
        <v>3</v>
      </c>
      <c r="E170" s="67" t="s">
        <v>132</v>
      </c>
      <c r="F170" s="68">
        <v>32</v>
      </c>
      <c r="G170" s="65"/>
      <c r="H170" s="69"/>
      <c r="I170" s="70"/>
      <c r="J170" s="70"/>
      <c r="K170" s="34" t="s">
        <v>65</v>
      </c>
      <c r="L170" s="77">
        <v>170</v>
      </c>
      <c r="M170" s="77"/>
      <c r="N170" s="72"/>
      <c r="O170" s="79" t="s">
        <v>528</v>
      </c>
      <c r="P170" s="81">
        <v>43578.05559027778</v>
      </c>
      <c r="Q170" s="79" t="s">
        <v>651</v>
      </c>
      <c r="R170" s="82" t="s">
        <v>809</v>
      </c>
      <c r="S170" s="79" t="s">
        <v>897</v>
      </c>
      <c r="T170" s="79"/>
      <c r="U170" s="79"/>
      <c r="V170" s="82" t="s">
        <v>1122</v>
      </c>
      <c r="W170" s="81">
        <v>43578.05559027778</v>
      </c>
      <c r="X170" s="82" t="s">
        <v>1344</v>
      </c>
      <c r="Y170" s="79"/>
      <c r="Z170" s="79"/>
      <c r="AA170" s="85" t="s">
        <v>1603</v>
      </c>
      <c r="AB170" s="85" t="s">
        <v>1748</v>
      </c>
      <c r="AC170" s="79" t="b">
        <v>0</v>
      </c>
      <c r="AD170" s="79">
        <v>9</v>
      </c>
      <c r="AE170" s="85" t="s">
        <v>1784</v>
      </c>
      <c r="AF170" s="79" t="b">
        <v>0</v>
      </c>
      <c r="AG170" s="79" t="s">
        <v>1797</v>
      </c>
      <c r="AH170" s="79"/>
      <c r="AI170" s="85" t="s">
        <v>1760</v>
      </c>
      <c r="AJ170" s="79" t="b">
        <v>0</v>
      </c>
      <c r="AK170" s="79">
        <v>0</v>
      </c>
      <c r="AL170" s="85" t="s">
        <v>1760</v>
      </c>
      <c r="AM170" s="79" t="s">
        <v>1808</v>
      </c>
      <c r="AN170" s="79" t="b">
        <v>0</v>
      </c>
      <c r="AO170" s="85" t="s">
        <v>1748</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26</v>
      </c>
      <c r="BC170" s="78" t="str">
        <f>REPLACE(INDEX(GroupVertices[Group],MATCH(Edges[[#This Row],[Vertex 2]],GroupVertices[Vertex],0)),1,1,"")</f>
        <v>26</v>
      </c>
      <c r="BD170" s="48"/>
      <c r="BE170" s="49"/>
      <c r="BF170" s="48"/>
      <c r="BG170" s="49"/>
      <c r="BH170" s="48"/>
      <c r="BI170" s="49"/>
      <c r="BJ170" s="48"/>
      <c r="BK170" s="49"/>
      <c r="BL170" s="48"/>
    </row>
    <row r="171" spans="1:64" ht="15">
      <c r="A171" s="64" t="s">
        <v>335</v>
      </c>
      <c r="B171" s="64" t="s">
        <v>484</v>
      </c>
      <c r="C171" s="65" t="s">
        <v>5416</v>
      </c>
      <c r="D171" s="66">
        <v>3</v>
      </c>
      <c r="E171" s="67" t="s">
        <v>132</v>
      </c>
      <c r="F171" s="68">
        <v>32</v>
      </c>
      <c r="G171" s="65"/>
      <c r="H171" s="69"/>
      <c r="I171" s="70"/>
      <c r="J171" s="70"/>
      <c r="K171" s="34" t="s">
        <v>65</v>
      </c>
      <c r="L171" s="77">
        <v>171</v>
      </c>
      <c r="M171" s="77"/>
      <c r="N171" s="72"/>
      <c r="O171" s="79" t="s">
        <v>528</v>
      </c>
      <c r="P171" s="81">
        <v>43578.05559027778</v>
      </c>
      <c r="Q171" s="79" t="s">
        <v>651</v>
      </c>
      <c r="R171" s="82" t="s">
        <v>809</v>
      </c>
      <c r="S171" s="79" t="s">
        <v>897</v>
      </c>
      <c r="T171" s="79"/>
      <c r="U171" s="79"/>
      <c r="V171" s="82" t="s">
        <v>1122</v>
      </c>
      <c r="W171" s="81">
        <v>43578.05559027778</v>
      </c>
      <c r="X171" s="82" t="s">
        <v>1344</v>
      </c>
      <c r="Y171" s="79"/>
      <c r="Z171" s="79"/>
      <c r="AA171" s="85" t="s">
        <v>1603</v>
      </c>
      <c r="AB171" s="85" t="s">
        <v>1748</v>
      </c>
      <c r="AC171" s="79" t="b">
        <v>0</v>
      </c>
      <c r="AD171" s="79">
        <v>9</v>
      </c>
      <c r="AE171" s="85" t="s">
        <v>1784</v>
      </c>
      <c r="AF171" s="79" t="b">
        <v>0</v>
      </c>
      <c r="AG171" s="79" t="s">
        <v>1797</v>
      </c>
      <c r="AH171" s="79"/>
      <c r="AI171" s="85" t="s">
        <v>1760</v>
      </c>
      <c r="AJ171" s="79" t="b">
        <v>0</v>
      </c>
      <c r="AK171" s="79">
        <v>0</v>
      </c>
      <c r="AL171" s="85" t="s">
        <v>1760</v>
      </c>
      <c r="AM171" s="79" t="s">
        <v>1808</v>
      </c>
      <c r="AN171" s="79" t="b">
        <v>0</v>
      </c>
      <c r="AO171" s="85" t="s">
        <v>1748</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26</v>
      </c>
      <c r="BC171" s="78" t="str">
        <f>REPLACE(INDEX(GroupVertices[Group],MATCH(Edges[[#This Row],[Vertex 2]],GroupVertices[Vertex],0)),1,1,"")</f>
        <v>26</v>
      </c>
      <c r="BD171" s="48">
        <v>4</v>
      </c>
      <c r="BE171" s="49">
        <v>12.5</v>
      </c>
      <c r="BF171" s="48">
        <v>0</v>
      </c>
      <c r="BG171" s="49">
        <v>0</v>
      </c>
      <c r="BH171" s="48">
        <v>0</v>
      </c>
      <c r="BI171" s="49">
        <v>0</v>
      </c>
      <c r="BJ171" s="48">
        <v>28</v>
      </c>
      <c r="BK171" s="49">
        <v>87.5</v>
      </c>
      <c r="BL171" s="48">
        <v>32</v>
      </c>
    </row>
    <row r="172" spans="1:64" ht="15">
      <c r="A172" s="64" t="s">
        <v>336</v>
      </c>
      <c r="B172" s="64" t="s">
        <v>485</v>
      </c>
      <c r="C172" s="65" t="s">
        <v>5416</v>
      </c>
      <c r="D172" s="66">
        <v>3</v>
      </c>
      <c r="E172" s="67" t="s">
        <v>132</v>
      </c>
      <c r="F172" s="68">
        <v>32</v>
      </c>
      <c r="G172" s="65"/>
      <c r="H172" s="69"/>
      <c r="I172" s="70"/>
      <c r="J172" s="70"/>
      <c r="K172" s="34" t="s">
        <v>65</v>
      </c>
      <c r="L172" s="77">
        <v>172</v>
      </c>
      <c r="M172" s="77"/>
      <c r="N172" s="72"/>
      <c r="O172" s="79" t="s">
        <v>528</v>
      </c>
      <c r="P172" s="81">
        <v>43578.32020833333</v>
      </c>
      <c r="Q172" s="79" t="s">
        <v>652</v>
      </c>
      <c r="R172" s="82" t="s">
        <v>810</v>
      </c>
      <c r="S172" s="79" t="s">
        <v>898</v>
      </c>
      <c r="T172" s="79" t="s">
        <v>947</v>
      </c>
      <c r="U172" s="79"/>
      <c r="V172" s="82" t="s">
        <v>1123</v>
      </c>
      <c r="W172" s="81">
        <v>43578.32020833333</v>
      </c>
      <c r="X172" s="82" t="s">
        <v>1345</v>
      </c>
      <c r="Y172" s="79"/>
      <c r="Z172" s="79"/>
      <c r="AA172" s="85" t="s">
        <v>1604</v>
      </c>
      <c r="AB172" s="79"/>
      <c r="AC172" s="79" t="b">
        <v>0</v>
      </c>
      <c r="AD172" s="79">
        <v>1</v>
      </c>
      <c r="AE172" s="85" t="s">
        <v>1760</v>
      </c>
      <c r="AF172" s="79" t="b">
        <v>0</v>
      </c>
      <c r="AG172" s="79" t="s">
        <v>1799</v>
      </c>
      <c r="AH172" s="79"/>
      <c r="AI172" s="85" t="s">
        <v>1760</v>
      </c>
      <c r="AJ172" s="79" t="b">
        <v>0</v>
      </c>
      <c r="AK172" s="79">
        <v>0</v>
      </c>
      <c r="AL172" s="85" t="s">
        <v>1760</v>
      </c>
      <c r="AM172" s="79" t="s">
        <v>1807</v>
      </c>
      <c r="AN172" s="79" t="b">
        <v>0</v>
      </c>
      <c r="AO172" s="85" t="s">
        <v>1604</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18</v>
      </c>
      <c r="BC172" s="78" t="str">
        <f>REPLACE(INDEX(GroupVertices[Group],MATCH(Edges[[#This Row],[Vertex 2]],GroupVertices[Vertex],0)),1,1,"")</f>
        <v>18</v>
      </c>
      <c r="BD172" s="48"/>
      <c r="BE172" s="49"/>
      <c r="BF172" s="48"/>
      <c r="BG172" s="49"/>
      <c r="BH172" s="48"/>
      <c r="BI172" s="49"/>
      <c r="BJ172" s="48"/>
      <c r="BK172" s="49"/>
      <c r="BL172" s="48"/>
    </row>
    <row r="173" spans="1:64" ht="15">
      <c r="A173" s="64" t="s">
        <v>336</v>
      </c>
      <c r="B173" s="64" t="s">
        <v>486</v>
      </c>
      <c r="C173" s="65" t="s">
        <v>5416</v>
      </c>
      <c r="D173" s="66">
        <v>3</v>
      </c>
      <c r="E173" s="67" t="s">
        <v>132</v>
      </c>
      <c r="F173" s="68">
        <v>32</v>
      </c>
      <c r="G173" s="65"/>
      <c r="H173" s="69"/>
      <c r="I173" s="70"/>
      <c r="J173" s="70"/>
      <c r="K173" s="34" t="s">
        <v>65</v>
      </c>
      <c r="L173" s="77">
        <v>173</v>
      </c>
      <c r="M173" s="77"/>
      <c r="N173" s="72"/>
      <c r="O173" s="79" t="s">
        <v>528</v>
      </c>
      <c r="P173" s="81">
        <v>43578.32020833333</v>
      </c>
      <c r="Q173" s="79" t="s">
        <v>652</v>
      </c>
      <c r="R173" s="82" t="s">
        <v>810</v>
      </c>
      <c r="S173" s="79" t="s">
        <v>898</v>
      </c>
      <c r="T173" s="79" t="s">
        <v>947</v>
      </c>
      <c r="U173" s="79"/>
      <c r="V173" s="82" t="s">
        <v>1123</v>
      </c>
      <c r="W173" s="81">
        <v>43578.32020833333</v>
      </c>
      <c r="X173" s="82" t="s">
        <v>1345</v>
      </c>
      <c r="Y173" s="79"/>
      <c r="Z173" s="79"/>
      <c r="AA173" s="85" t="s">
        <v>1604</v>
      </c>
      <c r="AB173" s="79"/>
      <c r="AC173" s="79" t="b">
        <v>0</v>
      </c>
      <c r="AD173" s="79">
        <v>1</v>
      </c>
      <c r="AE173" s="85" t="s">
        <v>1760</v>
      </c>
      <c r="AF173" s="79" t="b">
        <v>0</v>
      </c>
      <c r="AG173" s="79" t="s">
        <v>1799</v>
      </c>
      <c r="AH173" s="79"/>
      <c r="AI173" s="85" t="s">
        <v>1760</v>
      </c>
      <c r="AJ173" s="79" t="b">
        <v>0</v>
      </c>
      <c r="AK173" s="79">
        <v>0</v>
      </c>
      <c r="AL173" s="85" t="s">
        <v>1760</v>
      </c>
      <c r="AM173" s="79" t="s">
        <v>1807</v>
      </c>
      <c r="AN173" s="79" t="b">
        <v>0</v>
      </c>
      <c r="AO173" s="85" t="s">
        <v>1604</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18</v>
      </c>
      <c r="BC173" s="78" t="str">
        <f>REPLACE(INDEX(GroupVertices[Group],MATCH(Edges[[#This Row],[Vertex 2]],GroupVertices[Vertex],0)),1,1,"")</f>
        <v>18</v>
      </c>
      <c r="BD173" s="48"/>
      <c r="BE173" s="49"/>
      <c r="BF173" s="48"/>
      <c r="BG173" s="49"/>
      <c r="BH173" s="48"/>
      <c r="BI173" s="49"/>
      <c r="BJ173" s="48"/>
      <c r="BK173" s="49"/>
      <c r="BL173" s="48"/>
    </row>
    <row r="174" spans="1:64" ht="15">
      <c r="A174" s="64" t="s">
        <v>336</v>
      </c>
      <c r="B174" s="64" t="s">
        <v>487</v>
      </c>
      <c r="C174" s="65" t="s">
        <v>5416</v>
      </c>
      <c r="D174" s="66">
        <v>3</v>
      </c>
      <c r="E174" s="67" t="s">
        <v>132</v>
      </c>
      <c r="F174" s="68">
        <v>32</v>
      </c>
      <c r="G174" s="65"/>
      <c r="H174" s="69"/>
      <c r="I174" s="70"/>
      <c r="J174" s="70"/>
      <c r="K174" s="34" t="s">
        <v>65</v>
      </c>
      <c r="L174" s="77">
        <v>174</v>
      </c>
      <c r="M174" s="77"/>
      <c r="N174" s="72"/>
      <c r="O174" s="79" t="s">
        <v>528</v>
      </c>
      <c r="P174" s="81">
        <v>43578.32020833333</v>
      </c>
      <c r="Q174" s="79" t="s">
        <v>652</v>
      </c>
      <c r="R174" s="82" t="s">
        <v>810</v>
      </c>
      <c r="S174" s="79" t="s">
        <v>898</v>
      </c>
      <c r="T174" s="79" t="s">
        <v>947</v>
      </c>
      <c r="U174" s="79"/>
      <c r="V174" s="82" t="s">
        <v>1123</v>
      </c>
      <c r="W174" s="81">
        <v>43578.32020833333</v>
      </c>
      <c r="X174" s="82" t="s">
        <v>1345</v>
      </c>
      <c r="Y174" s="79"/>
      <c r="Z174" s="79"/>
      <c r="AA174" s="85" t="s">
        <v>1604</v>
      </c>
      <c r="AB174" s="79"/>
      <c r="AC174" s="79" t="b">
        <v>0</v>
      </c>
      <c r="AD174" s="79">
        <v>1</v>
      </c>
      <c r="AE174" s="85" t="s">
        <v>1760</v>
      </c>
      <c r="AF174" s="79" t="b">
        <v>0</v>
      </c>
      <c r="AG174" s="79" t="s">
        <v>1799</v>
      </c>
      <c r="AH174" s="79"/>
      <c r="AI174" s="85" t="s">
        <v>1760</v>
      </c>
      <c r="AJ174" s="79" t="b">
        <v>0</v>
      </c>
      <c r="AK174" s="79">
        <v>0</v>
      </c>
      <c r="AL174" s="85" t="s">
        <v>1760</v>
      </c>
      <c r="AM174" s="79" t="s">
        <v>1807</v>
      </c>
      <c r="AN174" s="79" t="b">
        <v>0</v>
      </c>
      <c r="AO174" s="85" t="s">
        <v>1604</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18</v>
      </c>
      <c r="BC174" s="78" t="str">
        <f>REPLACE(INDEX(GroupVertices[Group],MATCH(Edges[[#This Row],[Vertex 2]],GroupVertices[Vertex],0)),1,1,"")</f>
        <v>18</v>
      </c>
      <c r="BD174" s="48">
        <v>0</v>
      </c>
      <c r="BE174" s="49">
        <v>0</v>
      </c>
      <c r="BF174" s="48">
        <v>0</v>
      </c>
      <c r="BG174" s="49">
        <v>0</v>
      </c>
      <c r="BH174" s="48">
        <v>0</v>
      </c>
      <c r="BI174" s="49">
        <v>0</v>
      </c>
      <c r="BJ174" s="48">
        <v>16</v>
      </c>
      <c r="BK174" s="49">
        <v>100</v>
      </c>
      <c r="BL174" s="48">
        <v>16</v>
      </c>
    </row>
    <row r="175" spans="1:64" ht="15">
      <c r="A175" s="64" t="s">
        <v>337</v>
      </c>
      <c r="B175" s="64" t="s">
        <v>488</v>
      </c>
      <c r="C175" s="65" t="s">
        <v>5416</v>
      </c>
      <c r="D175" s="66">
        <v>3</v>
      </c>
      <c r="E175" s="67" t="s">
        <v>132</v>
      </c>
      <c r="F175" s="68">
        <v>32</v>
      </c>
      <c r="G175" s="65"/>
      <c r="H175" s="69"/>
      <c r="I175" s="70"/>
      <c r="J175" s="70"/>
      <c r="K175" s="34" t="s">
        <v>65</v>
      </c>
      <c r="L175" s="77">
        <v>175</v>
      </c>
      <c r="M175" s="77"/>
      <c r="N175" s="72"/>
      <c r="O175" s="79" t="s">
        <v>528</v>
      </c>
      <c r="P175" s="81">
        <v>43578.363703703704</v>
      </c>
      <c r="Q175" s="79" t="s">
        <v>653</v>
      </c>
      <c r="R175" s="79"/>
      <c r="S175" s="79"/>
      <c r="T175" s="79"/>
      <c r="U175" s="79"/>
      <c r="V175" s="82" t="s">
        <v>1124</v>
      </c>
      <c r="W175" s="81">
        <v>43578.363703703704</v>
      </c>
      <c r="X175" s="82" t="s">
        <v>1346</v>
      </c>
      <c r="Y175" s="79"/>
      <c r="Z175" s="79"/>
      <c r="AA175" s="85" t="s">
        <v>1605</v>
      </c>
      <c r="AB175" s="85" t="s">
        <v>1749</v>
      </c>
      <c r="AC175" s="79" t="b">
        <v>0</v>
      </c>
      <c r="AD175" s="79">
        <v>0</v>
      </c>
      <c r="AE175" s="85" t="s">
        <v>1785</v>
      </c>
      <c r="AF175" s="79" t="b">
        <v>0</v>
      </c>
      <c r="AG175" s="79" t="s">
        <v>1797</v>
      </c>
      <c r="AH175" s="79"/>
      <c r="AI175" s="85" t="s">
        <v>1760</v>
      </c>
      <c r="AJ175" s="79" t="b">
        <v>0</v>
      </c>
      <c r="AK175" s="79">
        <v>0</v>
      </c>
      <c r="AL175" s="85" t="s">
        <v>1760</v>
      </c>
      <c r="AM175" s="79" t="s">
        <v>1807</v>
      </c>
      <c r="AN175" s="79" t="b">
        <v>0</v>
      </c>
      <c r="AO175" s="85" t="s">
        <v>1749</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25</v>
      </c>
      <c r="BC175" s="78" t="str">
        <f>REPLACE(INDEX(GroupVertices[Group],MATCH(Edges[[#This Row],[Vertex 2]],GroupVertices[Vertex],0)),1,1,"")</f>
        <v>25</v>
      </c>
      <c r="BD175" s="48"/>
      <c r="BE175" s="49"/>
      <c r="BF175" s="48"/>
      <c r="BG175" s="49"/>
      <c r="BH175" s="48"/>
      <c r="BI175" s="49"/>
      <c r="BJ175" s="48"/>
      <c r="BK175" s="49"/>
      <c r="BL175" s="48"/>
    </row>
    <row r="176" spans="1:64" ht="15">
      <c r="A176" s="64" t="s">
        <v>337</v>
      </c>
      <c r="B176" s="64" t="s">
        <v>489</v>
      </c>
      <c r="C176" s="65" t="s">
        <v>5416</v>
      </c>
      <c r="D176" s="66">
        <v>3</v>
      </c>
      <c r="E176" s="67" t="s">
        <v>132</v>
      </c>
      <c r="F176" s="68">
        <v>32</v>
      </c>
      <c r="G176" s="65"/>
      <c r="H176" s="69"/>
      <c r="I176" s="70"/>
      <c r="J176" s="70"/>
      <c r="K176" s="34" t="s">
        <v>65</v>
      </c>
      <c r="L176" s="77">
        <v>176</v>
      </c>
      <c r="M176" s="77"/>
      <c r="N176" s="72"/>
      <c r="O176" s="79" t="s">
        <v>529</v>
      </c>
      <c r="P176" s="81">
        <v>43578.363703703704</v>
      </c>
      <c r="Q176" s="79" t="s">
        <v>653</v>
      </c>
      <c r="R176" s="79"/>
      <c r="S176" s="79"/>
      <c r="T176" s="79"/>
      <c r="U176" s="79"/>
      <c r="V176" s="82" t="s">
        <v>1124</v>
      </c>
      <c r="W176" s="81">
        <v>43578.363703703704</v>
      </c>
      <c r="X176" s="82" t="s">
        <v>1346</v>
      </c>
      <c r="Y176" s="79"/>
      <c r="Z176" s="79"/>
      <c r="AA176" s="85" t="s">
        <v>1605</v>
      </c>
      <c r="AB176" s="85" t="s">
        <v>1749</v>
      </c>
      <c r="AC176" s="79" t="b">
        <v>0</v>
      </c>
      <c r="AD176" s="79">
        <v>0</v>
      </c>
      <c r="AE176" s="85" t="s">
        <v>1785</v>
      </c>
      <c r="AF176" s="79" t="b">
        <v>0</v>
      </c>
      <c r="AG176" s="79" t="s">
        <v>1797</v>
      </c>
      <c r="AH176" s="79"/>
      <c r="AI176" s="85" t="s">
        <v>1760</v>
      </c>
      <c r="AJ176" s="79" t="b">
        <v>0</v>
      </c>
      <c r="AK176" s="79">
        <v>0</v>
      </c>
      <c r="AL176" s="85" t="s">
        <v>1760</v>
      </c>
      <c r="AM176" s="79" t="s">
        <v>1807</v>
      </c>
      <c r="AN176" s="79" t="b">
        <v>0</v>
      </c>
      <c r="AO176" s="85" t="s">
        <v>1749</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25</v>
      </c>
      <c r="BC176" s="78" t="str">
        <f>REPLACE(INDEX(GroupVertices[Group],MATCH(Edges[[#This Row],[Vertex 2]],GroupVertices[Vertex],0)),1,1,"")</f>
        <v>25</v>
      </c>
      <c r="BD176" s="48">
        <v>1</v>
      </c>
      <c r="BE176" s="49">
        <v>2.2222222222222223</v>
      </c>
      <c r="BF176" s="48">
        <v>5</v>
      </c>
      <c r="BG176" s="49">
        <v>11.11111111111111</v>
      </c>
      <c r="BH176" s="48">
        <v>0</v>
      </c>
      <c r="BI176" s="49">
        <v>0</v>
      </c>
      <c r="BJ176" s="48">
        <v>39</v>
      </c>
      <c r="BK176" s="49">
        <v>86.66666666666667</v>
      </c>
      <c r="BL176" s="48">
        <v>45</v>
      </c>
    </row>
    <row r="177" spans="1:64" ht="15">
      <c r="A177" s="64" t="s">
        <v>338</v>
      </c>
      <c r="B177" s="64" t="s">
        <v>430</v>
      </c>
      <c r="C177" s="65" t="s">
        <v>5416</v>
      </c>
      <c r="D177" s="66">
        <v>3</v>
      </c>
      <c r="E177" s="67" t="s">
        <v>132</v>
      </c>
      <c r="F177" s="68">
        <v>32</v>
      </c>
      <c r="G177" s="65"/>
      <c r="H177" s="69"/>
      <c r="I177" s="70"/>
      <c r="J177" s="70"/>
      <c r="K177" s="34" t="s">
        <v>65</v>
      </c>
      <c r="L177" s="77">
        <v>177</v>
      </c>
      <c r="M177" s="77"/>
      <c r="N177" s="72"/>
      <c r="O177" s="79" t="s">
        <v>528</v>
      </c>
      <c r="P177" s="81">
        <v>43578.36997685185</v>
      </c>
      <c r="Q177" s="79" t="s">
        <v>654</v>
      </c>
      <c r="R177" s="79"/>
      <c r="S177" s="79"/>
      <c r="T177" s="79"/>
      <c r="U177" s="79"/>
      <c r="V177" s="82" t="s">
        <v>1125</v>
      </c>
      <c r="W177" s="81">
        <v>43578.36997685185</v>
      </c>
      <c r="X177" s="82" t="s">
        <v>1347</v>
      </c>
      <c r="Y177" s="79"/>
      <c r="Z177" s="79"/>
      <c r="AA177" s="85" t="s">
        <v>1606</v>
      </c>
      <c r="AB177" s="79"/>
      <c r="AC177" s="79" t="b">
        <v>0</v>
      </c>
      <c r="AD177" s="79">
        <v>0</v>
      </c>
      <c r="AE177" s="85" t="s">
        <v>1760</v>
      </c>
      <c r="AF177" s="79" t="b">
        <v>0</v>
      </c>
      <c r="AG177" s="79" t="s">
        <v>1797</v>
      </c>
      <c r="AH177" s="79"/>
      <c r="AI177" s="85" t="s">
        <v>1760</v>
      </c>
      <c r="AJ177" s="79" t="b">
        <v>0</v>
      </c>
      <c r="AK177" s="79">
        <v>2</v>
      </c>
      <c r="AL177" s="85" t="s">
        <v>1668</v>
      </c>
      <c r="AM177" s="79" t="s">
        <v>1807</v>
      </c>
      <c r="AN177" s="79" t="b">
        <v>0</v>
      </c>
      <c r="AO177" s="85" t="s">
        <v>1668</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13</v>
      </c>
      <c r="BC177" s="78" t="str">
        <f>REPLACE(INDEX(GroupVertices[Group],MATCH(Edges[[#This Row],[Vertex 2]],GroupVertices[Vertex],0)),1,1,"")</f>
        <v>13</v>
      </c>
      <c r="BD177" s="48"/>
      <c r="BE177" s="49"/>
      <c r="BF177" s="48"/>
      <c r="BG177" s="49"/>
      <c r="BH177" s="48"/>
      <c r="BI177" s="49"/>
      <c r="BJ177" s="48"/>
      <c r="BK177" s="49"/>
      <c r="BL177" s="48"/>
    </row>
    <row r="178" spans="1:64" ht="15">
      <c r="A178" s="64" t="s">
        <v>338</v>
      </c>
      <c r="B178" s="64" t="s">
        <v>391</v>
      </c>
      <c r="C178" s="65" t="s">
        <v>5416</v>
      </c>
      <c r="D178" s="66">
        <v>3</v>
      </c>
      <c r="E178" s="67" t="s">
        <v>132</v>
      </c>
      <c r="F178" s="68">
        <v>32</v>
      </c>
      <c r="G178" s="65"/>
      <c r="H178" s="69"/>
      <c r="I178" s="70"/>
      <c r="J178" s="70"/>
      <c r="K178" s="34" t="s">
        <v>65</v>
      </c>
      <c r="L178" s="77">
        <v>178</v>
      </c>
      <c r="M178" s="77"/>
      <c r="N178" s="72"/>
      <c r="O178" s="79" t="s">
        <v>528</v>
      </c>
      <c r="P178" s="81">
        <v>43578.36997685185</v>
      </c>
      <c r="Q178" s="79" t="s">
        <v>654</v>
      </c>
      <c r="R178" s="79"/>
      <c r="S178" s="79"/>
      <c r="T178" s="79"/>
      <c r="U178" s="79"/>
      <c r="V178" s="82" t="s">
        <v>1125</v>
      </c>
      <c r="W178" s="81">
        <v>43578.36997685185</v>
      </c>
      <c r="X178" s="82" t="s">
        <v>1347</v>
      </c>
      <c r="Y178" s="79"/>
      <c r="Z178" s="79"/>
      <c r="AA178" s="85" t="s">
        <v>1606</v>
      </c>
      <c r="AB178" s="79"/>
      <c r="AC178" s="79" t="b">
        <v>0</v>
      </c>
      <c r="AD178" s="79">
        <v>0</v>
      </c>
      <c r="AE178" s="85" t="s">
        <v>1760</v>
      </c>
      <c r="AF178" s="79" t="b">
        <v>0</v>
      </c>
      <c r="AG178" s="79" t="s">
        <v>1797</v>
      </c>
      <c r="AH178" s="79"/>
      <c r="AI178" s="85" t="s">
        <v>1760</v>
      </c>
      <c r="AJ178" s="79" t="b">
        <v>0</v>
      </c>
      <c r="AK178" s="79">
        <v>2</v>
      </c>
      <c r="AL178" s="85" t="s">
        <v>1668</v>
      </c>
      <c r="AM178" s="79" t="s">
        <v>1807</v>
      </c>
      <c r="AN178" s="79" t="b">
        <v>0</v>
      </c>
      <c r="AO178" s="85" t="s">
        <v>1668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13</v>
      </c>
      <c r="BC178" s="78" t="str">
        <f>REPLACE(INDEX(GroupVertices[Group],MATCH(Edges[[#This Row],[Vertex 2]],GroupVertices[Vertex],0)),1,1,"")</f>
        <v>13</v>
      </c>
      <c r="BD178" s="48">
        <v>1</v>
      </c>
      <c r="BE178" s="49">
        <v>4.761904761904762</v>
      </c>
      <c r="BF178" s="48">
        <v>1</v>
      </c>
      <c r="BG178" s="49">
        <v>4.761904761904762</v>
      </c>
      <c r="BH178" s="48">
        <v>0</v>
      </c>
      <c r="BI178" s="49">
        <v>0</v>
      </c>
      <c r="BJ178" s="48">
        <v>19</v>
      </c>
      <c r="BK178" s="49">
        <v>90.47619047619048</v>
      </c>
      <c r="BL178" s="48">
        <v>21</v>
      </c>
    </row>
    <row r="179" spans="1:64" ht="15">
      <c r="A179" s="64" t="s">
        <v>339</v>
      </c>
      <c r="B179" s="64" t="s">
        <v>340</v>
      </c>
      <c r="C179" s="65" t="s">
        <v>5416</v>
      </c>
      <c r="D179" s="66">
        <v>3</v>
      </c>
      <c r="E179" s="67" t="s">
        <v>132</v>
      </c>
      <c r="F179" s="68">
        <v>32</v>
      </c>
      <c r="G179" s="65"/>
      <c r="H179" s="69"/>
      <c r="I179" s="70"/>
      <c r="J179" s="70"/>
      <c r="K179" s="34" t="s">
        <v>65</v>
      </c>
      <c r="L179" s="77">
        <v>179</v>
      </c>
      <c r="M179" s="77"/>
      <c r="N179" s="72"/>
      <c r="O179" s="79" t="s">
        <v>528</v>
      </c>
      <c r="P179" s="81">
        <v>43578.45226851852</v>
      </c>
      <c r="Q179" s="79" t="s">
        <v>655</v>
      </c>
      <c r="R179" s="79"/>
      <c r="S179" s="79"/>
      <c r="T179" s="79"/>
      <c r="U179" s="79"/>
      <c r="V179" s="82" t="s">
        <v>1126</v>
      </c>
      <c r="W179" s="81">
        <v>43578.45226851852</v>
      </c>
      <c r="X179" s="82" t="s">
        <v>1348</v>
      </c>
      <c r="Y179" s="79"/>
      <c r="Z179" s="79"/>
      <c r="AA179" s="85" t="s">
        <v>1607</v>
      </c>
      <c r="AB179" s="79"/>
      <c r="AC179" s="79" t="b">
        <v>0</v>
      </c>
      <c r="AD179" s="79">
        <v>0</v>
      </c>
      <c r="AE179" s="85" t="s">
        <v>1760</v>
      </c>
      <c r="AF179" s="79" t="b">
        <v>0</v>
      </c>
      <c r="AG179" s="79" t="s">
        <v>1797</v>
      </c>
      <c r="AH179" s="79"/>
      <c r="AI179" s="85" t="s">
        <v>1760</v>
      </c>
      <c r="AJ179" s="79" t="b">
        <v>0</v>
      </c>
      <c r="AK179" s="79">
        <v>2</v>
      </c>
      <c r="AL179" s="85" t="s">
        <v>1611</v>
      </c>
      <c r="AM179" s="79" t="s">
        <v>1814</v>
      </c>
      <c r="AN179" s="79" t="b">
        <v>0</v>
      </c>
      <c r="AO179" s="85" t="s">
        <v>1611</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8</v>
      </c>
      <c r="BC179" s="78" t="str">
        <f>REPLACE(INDEX(GroupVertices[Group],MATCH(Edges[[#This Row],[Vertex 2]],GroupVertices[Vertex],0)),1,1,"")</f>
        <v>8</v>
      </c>
      <c r="BD179" s="48"/>
      <c r="BE179" s="49"/>
      <c r="BF179" s="48"/>
      <c r="BG179" s="49"/>
      <c r="BH179" s="48"/>
      <c r="BI179" s="49"/>
      <c r="BJ179" s="48"/>
      <c r="BK179" s="49"/>
      <c r="BL179" s="48"/>
    </row>
    <row r="180" spans="1:64" ht="15">
      <c r="A180" s="64" t="s">
        <v>339</v>
      </c>
      <c r="B180" s="64" t="s">
        <v>341</v>
      </c>
      <c r="C180" s="65" t="s">
        <v>5416</v>
      </c>
      <c r="D180" s="66">
        <v>3</v>
      </c>
      <c r="E180" s="67" t="s">
        <v>132</v>
      </c>
      <c r="F180" s="68">
        <v>32</v>
      </c>
      <c r="G180" s="65"/>
      <c r="H180" s="69"/>
      <c r="I180" s="70"/>
      <c r="J180" s="70"/>
      <c r="K180" s="34" t="s">
        <v>65</v>
      </c>
      <c r="L180" s="77">
        <v>180</v>
      </c>
      <c r="M180" s="77"/>
      <c r="N180" s="72"/>
      <c r="O180" s="79" t="s">
        <v>528</v>
      </c>
      <c r="P180" s="81">
        <v>43578.45226851852</v>
      </c>
      <c r="Q180" s="79" t="s">
        <v>655</v>
      </c>
      <c r="R180" s="79"/>
      <c r="S180" s="79"/>
      <c r="T180" s="79"/>
      <c r="U180" s="79"/>
      <c r="V180" s="82" t="s">
        <v>1126</v>
      </c>
      <c r="W180" s="81">
        <v>43578.45226851852</v>
      </c>
      <c r="X180" s="82" t="s">
        <v>1348</v>
      </c>
      <c r="Y180" s="79"/>
      <c r="Z180" s="79"/>
      <c r="AA180" s="85" t="s">
        <v>1607</v>
      </c>
      <c r="AB180" s="79"/>
      <c r="AC180" s="79" t="b">
        <v>0</v>
      </c>
      <c r="AD180" s="79">
        <v>0</v>
      </c>
      <c r="AE180" s="85" t="s">
        <v>1760</v>
      </c>
      <c r="AF180" s="79" t="b">
        <v>0</v>
      </c>
      <c r="AG180" s="79" t="s">
        <v>1797</v>
      </c>
      <c r="AH180" s="79"/>
      <c r="AI180" s="85" t="s">
        <v>1760</v>
      </c>
      <c r="AJ180" s="79" t="b">
        <v>0</v>
      </c>
      <c r="AK180" s="79">
        <v>2</v>
      </c>
      <c r="AL180" s="85" t="s">
        <v>1611</v>
      </c>
      <c r="AM180" s="79" t="s">
        <v>1814</v>
      </c>
      <c r="AN180" s="79" t="b">
        <v>0</v>
      </c>
      <c r="AO180" s="85" t="s">
        <v>1611</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8</v>
      </c>
      <c r="BC180" s="78" t="str">
        <f>REPLACE(INDEX(GroupVertices[Group],MATCH(Edges[[#This Row],[Vertex 2]],GroupVertices[Vertex],0)),1,1,"")</f>
        <v>8</v>
      </c>
      <c r="BD180" s="48">
        <v>0</v>
      </c>
      <c r="BE180" s="49">
        <v>0</v>
      </c>
      <c r="BF180" s="48">
        <v>1</v>
      </c>
      <c r="BG180" s="49">
        <v>4.3478260869565215</v>
      </c>
      <c r="BH180" s="48">
        <v>0</v>
      </c>
      <c r="BI180" s="49">
        <v>0</v>
      </c>
      <c r="BJ180" s="48">
        <v>22</v>
      </c>
      <c r="BK180" s="49">
        <v>95.65217391304348</v>
      </c>
      <c r="BL180" s="48">
        <v>23</v>
      </c>
    </row>
    <row r="181" spans="1:64" ht="15">
      <c r="A181" s="64" t="s">
        <v>340</v>
      </c>
      <c r="B181" s="64" t="s">
        <v>341</v>
      </c>
      <c r="C181" s="65" t="s">
        <v>5417</v>
      </c>
      <c r="D181" s="66">
        <v>3</v>
      </c>
      <c r="E181" s="67" t="s">
        <v>136</v>
      </c>
      <c r="F181" s="68">
        <v>23.333333333333336</v>
      </c>
      <c r="G181" s="65"/>
      <c r="H181" s="69"/>
      <c r="I181" s="70"/>
      <c r="J181" s="70"/>
      <c r="K181" s="34" t="s">
        <v>66</v>
      </c>
      <c r="L181" s="77">
        <v>181</v>
      </c>
      <c r="M181" s="77"/>
      <c r="N181" s="72"/>
      <c r="O181" s="79" t="s">
        <v>528</v>
      </c>
      <c r="P181" s="81">
        <v>43578.45165509259</v>
      </c>
      <c r="Q181" s="79" t="s">
        <v>655</v>
      </c>
      <c r="R181" s="79"/>
      <c r="S181" s="79"/>
      <c r="T181" s="79"/>
      <c r="U181" s="79"/>
      <c r="V181" s="82" t="s">
        <v>1127</v>
      </c>
      <c r="W181" s="81">
        <v>43578.45165509259</v>
      </c>
      <c r="X181" s="82" t="s">
        <v>1349</v>
      </c>
      <c r="Y181" s="79"/>
      <c r="Z181" s="79"/>
      <c r="AA181" s="85" t="s">
        <v>1608</v>
      </c>
      <c r="AB181" s="79"/>
      <c r="AC181" s="79" t="b">
        <v>0</v>
      </c>
      <c r="AD181" s="79">
        <v>0</v>
      </c>
      <c r="AE181" s="85" t="s">
        <v>1760</v>
      </c>
      <c r="AF181" s="79" t="b">
        <v>0</v>
      </c>
      <c r="AG181" s="79" t="s">
        <v>1797</v>
      </c>
      <c r="AH181" s="79"/>
      <c r="AI181" s="85" t="s">
        <v>1760</v>
      </c>
      <c r="AJ181" s="79" t="b">
        <v>0</v>
      </c>
      <c r="AK181" s="79">
        <v>2</v>
      </c>
      <c r="AL181" s="85" t="s">
        <v>1611</v>
      </c>
      <c r="AM181" s="79" t="s">
        <v>1814</v>
      </c>
      <c r="AN181" s="79" t="b">
        <v>0</v>
      </c>
      <c r="AO181" s="85" t="s">
        <v>1611</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8</v>
      </c>
      <c r="BC181" s="78" t="str">
        <f>REPLACE(INDEX(GroupVertices[Group],MATCH(Edges[[#This Row],[Vertex 2]],GroupVertices[Vertex],0)),1,1,"")</f>
        <v>8</v>
      </c>
      <c r="BD181" s="48">
        <v>0</v>
      </c>
      <c r="BE181" s="49">
        <v>0</v>
      </c>
      <c r="BF181" s="48">
        <v>1</v>
      </c>
      <c r="BG181" s="49">
        <v>4.3478260869565215</v>
      </c>
      <c r="BH181" s="48">
        <v>0</v>
      </c>
      <c r="BI181" s="49">
        <v>0</v>
      </c>
      <c r="BJ181" s="48">
        <v>22</v>
      </c>
      <c r="BK181" s="49">
        <v>95.65217391304348</v>
      </c>
      <c r="BL181" s="48">
        <v>23</v>
      </c>
    </row>
    <row r="182" spans="1:64" ht="15">
      <c r="A182" s="64" t="s">
        <v>340</v>
      </c>
      <c r="B182" s="64" t="s">
        <v>341</v>
      </c>
      <c r="C182" s="65" t="s">
        <v>5417</v>
      </c>
      <c r="D182" s="66">
        <v>3</v>
      </c>
      <c r="E182" s="67" t="s">
        <v>136</v>
      </c>
      <c r="F182" s="68">
        <v>23.333333333333336</v>
      </c>
      <c r="G182" s="65"/>
      <c r="H182" s="69"/>
      <c r="I182" s="70"/>
      <c r="J182" s="70"/>
      <c r="K182" s="34" t="s">
        <v>66</v>
      </c>
      <c r="L182" s="77">
        <v>182</v>
      </c>
      <c r="M182" s="77"/>
      <c r="N182" s="72"/>
      <c r="O182" s="79" t="s">
        <v>528</v>
      </c>
      <c r="P182" s="81">
        <v>43578.45203703704</v>
      </c>
      <c r="Q182" s="79" t="s">
        <v>656</v>
      </c>
      <c r="R182" s="79"/>
      <c r="S182" s="79"/>
      <c r="T182" s="79"/>
      <c r="U182" s="79"/>
      <c r="V182" s="82" t="s">
        <v>1127</v>
      </c>
      <c r="W182" s="81">
        <v>43578.45203703704</v>
      </c>
      <c r="X182" s="82" t="s">
        <v>1350</v>
      </c>
      <c r="Y182" s="79"/>
      <c r="Z182" s="79"/>
      <c r="AA182" s="85" t="s">
        <v>1609</v>
      </c>
      <c r="AB182" s="79"/>
      <c r="AC182" s="79" t="b">
        <v>0</v>
      </c>
      <c r="AD182" s="79">
        <v>0</v>
      </c>
      <c r="AE182" s="85" t="s">
        <v>1760</v>
      </c>
      <c r="AF182" s="79" t="b">
        <v>0</v>
      </c>
      <c r="AG182" s="79" t="s">
        <v>1797</v>
      </c>
      <c r="AH182" s="79"/>
      <c r="AI182" s="85" t="s">
        <v>1760</v>
      </c>
      <c r="AJ182" s="79" t="b">
        <v>0</v>
      </c>
      <c r="AK182" s="79">
        <v>2</v>
      </c>
      <c r="AL182" s="85" t="s">
        <v>1610</v>
      </c>
      <c r="AM182" s="79" t="s">
        <v>1814</v>
      </c>
      <c r="AN182" s="79" t="b">
        <v>0</v>
      </c>
      <c r="AO182" s="85" t="s">
        <v>1610</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8</v>
      </c>
      <c r="BC182" s="78" t="str">
        <f>REPLACE(INDEX(GroupVertices[Group],MATCH(Edges[[#This Row],[Vertex 2]],GroupVertices[Vertex],0)),1,1,"")</f>
        <v>8</v>
      </c>
      <c r="BD182" s="48">
        <v>0</v>
      </c>
      <c r="BE182" s="49">
        <v>0</v>
      </c>
      <c r="BF182" s="48">
        <v>1</v>
      </c>
      <c r="BG182" s="49">
        <v>4.166666666666667</v>
      </c>
      <c r="BH182" s="48">
        <v>0</v>
      </c>
      <c r="BI182" s="49">
        <v>0</v>
      </c>
      <c r="BJ182" s="48">
        <v>23</v>
      </c>
      <c r="BK182" s="49">
        <v>95.83333333333333</v>
      </c>
      <c r="BL182" s="48">
        <v>24</v>
      </c>
    </row>
    <row r="183" spans="1:64" ht="15">
      <c r="A183" s="64" t="s">
        <v>341</v>
      </c>
      <c r="B183" s="64" t="s">
        <v>340</v>
      </c>
      <c r="C183" s="65" t="s">
        <v>5419</v>
      </c>
      <c r="D183" s="66">
        <v>3</v>
      </c>
      <c r="E183" s="67" t="s">
        <v>136</v>
      </c>
      <c r="F183" s="68">
        <v>14.666666666666668</v>
      </c>
      <c r="G183" s="65"/>
      <c r="H183" s="69"/>
      <c r="I183" s="70"/>
      <c r="J183" s="70"/>
      <c r="K183" s="34" t="s">
        <v>66</v>
      </c>
      <c r="L183" s="77">
        <v>183</v>
      </c>
      <c r="M183" s="77"/>
      <c r="N183" s="72"/>
      <c r="O183" s="79" t="s">
        <v>528</v>
      </c>
      <c r="P183" s="81">
        <v>43578.416666666664</v>
      </c>
      <c r="Q183" s="79" t="s">
        <v>657</v>
      </c>
      <c r="R183" s="79"/>
      <c r="S183" s="79"/>
      <c r="T183" s="79" t="s">
        <v>948</v>
      </c>
      <c r="U183" s="82" t="s">
        <v>998</v>
      </c>
      <c r="V183" s="82" t="s">
        <v>998</v>
      </c>
      <c r="W183" s="81">
        <v>43578.416666666664</v>
      </c>
      <c r="X183" s="82" t="s">
        <v>1351</v>
      </c>
      <c r="Y183" s="79"/>
      <c r="Z183" s="79"/>
      <c r="AA183" s="85" t="s">
        <v>1610</v>
      </c>
      <c r="AB183" s="79"/>
      <c r="AC183" s="79" t="b">
        <v>0</v>
      </c>
      <c r="AD183" s="79">
        <v>2</v>
      </c>
      <c r="AE183" s="85" t="s">
        <v>1760</v>
      </c>
      <c r="AF183" s="79" t="b">
        <v>0</v>
      </c>
      <c r="AG183" s="79" t="s">
        <v>1797</v>
      </c>
      <c r="AH183" s="79"/>
      <c r="AI183" s="85" t="s">
        <v>1760</v>
      </c>
      <c r="AJ183" s="79" t="b">
        <v>0</v>
      </c>
      <c r="AK183" s="79">
        <v>2</v>
      </c>
      <c r="AL183" s="85" t="s">
        <v>1760</v>
      </c>
      <c r="AM183" s="79" t="s">
        <v>1812</v>
      </c>
      <c r="AN183" s="79" t="b">
        <v>0</v>
      </c>
      <c r="AO183" s="85" t="s">
        <v>1610</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8</v>
      </c>
      <c r="BC183" s="78" t="str">
        <f>REPLACE(INDEX(GroupVertices[Group],MATCH(Edges[[#This Row],[Vertex 2]],GroupVertices[Vertex],0)),1,1,"")</f>
        <v>8</v>
      </c>
      <c r="BD183" s="48">
        <v>1</v>
      </c>
      <c r="BE183" s="49">
        <v>2.9411764705882355</v>
      </c>
      <c r="BF183" s="48">
        <v>1</v>
      </c>
      <c r="BG183" s="49">
        <v>2.9411764705882355</v>
      </c>
      <c r="BH183" s="48">
        <v>0</v>
      </c>
      <c r="BI183" s="49">
        <v>0</v>
      </c>
      <c r="BJ183" s="48">
        <v>32</v>
      </c>
      <c r="BK183" s="49">
        <v>94.11764705882354</v>
      </c>
      <c r="BL183" s="48">
        <v>34</v>
      </c>
    </row>
    <row r="184" spans="1:64" ht="15">
      <c r="A184" s="64" t="s">
        <v>341</v>
      </c>
      <c r="B184" s="64" t="s">
        <v>340</v>
      </c>
      <c r="C184" s="65" t="s">
        <v>5419</v>
      </c>
      <c r="D184" s="66">
        <v>3</v>
      </c>
      <c r="E184" s="67" t="s">
        <v>136</v>
      </c>
      <c r="F184" s="68">
        <v>14.666666666666668</v>
      </c>
      <c r="G184" s="65"/>
      <c r="H184" s="69"/>
      <c r="I184" s="70"/>
      <c r="J184" s="70"/>
      <c r="K184" s="34" t="s">
        <v>66</v>
      </c>
      <c r="L184" s="77">
        <v>184</v>
      </c>
      <c r="M184" s="77"/>
      <c r="N184" s="72"/>
      <c r="O184" s="79" t="s">
        <v>528</v>
      </c>
      <c r="P184" s="81">
        <v>43578.45138888889</v>
      </c>
      <c r="Q184" s="79" t="s">
        <v>658</v>
      </c>
      <c r="R184" s="79"/>
      <c r="S184" s="79"/>
      <c r="T184" s="79" t="s">
        <v>948</v>
      </c>
      <c r="U184" s="82" t="s">
        <v>999</v>
      </c>
      <c r="V184" s="82" t="s">
        <v>999</v>
      </c>
      <c r="W184" s="81">
        <v>43578.45138888889</v>
      </c>
      <c r="X184" s="82" t="s">
        <v>1352</v>
      </c>
      <c r="Y184" s="79"/>
      <c r="Z184" s="79"/>
      <c r="AA184" s="85" t="s">
        <v>1611</v>
      </c>
      <c r="AB184" s="79"/>
      <c r="AC184" s="79" t="b">
        <v>0</v>
      </c>
      <c r="AD184" s="79">
        <v>2</v>
      </c>
      <c r="AE184" s="85" t="s">
        <v>1760</v>
      </c>
      <c r="AF184" s="79" t="b">
        <v>0</v>
      </c>
      <c r="AG184" s="79" t="s">
        <v>1797</v>
      </c>
      <c r="AH184" s="79"/>
      <c r="AI184" s="85" t="s">
        <v>1760</v>
      </c>
      <c r="AJ184" s="79" t="b">
        <v>0</v>
      </c>
      <c r="AK184" s="79">
        <v>2</v>
      </c>
      <c r="AL184" s="85" t="s">
        <v>1760</v>
      </c>
      <c r="AM184" s="79" t="s">
        <v>1812</v>
      </c>
      <c r="AN184" s="79" t="b">
        <v>0</v>
      </c>
      <c r="AO184" s="85" t="s">
        <v>1611</v>
      </c>
      <c r="AP184" s="79" t="s">
        <v>176</v>
      </c>
      <c r="AQ184" s="79">
        <v>0</v>
      </c>
      <c r="AR184" s="79">
        <v>0</v>
      </c>
      <c r="AS184" s="79"/>
      <c r="AT184" s="79"/>
      <c r="AU184" s="79"/>
      <c r="AV184" s="79"/>
      <c r="AW184" s="79"/>
      <c r="AX184" s="79"/>
      <c r="AY184" s="79"/>
      <c r="AZ184" s="79"/>
      <c r="BA184">
        <v>3</v>
      </c>
      <c r="BB184" s="78" t="str">
        <f>REPLACE(INDEX(GroupVertices[Group],MATCH(Edges[[#This Row],[Vertex 1]],GroupVertices[Vertex],0)),1,1,"")</f>
        <v>8</v>
      </c>
      <c r="BC184" s="78" t="str">
        <f>REPLACE(INDEX(GroupVertices[Group],MATCH(Edges[[#This Row],[Vertex 2]],GroupVertices[Vertex],0)),1,1,"")</f>
        <v>8</v>
      </c>
      <c r="BD184" s="48">
        <v>0</v>
      </c>
      <c r="BE184" s="49">
        <v>0</v>
      </c>
      <c r="BF184" s="48">
        <v>1</v>
      </c>
      <c r="BG184" s="49">
        <v>4.3478260869565215</v>
      </c>
      <c r="BH184" s="48">
        <v>0</v>
      </c>
      <c r="BI184" s="49">
        <v>0</v>
      </c>
      <c r="BJ184" s="48">
        <v>22</v>
      </c>
      <c r="BK184" s="49">
        <v>95.65217391304348</v>
      </c>
      <c r="BL184" s="48">
        <v>23</v>
      </c>
    </row>
    <row r="185" spans="1:64" ht="15">
      <c r="A185" s="64" t="s">
        <v>341</v>
      </c>
      <c r="B185" s="64" t="s">
        <v>340</v>
      </c>
      <c r="C185" s="65" t="s">
        <v>5419</v>
      </c>
      <c r="D185" s="66">
        <v>3</v>
      </c>
      <c r="E185" s="67" t="s">
        <v>136</v>
      </c>
      <c r="F185" s="68">
        <v>14.666666666666668</v>
      </c>
      <c r="G185" s="65"/>
      <c r="H185" s="69"/>
      <c r="I185" s="70"/>
      <c r="J185" s="70"/>
      <c r="K185" s="34" t="s">
        <v>66</v>
      </c>
      <c r="L185" s="77">
        <v>185</v>
      </c>
      <c r="M185" s="77"/>
      <c r="N185" s="72"/>
      <c r="O185" s="79" t="s">
        <v>528</v>
      </c>
      <c r="P185" s="81">
        <v>43578.458333333336</v>
      </c>
      <c r="Q185" s="79" t="s">
        <v>659</v>
      </c>
      <c r="R185" s="79"/>
      <c r="S185" s="79"/>
      <c r="T185" s="79" t="s">
        <v>948</v>
      </c>
      <c r="U185" s="82" t="s">
        <v>1000</v>
      </c>
      <c r="V185" s="82" t="s">
        <v>1000</v>
      </c>
      <c r="W185" s="81">
        <v>43578.458333333336</v>
      </c>
      <c r="X185" s="82" t="s">
        <v>1353</v>
      </c>
      <c r="Y185" s="79"/>
      <c r="Z185" s="79"/>
      <c r="AA185" s="85" t="s">
        <v>1612</v>
      </c>
      <c r="AB185" s="79"/>
      <c r="AC185" s="79" t="b">
        <v>0</v>
      </c>
      <c r="AD185" s="79">
        <v>1</v>
      </c>
      <c r="AE185" s="85" t="s">
        <v>1760</v>
      </c>
      <c r="AF185" s="79" t="b">
        <v>0</v>
      </c>
      <c r="AG185" s="79" t="s">
        <v>1797</v>
      </c>
      <c r="AH185" s="79"/>
      <c r="AI185" s="85" t="s">
        <v>1760</v>
      </c>
      <c r="AJ185" s="79" t="b">
        <v>0</v>
      </c>
      <c r="AK185" s="79">
        <v>1</v>
      </c>
      <c r="AL185" s="85" t="s">
        <v>1760</v>
      </c>
      <c r="AM185" s="79" t="s">
        <v>1812</v>
      </c>
      <c r="AN185" s="79" t="b">
        <v>0</v>
      </c>
      <c r="AO185" s="85" t="s">
        <v>1612</v>
      </c>
      <c r="AP185" s="79" t="s">
        <v>176</v>
      </c>
      <c r="AQ185" s="79">
        <v>0</v>
      </c>
      <c r="AR185" s="79">
        <v>0</v>
      </c>
      <c r="AS185" s="79"/>
      <c r="AT185" s="79"/>
      <c r="AU185" s="79"/>
      <c r="AV185" s="79"/>
      <c r="AW185" s="79"/>
      <c r="AX185" s="79"/>
      <c r="AY185" s="79"/>
      <c r="AZ185" s="79"/>
      <c r="BA185">
        <v>3</v>
      </c>
      <c r="BB185" s="78" t="str">
        <f>REPLACE(INDEX(GroupVertices[Group],MATCH(Edges[[#This Row],[Vertex 1]],GroupVertices[Vertex],0)),1,1,"")</f>
        <v>8</v>
      </c>
      <c r="BC185" s="78" t="str">
        <f>REPLACE(INDEX(GroupVertices[Group],MATCH(Edges[[#This Row],[Vertex 2]],GroupVertices[Vertex],0)),1,1,"")</f>
        <v>8</v>
      </c>
      <c r="BD185" s="48">
        <v>1</v>
      </c>
      <c r="BE185" s="49">
        <v>3.125</v>
      </c>
      <c r="BF185" s="48">
        <v>1</v>
      </c>
      <c r="BG185" s="49">
        <v>3.125</v>
      </c>
      <c r="BH185" s="48">
        <v>0</v>
      </c>
      <c r="BI185" s="49">
        <v>0</v>
      </c>
      <c r="BJ185" s="48">
        <v>30</v>
      </c>
      <c r="BK185" s="49">
        <v>93.75</v>
      </c>
      <c r="BL185" s="48">
        <v>32</v>
      </c>
    </row>
    <row r="186" spans="1:64" ht="15">
      <c r="A186" s="64" t="s">
        <v>342</v>
      </c>
      <c r="B186" s="64" t="s">
        <v>342</v>
      </c>
      <c r="C186" s="65" t="s">
        <v>5416</v>
      </c>
      <c r="D186" s="66">
        <v>3</v>
      </c>
      <c r="E186" s="67" t="s">
        <v>132</v>
      </c>
      <c r="F186" s="68">
        <v>32</v>
      </c>
      <c r="G186" s="65"/>
      <c r="H186" s="69"/>
      <c r="I186" s="70"/>
      <c r="J186" s="70"/>
      <c r="K186" s="34" t="s">
        <v>65</v>
      </c>
      <c r="L186" s="77">
        <v>186</v>
      </c>
      <c r="M186" s="77"/>
      <c r="N186" s="72"/>
      <c r="O186" s="79" t="s">
        <v>176</v>
      </c>
      <c r="P186" s="81">
        <v>43578.54377314815</v>
      </c>
      <c r="Q186" s="79" t="s">
        <v>660</v>
      </c>
      <c r="R186" s="82" t="s">
        <v>811</v>
      </c>
      <c r="S186" s="79" t="s">
        <v>899</v>
      </c>
      <c r="T186" s="79" t="s">
        <v>949</v>
      </c>
      <c r="U186" s="82" t="s">
        <v>1001</v>
      </c>
      <c r="V186" s="82" t="s">
        <v>1001</v>
      </c>
      <c r="W186" s="81">
        <v>43578.54377314815</v>
      </c>
      <c r="X186" s="82" t="s">
        <v>1354</v>
      </c>
      <c r="Y186" s="79"/>
      <c r="Z186" s="79"/>
      <c r="AA186" s="85" t="s">
        <v>1613</v>
      </c>
      <c r="AB186" s="79"/>
      <c r="AC186" s="79" t="b">
        <v>0</v>
      </c>
      <c r="AD186" s="79">
        <v>2</v>
      </c>
      <c r="AE186" s="85" t="s">
        <v>1760</v>
      </c>
      <c r="AF186" s="79" t="b">
        <v>0</v>
      </c>
      <c r="AG186" s="79" t="s">
        <v>1797</v>
      </c>
      <c r="AH186" s="79"/>
      <c r="AI186" s="85" t="s">
        <v>1760</v>
      </c>
      <c r="AJ186" s="79" t="b">
        <v>0</v>
      </c>
      <c r="AK186" s="79">
        <v>0</v>
      </c>
      <c r="AL186" s="85" t="s">
        <v>1760</v>
      </c>
      <c r="AM186" s="79" t="s">
        <v>1821</v>
      </c>
      <c r="AN186" s="79" t="b">
        <v>0</v>
      </c>
      <c r="AO186" s="85" t="s">
        <v>1613</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v>0</v>
      </c>
      <c r="BE186" s="49">
        <v>0</v>
      </c>
      <c r="BF186" s="48">
        <v>1</v>
      </c>
      <c r="BG186" s="49">
        <v>5.2631578947368425</v>
      </c>
      <c r="BH186" s="48">
        <v>0</v>
      </c>
      <c r="BI186" s="49">
        <v>0</v>
      </c>
      <c r="BJ186" s="48">
        <v>18</v>
      </c>
      <c r="BK186" s="49">
        <v>94.73684210526316</v>
      </c>
      <c r="BL186" s="48">
        <v>19</v>
      </c>
    </row>
    <row r="187" spans="1:64" ht="15">
      <c r="A187" s="64" t="s">
        <v>343</v>
      </c>
      <c r="B187" s="64" t="s">
        <v>490</v>
      </c>
      <c r="C187" s="65" t="s">
        <v>5416</v>
      </c>
      <c r="D187" s="66">
        <v>3</v>
      </c>
      <c r="E187" s="67" t="s">
        <v>132</v>
      </c>
      <c r="F187" s="68">
        <v>32</v>
      </c>
      <c r="G187" s="65"/>
      <c r="H187" s="69"/>
      <c r="I187" s="70"/>
      <c r="J187" s="70"/>
      <c r="K187" s="34" t="s">
        <v>65</v>
      </c>
      <c r="L187" s="77">
        <v>187</v>
      </c>
      <c r="M187" s="77"/>
      <c r="N187" s="72"/>
      <c r="O187" s="79" t="s">
        <v>528</v>
      </c>
      <c r="P187" s="81">
        <v>43573.47545138889</v>
      </c>
      <c r="Q187" s="79" t="s">
        <v>661</v>
      </c>
      <c r="R187" s="82" t="s">
        <v>812</v>
      </c>
      <c r="S187" s="79" t="s">
        <v>900</v>
      </c>
      <c r="T187" s="79"/>
      <c r="U187" s="82" t="s">
        <v>1002</v>
      </c>
      <c r="V187" s="82" t="s">
        <v>1002</v>
      </c>
      <c r="W187" s="81">
        <v>43573.47545138889</v>
      </c>
      <c r="X187" s="82" t="s">
        <v>1355</v>
      </c>
      <c r="Y187" s="79"/>
      <c r="Z187" s="79"/>
      <c r="AA187" s="85" t="s">
        <v>1614</v>
      </c>
      <c r="AB187" s="79"/>
      <c r="AC187" s="79" t="b">
        <v>0</v>
      </c>
      <c r="AD187" s="79">
        <v>1</v>
      </c>
      <c r="AE187" s="85" t="s">
        <v>1760</v>
      </c>
      <c r="AF187" s="79" t="b">
        <v>0</v>
      </c>
      <c r="AG187" s="79" t="s">
        <v>1797</v>
      </c>
      <c r="AH187" s="79"/>
      <c r="AI187" s="85" t="s">
        <v>1760</v>
      </c>
      <c r="AJ187" s="79" t="b">
        <v>0</v>
      </c>
      <c r="AK187" s="79">
        <v>4</v>
      </c>
      <c r="AL187" s="85" t="s">
        <v>1760</v>
      </c>
      <c r="AM187" s="79" t="s">
        <v>1808</v>
      </c>
      <c r="AN187" s="79" t="b">
        <v>0</v>
      </c>
      <c r="AO187" s="85" t="s">
        <v>1614</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2</v>
      </c>
      <c r="BD187" s="48">
        <v>0</v>
      </c>
      <c r="BE187" s="49">
        <v>0</v>
      </c>
      <c r="BF187" s="48">
        <v>1</v>
      </c>
      <c r="BG187" s="49">
        <v>4.761904761904762</v>
      </c>
      <c r="BH187" s="48">
        <v>0</v>
      </c>
      <c r="BI187" s="49">
        <v>0</v>
      </c>
      <c r="BJ187" s="48">
        <v>20</v>
      </c>
      <c r="BK187" s="49">
        <v>95.23809523809524</v>
      </c>
      <c r="BL187" s="48">
        <v>21</v>
      </c>
    </row>
    <row r="188" spans="1:64" ht="15">
      <c r="A188" s="64" t="s">
        <v>344</v>
      </c>
      <c r="B188" s="64" t="s">
        <v>431</v>
      </c>
      <c r="C188" s="65" t="s">
        <v>5416</v>
      </c>
      <c r="D188" s="66">
        <v>3</v>
      </c>
      <c r="E188" s="67" t="s">
        <v>132</v>
      </c>
      <c r="F188" s="68">
        <v>32</v>
      </c>
      <c r="G188" s="65"/>
      <c r="H188" s="69"/>
      <c r="I188" s="70"/>
      <c r="J188" s="70"/>
      <c r="K188" s="34" t="s">
        <v>65</v>
      </c>
      <c r="L188" s="77">
        <v>188</v>
      </c>
      <c r="M188" s="77"/>
      <c r="N188" s="72"/>
      <c r="O188" s="79" t="s">
        <v>528</v>
      </c>
      <c r="P188" s="81">
        <v>43578.58347222222</v>
      </c>
      <c r="Q188" s="79" t="s">
        <v>539</v>
      </c>
      <c r="R188" s="82" t="s">
        <v>756</v>
      </c>
      <c r="S188" s="79" t="s">
        <v>855</v>
      </c>
      <c r="T188" s="79"/>
      <c r="U188" s="79"/>
      <c r="V188" s="82" t="s">
        <v>1128</v>
      </c>
      <c r="W188" s="81">
        <v>43578.58347222222</v>
      </c>
      <c r="X188" s="82" t="s">
        <v>1356</v>
      </c>
      <c r="Y188" s="79"/>
      <c r="Z188" s="79"/>
      <c r="AA188" s="85" t="s">
        <v>1615</v>
      </c>
      <c r="AB188" s="79"/>
      <c r="AC188" s="79" t="b">
        <v>0</v>
      </c>
      <c r="AD188" s="79">
        <v>0</v>
      </c>
      <c r="AE188" s="85" t="s">
        <v>1760</v>
      </c>
      <c r="AF188" s="79" t="b">
        <v>0</v>
      </c>
      <c r="AG188" s="79" t="s">
        <v>1797</v>
      </c>
      <c r="AH188" s="79"/>
      <c r="AI188" s="85" t="s">
        <v>1760</v>
      </c>
      <c r="AJ188" s="79" t="b">
        <v>0</v>
      </c>
      <c r="AK188" s="79">
        <v>5</v>
      </c>
      <c r="AL188" s="85" t="s">
        <v>1716</v>
      </c>
      <c r="AM188" s="79" t="s">
        <v>1810</v>
      </c>
      <c r="AN188" s="79" t="b">
        <v>0</v>
      </c>
      <c r="AO188" s="85" t="s">
        <v>1716</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2</v>
      </c>
      <c r="BD188" s="48"/>
      <c r="BE188" s="49"/>
      <c r="BF188" s="48"/>
      <c r="BG188" s="49"/>
      <c r="BH188" s="48"/>
      <c r="BI188" s="49"/>
      <c r="BJ188" s="48"/>
      <c r="BK188" s="49"/>
      <c r="BL188" s="48"/>
    </row>
    <row r="189" spans="1:64" ht="15">
      <c r="A189" s="64" t="s">
        <v>344</v>
      </c>
      <c r="B189" s="64" t="s">
        <v>343</v>
      </c>
      <c r="C189" s="65" t="s">
        <v>5416</v>
      </c>
      <c r="D189" s="66">
        <v>3</v>
      </c>
      <c r="E189" s="67" t="s">
        <v>132</v>
      </c>
      <c r="F189" s="68">
        <v>32</v>
      </c>
      <c r="G189" s="65"/>
      <c r="H189" s="69"/>
      <c r="I189" s="70"/>
      <c r="J189" s="70"/>
      <c r="K189" s="34" t="s">
        <v>65</v>
      </c>
      <c r="L189" s="77">
        <v>189</v>
      </c>
      <c r="M189" s="77"/>
      <c r="N189" s="72"/>
      <c r="O189" s="79" t="s">
        <v>528</v>
      </c>
      <c r="P189" s="81">
        <v>43578.58347222222</v>
      </c>
      <c r="Q189" s="79" t="s">
        <v>539</v>
      </c>
      <c r="R189" s="82" t="s">
        <v>756</v>
      </c>
      <c r="S189" s="79" t="s">
        <v>855</v>
      </c>
      <c r="T189" s="79"/>
      <c r="U189" s="79"/>
      <c r="V189" s="82" t="s">
        <v>1128</v>
      </c>
      <c r="W189" s="81">
        <v>43578.58347222222</v>
      </c>
      <c r="X189" s="82" t="s">
        <v>1356</v>
      </c>
      <c r="Y189" s="79"/>
      <c r="Z189" s="79"/>
      <c r="AA189" s="85" t="s">
        <v>1615</v>
      </c>
      <c r="AB189" s="79"/>
      <c r="AC189" s="79" t="b">
        <v>0</v>
      </c>
      <c r="AD189" s="79">
        <v>0</v>
      </c>
      <c r="AE189" s="85" t="s">
        <v>1760</v>
      </c>
      <c r="AF189" s="79" t="b">
        <v>0</v>
      </c>
      <c r="AG189" s="79" t="s">
        <v>1797</v>
      </c>
      <c r="AH189" s="79"/>
      <c r="AI189" s="85" t="s">
        <v>1760</v>
      </c>
      <c r="AJ189" s="79" t="b">
        <v>0</v>
      </c>
      <c r="AK189" s="79">
        <v>5</v>
      </c>
      <c r="AL189" s="85" t="s">
        <v>1716</v>
      </c>
      <c r="AM189" s="79" t="s">
        <v>1810</v>
      </c>
      <c r="AN189" s="79" t="b">
        <v>0</v>
      </c>
      <c r="AO189" s="85" t="s">
        <v>1716</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v>0</v>
      </c>
      <c r="BE189" s="49">
        <v>0</v>
      </c>
      <c r="BF189" s="48">
        <v>1</v>
      </c>
      <c r="BG189" s="49">
        <v>5.882352941176471</v>
      </c>
      <c r="BH189" s="48">
        <v>0</v>
      </c>
      <c r="BI189" s="49">
        <v>0</v>
      </c>
      <c r="BJ189" s="48">
        <v>16</v>
      </c>
      <c r="BK189" s="49">
        <v>94.11764705882354</v>
      </c>
      <c r="BL189" s="48">
        <v>17</v>
      </c>
    </row>
    <row r="190" spans="1:64" ht="15">
      <c r="A190" s="64" t="s">
        <v>345</v>
      </c>
      <c r="B190" s="64" t="s">
        <v>345</v>
      </c>
      <c r="C190" s="65" t="s">
        <v>5416</v>
      </c>
      <c r="D190" s="66">
        <v>3</v>
      </c>
      <c r="E190" s="67" t="s">
        <v>132</v>
      </c>
      <c r="F190" s="68">
        <v>32</v>
      </c>
      <c r="G190" s="65"/>
      <c r="H190" s="69"/>
      <c r="I190" s="70"/>
      <c r="J190" s="70"/>
      <c r="K190" s="34" t="s">
        <v>65</v>
      </c>
      <c r="L190" s="77">
        <v>190</v>
      </c>
      <c r="M190" s="77"/>
      <c r="N190" s="72"/>
      <c r="O190" s="79" t="s">
        <v>176</v>
      </c>
      <c r="P190" s="81">
        <v>43578.588217592594</v>
      </c>
      <c r="Q190" s="79" t="s">
        <v>662</v>
      </c>
      <c r="R190" s="82" t="s">
        <v>794</v>
      </c>
      <c r="S190" s="79" t="s">
        <v>886</v>
      </c>
      <c r="T190" s="79"/>
      <c r="U190" s="82" t="s">
        <v>1003</v>
      </c>
      <c r="V190" s="82" t="s">
        <v>1003</v>
      </c>
      <c r="W190" s="81">
        <v>43578.588217592594</v>
      </c>
      <c r="X190" s="82" t="s">
        <v>1357</v>
      </c>
      <c r="Y190" s="79"/>
      <c r="Z190" s="79"/>
      <c r="AA190" s="85" t="s">
        <v>1616</v>
      </c>
      <c r="AB190" s="79"/>
      <c r="AC190" s="79" t="b">
        <v>0</v>
      </c>
      <c r="AD190" s="79">
        <v>1</v>
      </c>
      <c r="AE190" s="85" t="s">
        <v>1760</v>
      </c>
      <c r="AF190" s="79" t="b">
        <v>0</v>
      </c>
      <c r="AG190" s="79" t="s">
        <v>1797</v>
      </c>
      <c r="AH190" s="79"/>
      <c r="AI190" s="85" t="s">
        <v>1760</v>
      </c>
      <c r="AJ190" s="79" t="b">
        <v>0</v>
      </c>
      <c r="AK190" s="79">
        <v>0</v>
      </c>
      <c r="AL190" s="85" t="s">
        <v>1760</v>
      </c>
      <c r="AM190" s="79" t="s">
        <v>1821</v>
      </c>
      <c r="AN190" s="79" t="b">
        <v>0</v>
      </c>
      <c r="AO190" s="85" t="s">
        <v>1616</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0</v>
      </c>
      <c r="BE190" s="49">
        <v>0</v>
      </c>
      <c r="BF190" s="48">
        <v>1</v>
      </c>
      <c r="BG190" s="49">
        <v>16.666666666666668</v>
      </c>
      <c r="BH190" s="48">
        <v>0</v>
      </c>
      <c r="BI190" s="49">
        <v>0</v>
      </c>
      <c r="BJ190" s="48">
        <v>5</v>
      </c>
      <c r="BK190" s="49">
        <v>83.33333333333333</v>
      </c>
      <c r="BL190" s="48">
        <v>6</v>
      </c>
    </row>
    <row r="191" spans="1:64" ht="15">
      <c r="A191" s="64" t="s">
        <v>346</v>
      </c>
      <c r="B191" s="64" t="s">
        <v>343</v>
      </c>
      <c r="C191" s="65" t="s">
        <v>5416</v>
      </c>
      <c r="D191" s="66">
        <v>3</v>
      </c>
      <c r="E191" s="67" t="s">
        <v>132</v>
      </c>
      <c r="F191" s="68">
        <v>32</v>
      </c>
      <c r="G191" s="65"/>
      <c r="H191" s="69"/>
      <c r="I191" s="70"/>
      <c r="J191" s="70"/>
      <c r="K191" s="34" t="s">
        <v>65</v>
      </c>
      <c r="L191" s="77">
        <v>191</v>
      </c>
      <c r="M191" s="77"/>
      <c r="N191" s="72"/>
      <c r="O191" s="79" t="s">
        <v>528</v>
      </c>
      <c r="P191" s="81">
        <v>43573.32326388889</v>
      </c>
      <c r="Q191" s="79" t="s">
        <v>663</v>
      </c>
      <c r="R191" s="82" t="s">
        <v>813</v>
      </c>
      <c r="S191" s="79" t="s">
        <v>855</v>
      </c>
      <c r="T191" s="79"/>
      <c r="U191" s="79"/>
      <c r="V191" s="82" t="s">
        <v>1129</v>
      </c>
      <c r="W191" s="81">
        <v>43573.32326388889</v>
      </c>
      <c r="X191" s="82" t="s">
        <v>1358</v>
      </c>
      <c r="Y191" s="79"/>
      <c r="Z191" s="79"/>
      <c r="AA191" s="85" t="s">
        <v>1617</v>
      </c>
      <c r="AB191" s="79"/>
      <c r="AC191" s="79" t="b">
        <v>0</v>
      </c>
      <c r="AD191" s="79">
        <v>0</v>
      </c>
      <c r="AE191" s="85" t="s">
        <v>1760</v>
      </c>
      <c r="AF191" s="79" t="b">
        <v>0</v>
      </c>
      <c r="AG191" s="79" t="s">
        <v>1797</v>
      </c>
      <c r="AH191" s="79"/>
      <c r="AI191" s="85" t="s">
        <v>1760</v>
      </c>
      <c r="AJ191" s="79" t="b">
        <v>0</v>
      </c>
      <c r="AK191" s="79">
        <v>1</v>
      </c>
      <c r="AL191" s="85" t="s">
        <v>1760</v>
      </c>
      <c r="AM191" s="79" t="s">
        <v>1814</v>
      </c>
      <c r="AN191" s="79" t="b">
        <v>0</v>
      </c>
      <c r="AO191" s="85" t="s">
        <v>1617</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v>0</v>
      </c>
      <c r="BE191" s="49">
        <v>0</v>
      </c>
      <c r="BF191" s="48">
        <v>1</v>
      </c>
      <c r="BG191" s="49">
        <v>5.2631578947368425</v>
      </c>
      <c r="BH191" s="48">
        <v>0</v>
      </c>
      <c r="BI191" s="49">
        <v>0</v>
      </c>
      <c r="BJ191" s="48">
        <v>18</v>
      </c>
      <c r="BK191" s="49">
        <v>94.73684210526316</v>
      </c>
      <c r="BL191" s="48">
        <v>19</v>
      </c>
    </row>
    <row r="192" spans="1:64" ht="15">
      <c r="A192" s="64" t="s">
        <v>347</v>
      </c>
      <c r="B192" s="64" t="s">
        <v>346</v>
      </c>
      <c r="C192" s="65" t="s">
        <v>5416</v>
      </c>
      <c r="D192" s="66">
        <v>3</v>
      </c>
      <c r="E192" s="67" t="s">
        <v>132</v>
      </c>
      <c r="F192" s="68">
        <v>32</v>
      </c>
      <c r="G192" s="65"/>
      <c r="H192" s="69"/>
      <c r="I192" s="70"/>
      <c r="J192" s="70"/>
      <c r="K192" s="34" t="s">
        <v>65</v>
      </c>
      <c r="L192" s="77">
        <v>192</v>
      </c>
      <c r="M192" s="77"/>
      <c r="N192" s="72"/>
      <c r="O192" s="79" t="s">
        <v>528</v>
      </c>
      <c r="P192" s="81">
        <v>43573.328252314815</v>
      </c>
      <c r="Q192" s="79" t="s">
        <v>664</v>
      </c>
      <c r="R192" s="79"/>
      <c r="S192" s="79"/>
      <c r="T192" s="79"/>
      <c r="U192" s="79"/>
      <c r="V192" s="82" t="s">
        <v>1130</v>
      </c>
      <c r="W192" s="81">
        <v>43573.328252314815</v>
      </c>
      <c r="X192" s="82" t="s">
        <v>1359</v>
      </c>
      <c r="Y192" s="79"/>
      <c r="Z192" s="79"/>
      <c r="AA192" s="85" t="s">
        <v>1618</v>
      </c>
      <c r="AB192" s="79"/>
      <c r="AC192" s="79" t="b">
        <v>0</v>
      </c>
      <c r="AD192" s="79">
        <v>0</v>
      </c>
      <c r="AE192" s="85" t="s">
        <v>1760</v>
      </c>
      <c r="AF192" s="79" t="b">
        <v>0</v>
      </c>
      <c r="AG192" s="79" t="s">
        <v>1797</v>
      </c>
      <c r="AH192" s="79"/>
      <c r="AI192" s="85" t="s">
        <v>1760</v>
      </c>
      <c r="AJ192" s="79" t="b">
        <v>0</v>
      </c>
      <c r="AK192" s="79">
        <v>1</v>
      </c>
      <c r="AL192" s="85" t="s">
        <v>1617</v>
      </c>
      <c r="AM192" s="79" t="s">
        <v>1808</v>
      </c>
      <c r="AN192" s="79" t="b">
        <v>0</v>
      </c>
      <c r="AO192" s="85" t="s">
        <v>1617</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c r="BE192" s="49"/>
      <c r="BF192" s="48"/>
      <c r="BG192" s="49"/>
      <c r="BH192" s="48"/>
      <c r="BI192" s="49"/>
      <c r="BJ192" s="48"/>
      <c r="BK192" s="49"/>
      <c r="BL192" s="48"/>
    </row>
    <row r="193" spans="1:64" ht="15">
      <c r="A193" s="64" t="s">
        <v>347</v>
      </c>
      <c r="B193" s="64" t="s">
        <v>343</v>
      </c>
      <c r="C193" s="65" t="s">
        <v>5417</v>
      </c>
      <c r="D193" s="66">
        <v>3</v>
      </c>
      <c r="E193" s="67" t="s">
        <v>136</v>
      </c>
      <c r="F193" s="68">
        <v>23.333333333333336</v>
      </c>
      <c r="G193" s="65"/>
      <c r="H193" s="69"/>
      <c r="I193" s="70"/>
      <c r="J193" s="70"/>
      <c r="K193" s="34" t="s">
        <v>65</v>
      </c>
      <c r="L193" s="77">
        <v>193</v>
      </c>
      <c r="M193" s="77"/>
      <c r="N193" s="72"/>
      <c r="O193" s="79" t="s">
        <v>528</v>
      </c>
      <c r="P193" s="81">
        <v>43573.328252314815</v>
      </c>
      <c r="Q193" s="79" t="s">
        <v>664</v>
      </c>
      <c r="R193" s="79"/>
      <c r="S193" s="79"/>
      <c r="T193" s="79"/>
      <c r="U193" s="79"/>
      <c r="V193" s="82" t="s">
        <v>1130</v>
      </c>
      <c r="W193" s="81">
        <v>43573.328252314815</v>
      </c>
      <c r="X193" s="82" t="s">
        <v>1359</v>
      </c>
      <c r="Y193" s="79"/>
      <c r="Z193" s="79"/>
      <c r="AA193" s="85" t="s">
        <v>1618</v>
      </c>
      <c r="AB193" s="79"/>
      <c r="AC193" s="79" t="b">
        <v>0</v>
      </c>
      <c r="AD193" s="79">
        <v>0</v>
      </c>
      <c r="AE193" s="85" t="s">
        <v>1760</v>
      </c>
      <c r="AF193" s="79" t="b">
        <v>0</v>
      </c>
      <c r="AG193" s="79" t="s">
        <v>1797</v>
      </c>
      <c r="AH193" s="79"/>
      <c r="AI193" s="85" t="s">
        <v>1760</v>
      </c>
      <c r="AJ193" s="79" t="b">
        <v>0</v>
      </c>
      <c r="AK193" s="79">
        <v>1</v>
      </c>
      <c r="AL193" s="85" t="s">
        <v>1617</v>
      </c>
      <c r="AM193" s="79" t="s">
        <v>1808</v>
      </c>
      <c r="AN193" s="79" t="b">
        <v>0</v>
      </c>
      <c r="AO193" s="85" t="s">
        <v>1617</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2</v>
      </c>
      <c r="BC193" s="78" t="str">
        <f>REPLACE(INDEX(GroupVertices[Group],MATCH(Edges[[#This Row],[Vertex 2]],GroupVertices[Vertex],0)),1,1,"")</f>
        <v>2</v>
      </c>
      <c r="BD193" s="48">
        <v>0</v>
      </c>
      <c r="BE193" s="49">
        <v>0</v>
      </c>
      <c r="BF193" s="48">
        <v>1</v>
      </c>
      <c r="BG193" s="49">
        <v>4.545454545454546</v>
      </c>
      <c r="BH193" s="48">
        <v>0</v>
      </c>
      <c r="BI193" s="49">
        <v>0</v>
      </c>
      <c r="BJ193" s="48">
        <v>21</v>
      </c>
      <c r="BK193" s="49">
        <v>95.45454545454545</v>
      </c>
      <c r="BL193" s="48">
        <v>22</v>
      </c>
    </row>
    <row r="194" spans="1:64" ht="15">
      <c r="A194" s="64" t="s">
        <v>347</v>
      </c>
      <c r="B194" s="64" t="s">
        <v>431</v>
      </c>
      <c r="C194" s="65" t="s">
        <v>5416</v>
      </c>
      <c r="D194" s="66">
        <v>3</v>
      </c>
      <c r="E194" s="67" t="s">
        <v>132</v>
      </c>
      <c r="F194" s="68">
        <v>32</v>
      </c>
      <c r="G194" s="65"/>
      <c r="H194" s="69"/>
      <c r="I194" s="70"/>
      <c r="J194" s="70"/>
      <c r="K194" s="34" t="s">
        <v>65</v>
      </c>
      <c r="L194" s="77">
        <v>194</v>
      </c>
      <c r="M194" s="77"/>
      <c r="N194" s="72"/>
      <c r="O194" s="79" t="s">
        <v>528</v>
      </c>
      <c r="P194" s="81">
        <v>43578.59579861111</v>
      </c>
      <c r="Q194" s="79" t="s">
        <v>539</v>
      </c>
      <c r="R194" s="82" t="s">
        <v>756</v>
      </c>
      <c r="S194" s="79" t="s">
        <v>855</v>
      </c>
      <c r="T194" s="79"/>
      <c r="U194" s="79"/>
      <c r="V194" s="82" t="s">
        <v>1130</v>
      </c>
      <c r="W194" s="81">
        <v>43578.59579861111</v>
      </c>
      <c r="X194" s="82" t="s">
        <v>1360</v>
      </c>
      <c r="Y194" s="79"/>
      <c r="Z194" s="79"/>
      <c r="AA194" s="85" t="s">
        <v>1619</v>
      </c>
      <c r="AB194" s="79"/>
      <c r="AC194" s="79" t="b">
        <v>0</v>
      </c>
      <c r="AD194" s="79">
        <v>0</v>
      </c>
      <c r="AE194" s="85" t="s">
        <v>1760</v>
      </c>
      <c r="AF194" s="79" t="b">
        <v>0</v>
      </c>
      <c r="AG194" s="79" t="s">
        <v>1797</v>
      </c>
      <c r="AH194" s="79"/>
      <c r="AI194" s="85" t="s">
        <v>1760</v>
      </c>
      <c r="AJ194" s="79" t="b">
        <v>0</v>
      </c>
      <c r="AK194" s="79">
        <v>5</v>
      </c>
      <c r="AL194" s="85" t="s">
        <v>1716</v>
      </c>
      <c r="AM194" s="79" t="s">
        <v>1808</v>
      </c>
      <c r="AN194" s="79" t="b">
        <v>0</v>
      </c>
      <c r="AO194" s="85" t="s">
        <v>1716</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c r="BE194" s="49"/>
      <c r="BF194" s="48"/>
      <c r="BG194" s="49"/>
      <c r="BH194" s="48"/>
      <c r="BI194" s="49"/>
      <c r="BJ194" s="48"/>
      <c r="BK194" s="49"/>
      <c r="BL194" s="48"/>
    </row>
    <row r="195" spans="1:64" ht="15">
      <c r="A195" s="64" t="s">
        <v>347</v>
      </c>
      <c r="B195" s="64" t="s">
        <v>343</v>
      </c>
      <c r="C195" s="65" t="s">
        <v>5417</v>
      </c>
      <c r="D195" s="66">
        <v>3</v>
      </c>
      <c r="E195" s="67" t="s">
        <v>136</v>
      </c>
      <c r="F195" s="68">
        <v>23.333333333333336</v>
      </c>
      <c r="G195" s="65"/>
      <c r="H195" s="69"/>
      <c r="I195" s="70"/>
      <c r="J195" s="70"/>
      <c r="K195" s="34" t="s">
        <v>65</v>
      </c>
      <c r="L195" s="77">
        <v>195</v>
      </c>
      <c r="M195" s="77"/>
      <c r="N195" s="72"/>
      <c r="O195" s="79" t="s">
        <v>528</v>
      </c>
      <c r="P195" s="81">
        <v>43578.59579861111</v>
      </c>
      <c r="Q195" s="79" t="s">
        <v>539</v>
      </c>
      <c r="R195" s="82" t="s">
        <v>756</v>
      </c>
      <c r="S195" s="79" t="s">
        <v>855</v>
      </c>
      <c r="T195" s="79"/>
      <c r="U195" s="79"/>
      <c r="V195" s="82" t="s">
        <v>1130</v>
      </c>
      <c r="W195" s="81">
        <v>43578.59579861111</v>
      </c>
      <c r="X195" s="82" t="s">
        <v>1360</v>
      </c>
      <c r="Y195" s="79"/>
      <c r="Z195" s="79"/>
      <c r="AA195" s="85" t="s">
        <v>1619</v>
      </c>
      <c r="AB195" s="79"/>
      <c r="AC195" s="79" t="b">
        <v>0</v>
      </c>
      <c r="AD195" s="79">
        <v>0</v>
      </c>
      <c r="AE195" s="85" t="s">
        <v>1760</v>
      </c>
      <c r="AF195" s="79" t="b">
        <v>0</v>
      </c>
      <c r="AG195" s="79" t="s">
        <v>1797</v>
      </c>
      <c r="AH195" s="79"/>
      <c r="AI195" s="85" t="s">
        <v>1760</v>
      </c>
      <c r="AJ195" s="79" t="b">
        <v>0</v>
      </c>
      <c r="AK195" s="79">
        <v>5</v>
      </c>
      <c r="AL195" s="85" t="s">
        <v>1716</v>
      </c>
      <c r="AM195" s="79" t="s">
        <v>1808</v>
      </c>
      <c r="AN195" s="79" t="b">
        <v>0</v>
      </c>
      <c r="AO195" s="85" t="s">
        <v>1716</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2</v>
      </c>
      <c r="BC195" s="78" t="str">
        <f>REPLACE(INDEX(GroupVertices[Group],MATCH(Edges[[#This Row],[Vertex 2]],GroupVertices[Vertex],0)),1,1,"")</f>
        <v>2</v>
      </c>
      <c r="BD195" s="48">
        <v>0</v>
      </c>
      <c r="BE195" s="49">
        <v>0</v>
      </c>
      <c r="BF195" s="48">
        <v>1</v>
      </c>
      <c r="BG195" s="49">
        <v>5.882352941176471</v>
      </c>
      <c r="BH195" s="48">
        <v>0</v>
      </c>
      <c r="BI195" s="49">
        <v>0</v>
      </c>
      <c r="BJ195" s="48">
        <v>16</v>
      </c>
      <c r="BK195" s="49">
        <v>94.11764705882354</v>
      </c>
      <c r="BL195" s="48">
        <v>17</v>
      </c>
    </row>
    <row r="196" spans="1:64" ht="15">
      <c r="A196" s="64" t="s">
        <v>348</v>
      </c>
      <c r="B196" s="64" t="s">
        <v>348</v>
      </c>
      <c r="C196" s="65" t="s">
        <v>5416</v>
      </c>
      <c r="D196" s="66">
        <v>3</v>
      </c>
      <c r="E196" s="67" t="s">
        <v>132</v>
      </c>
      <c r="F196" s="68">
        <v>32</v>
      </c>
      <c r="G196" s="65"/>
      <c r="H196" s="69"/>
      <c r="I196" s="70"/>
      <c r="J196" s="70"/>
      <c r="K196" s="34" t="s">
        <v>65</v>
      </c>
      <c r="L196" s="77">
        <v>196</v>
      </c>
      <c r="M196" s="77"/>
      <c r="N196" s="72"/>
      <c r="O196" s="79" t="s">
        <v>176</v>
      </c>
      <c r="P196" s="81">
        <v>43578.60865740741</v>
      </c>
      <c r="Q196" s="79" t="s">
        <v>665</v>
      </c>
      <c r="R196" s="82" t="s">
        <v>804</v>
      </c>
      <c r="S196" s="79" t="s">
        <v>891</v>
      </c>
      <c r="T196" s="79"/>
      <c r="U196" s="79"/>
      <c r="V196" s="82" t="s">
        <v>1131</v>
      </c>
      <c r="W196" s="81">
        <v>43578.60865740741</v>
      </c>
      <c r="X196" s="82" t="s">
        <v>1361</v>
      </c>
      <c r="Y196" s="79"/>
      <c r="Z196" s="79"/>
      <c r="AA196" s="85" t="s">
        <v>1620</v>
      </c>
      <c r="AB196" s="79"/>
      <c r="AC196" s="79" t="b">
        <v>0</v>
      </c>
      <c r="AD196" s="79">
        <v>0</v>
      </c>
      <c r="AE196" s="85" t="s">
        <v>1760</v>
      </c>
      <c r="AF196" s="79" t="b">
        <v>0</v>
      </c>
      <c r="AG196" s="79" t="s">
        <v>1797</v>
      </c>
      <c r="AH196" s="79"/>
      <c r="AI196" s="85" t="s">
        <v>1760</v>
      </c>
      <c r="AJ196" s="79" t="b">
        <v>0</v>
      </c>
      <c r="AK196" s="79">
        <v>0</v>
      </c>
      <c r="AL196" s="85" t="s">
        <v>1760</v>
      </c>
      <c r="AM196" s="79" t="s">
        <v>1818</v>
      </c>
      <c r="AN196" s="79" t="b">
        <v>0</v>
      </c>
      <c r="AO196" s="85" t="s">
        <v>1620</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0</v>
      </c>
      <c r="BE196" s="49">
        <v>0</v>
      </c>
      <c r="BF196" s="48">
        <v>2</v>
      </c>
      <c r="BG196" s="49">
        <v>14.285714285714286</v>
      </c>
      <c r="BH196" s="48">
        <v>0</v>
      </c>
      <c r="BI196" s="49">
        <v>0</v>
      </c>
      <c r="BJ196" s="48">
        <v>12</v>
      </c>
      <c r="BK196" s="49">
        <v>85.71428571428571</v>
      </c>
      <c r="BL196" s="48">
        <v>14</v>
      </c>
    </row>
    <row r="197" spans="1:64" ht="15">
      <c r="A197" s="64" t="s">
        <v>349</v>
      </c>
      <c r="B197" s="64" t="s">
        <v>349</v>
      </c>
      <c r="C197" s="65" t="s">
        <v>5416</v>
      </c>
      <c r="D197" s="66">
        <v>3</v>
      </c>
      <c r="E197" s="67" t="s">
        <v>132</v>
      </c>
      <c r="F197" s="68">
        <v>32</v>
      </c>
      <c r="G197" s="65"/>
      <c r="H197" s="69"/>
      <c r="I197" s="70"/>
      <c r="J197" s="70"/>
      <c r="K197" s="34" t="s">
        <v>65</v>
      </c>
      <c r="L197" s="77">
        <v>197</v>
      </c>
      <c r="M197" s="77"/>
      <c r="N197" s="72"/>
      <c r="O197" s="79" t="s">
        <v>176</v>
      </c>
      <c r="P197" s="81">
        <v>43578.62329861111</v>
      </c>
      <c r="Q197" s="79" t="s">
        <v>666</v>
      </c>
      <c r="R197" s="82" t="s">
        <v>814</v>
      </c>
      <c r="S197" s="79" t="s">
        <v>901</v>
      </c>
      <c r="T197" s="79"/>
      <c r="U197" s="79"/>
      <c r="V197" s="82" t="s">
        <v>1132</v>
      </c>
      <c r="W197" s="81">
        <v>43578.62329861111</v>
      </c>
      <c r="X197" s="82" t="s">
        <v>1362</v>
      </c>
      <c r="Y197" s="79"/>
      <c r="Z197" s="79"/>
      <c r="AA197" s="85" t="s">
        <v>1621</v>
      </c>
      <c r="AB197" s="79"/>
      <c r="AC197" s="79" t="b">
        <v>0</v>
      </c>
      <c r="AD197" s="79">
        <v>1</v>
      </c>
      <c r="AE197" s="85" t="s">
        <v>1760</v>
      </c>
      <c r="AF197" s="79" t="b">
        <v>0</v>
      </c>
      <c r="AG197" s="79" t="s">
        <v>1797</v>
      </c>
      <c r="AH197" s="79"/>
      <c r="AI197" s="85" t="s">
        <v>1760</v>
      </c>
      <c r="AJ197" s="79" t="b">
        <v>0</v>
      </c>
      <c r="AK197" s="79">
        <v>1</v>
      </c>
      <c r="AL197" s="85" t="s">
        <v>1760</v>
      </c>
      <c r="AM197" s="79" t="s">
        <v>1835</v>
      </c>
      <c r="AN197" s="79" t="b">
        <v>0</v>
      </c>
      <c r="AO197" s="85" t="s">
        <v>1621</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50</v>
      </c>
      <c r="BC197" s="78" t="str">
        <f>REPLACE(INDEX(GroupVertices[Group],MATCH(Edges[[#This Row],[Vertex 2]],GroupVertices[Vertex],0)),1,1,"")</f>
        <v>50</v>
      </c>
      <c r="BD197" s="48">
        <v>0</v>
      </c>
      <c r="BE197" s="49">
        <v>0</v>
      </c>
      <c r="BF197" s="48">
        <v>1</v>
      </c>
      <c r="BG197" s="49">
        <v>11.11111111111111</v>
      </c>
      <c r="BH197" s="48">
        <v>0</v>
      </c>
      <c r="BI197" s="49">
        <v>0</v>
      </c>
      <c r="BJ197" s="48">
        <v>8</v>
      </c>
      <c r="BK197" s="49">
        <v>88.88888888888889</v>
      </c>
      <c r="BL197" s="48">
        <v>9</v>
      </c>
    </row>
    <row r="198" spans="1:64" ht="15">
      <c r="A198" s="64" t="s">
        <v>350</v>
      </c>
      <c r="B198" s="64" t="s">
        <v>349</v>
      </c>
      <c r="C198" s="65" t="s">
        <v>5416</v>
      </c>
      <c r="D198" s="66">
        <v>3</v>
      </c>
      <c r="E198" s="67" t="s">
        <v>132</v>
      </c>
      <c r="F198" s="68">
        <v>32</v>
      </c>
      <c r="G198" s="65"/>
      <c r="H198" s="69"/>
      <c r="I198" s="70"/>
      <c r="J198" s="70"/>
      <c r="K198" s="34" t="s">
        <v>65</v>
      </c>
      <c r="L198" s="77">
        <v>198</v>
      </c>
      <c r="M198" s="77"/>
      <c r="N198" s="72"/>
      <c r="O198" s="79" t="s">
        <v>528</v>
      </c>
      <c r="P198" s="81">
        <v>43578.626550925925</v>
      </c>
      <c r="Q198" s="79" t="s">
        <v>667</v>
      </c>
      <c r="R198" s="82" t="s">
        <v>814</v>
      </c>
      <c r="S198" s="79" t="s">
        <v>901</v>
      </c>
      <c r="T198" s="79"/>
      <c r="U198" s="79"/>
      <c r="V198" s="82" t="s">
        <v>1133</v>
      </c>
      <c r="W198" s="81">
        <v>43578.626550925925</v>
      </c>
      <c r="X198" s="82" t="s">
        <v>1363</v>
      </c>
      <c r="Y198" s="79"/>
      <c r="Z198" s="79"/>
      <c r="AA198" s="85" t="s">
        <v>1622</v>
      </c>
      <c r="AB198" s="79"/>
      <c r="AC198" s="79" t="b">
        <v>0</v>
      </c>
      <c r="AD198" s="79">
        <v>0</v>
      </c>
      <c r="AE198" s="85" t="s">
        <v>1760</v>
      </c>
      <c r="AF198" s="79" t="b">
        <v>0</v>
      </c>
      <c r="AG198" s="79" t="s">
        <v>1797</v>
      </c>
      <c r="AH198" s="79"/>
      <c r="AI198" s="85" t="s">
        <v>1760</v>
      </c>
      <c r="AJ198" s="79" t="b">
        <v>0</v>
      </c>
      <c r="AK198" s="79">
        <v>1</v>
      </c>
      <c r="AL198" s="85" t="s">
        <v>1621</v>
      </c>
      <c r="AM198" s="79" t="s">
        <v>1807</v>
      </c>
      <c r="AN198" s="79" t="b">
        <v>0</v>
      </c>
      <c r="AO198" s="85" t="s">
        <v>1621</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50</v>
      </c>
      <c r="BC198" s="78" t="str">
        <f>REPLACE(INDEX(GroupVertices[Group],MATCH(Edges[[#This Row],[Vertex 2]],GroupVertices[Vertex],0)),1,1,"")</f>
        <v>50</v>
      </c>
      <c r="BD198" s="48">
        <v>0</v>
      </c>
      <c r="BE198" s="49">
        <v>0</v>
      </c>
      <c r="BF198" s="48">
        <v>1</v>
      </c>
      <c r="BG198" s="49">
        <v>9.090909090909092</v>
      </c>
      <c r="BH198" s="48">
        <v>0</v>
      </c>
      <c r="BI198" s="49">
        <v>0</v>
      </c>
      <c r="BJ198" s="48">
        <v>10</v>
      </c>
      <c r="BK198" s="49">
        <v>90.9090909090909</v>
      </c>
      <c r="BL198" s="48">
        <v>11</v>
      </c>
    </row>
    <row r="199" spans="1:64" ht="15">
      <c r="A199" s="64" t="s">
        <v>351</v>
      </c>
      <c r="B199" s="64" t="s">
        <v>491</v>
      </c>
      <c r="C199" s="65" t="s">
        <v>5416</v>
      </c>
      <c r="D199" s="66">
        <v>3</v>
      </c>
      <c r="E199" s="67" t="s">
        <v>132</v>
      </c>
      <c r="F199" s="68">
        <v>32</v>
      </c>
      <c r="G199" s="65"/>
      <c r="H199" s="69"/>
      <c r="I199" s="70"/>
      <c r="J199" s="70"/>
      <c r="K199" s="34" t="s">
        <v>65</v>
      </c>
      <c r="L199" s="77">
        <v>199</v>
      </c>
      <c r="M199" s="77"/>
      <c r="N199" s="72"/>
      <c r="O199" s="79" t="s">
        <v>528</v>
      </c>
      <c r="P199" s="81">
        <v>43578.626655092594</v>
      </c>
      <c r="Q199" s="79" t="s">
        <v>668</v>
      </c>
      <c r="R199" s="82" t="s">
        <v>815</v>
      </c>
      <c r="S199" s="79" t="s">
        <v>883</v>
      </c>
      <c r="T199" s="79"/>
      <c r="U199" s="79"/>
      <c r="V199" s="82" t="s">
        <v>1134</v>
      </c>
      <c r="W199" s="81">
        <v>43578.626655092594</v>
      </c>
      <c r="X199" s="82" t="s">
        <v>1364</v>
      </c>
      <c r="Y199" s="79"/>
      <c r="Z199" s="79"/>
      <c r="AA199" s="85" t="s">
        <v>1623</v>
      </c>
      <c r="AB199" s="85" t="s">
        <v>1750</v>
      </c>
      <c r="AC199" s="79" t="b">
        <v>0</v>
      </c>
      <c r="AD199" s="79">
        <v>0</v>
      </c>
      <c r="AE199" s="85" t="s">
        <v>1786</v>
      </c>
      <c r="AF199" s="79" t="b">
        <v>0</v>
      </c>
      <c r="AG199" s="79" t="s">
        <v>1797</v>
      </c>
      <c r="AH199" s="79"/>
      <c r="AI199" s="85" t="s">
        <v>1760</v>
      </c>
      <c r="AJ199" s="79" t="b">
        <v>0</v>
      </c>
      <c r="AK199" s="79">
        <v>0</v>
      </c>
      <c r="AL199" s="85" t="s">
        <v>1760</v>
      </c>
      <c r="AM199" s="79" t="s">
        <v>1814</v>
      </c>
      <c r="AN199" s="79" t="b">
        <v>0</v>
      </c>
      <c r="AO199" s="85" t="s">
        <v>1750</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17</v>
      </c>
      <c r="BC199" s="78" t="str">
        <f>REPLACE(INDEX(GroupVertices[Group],MATCH(Edges[[#This Row],[Vertex 2]],GroupVertices[Vertex],0)),1,1,"")</f>
        <v>17</v>
      </c>
      <c r="BD199" s="48"/>
      <c r="BE199" s="49"/>
      <c r="BF199" s="48"/>
      <c r="BG199" s="49"/>
      <c r="BH199" s="48"/>
      <c r="BI199" s="49"/>
      <c r="BJ199" s="48"/>
      <c r="BK199" s="49"/>
      <c r="BL199" s="48"/>
    </row>
    <row r="200" spans="1:64" ht="15">
      <c r="A200" s="64" t="s">
        <v>351</v>
      </c>
      <c r="B200" s="64" t="s">
        <v>492</v>
      </c>
      <c r="C200" s="65" t="s">
        <v>5416</v>
      </c>
      <c r="D200" s="66">
        <v>3</v>
      </c>
      <c r="E200" s="67" t="s">
        <v>132</v>
      </c>
      <c r="F200" s="68">
        <v>32</v>
      </c>
      <c r="G200" s="65"/>
      <c r="H200" s="69"/>
      <c r="I200" s="70"/>
      <c r="J200" s="70"/>
      <c r="K200" s="34" t="s">
        <v>65</v>
      </c>
      <c r="L200" s="77">
        <v>200</v>
      </c>
      <c r="M200" s="77"/>
      <c r="N200" s="72"/>
      <c r="O200" s="79" t="s">
        <v>528</v>
      </c>
      <c r="P200" s="81">
        <v>43578.626655092594</v>
      </c>
      <c r="Q200" s="79" t="s">
        <v>668</v>
      </c>
      <c r="R200" s="82" t="s">
        <v>815</v>
      </c>
      <c r="S200" s="79" t="s">
        <v>883</v>
      </c>
      <c r="T200" s="79"/>
      <c r="U200" s="79"/>
      <c r="V200" s="82" t="s">
        <v>1134</v>
      </c>
      <c r="W200" s="81">
        <v>43578.626655092594</v>
      </c>
      <c r="X200" s="82" t="s">
        <v>1364</v>
      </c>
      <c r="Y200" s="79"/>
      <c r="Z200" s="79"/>
      <c r="AA200" s="85" t="s">
        <v>1623</v>
      </c>
      <c r="AB200" s="85" t="s">
        <v>1750</v>
      </c>
      <c r="AC200" s="79" t="b">
        <v>0</v>
      </c>
      <c r="AD200" s="79">
        <v>0</v>
      </c>
      <c r="AE200" s="85" t="s">
        <v>1786</v>
      </c>
      <c r="AF200" s="79" t="b">
        <v>0</v>
      </c>
      <c r="AG200" s="79" t="s">
        <v>1797</v>
      </c>
      <c r="AH200" s="79"/>
      <c r="AI200" s="85" t="s">
        <v>1760</v>
      </c>
      <c r="AJ200" s="79" t="b">
        <v>0</v>
      </c>
      <c r="AK200" s="79">
        <v>0</v>
      </c>
      <c r="AL200" s="85" t="s">
        <v>1760</v>
      </c>
      <c r="AM200" s="79" t="s">
        <v>1814</v>
      </c>
      <c r="AN200" s="79" t="b">
        <v>0</v>
      </c>
      <c r="AO200" s="85" t="s">
        <v>1750</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17</v>
      </c>
      <c r="BC200" s="78" t="str">
        <f>REPLACE(INDEX(GroupVertices[Group],MATCH(Edges[[#This Row],[Vertex 2]],GroupVertices[Vertex],0)),1,1,"")</f>
        <v>17</v>
      </c>
      <c r="BD200" s="48"/>
      <c r="BE200" s="49"/>
      <c r="BF200" s="48"/>
      <c r="BG200" s="49"/>
      <c r="BH200" s="48"/>
      <c r="BI200" s="49"/>
      <c r="BJ200" s="48"/>
      <c r="BK200" s="49"/>
      <c r="BL200" s="48"/>
    </row>
    <row r="201" spans="1:64" ht="15">
      <c r="A201" s="64" t="s">
        <v>351</v>
      </c>
      <c r="B201" s="64" t="s">
        <v>493</v>
      </c>
      <c r="C201" s="65" t="s">
        <v>5416</v>
      </c>
      <c r="D201" s="66">
        <v>3</v>
      </c>
      <c r="E201" s="67" t="s">
        <v>132</v>
      </c>
      <c r="F201" s="68">
        <v>32</v>
      </c>
      <c r="G201" s="65"/>
      <c r="H201" s="69"/>
      <c r="I201" s="70"/>
      <c r="J201" s="70"/>
      <c r="K201" s="34" t="s">
        <v>65</v>
      </c>
      <c r="L201" s="77">
        <v>201</v>
      </c>
      <c r="M201" s="77"/>
      <c r="N201" s="72"/>
      <c r="O201" s="79" t="s">
        <v>529</v>
      </c>
      <c r="P201" s="81">
        <v>43578.626655092594</v>
      </c>
      <c r="Q201" s="79" t="s">
        <v>668</v>
      </c>
      <c r="R201" s="82" t="s">
        <v>815</v>
      </c>
      <c r="S201" s="79" t="s">
        <v>883</v>
      </c>
      <c r="T201" s="79"/>
      <c r="U201" s="79"/>
      <c r="V201" s="82" t="s">
        <v>1134</v>
      </c>
      <c r="W201" s="81">
        <v>43578.626655092594</v>
      </c>
      <c r="X201" s="82" t="s">
        <v>1364</v>
      </c>
      <c r="Y201" s="79"/>
      <c r="Z201" s="79"/>
      <c r="AA201" s="85" t="s">
        <v>1623</v>
      </c>
      <c r="AB201" s="85" t="s">
        <v>1750</v>
      </c>
      <c r="AC201" s="79" t="b">
        <v>0</v>
      </c>
      <c r="AD201" s="79">
        <v>0</v>
      </c>
      <c r="AE201" s="85" t="s">
        <v>1786</v>
      </c>
      <c r="AF201" s="79" t="b">
        <v>0</v>
      </c>
      <c r="AG201" s="79" t="s">
        <v>1797</v>
      </c>
      <c r="AH201" s="79"/>
      <c r="AI201" s="85" t="s">
        <v>1760</v>
      </c>
      <c r="AJ201" s="79" t="b">
        <v>0</v>
      </c>
      <c r="AK201" s="79">
        <v>0</v>
      </c>
      <c r="AL201" s="85" t="s">
        <v>1760</v>
      </c>
      <c r="AM201" s="79" t="s">
        <v>1814</v>
      </c>
      <c r="AN201" s="79" t="b">
        <v>0</v>
      </c>
      <c r="AO201" s="85" t="s">
        <v>1750</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17</v>
      </c>
      <c r="BC201" s="78" t="str">
        <f>REPLACE(INDEX(GroupVertices[Group],MATCH(Edges[[#This Row],[Vertex 2]],GroupVertices[Vertex],0)),1,1,"")</f>
        <v>17</v>
      </c>
      <c r="BD201" s="48">
        <v>1</v>
      </c>
      <c r="BE201" s="49">
        <v>2.0833333333333335</v>
      </c>
      <c r="BF201" s="48">
        <v>2</v>
      </c>
      <c r="BG201" s="49">
        <v>4.166666666666667</v>
      </c>
      <c r="BH201" s="48">
        <v>0</v>
      </c>
      <c r="BI201" s="49">
        <v>0</v>
      </c>
      <c r="BJ201" s="48">
        <v>45</v>
      </c>
      <c r="BK201" s="49">
        <v>93.75</v>
      </c>
      <c r="BL201" s="48">
        <v>48</v>
      </c>
    </row>
    <row r="202" spans="1:64" ht="15">
      <c r="A202" s="64" t="s">
        <v>352</v>
      </c>
      <c r="B202" s="64" t="s">
        <v>354</v>
      </c>
      <c r="C202" s="65" t="s">
        <v>5416</v>
      </c>
      <c r="D202" s="66">
        <v>3</v>
      </c>
      <c r="E202" s="67" t="s">
        <v>132</v>
      </c>
      <c r="F202" s="68">
        <v>32</v>
      </c>
      <c r="G202" s="65"/>
      <c r="H202" s="69"/>
      <c r="I202" s="70"/>
      <c r="J202" s="70"/>
      <c r="K202" s="34" t="s">
        <v>65</v>
      </c>
      <c r="L202" s="77">
        <v>202</v>
      </c>
      <c r="M202" s="77"/>
      <c r="N202" s="72"/>
      <c r="O202" s="79" t="s">
        <v>528</v>
      </c>
      <c r="P202" s="81">
        <v>43578.627488425926</v>
      </c>
      <c r="Q202" s="79" t="s">
        <v>669</v>
      </c>
      <c r="R202" s="82" t="s">
        <v>816</v>
      </c>
      <c r="S202" s="79" t="s">
        <v>901</v>
      </c>
      <c r="T202" s="79"/>
      <c r="U202" s="79"/>
      <c r="V202" s="82" t="s">
        <v>1135</v>
      </c>
      <c r="W202" s="81">
        <v>43578.627488425926</v>
      </c>
      <c r="X202" s="82" t="s">
        <v>1365</v>
      </c>
      <c r="Y202" s="79"/>
      <c r="Z202" s="79"/>
      <c r="AA202" s="85" t="s">
        <v>1624</v>
      </c>
      <c r="AB202" s="79"/>
      <c r="AC202" s="79" t="b">
        <v>0</v>
      </c>
      <c r="AD202" s="79">
        <v>0</v>
      </c>
      <c r="AE202" s="85" t="s">
        <v>1760</v>
      </c>
      <c r="AF202" s="79" t="b">
        <v>0</v>
      </c>
      <c r="AG202" s="79" t="s">
        <v>1797</v>
      </c>
      <c r="AH202" s="79"/>
      <c r="AI202" s="85" t="s">
        <v>1760</v>
      </c>
      <c r="AJ202" s="79" t="b">
        <v>0</v>
      </c>
      <c r="AK202" s="79">
        <v>3</v>
      </c>
      <c r="AL202" s="85" t="s">
        <v>1626</v>
      </c>
      <c r="AM202" s="79" t="s">
        <v>1814</v>
      </c>
      <c r="AN202" s="79" t="b">
        <v>0</v>
      </c>
      <c r="AO202" s="85" t="s">
        <v>1626</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16</v>
      </c>
      <c r="BC202" s="78" t="str">
        <f>REPLACE(INDEX(GroupVertices[Group],MATCH(Edges[[#This Row],[Vertex 2]],GroupVertices[Vertex],0)),1,1,"")</f>
        <v>16</v>
      </c>
      <c r="BD202" s="48">
        <v>0</v>
      </c>
      <c r="BE202" s="49">
        <v>0</v>
      </c>
      <c r="BF202" s="48">
        <v>1</v>
      </c>
      <c r="BG202" s="49">
        <v>9.090909090909092</v>
      </c>
      <c r="BH202" s="48">
        <v>0</v>
      </c>
      <c r="BI202" s="49">
        <v>0</v>
      </c>
      <c r="BJ202" s="48">
        <v>10</v>
      </c>
      <c r="BK202" s="49">
        <v>90.9090909090909</v>
      </c>
      <c r="BL202" s="48">
        <v>11</v>
      </c>
    </row>
    <row r="203" spans="1:64" ht="15">
      <c r="A203" s="64" t="s">
        <v>353</v>
      </c>
      <c r="B203" s="64" t="s">
        <v>354</v>
      </c>
      <c r="C203" s="65" t="s">
        <v>5416</v>
      </c>
      <c r="D203" s="66">
        <v>3</v>
      </c>
      <c r="E203" s="67" t="s">
        <v>132</v>
      </c>
      <c r="F203" s="68">
        <v>32</v>
      </c>
      <c r="G203" s="65"/>
      <c r="H203" s="69"/>
      <c r="I203" s="70"/>
      <c r="J203" s="70"/>
      <c r="K203" s="34" t="s">
        <v>65</v>
      </c>
      <c r="L203" s="77">
        <v>203</v>
      </c>
      <c r="M203" s="77"/>
      <c r="N203" s="72"/>
      <c r="O203" s="79" t="s">
        <v>528</v>
      </c>
      <c r="P203" s="81">
        <v>43578.62835648148</v>
      </c>
      <c r="Q203" s="79" t="s">
        <v>669</v>
      </c>
      <c r="R203" s="82" t="s">
        <v>816</v>
      </c>
      <c r="S203" s="79" t="s">
        <v>901</v>
      </c>
      <c r="T203" s="79"/>
      <c r="U203" s="79"/>
      <c r="V203" s="82" t="s">
        <v>1136</v>
      </c>
      <c r="W203" s="81">
        <v>43578.62835648148</v>
      </c>
      <c r="X203" s="82" t="s">
        <v>1366</v>
      </c>
      <c r="Y203" s="79"/>
      <c r="Z203" s="79"/>
      <c r="AA203" s="85" t="s">
        <v>1625</v>
      </c>
      <c r="AB203" s="79"/>
      <c r="AC203" s="79" t="b">
        <v>0</v>
      </c>
      <c r="AD203" s="79">
        <v>0</v>
      </c>
      <c r="AE203" s="85" t="s">
        <v>1760</v>
      </c>
      <c r="AF203" s="79" t="b">
        <v>0</v>
      </c>
      <c r="AG203" s="79" t="s">
        <v>1797</v>
      </c>
      <c r="AH203" s="79"/>
      <c r="AI203" s="85" t="s">
        <v>1760</v>
      </c>
      <c r="AJ203" s="79" t="b">
        <v>0</v>
      </c>
      <c r="AK203" s="79">
        <v>3</v>
      </c>
      <c r="AL203" s="85" t="s">
        <v>1626</v>
      </c>
      <c r="AM203" s="79" t="s">
        <v>1814</v>
      </c>
      <c r="AN203" s="79" t="b">
        <v>0</v>
      </c>
      <c r="AO203" s="85" t="s">
        <v>1626</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16</v>
      </c>
      <c r="BC203" s="78" t="str">
        <f>REPLACE(INDEX(GroupVertices[Group],MATCH(Edges[[#This Row],[Vertex 2]],GroupVertices[Vertex],0)),1,1,"")</f>
        <v>16</v>
      </c>
      <c r="BD203" s="48">
        <v>0</v>
      </c>
      <c r="BE203" s="49">
        <v>0</v>
      </c>
      <c r="BF203" s="48">
        <v>1</v>
      </c>
      <c r="BG203" s="49">
        <v>9.090909090909092</v>
      </c>
      <c r="BH203" s="48">
        <v>0</v>
      </c>
      <c r="BI203" s="49">
        <v>0</v>
      </c>
      <c r="BJ203" s="48">
        <v>10</v>
      </c>
      <c r="BK203" s="49">
        <v>90.9090909090909</v>
      </c>
      <c r="BL203" s="48">
        <v>11</v>
      </c>
    </row>
    <row r="204" spans="1:64" ht="15">
      <c r="A204" s="64" t="s">
        <v>354</v>
      </c>
      <c r="B204" s="64" t="s">
        <v>354</v>
      </c>
      <c r="C204" s="65" t="s">
        <v>5416</v>
      </c>
      <c r="D204" s="66">
        <v>3</v>
      </c>
      <c r="E204" s="67" t="s">
        <v>132</v>
      </c>
      <c r="F204" s="68">
        <v>32</v>
      </c>
      <c r="G204" s="65"/>
      <c r="H204" s="69"/>
      <c r="I204" s="70"/>
      <c r="J204" s="70"/>
      <c r="K204" s="34" t="s">
        <v>65</v>
      </c>
      <c r="L204" s="77">
        <v>204</v>
      </c>
      <c r="M204" s="77"/>
      <c r="N204" s="72"/>
      <c r="O204" s="79" t="s">
        <v>176</v>
      </c>
      <c r="P204" s="81">
        <v>43578.62605324074</v>
      </c>
      <c r="Q204" s="79" t="s">
        <v>670</v>
      </c>
      <c r="R204" s="82" t="s">
        <v>816</v>
      </c>
      <c r="S204" s="79" t="s">
        <v>901</v>
      </c>
      <c r="T204" s="79"/>
      <c r="U204" s="79"/>
      <c r="V204" s="82" t="s">
        <v>1137</v>
      </c>
      <c r="W204" s="81">
        <v>43578.62605324074</v>
      </c>
      <c r="X204" s="82" t="s">
        <v>1367</v>
      </c>
      <c r="Y204" s="79"/>
      <c r="Z204" s="79"/>
      <c r="AA204" s="85" t="s">
        <v>1626</v>
      </c>
      <c r="AB204" s="79"/>
      <c r="AC204" s="79" t="b">
        <v>0</v>
      </c>
      <c r="AD204" s="79">
        <v>0</v>
      </c>
      <c r="AE204" s="85" t="s">
        <v>1760</v>
      </c>
      <c r="AF204" s="79" t="b">
        <v>0</v>
      </c>
      <c r="AG204" s="79" t="s">
        <v>1797</v>
      </c>
      <c r="AH204" s="79"/>
      <c r="AI204" s="85" t="s">
        <v>1760</v>
      </c>
      <c r="AJ204" s="79" t="b">
        <v>0</v>
      </c>
      <c r="AK204" s="79">
        <v>3</v>
      </c>
      <c r="AL204" s="85" t="s">
        <v>1760</v>
      </c>
      <c r="AM204" s="79" t="s">
        <v>1835</v>
      </c>
      <c r="AN204" s="79" t="b">
        <v>0</v>
      </c>
      <c r="AO204" s="85" t="s">
        <v>1626</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16</v>
      </c>
      <c r="BC204" s="78" t="str">
        <f>REPLACE(INDEX(GroupVertices[Group],MATCH(Edges[[#This Row],[Vertex 2]],GroupVertices[Vertex],0)),1,1,"")</f>
        <v>16</v>
      </c>
      <c r="BD204" s="48">
        <v>0</v>
      </c>
      <c r="BE204" s="49">
        <v>0</v>
      </c>
      <c r="BF204" s="48">
        <v>1</v>
      </c>
      <c r="BG204" s="49">
        <v>11.11111111111111</v>
      </c>
      <c r="BH204" s="48">
        <v>0</v>
      </c>
      <c r="BI204" s="49">
        <v>0</v>
      </c>
      <c r="BJ204" s="48">
        <v>8</v>
      </c>
      <c r="BK204" s="49">
        <v>88.88888888888889</v>
      </c>
      <c r="BL204" s="48">
        <v>9</v>
      </c>
    </row>
    <row r="205" spans="1:64" ht="15">
      <c r="A205" s="64" t="s">
        <v>355</v>
      </c>
      <c r="B205" s="64" t="s">
        <v>354</v>
      </c>
      <c r="C205" s="65" t="s">
        <v>5416</v>
      </c>
      <c r="D205" s="66">
        <v>3</v>
      </c>
      <c r="E205" s="67" t="s">
        <v>132</v>
      </c>
      <c r="F205" s="68">
        <v>32</v>
      </c>
      <c r="G205" s="65"/>
      <c r="H205" s="69"/>
      <c r="I205" s="70"/>
      <c r="J205" s="70"/>
      <c r="K205" s="34" t="s">
        <v>65</v>
      </c>
      <c r="L205" s="77">
        <v>205</v>
      </c>
      <c r="M205" s="77"/>
      <c r="N205" s="72"/>
      <c r="O205" s="79" t="s">
        <v>528</v>
      </c>
      <c r="P205" s="81">
        <v>43578.630844907406</v>
      </c>
      <c r="Q205" s="79" t="s">
        <v>669</v>
      </c>
      <c r="R205" s="82" t="s">
        <v>816</v>
      </c>
      <c r="S205" s="79" t="s">
        <v>901</v>
      </c>
      <c r="T205" s="79"/>
      <c r="U205" s="79"/>
      <c r="V205" s="82" t="s">
        <v>1138</v>
      </c>
      <c r="W205" s="81">
        <v>43578.630844907406</v>
      </c>
      <c r="X205" s="82" t="s">
        <v>1368</v>
      </c>
      <c r="Y205" s="79"/>
      <c r="Z205" s="79"/>
      <c r="AA205" s="85" t="s">
        <v>1627</v>
      </c>
      <c r="AB205" s="79"/>
      <c r="AC205" s="79" t="b">
        <v>0</v>
      </c>
      <c r="AD205" s="79">
        <v>0</v>
      </c>
      <c r="AE205" s="85" t="s">
        <v>1760</v>
      </c>
      <c r="AF205" s="79" t="b">
        <v>0</v>
      </c>
      <c r="AG205" s="79" t="s">
        <v>1797</v>
      </c>
      <c r="AH205" s="79"/>
      <c r="AI205" s="85" t="s">
        <v>1760</v>
      </c>
      <c r="AJ205" s="79" t="b">
        <v>0</v>
      </c>
      <c r="AK205" s="79">
        <v>3</v>
      </c>
      <c r="AL205" s="85" t="s">
        <v>1626</v>
      </c>
      <c r="AM205" s="79" t="s">
        <v>1810</v>
      </c>
      <c r="AN205" s="79" t="b">
        <v>0</v>
      </c>
      <c r="AO205" s="85" t="s">
        <v>1626</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16</v>
      </c>
      <c r="BC205" s="78" t="str">
        <f>REPLACE(INDEX(GroupVertices[Group],MATCH(Edges[[#This Row],[Vertex 2]],GroupVertices[Vertex],0)),1,1,"")</f>
        <v>16</v>
      </c>
      <c r="BD205" s="48">
        <v>0</v>
      </c>
      <c r="BE205" s="49">
        <v>0</v>
      </c>
      <c r="BF205" s="48">
        <v>1</v>
      </c>
      <c r="BG205" s="49">
        <v>9.090909090909092</v>
      </c>
      <c r="BH205" s="48">
        <v>0</v>
      </c>
      <c r="BI205" s="49">
        <v>0</v>
      </c>
      <c r="BJ205" s="48">
        <v>10</v>
      </c>
      <c r="BK205" s="49">
        <v>90.9090909090909</v>
      </c>
      <c r="BL205" s="48">
        <v>11</v>
      </c>
    </row>
    <row r="206" spans="1:64" ht="15">
      <c r="A206" s="64" t="s">
        <v>356</v>
      </c>
      <c r="B206" s="64" t="s">
        <v>494</v>
      </c>
      <c r="C206" s="65" t="s">
        <v>5416</v>
      </c>
      <c r="D206" s="66">
        <v>3</v>
      </c>
      <c r="E206" s="67" t="s">
        <v>132</v>
      </c>
      <c r="F206" s="68">
        <v>32</v>
      </c>
      <c r="G206" s="65"/>
      <c r="H206" s="69"/>
      <c r="I206" s="70"/>
      <c r="J206" s="70"/>
      <c r="K206" s="34" t="s">
        <v>65</v>
      </c>
      <c r="L206" s="77">
        <v>206</v>
      </c>
      <c r="M206" s="77"/>
      <c r="N206" s="72"/>
      <c r="O206" s="79" t="s">
        <v>528</v>
      </c>
      <c r="P206" s="81">
        <v>43578.63638888889</v>
      </c>
      <c r="Q206" s="79" t="s">
        <v>671</v>
      </c>
      <c r="R206" s="82" t="s">
        <v>817</v>
      </c>
      <c r="S206" s="79" t="s">
        <v>902</v>
      </c>
      <c r="T206" s="79"/>
      <c r="U206" s="79"/>
      <c r="V206" s="82" t="s">
        <v>1139</v>
      </c>
      <c r="W206" s="81">
        <v>43578.63638888889</v>
      </c>
      <c r="X206" s="82" t="s">
        <v>1369</v>
      </c>
      <c r="Y206" s="79"/>
      <c r="Z206" s="79"/>
      <c r="AA206" s="85" t="s">
        <v>1628</v>
      </c>
      <c r="AB206" s="79"/>
      <c r="AC206" s="79" t="b">
        <v>0</v>
      </c>
      <c r="AD206" s="79">
        <v>0</v>
      </c>
      <c r="AE206" s="85" t="s">
        <v>1760</v>
      </c>
      <c r="AF206" s="79" t="b">
        <v>0</v>
      </c>
      <c r="AG206" s="79" t="s">
        <v>1797</v>
      </c>
      <c r="AH206" s="79"/>
      <c r="AI206" s="85" t="s">
        <v>1760</v>
      </c>
      <c r="AJ206" s="79" t="b">
        <v>0</v>
      </c>
      <c r="AK206" s="79">
        <v>0</v>
      </c>
      <c r="AL206" s="85" t="s">
        <v>1760</v>
      </c>
      <c r="AM206" s="79" t="s">
        <v>1808</v>
      </c>
      <c r="AN206" s="79" t="b">
        <v>0</v>
      </c>
      <c r="AO206" s="85" t="s">
        <v>1628</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49</v>
      </c>
      <c r="BC206" s="78" t="str">
        <f>REPLACE(INDEX(GroupVertices[Group],MATCH(Edges[[#This Row],[Vertex 2]],GroupVertices[Vertex],0)),1,1,"")</f>
        <v>49</v>
      </c>
      <c r="BD206" s="48">
        <v>0</v>
      </c>
      <c r="BE206" s="49">
        <v>0</v>
      </c>
      <c r="BF206" s="48">
        <v>1</v>
      </c>
      <c r="BG206" s="49">
        <v>12.5</v>
      </c>
      <c r="BH206" s="48">
        <v>0</v>
      </c>
      <c r="BI206" s="49">
        <v>0</v>
      </c>
      <c r="BJ206" s="48">
        <v>7</v>
      </c>
      <c r="BK206" s="49">
        <v>87.5</v>
      </c>
      <c r="BL206" s="48">
        <v>8</v>
      </c>
    </row>
    <row r="207" spans="1:64" ht="15">
      <c r="A207" s="64" t="s">
        <v>357</v>
      </c>
      <c r="B207" s="64" t="s">
        <v>341</v>
      </c>
      <c r="C207" s="65" t="s">
        <v>5416</v>
      </c>
      <c r="D207" s="66">
        <v>3</v>
      </c>
      <c r="E207" s="67" t="s">
        <v>132</v>
      </c>
      <c r="F207" s="68">
        <v>32</v>
      </c>
      <c r="G207" s="65"/>
      <c r="H207" s="69"/>
      <c r="I207" s="70"/>
      <c r="J207" s="70"/>
      <c r="K207" s="34" t="s">
        <v>65</v>
      </c>
      <c r="L207" s="77">
        <v>207</v>
      </c>
      <c r="M207" s="77"/>
      <c r="N207" s="72"/>
      <c r="O207" s="79" t="s">
        <v>528</v>
      </c>
      <c r="P207" s="81">
        <v>43578.45931712963</v>
      </c>
      <c r="Q207" s="79" t="s">
        <v>672</v>
      </c>
      <c r="R207" s="79"/>
      <c r="S207" s="79"/>
      <c r="T207" s="79" t="s">
        <v>948</v>
      </c>
      <c r="U207" s="79"/>
      <c r="V207" s="82" t="s">
        <v>1140</v>
      </c>
      <c r="W207" s="81">
        <v>43578.45931712963</v>
      </c>
      <c r="X207" s="82" t="s">
        <v>1370</v>
      </c>
      <c r="Y207" s="79"/>
      <c r="Z207" s="79"/>
      <c r="AA207" s="85" t="s">
        <v>1629</v>
      </c>
      <c r="AB207" s="79"/>
      <c r="AC207" s="79" t="b">
        <v>0</v>
      </c>
      <c r="AD207" s="79">
        <v>0</v>
      </c>
      <c r="AE207" s="85" t="s">
        <v>1760</v>
      </c>
      <c r="AF207" s="79" t="b">
        <v>0</v>
      </c>
      <c r="AG207" s="79" t="s">
        <v>1797</v>
      </c>
      <c r="AH207" s="79"/>
      <c r="AI207" s="85" t="s">
        <v>1760</v>
      </c>
      <c r="AJ207" s="79" t="b">
        <v>0</v>
      </c>
      <c r="AK207" s="79">
        <v>1</v>
      </c>
      <c r="AL207" s="85" t="s">
        <v>1760</v>
      </c>
      <c r="AM207" s="79" t="s">
        <v>1814</v>
      </c>
      <c r="AN207" s="79" t="b">
        <v>0</v>
      </c>
      <c r="AO207" s="85" t="s">
        <v>1629</v>
      </c>
      <c r="AP207" s="79" t="s">
        <v>176</v>
      </c>
      <c r="AQ207" s="79">
        <v>0</v>
      </c>
      <c r="AR207" s="79">
        <v>0</v>
      </c>
      <c r="AS207" s="79" t="s">
        <v>1844</v>
      </c>
      <c r="AT207" s="79" t="s">
        <v>1848</v>
      </c>
      <c r="AU207" s="79" t="s">
        <v>1851</v>
      </c>
      <c r="AV207" s="79" t="s">
        <v>1858</v>
      </c>
      <c r="AW207" s="79" t="s">
        <v>1866</v>
      </c>
      <c r="AX207" s="79" t="s">
        <v>1874</v>
      </c>
      <c r="AY207" s="79" t="s">
        <v>1878</v>
      </c>
      <c r="AZ207" s="82" t="s">
        <v>1883</v>
      </c>
      <c r="BA207">
        <v>1</v>
      </c>
      <c r="BB207" s="78" t="str">
        <f>REPLACE(INDEX(GroupVertices[Group],MATCH(Edges[[#This Row],[Vertex 1]],GroupVertices[Vertex],0)),1,1,"")</f>
        <v>8</v>
      </c>
      <c r="BC207" s="78" t="str">
        <f>REPLACE(INDEX(GroupVertices[Group],MATCH(Edges[[#This Row],[Vertex 2]],GroupVertices[Vertex],0)),1,1,"")</f>
        <v>8</v>
      </c>
      <c r="BD207" s="48">
        <v>0</v>
      </c>
      <c r="BE207" s="49">
        <v>0</v>
      </c>
      <c r="BF207" s="48">
        <v>1</v>
      </c>
      <c r="BG207" s="49">
        <v>4.3478260869565215</v>
      </c>
      <c r="BH207" s="48">
        <v>0</v>
      </c>
      <c r="BI207" s="49">
        <v>0</v>
      </c>
      <c r="BJ207" s="48">
        <v>22</v>
      </c>
      <c r="BK207" s="49">
        <v>95.65217391304348</v>
      </c>
      <c r="BL207" s="48">
        <v>23</v>
      </c>
    </row>
    <row r="208" spans="1:64" ht="15">
      <c r="A208" s="64" t="s">
        <v>358</v>
      </c>
      <c r="B208" s="64" t="s">
        <v>357</v>
      </c>
      <c r="C208" s="65" t="s">
        <v>5416</v>
      </c>
      <c r="D208" s="66">
        <v>3</v>
      </c>
      <c r="E208" s="67" t="s">
        <v>132</v>
      </c>
      <c r="F208" s="68">
        <v>32</v>
      </c>
      <c r="G208" s="65"/>
      <c r="H208" s="69"/>
      <c r="I208" s="70"/>
      <c r="J208" s="70"/>
      <c r="K208" s="34" t="s">
        <v>65</v>
      </c>
      <c r="L208" s="77">
        <v>208</v>
      </c>
      <c r="M208" s="77"/>
      <c r="N208" s="72"/>
      <c r="O208" s="79" t="s">
        <v>528</v>
      </c>
      <c r="P208" s="81">
        <v>43578.638402777775</v>
      </c>
      <c r="Q208" s="79" t="s">
        <v>673</v>
      </c>
      <c r="R208" s="79"/>
      <c r="S208" s="79"/>
      <c r="T208" s="79"/>
      <c r="U208" s="79"/>
      <c r="V208" s="82" t="s">
        <v>1141</v>
      </c>
      <c r="W208" s="81">
        <v>43578.638402777775</v>
      </c>
      <c r="X208" s="82" t="s">
        <v>1371</v>
      </c>
      <c r="Y208" s="79"/>
      <c r="Z208" s="79"/>
      <c r="AA208" s="85" t="s">
        <v>1630</v>
      </c>
      <c r="AB208" s="79"/>
      <c r="AC208" s="79" t="b">
        <v>0</v>
      </c>
      <c r="AD208" s="79">
        <v>0</v>
      </c>
      <c r="AE208" s="85" t="s">
        <v>1760</v>
      </c>
      <c r="AF208" s="79" t="b">
        <v>0</v>
      </c>
      <c r="AG208" s="79" t="s">
        <v>1797</v>
      </c>
      <c r="AH208" s="79"/>
      <c r="AI208" s="85" t="s">
        <v>1760</v>
      </c>
      <c r="AJ208" s="79" t="b">
        <v>0</v>
      </c>
      <c r="AK208" s="79">
        <v>1</v>
      </c>
      <c r="AL208" s="85" t="s">
        <v>1629</v>
      </c>
      <c r="AM208" s="79" t="s">
        <v>1807</v>
      </c>
      <c r="AN208" s="79" t="b">
        <v>0</v>
      </c>
      <c r="AO208" s="85" t="s">
        <v>1629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8</v>
      </c>
      <c r="BC208" s="78" t="str">
        <f>REPLACE(INDEX(GroupVertices[Group],MATCH(Edges[[#This Row],[Vertex 2]],GroupVertices[Vertex],0)),1,1,"")</f>
        <v>8</v>
      </c>
      <c r="BD208" s="48">
        <v>0</v>
      </c>
      <c r="BE208" s="49">
        <v>0</v>
      </c>
      <c r="BF208" s="48">
        <v>1</v>
      </c>
      <c r="BG208" s="49">
        <v>5</v>
      </c>
      <c r="BH208" s="48">
        <v>0</v>
      </c>
      <c r="BI208" s="49">
        <v>0</v>
      </c>
      <c r="BJ208" s="48">
        <v>19</v>
      </c>
      <c r="BK208" s="49">
        <v>95</v>
      </c>
      <c r="BL208" s="48">
        <v>20</v>
      </c>
    </row>
    <row r="209" spans="1:64" ht="15">
      <c r="A209" s="64" t="s">
        <v>359</v>
      </c>
      <c r="B209" s="64" t="s">
        <v>359</v>
      </c>
      <c r="C209" s="65" t="s">
        <v>5416</v>
      </c>
      <c r="D209" s="66">
        <v>3</v>
      </c>
      <c r="E209" s="67" t="s">
        <v>132</v>
      </c>
      <c r="F209" s="68">
        <v>32</v>
      </c>
      <c r="G209" s="65"/>
      <c r="H209" s="69"/>
      <c r="I209" s="70"/>
      <c r="J209" s="70"/>
      <c r="K209" s="34" t="s">
        <v>65</v>
      </c>
      <c r="L209" s="77">
        <v>209</v>
      </c>
      <c r="M209" s="77"/>
      <c r="N209" s="72"/>
      <c r="O209" s="79" t="s">
        <v>176</v>
      </c>
      <c r="P209" s="81">
        <v>43578.71079861111</v>
      </c>
      <c r="Q209" s="79" t="s">
        <v>674</v>
      </c>
      <c r="R209" s="82" t="s">
        <v>818</v>
      </c>
      <c r="S209" s="79" t="s">
        <v>867</v>
      </c>
      <c r="T209" s="79"/>
      <c r="U209" s="79"/>
      <c r="V209" s="82" t="s">
        <v>1142</v>
      </c>
      <c r="W209" s="81">
        <v>43578.71079861111</v>
      </c>
      <c r="X209" s="82" t="s">
        <v>1372</v>
      </c>
      <c r="Y209" s="79"/>
      <c r="Z209" s="79"/>
      <c r="AA209" s="85" t="s">
        <v>1631</v>
      </c>
      <c r="AB209" s="79"/>
      <c r="AC209" s="79" t="b">
        <v>0</v>
      </c>
      <c r="AD209" s="79">
        <v>0</v>
      </c>
      <c r="AE209" s="85" t="s">
        <v>1760</v>
      </c>
      <c r="AF209" s="79" t="b">
        <v>0</v>
      </c>
      <c r="AG209" s="79" t="s">
        <v>1797</v>
      </c>
      <c r="AH209" s="79"/>
      <c r="AI209" s="85" t="s">
        <v>1760</v>
      </c>
      <c r="AJ209" s="79" t="b">
        <v>0</v>
      </c>
      <c r="AK209" s="79">
        <v>0</v>
      </c>
      <c r="AL209" s="85" t="s">
        <v>1760</v>
      </c>
      <c r="AM209" s="79" t="s">
        <v>1836</v>
      </c>
      <c r="AN209" s="79" t="b">
        <v>0</v>
      </c>
      <c r="AO209" s="85" t="s">
        <v>1631</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v>0</v>
      </c>
      <c r="BE209" s="49">
        <v>0</v>
      </c>
      <c r="BF209" s="48">
        <v>1</v>
      </c>
      <c r="BG209" s="49">
        <v>2.857142857142857</v>
      </c>
      <c r="BH209" s="48">
        <v>0</v>
      </c>
      <c r="BI209" s="49">
        <v>0</v>
      </c>
      <c r="BJ209" s="48">
        <v>34</v>
      </c>
      <c r="BK209" s="49">
        <v>97.14285714285714</v>
      </c>
      <c r="BL209" s="48">
        <v>35</v>
      </c>
    </row>
    <row r="210" spans="1:64" ht="15">
      <c r="A210" s="64" t="s">
        <v>360</v>
      </c>
      <c r="B210" s="64" t="s">
        <v>360</v>
      </c>
      <c r="C210" s="65" t="s">
        <v>5416</v>
      </c>
      <c r="D210" s="66">
        <v>3</v>
      </c>
      <c r="E210" s="67" t="s">
        <v>132</v>
      </c>
      <c r="F210" s="68">
        <v>32</v>
      </c>
      <c r="G210" s="65"/>
      <c r="H210" s="69"/>
      <c r="I210" s="70"/>
      <c r="J210" s="70"/>
      <c r="K210" s="34" t="s">
        <v>65</v>
      </c>
      <c r="L210" s="77">
        <v>210</v>
      </c>
      <c r="M210" s="77"/>
      <c r="N210" s="72"/>
      <c r="O210" s="79" t="s">
        <v>176</v>
      </c>
      <c r="P210" s="81">
        <v>43578.73837962963</v>
      </c>
      <c r="Q210" s="79" t="s">
        <v>675</v>
      </c>
      <c r="R210" s="79"/>
      <c r="S210" s="79"/>
      <c r="T210" s="79" t="s">
        <v>950</v>
      </c>
      <c r="U210" s="79"/>
      <c r="V210" s="82" t="s">
        <v>1062</v>
      </c>
      <c r="W210" s="81">
        <v>43578.73837962963</v>
      </c>
      <c r="X210" s="82" t="s">
        <v>1373</v>
      </c>
      <c r="Y210" s="79"/>
      <c r="Z210" s="79"/>
      <c r="AA210" s="85" t="s">
        <v>1632</v>
      </c>
      <c r="AB210" s="79"/>
      <c r="AC210" s="79" t="b">
        <v>0</v>
      </c>
      <c r="AD210" s="79">
        <v>0</v>
      </c>
      <c r="AE210" s="85" t="s">
        <v>1760</v>
      </c>
      <c r="AF210" s="79" t="b">
        <v>0</v>
      </c>
      <c r="AG210" s="79" t="s">
        <v>1797</v>
      </c>
      <c r="AH210" s="79"/>
      <c r="AI210" s="85" t="s">
        <v>1760</v>
      </c>
      <c r="AJ210" s="79" t="b">
        <v>0</v>
      </c>
      <c r="AK210" s="79">
        <v>0</v>
      </c>
      <c r="AL210" s="85" t="s">
        <v>1760</v>
      </c>
      <c r="AM210" s="79" t="s">
        <v>1814</v>
      </c>
      <c r="AN210" s="79" t="b">
        <v>0</v>
      </c>
      <c r="AO210" s="85" t="s">
        <v>1632</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v>1</v>
      </c>
      <c r="BE210" s="49">
        <v>2.857142857142857</v>
      </c>
      <c r="BF210" s="48">
        <v>2</v>
      </c>
      <c r="BG210" s="49">
        <v>5.714285714285714</v>
      </c>
      <c r="BH210" s="48">
        <v>0</v>
      </c>
      <c r="BI210" s="49">
        <v>0</v>
      </c>
      <c r="BJ210" s="48">
        <v>32</v>
      </c>
      <c r="BK210" s="49">
        <v>91.42857142857143</v>
      </c>
      <c r="BL210" s="48">
        <v>35</v>
      </c>
    </row>
    <row r="211" spans="1:64" ht="15">
      <c r="A211" s="64" t="s">
        <v>361</v>
      </c>
      <c r="B211" s="64" t="s">
        <v>361</v>
      </c>
      <c r="C211" s="65" t="s">
        <v>5416</v>
      </c>
      <c r="D211" s="66">
        <v>3</v>
      </c>
      <c r="E211" s="67" t="s">
        <v>132</v>
      </c>
      <c r="F211" s="68">
        <v>32</v>
      </c>
      <c r="G211" s="65"/>
      <c r="H211" s="69"/>
      <c r="I211" s="70"/>
      <c r="J211" s="70"/>
      <c r="K211" s="34" t="s">
        <v>65</v>
      </c>
      <c r="L211" s="77">
        <v>211</v>
      </c>
      <c r="M211" s="77"/>
      <c r="N211" s="72"/>
      <c r="O211" s="79" t="s">
        <v>176</v>
      </c>
      <c r="P211" s="81">
        <v>43578.73945601852</v>
      </c>
      <c r="Q211" s="79" t="s">
        <v>676</v>
      </c>
      <c r="R211" s="82" t="s">
        <v>819</v>
      </c>
      <c r="S211" s="79" t="s">
        <v>903</v>
      </c>
      <c r="T211" s="79"/>
      <c r="U211" s="79"/>
      <c r="V211" s="82" t="s">
        <v>1143</v>
      </c>
      <c r="W211" s="81">
        <v>43578.73945601852</v>
      </c>
      <c r="X211" s="82" t="s">
        <v>1374</v>
      </c>
      <c r="Y211" s="79"/>
      <c r="Z211" s="79"/>
      <c r="AA211" s="85" t="s">
        <v>1633</v>
      </c>
      <c r="AB211" s="79"/>
      <c r="AC211" s="79" t="b">
        <v>0</v>
      </c>
      <c r="AD211" s="79">
        <v>0</v>
      </c>
      <c r="AE211" s="85" t="s">
        <v>1760</v>
      </c>
      <c r="AF211" s="79" t="b">
        <v>0</v>
      </c>
      <c r="AG211" s="79" t="s">
        <v>1797</v>
      </c>
      <c r="AH211" s="79"/>
      <c r="AI211" s="85" t="s">
        <v>1760</v>
      </c>
      <c r="AJ211" s="79" t="b">
        <v>0</v>
      </c>
      <c r="AK211" s="79">
        <v>0</v>
      </c>
      <c r="AL211" s="85" t="s">
        <v>1760</v>
      </c>
      <c r="AM211" s="79" t="s">
        <v>1818</v>
      </c>
      <c r="AN211" s="79" t="b">
        <v>0</v>
      </c>
      <c r="AO211" s="85" t="s">
        <v>1633</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v>1</v>
      </c>
      <c r="BE211" s="49">
        <v>4.166666666666667</v>
      </c>
      <c r="BF211" s="48">
        <v>0</v>
      </c>
      <c r="BG211" s="49">
        <v>0</v>
      </c>
      <c r="BH211" s="48">
        <v>0</v>
      </c>
      <c r="BI211" s="49">
        <v>0</v>
      </c>
      <c r="BJ211" s="48">
        <v>23</v>
      </c>
      <c r="BK211" s="49">
        <v>95.83333333333333</v>
      </c>
      <c r="BL211" s="48">
        <v>24</v>
      </c>
    </row>
    <row r="212" spans="1:64" ht="15">
      <c r="A212" s="64" t="s">
        <v>362</v>
      </c>
      <c r="B212" s="64" t="s">
        <v>362</v>
      </c>
      <c r="C212" s="65" t="s">
        <v>5416</v>
      </c>
      <c r="D212" s="66">
        <v>3</v>
      </c>
      <c r="E212" s="67" t="s">
        <v>132</v>
      </c>
      <c r="F212" s="68">
        <v>32</v>
      </c>
      <c r="G212" s="65"/>
      <c r="H212" s="69"/>
      <c r="I212" s="70"/>
      <c r="J212" s="70"/>
      <c r="K212" s="34" t="s">
        <v>65</v>
      </c>
      <c r="L212" s="77">
        <v>212</v>
      </c>
      <c r="M212" s="77"/>
      <c r="N212" s="72"/>
      <c r="O212" s="79" t="s">
        <v>176</v>
      </c>
      <c r="P212" s="81">
        <v>43578.847349537034</v>
      </c>
      <c r="Q212" s="79" t="s">
        <v>677</v>
      </c>
      <c r="R212" s="82" t="s">
        <v>817</v>
      </c>
      <c r="S212" s="79" t="s">
        <v>902</v>
      </c>
      <c r="T212" s="79"/>
      <c r="U212" s="79"/>
      <c r="V212" s="82" t="s">
        <v>1144</v>
      </c>
      <c r="W212" s="81">
        <v>43578.847349537034</v>
      </c>
      <c r="X212" s="82" t="s">
        <v>1375</v>
      </c>
      <c r="Y212" s="79"/>
      <c r="Z212" s="79"/>
      <c r="AA212" s="85" t="s">
        <v>1634</v>
      </c>
      <c r="AB212" s="79"/>
      <c r="AC212" s="79" t="b">
        <v>0</v>
      </c>
      <c r="AD212" s="79">
        <v>0</v>
      </c>
      <c r="AE212" s="85" t="s">
        <v>1760</v>
      </c>
      <c r="AF212" s="79" t="b">
        <v>0</v>
      </c>
      <c r="AG212" s="79" t="s">
        <v>1797</v>
      </c>
      <c r="AH212" s="79"/>
      <c r="AI212" s="85" t="s">
        <v>1760</v>
      </c>
      <c r="AJ212" s="79" t="b">
        <v>0</v>
      </c>
      <c r="AK212" s="79">
        <v>0</v>
      </c>
      <c r="AL212" s="85" t="s">
        <v>1760</v>
      </c>
      <c r="AM212" s="79" t="s">
        <v>1818</v>
      </c>
      <c r="AN212" s="79" t="b">
        <v>0</v>
      </c>
      <c r="AO212" s="85" t="s">
        <v>1634</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v>1</v>
      </c>
      <c r="BE212" s="49">
        <v>4.761904761904762</v>
      </c>
      <c r="BF212" s="48">
        <v>1</v>
      </c>
      <c r="BG212" s="49">
        <v>4.761904761904762</v>
      </c>
      <c r="BH212" s="48">
        <v>0</v>
      </c>
      <c r="BI212" s="49">
        <v>0</v>
      </c>
      <c r="BJ212" s="48">
        <v>19</v>
      </c>
      <c r="BK212" s="49">
        <v>90.47619047619048</v>
      </c>
      <c r="BL212" s="48">
        <v>21</v>
      </c>
    </row>
    <row r="213" spans="1:64" ht="15">
      <c r="A213" s="64" t="s">
        <v>363</v>
      </c>
      <c r="B213" s="64" t="s">
        <v>495</v>
      </c>
      <c r="C213" s="65" t="s">
        <v>5416</v>
      </c>
      <c r="D213" s="66">
        <v>3</v>
      </c>
      <c r="E213" s="67" t="s">
        <v>132</v>
      </c>
      <c r="F213" s="68">
        <v>32</v>
      </c>
      <c r="G213" s="65"/>
      <c r="H213" s="69"/>
      <c r="I213" s="70"/>
      <c r="J213" s="70"/>
      <c r="K213" s="34" t="s">
        <v>65</v>
      </c>
      <c r="L213" s="77">
        <v>213</v>
      </c>
      <c r="M213" s="77"/>
      <c r="N213" s="72"/>
      <c r="O213" s="79" t="s">
        <v>528</v>
      </c>
      <c r="P213" s="81">
        <v>43578.9565162037</v>
      </c>
      <c r="Q213" s="79" t="s">
        <v>678</v>
      </c>
      <c r="R213" s="79"/>
      <c r="S213" s="79"/>
      <c r="T213" s="79"/>
      <c r="U213" s="79"/>
      <c r="V213" s="82" t="s">
        <v>1145</v>
      </c>
      <c r="W213" s="81">
        <v>43578.9565162037</v>
      </c>
      <c r="X213" s="82" t="s">
        <v>1376</v>
      </c>
      <c r="Y213" s="79"/>
      <c r="Z213" s="79"/>
      <c r="AA213" s="85" t="s">
        <v>1635</v>
      </c>
      <c r="AB213" s="79"/>
      <c r="AC213" s="79" t="b">
        <v>0</v>
      </c>
      <c r="AD213" s="79">
        <v>0</v>
      </c>
      <c r="AE213" s="85" t="s">
        <v>1760</v>
      </c>
      <c r="AF213" s="79" t="b">
        <v>1</v>
      </c>
      <c r="AG213" s="79" t="s">
        <v>1797</v>
      </c>
      <c r="AH213" s="79"/>
      <c r="AI213" s="85" t="s">
        <v>1804</v>
      </c>
      <c r="AJ213" s="79" t="b">
        <v>0</v>
      </c>
      <c r="AK213" s="79">
        <v>3</v>
      </c>
      <c r="AL213" s="85" t="s">
        <v>1652</v>
      </c>
      <c r="AM213" s="79" t="s">
        <v>1807</v>
      </c>
      <c r="AN213" s="79" t="b">
        <v>0</v>
      </c>
      <c r="AO213" s="85" t="s">
        <v>1652</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3</v>
      </c>
      <c r="BC213" s="78" t="str">
        <f>REPLACE(INDEX(GroupVertices[Group],MATCH(Edges[[#This Row],[Vertex 2]],GroupVertices[Vertex],0)),1,1,"")</f>
        <v>3</v>
      </c>
      <c r="BD213" s="48"/>
      <c r="BE213" s="49"/>
      <c r="BF213" s="48"/>
      <c r="BG213" s="49"/>
      <c r="BH213" s="48"/>
      <c r="BI213" s="49"/>
      <c r="BJ213" s="48"/>
      <c r="BK213" s="49"/>
      <c r="BL213" s="48"/>
    </row>
    <row r="214" spans="1:64" ht="15">
      <c r="A214" s="64" t="s">
        <v>363</v>
      </c>
      <c r="B214" s="64" t="s">
        <v>378</v>
      </c>
      <c r="C214" s="65" t="s">
        <v>5416</v>
      </c>
      <c r="D214" s="66">
        <v>3</v>
      </c>
      <c r="E214" s="67" t="s">
        <v>132</v>
      </c>
      <c r="F214" s="68">
        <v>32</v>
      </c>
      <c r="G214" s="65"/>
      <c r="H214" s="69"/>
      <c r="I214" s="70"/>
      <c r="J214" s="70"/>
      <c r="K214" s="34" t="s">
        <v>65</v>
      </c>
      <c r="L214" s="77">
        <v>214</v>
      </c>
      <c r="M214" s="77"/>
      <c r="N214" s="72"/>
      <c r="O214" s="79" t="s">
        <v>528</v>
      </c>
      <c r="P214" s="81">
        <v>43578.9565162037</v>
      </c>
      <c r="Q214" s="79" t="s">
        <v>678</v>
      </c>
      <c r="R214" s="79"/>
      <c r="S214" s="79"/>
      <c r="T214" s="79"/>
      <c r="U214" s="79"/>
      <c r="V214" s="82" t="s">
        <v>1145</v>
      </c>
      <c r="W214" s="81">
        <v>43578.9565162037</v>
      </c>
      <c r="X214" s="82" t="s">
        <v>1376</v>
      </c>
      <c r="Y214" s="79"/>
      <c r="Z214" s="79"/>
      <c r="AA214" s="85" t="s">
        <v>1635</v>
      </c>
      <c r="AB214" s="79"/>
      <c r="AC214" s="79" t="b">
        <v>0</v>
      </c>
      <c r="AD214" s="79">
        <v>0</v>
      </c>
      <c r="AE214" s="85" t="s">
        <v>1760</v>
      </c>
      <c r="AF214" s="79" t="b">
        <v>1</v>
      </c>
      <c r="AG214" s="79" t="s">
        <v>1797</v>
      </c>
      <c r="AH214" s="79"/>
      <c r="AI214" s="85" t="s">
        <v>1804</v>
      </c>
      <c r="AJ214" s="79" t="b">
        <v>0</v>
      </c>
      <c r="AK214" s="79">
        <v>3</v>
      </c>
      <c r="AL214" s="85" t="s">
        <v>1652</v>
      </c>
      <c r="AM214" s="79" t="s">
        <v>1807</v>
      </c>
      <c r="AN214" s="79" t="b">
        <v>0</v>
      </c>
      <c r="AO214" s="85" t="s">
        <v>1652</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3</v>
      </c>
      <c r="BC214" s="78" t="str">
        <f>REPLACE(INDEX(GroupVertices[Group],MATCH(Edges[[#This Row],[Vertex 2]],GroupVertices[Vertex],0)),1,1,"")</f>
        <v>3</v>
      </c>
      <c r="BD214" s="48">
        <v>1</v>
      </c>
      <c r="BE214" s="49">
        <v>4.166666666666667</v>
      </c>
      <c r="BF214" s="48">
        <v>2</v>
      </c>
      <c r="BG214" s="49">
        <v>8.333333333333334</v>
      </c>
      <c r="BH214" s="48">
        <v>0</v>
      </c>
      <c r="BI214" s="49">
        <v>0</v>
      </c>
      <c r="BJ214" s="48">
        <v>21</v>
      </c>
      <c r="BK214" s="49">
        <v>87.5</v>
      </c>
      <c r="BL214" s="48">
        <v>24</v>
      </c>
    </row>
    <row r="215" spans="1:64" ht="15">
      <c r="A215" s="64" t="s">
        <v>364</v>
      </c>
      <c r="B215" s="64" t="s">
        <v>364</v>
      </c>
      <c r="C215" s="65" t="s">
        <v>5416</v>
      </c>
      <c r="D215" s="66">
        <v>3</v>
      </c>
      <c r="E215" s="67" t="s">
        <v>132</v>
      </c>
      <c r="F215" s="68">
        <v>32</v>
      </c>
      <c r="G215" s="65"/>
      <c r="H215" s="69"/>
      <c r="I215" s="70"/>
      <c r="J215" s="70"/>
      <c r="K215" s="34" t="s">
        <v>65</v>
      </c>
      <c r="L215" s="77">
        <v>215</v>
      </c>
      <c r="M215" s="77"/>
      <c r="N215" s="72"/>
      <c r="O215" s="79" t="s">
        <v>176</v>
      </c>
      <c r="P215" s="81">
        <v>43579.11048611111</v>
      </c>
      <c r="Q215" s="79" t="s">
        <v>679</v>
      </c>
      <c r="R215" s="82" t="s">
        <v>820</v>
      </c>
      <c r="S215" s="79" t="s">
        <v>904</v>
      </c>
      <c r="T215" s="79"/>
      <c r="U215" s="79"/>
      <c r="V215" s="82" t="s">
        <v>1146</v>
      </c>
      <c r="W215" s="81">
        <v>43579.11048611111</v>
      </c>
      <c r="X215" s="82" t="s">
        <v>1377</v>
      </c>
      <c r="Y215" s="79"/>
      <c r="Z215" s="79"/>
      <c r="AA215" s="85" t="s">
        <v>1636</v>
      </c>
      <c r="AB215" s="79"/>
      <c r="AC215" s="79" t="b">
        <v>0</v>
      </c>
      <c r="AD215" s="79">
        <v>0</v>
      </c>
      <c r="AE215" s="85" t="s">
        <v>1760</v>
      </c>
      <c r="AF215" s="79" t="b">
        <v>0</v>
      </c>
      <c r="AG215" s="79" t="s">
        <v>1797</v>
      </c>
      <c r="AH215" s="79"/>
      <c r="AI215" s="85" t="s">
        <v>1760</v>
      </c>
      <c r="AJ215" s="79" t="b">
        <v>0</v>
      </c>
      <c r="AK215" s="79">
        <v>0</v>
      </c>
      <c r="AL215" s="85" t="s">
        <v>1760</v>
      </c>
      <c r="AM215" s="79" t="s">
        <v>1837</v>
      </c>
      <c r="AN215" s="79" t="b">
        <v>0</v>
      </c>
      <c r="AO215" s="85" t="s">
        <v>1636</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v>0</v>
      </c>
      <c r="BE215" s="49">
        <v>0</v>
      </c>
      <c r="BF215" s="48">
        <v>1</v>
      </c>
      <c r="BG215" s="49">
        <v>3.5714285714285716</v>
      </c>
      <c r="BH215" s="48">
        <v>0</v>
      </c>
      <c r="BI215" s="49">
        <v>0</v>
      </c>
      <c r="BJ215" s="48">
        <v>27</v>
      </c>
      <c r="BK215" s="49">
        <v>96.42857142857143</v>
      </c>
      <c r="BL215" s="48">
        <v>28</v>
      </c>
    </row>
    <row r="216" spans="1:64" ht="15">
      <c r="A216" s="64" t="s">
        <v>365</v>
      </c>
      <c r="B216" s="64" t="s">
        <v>341</v>
      </c>
      <c r="C216" s="65" t="s">
        <v>5416</v>
      </c>
      <c r="D216" s="66">
        <v>3</v>
      </c>
      <c r="E216" s="67" t="s">
        <v>132</v>
      </c>
      <c r="F216" s="68">
        <v>32</v>
      </c>
      <c r="G216" s="65"/>
      <c r="H216" s="69"/>
      <c r="I216" s="70"/>
      <c r="J216" s="70"/>
      <c r="K216" s="34" t="s">
        <v>65</v>
      </c>
      <c r="L216" s="77">
        <v>216</v>
      </c>
      <c r="M216" s="77"/>
      <c r="N216" s="72"/>
      <c r="O216" s="79" t="s">
        <v>528</v>
      </c>
      <c r="P216" s="81">
        <v>43579.1405787037</v>
      </c>
      <c r="Q216" s="79" t="s">
        <v>656</v>
      </c>
      <c r="R216" s="79"/>
      <c r="S216" s="79"/>
      <c r="T216" s="79"/>
      <c r="U216" s="79"/>
      <c r="V216" s="82" t="s">
        <v>1147</v>
      </c>
      <c r="W216" s="81">
        <v>43579.1405787037</v>
      </c>
      <c r="X216" s="82" t="s">
        <v>1378</v>
      </c>
      <c r="Y216" s="79"/>
      <c r="Z216" s="79"/>
      <c r="AA216" s="85" t="s">
        <v>1637</v>
      </c>
      <c r="AB216" s="79"/>
      <c r="AC216" s="79" t="b">
        <v>0</v>
      </c>
      <c r="AD216" s="79">
        <v>0</v>
      </c>
      <c r="AE216" s="85" t="s">
        <v>1760</v>
      </c>
      <c r="AF216" s="79" t="b">
        <v>0</v>
      </c>
      <c r="AG216" s="79" t="s">
        <v>1797</v>
      </c>
      <c r="AH216" s="79"/>
      <c r="AI216" s="85" t="s">
        <v>1760</v>
      </c>
      <c r="AJ216" s="79" t="b">
        <v>0</v>
      </c>
      <c r="AK216" s="79">
        <v>2</v>
      </c>
      <c r="AL216" s="85" t="s">
        <v>1610</v>
      </c>
      <c r="AM216" s="79" t="s">
        <v>1807</v>
      </c>
      <c r="AN216" s="79" t="b">
        <v>0</v>
      </c>
      <c r="AO216" s="85" t="s">
        <v>1610</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8</v>
      </c>
      <c r="BC216" s="78" t="str">
        <f>REPLACE(INDEX(GroupVertices[Group],MATCH(Edges[[#This Row],[Vertex 2]],GroupVertices[Vertex],0)),1,1,"")</f>
        <v>8</v>
      </c>
      <c r="BD216" s="48">
        <v>0</v>
      </c>
      <c r="BE216" s="49">
        <v>0</v>
      </c>
      <c r="BF216" s="48">
        <v>1</v>
      </c>
      <c r="BG216" s="49">
        <v>4.166666666666667</v>
      </c>
      <c r="BH216" s="48">
        <v>0</v>
      </c>
      <c r="BI216" s="49">
        <v>0</v>
      </c>
      <c r="BJ216" s="48">
        <v>23</v>
      </c>
      <c r="BK216" s="49">
        <v>95.83333333333333</v>
      </c>
      <c r="BL216" s="48">
        <v>24</v>
      </c>
    </row>
    <row r="217" spans="1:64" ht="15">
      <c r="A217" s="64" t="s">
        <v>366</v>
      </c>
      <c r="B217" s="64" t="s">
        <v>366</v>
      </c>
      <c r="C217" s="65" t="s">
        <v>5419</v>
      </c>
      <c r="D217" s="66">
        <v>3</v>
      </c>
      <c r="E217" s="67" t="s">
        <v>136</v>
      </c>
      <c r="F217" s="68">
        <v>14.666666666666668</v>
      </c>
      <c r="G217" s="65"/>
      <c r="H217" s="69"/>
      <c r="I217" s="70"/>
      <c r="J217" s="70"/>
      <c r="K217" s="34" t="s">
        <v>65</v>
      </c>
      <c r="L217" s="77">
        <v>217</v>
      </c>
      <c r="M217" s="77"/>
      <c r="N217" s="72"/>
      <c r="O217" s="79" t="s">
        <v>176</v>
      </c>
      <c r="P217" s="81">
        <v>43574.384791666664</v>
      </c>
      <c r="Q217" s="79" t="s">
        <v>680</v>
      </c>
      <c r="R217" s="82" t="s">
        <v>776</v>
      </c>
      <c r="S217" s="79" t="s">
        <v>872</v>
      </c>
      <c r="T217" s="79"/>
      <c r="U217" s="79"/>
      <c r="V217" s="82" t="s">
        <v>1148</v>
      </c>
      <c r="W217" s="81">
        <v>43574.384791666664</v>
      </c>
      <c r="X217" s="82" t="s">
        <v>1379</v>
      </c>
      <c r="Y217" s="79"/>
      <c r="Z217" s="79"/>
      <c r="AA217" s="85" t="s">
        <v>1638</v>
      </c>
      <c r="AB217" s="79"/>
      <c r="AC217" s="79" t="b">
        <v>0</v>
      </c>
      <c r="AD217" s="79">
        <v>0</v>
      </c>
      <c r="AE217" s="85" t="s">
        <v>1760</v>
      </c>
      <c r="AF217" s="79" t="b">
        <v>0</v>
      </c>
      <c r="AG217" s="79" t="s">
        <v>1797</v>
      </c>
      <c r="AH217" s="79"/>
      <c r="AI217" s="85" t="s">
        <v>1760</v>
      </c>
      <c r="AJ217" s="79" t="b">
        <v>0</v>
      </c>
      <c r="AK217" s="79">
        <v>0</v>
      </c>
      <c r="AL217" s="85" t="s">
        <v>1760</v>
      </c>
      <c r="AM217" s="79" t="s">
        <v>1817</v>
      </c>
      <c r="AN217" s="79" t="b">
        <v>0</v>
      </c>
      <c r="AO217" s="85" t="s">
        <v>1638</v>
      </c>
      <c r="AP217" s="79" t="s">
        <v>176</v>
      </c>
      <c r="AQ217" s="79">
        <v>0</v>
      </c>
      <c r="AR217" s="79">
        <v>0</v>
      </c>
      <c r="AS217" s="79"/>
      <c r="AT217" s="79"/>
      <c r="AU217" s="79"/>
      <c r="AV217" s="79"/>
      <c r="AW217" s="79"/>
      <c r="AX217" s="79"/>
      <c r="AY217" s="79"/>
      <c r="AZ217" s="79"/>
      <c r="BA217">
        <v>3</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11</v>
      </c>
      <c r="BK217" s="49">
        <v>100</v>
      </c>
      <c r="BL217" s="48">
        <v>11</v>
      </c>
    </row>
    <row r="218" spans="1:64" ht="15">
      <c r="A218" s="64" t="s">
        <v>366</v>
      </c>
      <c r="B218" s="64" t="s">
        <v>366</v>
      </c>
      <c r="C218" s="65" t="s">
        <v>5419</v>
      </c>
      <c r="D218" s="66">
        <v>3</v>
      </c>
      <c r="E218" s="67" t="s">
        <v>136</v>
      </c>
      <c r="F218" s="68">
        <v>14.666666666666668</v>
      </c>
      <c r="G218" s="65"/>
      <c r="H218" s="69"/>
      <c r="I218" s="70"/>
      <c r="J218" s="70"/>
      <c r="K218" s="34" t="s">
        <v>65</v>
      </c>
      <c r="L218" s="77">
        <v>218</v>
      </c>
      <c r="M218" s="77"/>
      <c r="N218" s="72"/>
      <c r="O218" s="79" t="s">
        <v>176</v>
      </c>
      <c r="P218" s="81">
        <v>43577.61880787037</v>
      </c>
      <c r="Q218" s="79" t="s">
        <v>681</v>
      </c>
      <c r="R218" s="82" t="s">
        <v>799</v>
      </c>
      <c r="S218" s="79" t="s">
        <v>891</v>
      </c>
      <c r="T218" s="79"/>
      <c r="U218" s="79"/>
      <c r="V218" s="82" t="s">
        <v>1148</v>
      </c>
      <c r="W218" s="81">
        <v>43577.61880787037</v>
      </c>
      <c r="X218" s="82" t="s">
        <v>1380</v>
      </c>
      <c r="Y218" s="79"/>
      <c r="Z218" s="79"/>
      <c r="AA218" s="85" t="s">
        <v>1639</v>
      </c>
      <c r="AB218" s="79"/>
      <c r="AC218" s="79" t="b">
        <v>0</v>
      </c>
      <c r="AD218" s="79">
        <v>0</v>
      </c>
      <c r="AE218" s="85" t="s">
        <v>1760</v>
      </c>
      <c r="AF218" s="79" t="b">
        <v>0</v>
      </c>
      <c r="AG218" s="79" t="s">
        <v>1797</v>
      </c>
      <c r="AH218" s="79"/>
      <c r="AI218" s="85" t="s">
        <v>1760</v>
      </c>
      <c r="AJ218" s="79" t="b">
        <v>0</v>
      </c>
      <c r="AK218" s="79">
        <v>0</v>
      </c>
      <c r="AL218" s="85" t="s">
        <v>1760</v>
      </c>
      <c r="AM218" s="79" t="s">
        <v>1817</v>
      </c>
      <c r="AN218" s="79" t="b">
        <v>0</v>
      </c>
      <c r="AO218" s="85" t="s">
        <v>1639</v>
      </c>
      <c r="AP218" s="79" t="s">
        <v>176</v>
      </c>
      <c r="AQ218" s="79">
        <v>0</v>
      </c>
      <c r="AR218" s="79">
        <v>0</v>
      </c>
      <c r="AS218" s="79"/>
      <c r="AT218" s="79"/>
      <c r="AU218" s="79"/>
      <c r="AV218" s="79"/>
      <c r="AW218" s="79"/>
      <c r="AX218" s="79"/>
      <c r="AY218" s="79"/>
      <c r="AZ218" s="79"/>
      <c r="BA218">
        <v>3</v>
      </c>
      <c r="BB218" s="78" t="str">
        <f>REPLACE(INDEX(GroupVertices[Group],MATCH(Edges[[#This Row],[Vertex 1]],GroupVertices[Vertex],0)),1,1,"")</f>
        <v>1</v>
      </c>
      <c r="BC218" s="78" t="str">
        <f>REPLACE(INDEX(GroupVertices[Group],MATCH(Edges[[#This Row],[Vertex 2]],GroupVertices[Vertex],0)),1,1,"")</f>
        <v>1</v>
      </c>
      <c r="BD218" s="48">
        <v>1</v>
      </c>
      <c r="BE218" s="49">
        <v>7.6923076923076925</v>
      </c>
      <c r="BF218" s="48">
        <v>1</v>
      </c>
      <c r="BG218" s="49">
        <v>7.6923076923076925</v>
      </c>
      <c r="BH218" s="48">
        <v>0</v>
      </c>
      <c r="BI218" s="49">
        <v>0</v>
      </c>
      <c r="BJ218" s="48">
        <v>11</v>
      </c>
      <c r="BK218" s="49">
        <v>84.61538461538461</v>
      </c>
      <c r="BL218" s="48">
        <v>13</v>
      </c>
    </row>
    <row r="219" spans="1:64" ht="15">
      <c r="A219" s="64" t="s">
        <v>366</v>
      </c>
      <c r="B219" s="64" t="s">
        <v>366</v>
      </c>
      <c r="C219" s="65" t="s">
        <v>5419</v>
      </c>
      <c r="D219" s="66">
        <v>3</v>
      </c>
      <c r="E219" s="67" t="s">
        <v>136</v>
      </c>
      <c r="F219" s="68">
        <v>14.666666666666668</v>
      </c>
      <c r="G219" s="65"/>
      <c r="H219" s="69"/>
      <c r="I219" s="70"/>
      <c r="J219" s="70"/>
      <c r="K219" s="34" t="s">
        <v>65</v>
      </c>
      <c r="L219" s="77">
        <v>219</v>
      </c>
      <c r="M219" s="77"/>
      <c r="N219" s="72"/>
      <c r="O219" s="79" t="s">
        <v>176</v>
      </c>
      <c r="P219" s="81">
        <v>43579.29398148148</v>
      </c>
      <c r="Q219" s="79" t="s">
        <v>682</v>
      </c>
      <c r="R219" s="82" t="s">
        <v>821</v>
      </c>
      <c r="S219" s="79" t="s">
        <v>905</v>
      </c>
      <c r="T219" s="79"/>
      <c r="U219" s="79"/>
      <c r="V219" s="82" t="s">
        <v>1148</v>
      </c>
      <c r="W219" s="81">
        <v>43579.29398148148</v>
      </c>
      <c r="X219" s="82" t="s">
        <v>1381</v>
      </c>
      <c r="Y219" s="79"/>
      <c r="Z219" s="79"/>
      <c r="AA219" s="85" t="s">
        <v>1640</v>
      </c>
      <c r="AB219" s="79"/>
      <c r="AC219" s="79" t="b">
        <v>0</v>
      </c>
      <c r="AD219" s="79">
        <v>0</v>
      </c>
      <c r="AE219" s="85" t="s">
        <v>1760</v>
      </c>
      <c r="AF219" s="79" t="b">
        <v>0</v>
      </c>
      <c r="AG219" s="79" t="s">
        <v>1797</v>
      </c>
      <c r="AH219" s="79"/>
      <c r="AI219" s="85" t="s">
        <v>1760</v>
      </c>
      <c r="AJ219" s="79" t="b">
        <v>0</v>
      </c>
      <c r="AK219" s="79">
        <v>0</v>
      </c>
      <c r="AL219" s="85" t="s">
        <v>1760</v>
      </c>
      <c r="AM219" s="79" t="s">
        <v>1817</v>
      </c>
      <c r="AN219" s="79" t="b">
        <v>0</v>
      </c>
      <c r="AO219" s="85" t="s">
        <v>1640</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1</v>
      </c>
      <c r="BC219" s="78" t="str">
        <f>REPLACE(INDEX(GroupVertices[Group],MATCH(Edges[[#This Row],[Vertex 2]],GroupVertices[Vertex],0)),1,1,"")</f>
        <v>1</v>
      </c>
      <c r="BD219" s="48">
        <v>0</v>
      </c>
      <c r="BE219" s="49">
        <v>0</v>
      </c>
      <c r="BF219" s="48">
        <v>1</v>
      </c>
      <c r="BG219" s="49">
        <v>10</v>
      </c>
      <c r="BH219" s="48">
        <v>0</v>
      </c>
      <c r="BI219" s="49">
        <v>0</v>
      </c>
      <c r="BJ219" s="48">
        <v>9</v>
      </c>
      <c r="BK219" s="49">
        <v>90</v>
      </c>
      <c r="BL219" s="48">
        <v>10</v>
      </c>
    </row>
    <row r="220" spans="1:64" ht="15">
      <c r="A220" s="64" t="s">
        <v>367</v>
      </c>
      <c r="B220" s="64" t="s">
        <v>343</v>
      </c>
      <c r="C220" s="65" t="s">
        <v>5416</v>
      </c>
      <c r="D220" s="66">
        <v>3</v>
      </c>
      <c r="E220" s="67" t="s">
        <v>132</v>
      </c>
      <c r="F220" s="68">
        <v>32</v>
      </c>
      <c r="G220" s="65"/>
      <c r="H220" s="69"/>
      <c r="I220" s="70"/>
      <c r="J220" s="70"/>
      <c r="K220" s="34" t="s">
        <v>65</v>
      </c>
      <c r="L220" s="77">
        <v>220</v>
      </c>
      <c r="M220" s="77"/>
      <c r="N220" s="72"/>
      <c r="O220" s="79" t="s">
        <v>528</v>
      </c>
      <c r="P220" s="81">
        <v>43572.42427083333</v>
      </c>
      <c r="Q220" s="79" t="s">
        <v>683</v>
      </c>
      <c r="R220" s="82" t="s">
        <v>754</v>
      </c>
      <c r="S220" s="79" t="s">
        <v>853</v>
      </c>
      <c r="T220" s="79"/>
      <c r="U220" s="79"/>
      <c r="V220" s="82" t="s">
        <v>1149</v>
      </c>
      <c r="W220" s="81">
        <v>43572.42427083333</v>
      </c>
      <c r="X220" s="82" t="s">
        <v>1382</v>
      </c>
      <c r="Y220" s="79"/>
      <c r="Z220" s="79"/>
      <c r="AA220" s="85" t="s">
        <v>1641</v>
      </c>
      <c r="AB220" s="79"/>
      <c r="AC220" s="79" t="b">
        <v>0</v>
      </c>
      <c r="AD220" s="79">
        <v>5</v>
      </c>
      <c r="AE220" s="85" t="s">
        <v>1760</v>
      </c>
      <c r="AF220" s="79" t="b">
        <v>0</v>
      </c>
      <c r="AG220" s="79" t="s">
        <v>1797</v>
      </c>
      <c r="AH220" s="79"/>
      <c r="AI220" s="85" t="s">
        <v>1760</v>
      </c>
      <c r="AJ220" s="79" t="b">
        <v>0</v>
      </c>
      <c r="AK220" s="79">
        <v>2</v>
      </c>
      <c r="AL220" s="85" t="s">
        <v>1760</v>
      </c>
      <c r="AM220" s="79" t="s">
        <v>1814</v>
      </c>
      <c r="AN220" s="79" t="b">
        <v>0</v>
      </c>
      <c r="AO220" s="85" t="s">
        <v>1641</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2</v>
      </c>
      <c r="BC220" s="78" t="str">
        <f>REPLACE(INDEX(GroupVertices[Group],MATCH(Edges[[#This Row],[Vertex 2]],GroupVertices[Vertex],0)),1,1,"")</f>
        <v>2</v>
      </c>
      <c r="BD220" s="48">
        <v>0</v>
      </c>
      <c r="BE220" s="49">
        <v>0</v>
      </c>
      <c r="BF220" s="48">
        <v>1</v>
      </c>
      <c r="BG220" s="49">
        <v>10</v>
      </c>
      <c r="BH220" s="48">
        <v>0</v>
      </c>
      <c r="BI220" s="49">
        <v>0</v>
      </c>
      <c r="BJ220" s="48">
        <v>9</v>
      </c>
      <c r="BK220" s="49">
        <v>90</v>
      </c>
      <c r="BL220" s="48">
        <v>10</v>
      </c>
    </row>
    <row r="221" spans="1:64" ht="15">
      <c r="A221" s="64" t="s">
        <v>368</v>
      </c>
      <c r="B221" s="64" t="s">
        <v>367</v>
      </c>
      <c r="C221" s="65" t="s">
        <v>5416</v>
      </c>
      <c r="D221" s="66">
        <v>3</v>
      </c>
      <c r="E221" s="67" t="s">
        <v>132</v>
      </c>
      <c r="F221" s="68">
        <v>32</v>
      </c>
      <c r="G221" s="65"/>
      <c r="H221" s="69"/>
      <c r="I221" s="70"/>
      <c r="J221" s="70"/>
      <c r="K221" s="34" t="s">
        <v>65</v>
      </c>
      <c r="L221" s="77">
        <v>221</v>
      </c>
      <c r="M221" s="77"/>
      <c r="N221" s="72"/>
      <c r="O221" s="79" t="s">
        <v>528</v>
      </c>
      <c r="P221" s="81">
        <v>43579.2987037037</v>
      </c>
      <c r="Q221" s="79" t="s">
        <v>684</v>
      </c>
      <c r="R221" s="82" t="s">
        <v>754</v>
      </c>
      <c r="S221" s="79" t="s">
        <v>853</v>
      </c>
      <c r="T221" s="79" t="s">
        <v>951</v>
      </c>
      <c r="U221" s="79"/>
      <c r="V221" s="82" t="s">
        <v>1150</v>
      </c>
      <c r="W221" s="81">
        <v>43579.2987037037</v>
      </c>
      <c r="X221" s="82" t="s">
        <v>1383</v>
      </c>
      <c r="Y221" s="79"/>
      <c r="Z221" s="79"/>
      <c r="AA221" s="85" t="s">
        <v>1642</v>
      </c>
      <c r="AB221" s="79"/>
      <c r="AC221" s="79" t="b">
        <v>0</v>
      </c>
      <c r="AD221" s="79">
        <v>2</v>
      </c>
      <c r="AE221" s="85" t="s">
        <v>1760</v>
      </c>
      <c r="AF221" s="79" t="b">
        <v>0</v>
      </c>
      <c r="AG221" s="79" t="s">
        <v>1797</v>
      </c>
      <c r="AH221" s="79"/>
      <c r="AI221" s="85" t="s">
        <v>1760</v>
      </c>
      <c r="AJ221" s="79" t="b">
        <v>0</v>
      </c>
      <c r="AK221" s="79">
        <v>1</v>
      </c>
      <c r="AL221" s="85" t="s">
        <v>1760</v>
      </c>
      <c r="AM221" s="79" t="s">
        <v>1813</v>
      </c>
      <c r="AN221" s="79" t="b">
        <v>0</v>
      </c>
      <c r="AO221" s="85" t="s">
        <v>1642</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2</v>
      </c>
      <c r="BC221" s="78" t="str">
        <f>REPLACE(INDEX(GroupVertices[Group],MATCH(Edges[[#This Row],[Vertex 2]],GroupVertices[Vertex],0)),1,1,"")</f>
        <v>2</v>
      </c>
      <c r="BD221" s="48">
        <v>1</v>
      </c>
      <c r="BE221" s="49">
        <v>3.125</v>
      </c>
      <c r="BF221" s="48">
        <v>1</v>
      </c>
      <c r="BG221" s="49">
        <v>3.125</v>
      </c>
      <c r="BH221" s="48">
        <v>0</v>
      </c>
      <c r="BI221" s="49">
        <v>0</v>
      </c>
      <c r="BJ221" s="48">
        <v>30</v>
      </c>
      <c r="BK221" s="49">
        <v>93.75</v>
      </c>
      <c r="BL221" s="48">
        <v>32</v>
      </c>
    </row>
    <row r="222" spans="1:64" ht="15">
      <c r="A222" s="64" t="s">
        <v>369</v>
      </c>
      <c r="B222" s="64" t="s">
        <v>496</v>
      </c>
      <c r="C222" s="65" t="s">
        <v>5416</v>
      </c>
      <c r="D222" s="66">
        <v>3</v>
      </c>
      <c r="E222" s="67" t="s">
        <v>132</v>
      </c>
      <c r="F222" s="68">
        <v>32</v>
      </c>
      <c r="G222" s="65"/>
      <c r="H222" s="69"/>
      <c r="I222" s="70"/>
      <c r="J222" s="70"/>
      <c r="K222" s="34" t="s">
        <v>65</v>
      </c>
      <c r="L222" s="77">
        <v>222</v>
      </c>
      <c r="M222" s="77"/>
      <c r="N222" s="72"/>
      <c r="O222" s="79" t="s">
        <v>528</v>
      </c>
      <c r="P222" s="81">
        <v>43579.325011574074</v>
      </c>
      <c r="Q222" s="79" t="s">
        <v>685</v>
      </c>
      <c r="R222" s="79"/>
      <c r="S222" s="79"/>
      <c r="T222" s="79"/>
      <c r="U222" s="79"/>
      <c r="V222" s="82" t="s">
        <v>1151</v>
      </c>
      <c r="W222" s="81">
        <v>43579.325011574074</v>
      </c>
      <c r="X222" s="82" t="s">
        <v>1384</v>
      </c>
      <c r="Y222" s="79"/>
      <c r="Z222" s="79"/>
      <c r="AA222" s="85" t="s">
        <v>1643</v>
      </c>
      <c r="AB222" s="85" t="s">
        <v>1751</v>
      </c>
      <c r="AC222" s="79" t="b">
        <v>0</v>
      </c>
      <c r="AD222" s="79">
        <v>1</v>
      </c>
      <c r="AE222" s="85" t="s">
        <v>1787</v>
      </c>
      <c r="AF222" s="79" t="b">
        <v>0</v>
      </c>
      <c r="AG222" s="79" t="s">
        <v>1797</v>
      </c>
      <c r="AH222" s="79"/>
      <c r="AI222" s="85" t="s">
        <v>1760</v>
      </c>
      <c r="AJ222" s="79" t="b">
        <v>0</v>
      </c>
      <c r="AK222" s="79">
        <v>0</v>
      </c>
      <c r="AL222" s="85" t="s">
        <v>1760</v>
      </c>
      <c r="AM222" s="79" t="s">
        <v>1807</v>
      </c>
      <c r="AN222" s="79" t="b">
        <v>0</v>
      </c>
      <c r="AO222" s="85" t="s">
        <v>1751</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6</v>
      </c>
      <c r="BC222" s="78" t="str">
        <f>REPLACE(INDEX(GroupVertices[Group],MATCH(Edges[[#This Row],[Vertex 2]],GroupVertices[Vertex],0)),1,1,"")</f>
        <v>6</v>
      </c>
      <c r="BD222" s="48"/>
      <c r="BE222" s="49"/>
      <c r="BF222" s="48"/>
      <c r="BG222" s="49"/>
      <c r="BH222" s="48"/>
      <c r="BI222" s="49"/>
      <c r="BJ222" s="48"/>
      <c r="BK222" s="49"/>
      <c r="BL222" s="48"/>
    </row>
    <row r="223" spans="1:64" ht="15">
      <c r="A223" s="64" t="s">
        <v>370</v>
      </c>
      <c r="B223" s="64" t="s">
        <v>497</v>
      </c>
      <c r="C223" s="65" t="s">
        <v>5416</v>
      </c>
      <c r="D223" s="66">
        <v>3</v>
      </c>
      <c r="E223" s="67" t="s">
        <v>132</v>
      </c>
      <c r="F223" s="68">
        <v>32</v>
      </c>
      <c r="G223" s="65"/>
      <c r="H223" s="69"/>
      <c r="I223" s="70"/>
      <c r="J223" s="70"/>
      <c r="K223" s="34" t="s">
        <v>65</v>
      </c>
      <c r="L223" s="77">
        <v>223</v>
      </c>
      <c r="M223" s="77"/>
      <c r="N223" s="72"/>
      <c r="O223" s="79" t="s">
        <v>528</v>
      </c>
      <c r="P223" s="81">
        <v>43579.386354166665</v>
      </c>
      <c r="Q223" s="79" t="s">
        <v>686</v>
      </c>
      <c r="R223" s="79"/>
      <c r="S223" s="79"/>
      <c r="T223" s="79"/>
      <c r="U223" s="79"/>
      <c r="V223" s="82" t="s">
        <v>1152</v>
      </c>
      <c r="W223" s="81">
        <v>43579.386354166665</v>
      </c>
      <c r="X223" s="82" t="s">
        <v>1385</v>
      </c>
      <c r="Y223" s="79"/>
      <c r="Z223" s="79"/>
      <c r="AA223" s="85" t="s">
        <v>1644</v>
      </c>
      <c r="AB223" s="85" t="s">
        <v>1752</v>
      </c>
      <c r="AC223" s="79" t="b">
        <v>0</v>
      </c>
      <c r="AD223" s="79">
        <v>2</v>
      </c>
      <c r="AE223" s="85" t="s">
        <v>1788</v>
      </c>
      <c r="AF223" s="79" t="b">
        <v>0</v>
      </c>
      <c r="AG223" s="79" t="s">
        <v>1797</v>
      </c>
      <c r="AH223" s="79"/>
      <c r="AI223" s="85" t="s">
        <v>1760</v>
      </c>
      <c r="AJ223" s="79" t="b">
        <v>0</v>
      </c>
      <c r="AK223" s="79">
        <v>0</v>
      </c>
      <c r="AL223" s="85" t="s">
        <v>1760</v>
      </c>
      <c r="AM223" s="79" t="s">
        <v>1814</v>
      </c>
      <c r="AN223" s="79" t="b">
        <v>0</v>
      </c>
      <c r="AO223" s="85" t="s">
        <v>1752</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2</v>
      </c>
      <c r="BD223" s="48"/>
      <c r="BE223" s="49"/>
      <c r="BF223" s="48"/>
      <c r="BG223" s="49"/>
      <c r="BH223" s="48"/>
      <c r="BI223" s="49"/>
      <c r="BJ223" s="48"/>
      <c r="BK223" s="49"/>
      <c r="BL223" s="48"/>
    </row>
    <row r="224" spans="1:64" ht="15">
      <c r="A224" s="64" t="s">
        <v>370</v>
      </c>
      <c r="B224" s="64" t="s">
        <v>498</v>
      </c>
      <c r="C224" s="65" t="s">
        <v>5416</v>
      </c>
      <c r="D224" s="66">
        <v>3</v>
      </c>
      <c r="E224" s="67" t="s">
        <v>132</v>
      </c>
      <c r="F224" s="68">
        <v>32</v>
      </c>
      <c r="G224" s="65"/>
      <c r="H224" s="69"/>
      <c r="I224" s="70"/>
      <c r="J224" s="70"/>
      <c r="K224" s="34" t="s">
        <v>65</v>
      </c>
      <c r="L224" s="77">
        <v>224</v>
      </c>
      <c r="M224" s="77"/>
      <c r="N224" s="72"/>
      <c r="O224" s="79" t="s">
        <v>529</v>
      </c>
      <c r="P224" s="81">
        <v>43579.386354166665</v>
      </c>
      <c r="Q224" s="79" t="s">
        <v>686</v>
      </c>
      <c r="R224" s="79"/>
      <c r="S224" s="79"/>
      <c r="T224" s="79"/>
      <c r="U224" s="79"/>
      <c r="V224" s="82" t="s">
        <v>1152</v>
      </c>
      <c r="W224" s="81">
        <v>43579.386354166665</v>
      </c>
      <c r="X224" s="82" t="s">
        <v>1385</v>
      </c>
      <c r="Y224" s="79"/>
      <c r="Z224" s="79"/>
      <c r="AA224" s="85" t="s">
        <v>1644</v>
      </c>
      <c r="AB224" s="85" t="s">
        <v>1752</v>
      </c>
      <c r="AC224" s="79" t="b">
        <v>0</v>
      </c>
      <c r="AD224" s="79">
        <v>2</v>
      </c>
      <c r="AE224" s="85" t="s">
        <v>1788</v>
      </c>
      <c r="AF224" s="79" t="b">
        <v>0</v>
      </c>
      <c r="AG224" s="79" t="s">
        <v>1797</v>
      </c>
      <c r="AH224" s="79"/>
      <c r="AI224" s="85" t="s">
        <v>1760</v>
      </c>
      <c r="AJ224" s="79" t="b">
        <v>0</v>
      </c>
      <c r="AK224" s="79">
        <v>0</v>
      </c>
      <c r="AL224" s="85" t="s">
        <v>1760</v>
      </c>
      <c r="AM224" s="79" t="s">
        <v>1814</v>
      </c>
      <c r="AN224" s="79" t="b">
        <v>0</v>
      </c>
      <c r="AO224" s="85" t="s">
        <v>1752</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2</v>
      </c>
      <c r="BD224" s="48">
        <v>0</v>
      </c>
      <c r="BE224" s="49">
        <v>0</v>
      </c>
      <c r="BF224" s="48">
        <v>1</v>
      </c>
      <c r="BG224" s="49">
        <v>1.9230769230769231</v>
      </c>
      <c r="BH224" s="48">
        <v>0</v>
      </c>
      <c r="BI224" s="49">
        <v>0</v>
      </c>
      <c r="BJ224" s="48">
        <v>51</v>
      </c>
      <c r="BK224" s="49">
        <v>98.07692307692308</v>
      </c>
      <c r="BL224" s="48">
        <v>52</v>
      </c>
    </row>
    <row r="225" spans="1:64" ht="15">
      <c r="A225" s="64" t="s">
        <v>370</v>
      </c>
      <c r="B225" s="64" t="s">
        <v>343</v>
      </c>
      <c r="C225" s="65" t="s">
        <v>5416</v>
      </c>
      <c r="D225" s="66">
        <v>3</v>
      </c>
      <c r="E225" s="67" t="s">
        <v>132</v>
      </c>
      <c r="F225" s="68">
        <v>32</v>
      </c>
      <c r="G225" s="65"/>
      <c r="H225" s="69"/>
      <c r="I225" s="70"/>
      <c r="J225" s="70"/>
      <c r="K225" s="34" t="s">
        <v>65</v>
      </c>
      <c r="L225" s="77">
        <v>225</v>
      </c>
      <c r="M225" s="77"/>
      <c r="N225" s="72"/>
      <c r="O225" s="79" t="s">
        <v>528</v>
      </c>
      <c r="P225" s="81">
        <v>43579.386354166665</v>
      </c>
      <c r="Q225" s="79" t="s">
        <v>686</v>
      </c>
      <c r="R225" s="79"/>
      <c r="S225" s="79"/>
      <c r="T225" s="79"/>
      <c r="U225" s="79"/>
      <c r="V225" s="82" t="s">
        <v>1152</v>
      </c>
      <c r="W225" s="81">
        <v>43579.386354166665</v>
      </c>
      <c r="X225" s="82" t="s">
        <v>1385</v>
      </c>
      <c r="Y225" s="79"/>
      <c r="Z225" s="79"/>
      <c r="AA225" s="85" t="s">
        <v>1644</v>
      </c>
      <c r="AB225" s="85" t="s">
        <v>1752</v>
      </c>
      <c r="AC225" s="79" t="b">
        <v>0</v>
      </c>
      <c r="AD225" s="79">
        <v>2</v>
      </c>
      <c r="AE225" s="85" t="s">
        <v>1788</v>
      </c>
      <c r="AF225" s="79" t="b">
        <v>0</v>
      </c>
      <c r="AG225" s="79" t="s">
        <v>1797</v>
      </c>
      <c r="AH225" s="79"/>
      <c r="AI225" s="85" t="s">
        <v>1760</v>
      </c>
      <c r="AJ225" s="79" t="b">
        <v>0</v>
      </c>
      <c r="AK225" s="79">
        <v>0</v>
      </c>
      <c r="AL225" s="85" t="s">
        <v>1760</v>
      </c>
      <c r="AM225" s="79" t="s">
        <v>1814</v>
      </c>
      <c r="AN225" s="79" t="b">
        <v>0</v>
      </c>
      <c r="AO225" s="85" t="s">
        <v>1752</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371</v>
      </c>
      <c r="B226" s="64" t="s">
        <v>371</v>
      </c>
      <c r="C226" s="65" t="s">
        <v>5416</v>
      </c>
      <c r="D226" s="66">
        <v>3</v>
      </c>
      <c r="E226" s="67" t="s">
        <v>132</v>
      </c>
      <c r="F226" s="68">
        <v>32</v>
      </c>
      <c r="G226" s="65"/>
      <c r="H226" s="69"/>
      <c r="I226" s="70"/>
      <c r="J226" s="70"/>
      <c r="K226" s="34" t="s">
        <v>65</v>
      </c>
      <c r="L226" s="77">
        <v>226</v>
      </c>
      <c r="M226" s="77"/>
      <c r="N226" s="72"/>
      <c r="O226" s="79" t="s">
        <v>176</v>
      </c>
      <c r="P226" s="81">
        <v>43579.395833333336</v>
      </c>
      <c r="Q226" s="79" t="s">
        <v>687</v>
      </c>
      <c r="R226" s="82" t="s">
        <v>822</v>
      </c>
      <c r="S226" s="79" t="s">
        <v>866</v>
      </c>
      <c r="T226" s="79"/>
      <c r="U226" s="79"/>
      <c r="V226" s="82" t="s">
        <v>1153</v>
      </c>
      <c r="W226" s="81">
        <v>43579.395833333336</v>
      </c>
      <c r="X226" s="82" t="s">
        <v>1386</v>
      </c>
      <c r="Y226" s="79"/>
      <c r="Z226" s="79"/>
      <c r="AA226" s="85" t="s">
        <v>1645</v>
      </c>
      <c r="AB226" s="79"/>
      <c r="AC226" s="79" t="b">
        <v>0</v>
      </c>
      <c r="AD226" s="79">
        <v>0</v>
      </c>
      <c r="AE226" s="85" t="s">
        <v>1760</v>
      </c>
      <c r="AF226" s="79" t="b">
        <v>0</v>
      </c>
      <c r="AG226" s="79" t="s">
        <v>1797</v>
      </c>
      <c r="AH226" s="79"/>
      <c r="AI226" s="85" t="s">
        <v>1760</v>
      </c>
      <c r="AJ226" s="79" t="b">
        <v>0</v>
      </c>
      <c r="AK226" s="79">
        <v>0</v>
      </c>
      <c r="AL226" s="85" t="s">
        <v>1760</v>
      </c>
      <c r="AM226" s="79" t="s">
        <v>1822</v>
      </c>
      <c r="AN226" s="79" t="b">
        <v>0</v>
      </c>
      <c r="AO226" s="85" t="s">
        <v>1645</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v>4</v>
      </c>
      <c r="BE226" s="49">
        <v>12.121212121212121</v>
      </c>
      <c r="BF226" s="48">
        <v>1</v>
      </c>
      <c r="BG226" s="49">
        <v>3.0303030303030303</v>
      </c>
      <c r="BH226" s="48">
        <v>0</v>
      </c>
      <c r="BI226" s="49">
        <v>0</v>
      </c>
      <c r="BJ226" s="48">
        <v>28</v>
      </c>
      <c r="BK226" s="49">
        <v>84.84848484848484</v>
      </c>
      <c r="BL226" s="48">
        <v>33</v>
      </c>
    </row>
    <row r="227" spans="1:64" ht="15">
      <c r="A227" s="64" t="s">
        <v>372</v>
      </c>
      <c r="B227" s="64" t="s">
        <v>368</v>
      </c>
      <c r="C227" s="65" t="s">
        <v>5416</v>
      </c>
      <c r="D227" s="66">
        <v>3</v>
      </c>
      <c r="E227" s="67" t="s">
        <v>132</v>
      </c>
      <c r="F227" s="68">
        <v>32</v>
      </c>
      <c r="G227" s="65"/>
      <c r="H227" s="69"/>
      <c r="I227" s="70"/>
      <c r="J227" s="70"/>
      <c r="K227" s="34" t="s">
        <v>65</v>
      </c>
      <c r="L227" s="77">
        <v>227</v>
      </c>
      <c r="M227" s="77"/>
      <c r="N227" s="72"/>
      <c r="O227" s="79" t="s">
        <v>528</v>
      </c>
      <c r="P227" s="81">
        <v>43579.39960648148</v>
      </c>
      <c r="Q227" s="79" t="s">
        <v>688</v>
      </c>
      <c r="R227" s="79"/>
      <c r="S227" s="79"/>
      <c r="T227" s="79"/>
      <c r="U227" s="79"/>
      <c r="V227" s="82" t="s">
        <v>1154</v>
      </c>
      <c r="W227" s="81">
        <v>43579.39960648148</v>
      </c>
      <c r="X227" s="82" t="s">
        <v>1387</v>
      </c>
      <c r="Y227" s="79"/>
      <c r="Z227" s="79"/>
      <c r="AA227" s="85" t="s">
        <v>1646</v>
      </c>
      <c r="AB227" s="79"/>
      <c r="AC227" s="79" t="b">
        <v>0</v>
      </c>
      <c r="AD227" s="79">
        <v>0</v>
      </c>
      <c r="AE227" s="85" t="s">
        <v>1760</v>
      </c>
      <c r="AF227" s="79" t="b">
        <v>0</v>
      </c>
      <c r="AG227" s="79" t="s">
        <v>1797</v>
      </c>
      <c r="AH227" s="79"/>
      <c r="AI227" s="85" t="s">
        <v>1760</v>
      </c>
      <c r="AJ227" s="79" t="b">
        <v>0</v>
      </c>
      <c r="AK227" s="79">
        <v>1</v>
      </c>
      <c r="AL227" s="85" t="s">
        <v>1642</v>
      </c>
      <c r="AM227" s="79" t="s">
        <v>1808</v>
      </c>
      <c r="AN227" s="79" t="b">
        <v>0</v>
      </c>
      <c r="AO227" s="85" t="s">
        <v>1642</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2</v>
      </c>
      <c r="BC227" s="78" t="str">
        <f>REPLACE(INDEX(GroupVertices[Group],MATCH(Edges[[#This Row],[Vertex 2]],GroupVertices[Vertex],0)),1,1,"")</f>
        <v>2</v>
      </c>
      <c r="BD227" s="48">
        <v>1</v>
      </c>
      <c r="BE227" s="49">
        <v>4.166666666666667</v>
      </c>
      <c r="BF227" s="48">
        <v>1</v>
      </c>
      <c r="BG227" s="49">
        <v>4.166666666666667</v>
      </c>
      <c r="BH227" s="48">
        <v>0</v>
      </c>
      <c r="BI227" s="49">
        <v>0</v>
      </c>
      <c r="BJ227" s="48">
        <v>22</v>
      </c>
      <c r="BK227" s="49">
        <v>91.66666666666667</v>
      </c>
      <c r="BL227" s="48">
        <v>24</v>
      </c>
    </row>
    <row r="228" spans="1:64" ht="15">
      <c r="A228" s="64" t="s">
        <v>369</v>
      </c>
      <c r="B228" s="64" t="s">
        <v>499</v>
      </c>
      <c r="C228" s="65" t="s">
        <v>5416</v>
      </c>
      <c r="D228" s="66">
        <v>3</v>
      </c>
      <c r="E228" s="67" t="s">
        <v>132</v>
      </c>
      <c r="F228" s="68">
        <v>32</v>
      </c>
      <c r="G228" s="65"/>
      <c r="H228" s="69"/>
      <c r="I228" s="70"/>
      <c r="J228" s="70"/>
      <c r="K228" s="34" t="s">
        <v>65</v>
      </c>
      <c r="L228" s="77">
        <v>228</v>
      </c>
      <c r="M228" s="77"/>
      <c r="N228" s="72"/>
      <c r="O228" s="79" t="s">
        <v>528</v>
      </c>
      <c r="P228" s="81">
        <v>43579.325011574074</v>
      </c>
      <c r="Q228" s="79" t="s">
        <v>685</v>
      </c>
      <c r="R228" s="79"/>
      <c r="S228" s="79"/>
      <c r="T228" s="79"/>
      <c r="U228" s="79"/>
      <c r="V228" s="82" t="s">
        <v>1151</v>
      </c>
      <c r="W228" s="81">
        <v>43579.325011574074</v>
      </c>
      <c r="X228" s="82" t="s">
        <v>1384</v>
      </c>
      <c r="Y228" s="79"/>
      <c r="Z228" s="79"/>
      <c r="AA228" s="85" t="s">
        <v>1643</v>
      </c>
      <c r="AB228" s="85" t="s">
        <v>1751</v>
      </c>
      <c r="AC228" s="79" t="b">
        <v>0</v>
      </c>
      <c r="AD228" s="79">
        <v>1</v>
      </c>
      <c r="AE228" s="85" t="s">
        <v>1787</v>
      </c>
      <c r="AF228" s="79" t="b">
        <v>0</v>
      </c>
      <c r="AG228" s="79" t="s">
        <v>1797</v>
      </c>
      <c r="AH228" s="79"/>
      <c r="AI228" s="85" t="s">
        <v>1760</v>
      </c>
      <c r="AJ228" s="79" t="b">
        <v>0</v>
      </c>
      <c r="AK228" s="79">
        <v>0</v>
      </c>
      <c r="AL228" s="85" t="s">
        <v>1760</v>
      </c>
      <c r="AM228" s="79" t="s">
        <v>1807</v>
      </c>
      <c r="AN228" s="79" t="b">
        <v>0</v>
      </c>
      <c r="AO228" s="85" t="s">
        <v>1751</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6</v>
      </c>
      <c r="BC228" s="78" t="str">
        <f>REPLACE(INDEX(GroupVertices[Group],MATCH(Edges[[#This Row],[Vertex 2]],GroupVertices[Vertex],0)),1,1,"")</f>
        <v>6</v>
      </c>
      <c r="BD228" s="48"/>
      <c r="BE228" s="49"/>
      <c r="BF228" s="48"/>
      <c r="BG228" s="49"/>
      <c r="BH228" s="48"/>
      <c r="BI228" s="49"/>
      <c r="BJ228" s="48"/>
      <c r="BK228" s="49"/>
      <c r="BL228" s="48"/>
    </row>
    <row r="229" spans="1:64" ht="15">
      <c r="A229" s="64" t="s">
        <v>373</v>
      </c>
      <c r="B229" s="64" t="s">
        <v>499</v>
      </c>
      <c r="C229" s="65" t="s">
        <v>5416</v>
      </c>
      <c r="D229" s="66">
        <v>3</v>
      </c>
      <c r="E229" s="67" t="s">
        <v>132</v>
      </c>
      <c r="F229" s="68">
        <v>32</v>
      </c>
      <c r="G229" s="65"/>
      <c r="H229" s="69"/>
      <c r="I229" s="70"/>
      <c r="J229" s="70"/>
      <c r="K229" s="34" t="s">
        <v>65</v>
      </c>
      <c r="L229" s="77">
        <v>229</v>
      </c>
      <c r="M229" s="77"/>
      <c r="N229" s="72"/>
      <c r="O229" s="79" t="s">
        <v>528</v>
      </c>
      <c r="P229" s="81">
        <v>43579.450590277775</v>
      </c>
      <c r="Q229" s="79" t="s">
        <v>689</v>
      </c>
      <c r="R229" s="79"/>
      <c r="S229" s="79"/>
      <c r="T229" s="79"/>
      <c r="U229" s="79"/>
      <c r="V229" s="82" t="s">
        <v>1155</v>
      </c>
      <c r="W229" s="81">
        <v>43579.450590277775</v>
      </c>
      <c r="X229" s="82" t="s">
        <v>1388</v>
      </c>
      <c r="Y229" s="79"/>
      <c r="Z229" s="79"/>
      <c r="AA229" s="85" t="s">
        <v>1647</v>
      </c>
      <c r="AB229" s="85" t="s">
        <v>1753</v>
      </c>
      <c r="AC229" s="79" t="b">
        <v>0</v>
      </c>
      <c r="AD229" s="79">
        <v>0</v>
      </c>
      <c r="AE229" s="85" t="s">
        <v>1787</v>
      </c>
      <c r="AF229" s="79" t="b">
        <v>0</v>
      </c>
      <c r="AG229" s="79" t="s">
        <v>1797</v>
      </c>
      <c r="AH229" s="79"/>
      <c r="AI229" s="85" t="s">
        <v>1760</v>
      </c>
      <c r="AJ229" s="79" t="b">
        <v>0</v>
      </c>
      <c r="AK229" s="79">
        <v>0</v>
      </c>
      <c r="AL229" s="85" t="s">
        <v>1760</v>
      </c>
      <c r="AM229" s="79" t="s">
        <v>1814</v>
      </c>
      <c r="AN229" s="79" t="b">
        <v>0</v>
      </c>
      <c r="AO229" s="85" t="s">
        <v>1753</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6</v>
      </c>
      <c r="BC229" s="78" t="str">
        <f>REPLACE(INDEX(GroupVertices[Group],MATCH(Edges[[#This Row],[Vertex 2]],GroupVertices[Vertex],0)),1,1,"")</f>
        <v>6</v>
      </c>
      <c r="BD229" s="48"/>
      <c r="BE229" s="49"/>
      <c r="BF229" s="48"/>
      <c r="BG229" s="49"/>
      <c r="BH229" s="48"/>
      <c r="BI229" s="49"/>
      <c r="BJ229" s="48"/>
      <c r="BK229" s="49"/>
      <c r="BL229" s="48"/>
    </row>
    <row r="230" spans="1:64" ht="15">
      <c r="A230" s="64" t="s">
        <v>369</v>
      </c>
      <c r="B230" s="64" t="s">
        <v>500</v>
      </c>
      <c r="C230" s="65" t="s">
        <v>5416</v>
      </c>
      <c r="D230" s="66">
        <v>3</v>
      </c>
      <c r="E230" s="67" t="s">
        <v>132</v>
      </c>
      <c r="F230" s="68">
        <v>32</v>
      </c>
      <c r="G230" s="65"/>
      <c r="H230" s="69"/>
      <c r="I230" s="70"/>
      <c r="J230" s="70"/>
      <c r="K230" s="34" t="s">
        <v>65</v>
      </c>
      <c r="L230" s="77">
        <v>230</v>
      </c>
      <c r="M230" s="77"/>
      <c r="N230" s="72"/>
      <c r="O230" s="79" t="s">
        <v>528</v>
      </c>
      <c r="P230" s="81">
        <v>43579.325011574074</v>
      </c>
      <c r="Q230" s="79" t="s">
        <v>685</v>
      </c>
      <c r="R230" s="79"/>
      <c r="S230" s="79"/>
      <c r="T230" s="79"/>
      <c r="U230" s="79"/>
      <c r="V230" s="82" t="s">
        <v>1151</v>
      </c>
      <c r="W230" s="81">
        <v>43579.325011574074</v>
      </c>
      <c r="X230" s="82" t="s">
        <v>1384</v>
      </c>
      <c r="Y230" s="79"/>
      <c r="Z230" s="79"/>
      <c r="AA230" s="85" t="s">
        <v>1643</v>
      </c>
      <c r="AB230" s="85" t="s">
        <v>1751</v>
      </c>
      <c r="AC230" s="79" t="b">
        <v>0</v>
      </c>
      <c r="AD230" s="79">
        <v>1</v>
      </c>
      <c r="AE230" s="85" t="s">
        <v>1787</v>
      </c>
      <c r="AF230" s="79" t="b">
        <v>0</v>
      </c>
      <c r="AG230" s="79" t="s">
        <v>1797</v>
      </c>
      <c r="AH230" s="79"/>
      <c r="AI230" s="85" t="s">
        <v>1760</v>
      </c>
      <c r="AJ230" s="79" t="b">
        <v>0</v>
      </c>
      <c r="AK230" s="79">
        <v>0</v>
      </c>
      <c r="AL230" s="85" t="s">
        <v>1760</v>
      </c>
      <c r="AM230" s="79" t="s">
        <v>1807</v>
      </c>
      <c r="AN230" s="79" t="b">
        <v>0</v>
      </c>
      <c r="AO230" s="85" t="s">
        <v>1751</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6</v>
      </c>
      <c r="BC230" s="78" t="str">
        <f>REPLACE(INDEX(GroupVertices[Group],MATCH(Edges[[#This Row],[Vertex 2]],GroupVertices[Vertex],0)),1,1,"")</f>
        <v>6</v>
      </c>
      <c r="BD230" s="48"/>
      <c r="BE230" s="49"/>
      <c r="BF230" s="48"/>
      <c r="BG230" s="49"/>
      <c r="BH230" s="48"/>
      <c r="BI230" s="49"/>
      <c r="BJ230" s="48"/>
      <c r="BK230" s="49"/>
      <c r="BL230" s="48"/>
    </row>
    <row r="231" spans="1:64" ht="15">
      <c r="A231" s="64" t="s">
        <v>373</v>
      </c>
      <c r="B231" s="64" t="s">
        <v>500</v>
      </c>
      <c r="C231" s="65" t="s">
        <v>5416</v>
      </c>
      <c r="D231" s="66">
        <v>3</v>
      </c>
      <c r="E231" s="67" t="s">
        <v>132</v>
      </c>
      <c r="F231" s="68">
        <v>32</v>
      </c>
      <c r="G231" s="65"/>
      <c r="H231" s="69"/>
      <c r="I231" s="70"/>
      <c r="J231" s="70"/>
      <c r="K231" s="34" t="s">
        <v>65</v>
      </c>
      <c r="L231" s="77">
        <v>231</v>
      </c>
      <c r="M231" s="77"/>
      <c r="N231" s="72"/>
      <c r="O231" s="79" t="s">
        <v>528</v>
      </c>
      <c r="P231" s="81">
        <v>43579.450590277775</v>
      </c>
      <c r="Q231" s="79" t="s">
        <v>689</v>
      </c>
      <c r="R231" s="79"/>
      <c r="S231" s="79"/>
      <c r="T231" s="79"/>
      <c r="U231" s="79"/>
      <c r="V231" s="82" t="s">
        <v>1155</v>
      </c>
      <c r="W231" s="81">
        <v>43579.450590277775</v>
      </c>
      <c r="X231" s="82" t="s">
        <v>1388</v>
      </c>
      <c r="Y231" s="79"/>
      <c r="Z231" s="79"/>
      <c r="AA231" s="85" t="s">
        <v>1647</v>
      </c>
      <c r="AB231" s="85" t="s">
        <v>1753</v>
      </c>
      <c r="AC231" s="79" t="b">
        <v>0</v>
      </c>
      <c r="AD231" s="79">
        <v>0</v>
      </c>
      <c r="AE231" s="85" t="s">
        <v>1787</v>
      </c>
      <c r="AF231" s="79" t="b">
        <v>0</v>
      </c>
      <c r="AG231" s="79" t="s">
        <v>1797</v>
      </c>
      <c r="AH231" s="79"/>
      <c r="AI231" s="85" t="s">
        <v>1760</v>
      </c>
      <c r="AJ231" s="79" t="b">
        <v>0</v>
      </c>
      <c r="AK231" s="79">
        <v>0</v>
      </c>
      <c r="AL231" s="85" t="s">
        <v>1760</v>
      </c>
      <c r="AM231" s="79" t="s">
        <v>1814</v>
      </c>
      <c r="AN231" s="79" t="b">
        <v>0</v>
      </c>
      <c r="AO231" s="85" t="s">
        <v>1753</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6</v>
      </c>
      <c r="BC231" s="78" t="str">
        <f>REPLACE(INDEX(GroupVertices[Group],MATCH(Edges[[#This Row],[Vertex 2]],GroupVertices[Vertex],0)),1,1,"")</f>
        <v>6</v>
      </c>
      <c r="BD231" s="48"/>
      <c r="BE231" s="49"/>
      <c r="BF231" s="48"/>
      <c r="BG231" s="49"/>
      <c r="BH231" s="48"/>
      <c r="BI231" s="49"/>
      <c r="BJ231" s="48"/>
      <c r="BK231" s="49"/>
      <c r="BL231" s="48"/>
    </row>
    <row r="232" spans="1:64" ht="15">
      <c r="A232" s="64" t="s">
        <v>369</v>
      </c>
      <c r="B232" s="64" t="s">
        <v>501</v>
      </c>
      <c r="C232" s="65" t="s">
        <v>5416</v>
      </c>
      <c r="D232" s="66">
        <v>3</v>
      </c>
      <c r="E232" s="67" t="s">
        <v>132</v>
      </c>
      <c r="F232" s="68">
        <v>32</v>
      </c>
      <c r="G232" s="65"/>
      <c r="H232" s="69"/>
      <c r="I232" s="70"/>
      <c r="J232" s="70"/>
      <c r="K232" s="34" t="s">
        <v>65</v>
      </c>
      <c r="L232" s="77">
        <v>232</v>
      </c>
      <c r="M232" s="77"/>
      <c r="N232" s="72"/>
      <c r="O232" s="79" t="s">
        <v>528</v>
      </c>
      <c r="P232" s="81">
        <v>43579.325011574074</v>
      </c>
      <c r="Q232" s="79" t="s">
        <v>685</v>
      </c>
      <c r="R232" s="79"/>
      <c r="S232" s="79"/>
      <c r="T232" s="79"/>
      <c r="U232" s="79"/>
      <c r="V232" s="82" t="s">
        <v>1151</v>
      </c>
      <c r="W232" s="81">
        <v>43579.325011574074</v>
      </c>
      <c r="X232" s="82" t="s">
        <v>1384</v>
      </c>
      <c r="Y232" s="79"/>
      <c r="Z232" s="79"/>
      <c r="AA232" s="85" t="s">
        <v>1643</v>
      </c>
      <c r="AB232" s="85" t="s">
        <v>1751</v>
      </c>
      <c r="AC232" s="79" t="b">
        <v>0</v>
      </c>
      <c r="AD232" s="79">
        <v>1</v>
      </c>
      <c r="AE232" s="85" t="s">
        <v>1787</v>
      </c>
      <c r="AF232" s="79" t="b">
        <v>0</v>
      </c>
      <c r="AG232" s="79" t="s">
        <v>1797</v>
      </c>
      <c r="AH232" s="79"/>
      <c r="AI232" s="85" t="s">
        <v>1760</v>
      </c>
      <c r="AJ232" s="79" t="b">
        <v>0</v>
      </c>
      <c r="AK232" s="79">
        <v>0</v>
      </c>
      <c r="AL232" s="85" t="s">
        <v>1760</v>
      </c>
      <c r="AM232" s="79" t="s">
        <v>1807</v>
      </c>
      <c r="AN232" s="79" t="b">
        <v>0</v>
      </c>
      <c r="AO232" s="85" t="s">
        <v>1751</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6</v>
      </c>
      <c r="BC232" s="78" t="str">
        <f>REPLACE(INDEX(GroupVertices[Group],MATCH(Edges[[#This Row],[Vertex 2]],GroupVertices[Vertex],0)),1,1,"")</f>
        <v>6</v>
      </c>
      <c r="BD232" s="48"/>
      <c r="BE232" s="49"/>
      <c r="BF232" s="48"/>
      <c r="BG232" s="49"/>
      <c r="BH232" s="48"/>
      <c r="BI232" s="49"/>
      <c r="BJ232" s="48"/>
      <c r="BK232" s="49"/>
      <c r="BL232" s="48"/>
    </row>
    <row r="233" spans="1:64" ht="15">
      <c r="A233" s="64" t="s">
        <v>373</v>
      </c>
      <c r="B233" s="64" t="s">
        <v>501</v>
      </c>
      <c r="C233" s="65" t="s">
        <v>5416</v>
      </c>
      <c r="D233" s="66">
        <v>3</v>
      </c>
      <c r="E233" s="67" t="s">
        <v>132</v>
      </c>
      <c r="F233" s="68">
        <v>32</v>
      </c>
      <c r="G233" s="65"/>
      <c r="H233" s="69"/>
      <c r="I233" s="70"/>
      <c r="J233" s="70"/>
      <c r="K233" s="34" t="s">
        <v>65</v>
      </c>
      <c r="L233" s="77">
        <v>233</v>
      </c>
      <c r="M233" s="77"/>
      <c r="N233" s="72"/>
      <c r="O233" s="79" t="s">
        <v>528</v>
      </c>
      <c r="P233" s="81">
        <v>43579.450590277775</v>
      </c>
      <c r="Q233" s="79" t="s">
        <v>689</v>
      </c>
      <c r="R233" s="79"/>
      <c r="S233" s="79"/>
      <c r="T233" s="79"/>
      <c r="U233" s="79"/>
      <c r="V233" s="82" t="s">
        <v>1155</v>
      </c>
      <c r="W233" s="81">
        <v>43579.450590277775</v>
      </c>
      <c r="X233" s="82" t="s">
        <v>1388</v>
      </c>
      <c r="Y233" s="79"/>
      <c r="Z233" s="79"/>
      <c r="AA233" s="85" t="s">
        <v>1647</v>
      </c>
      <c r="AB233" s="85" t="s">
        <v>1753</v>
      </c>
      <c r="AC233" s="79" t="b">
        <v>0</v>
      </c>
      <c r="AD233" s="79">
        <v>0</v>
      </c>
      <c r="AE233" s="85" t="s">
        <v>1787</v>
      </c>
      <c r="AF233" s="79" t="b">
        <v>0</v>
      </c>
      <c r="AG233" s="79" t="s">
        <v>1797</v>
      </c>
      <c r="AH233" s="79"/>
      <c r="AI233" s="85" t="s">
        <v>1760</v>
      </c>
      <c r="AJ233" s="79" t="b">
        <v>0</v>
      </c>
      <c r="AK233" s="79">
        <v>0</v>
      </c>
      <c r="AL233" s="85" t="s">
        <v>1760</v>
      </c>
      <c r="AM233" s="79" t="s">
        <v>1814</v>
      </c>
      <c r="AN233" s="79" t="b">
        <v>0</v>
      </c>
      <c r="AO233" s="85" t="s">
        <v>1753</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6</v>
      </c>
      <c r="BC233" s="78" t="str">
        <f>REPLACE(INDEX(GroupVertices[Group],MATCH(Edges[[#This Row],[Vertex 2]],GroupVertices[Vertex],0)),1,1,"")</f>
        <v>6</v>
      </c>
      <c r="BD233" s="48"/>
      <c r="BE233" s="49"/>
      <c r="BF233" s="48"/>
      <c r="BG233" s="49"/>
      <c r="BH233" s="48"/>
      <c r="BI233" s="49"/>
      <c r="BJ233" s="48"/>
      <c r="BK233" s="49"/>
      <c r="BL233" s="48"/>
    </row>
    <row r="234" spans="1:64" ht="15">
      <c r="A234" s="64" t="s">
        <v>369</v>
      </c>
      <c r="B234" s="64" t="s">
        <v>373</v>
      </c>
      <c r="C234" s="65" t="s">
        <v>5416</v>
      </c>
      <c r="D234" s="66">
        <v>3</v>
      </c>
      <c r="E234" s="67" t="s">
        <v>132</v>
      </c>
      <c r="F234" s="68">
        <v>32</v>
      </c>
      <c r="G234" s="65"/>
      <c r="H234" s="69"/>
      <c r="I234" s="70"/>
      <c r="J234" s="70"/>
      <c r="K234" s="34" t="s">
        <v>66</v>
      </c>
      <c r="L234" s="77">
        <v>234</v>
      </c>
      <c r="M234" s="77"/>
      <c r="N234" s="72"/>
      <c r="O234" s="79" t="s">
        <v>528</v>
      </c>
      <c r="P234" s="81">
        <v>43579.325011574074</v>
      </c>
      <c r="Q234" s="79" t="s">
        <v>685</v>
      </c>
      <c r="R234" s="79"/>
      <c r="S234" s="79"/>
      <c r="T234" s="79"/>
      <c r="U234" s="79"/>
      <c r="V234" s="82" t="s">
        <v>1151</v>
      </c>
      <c r="W234" s="81">
        <v>43579.325011574074</v>
      </c>
      <c r="X234" s="82" t="s">
        <v>1384</v>
      </c>
      <c r="Y234" s="79"/>
      <c r="Z234" s="79"/>
      <c r="AA234" s="85" t="s">
        <v>1643</v>
      </c>
      <c r="AB234" s="85" t="s">
        <v>1751</v>
      </c>
      <c r="AC234" s="79" t="b">
        <v>0</v>
      </c>
      <c r="AD234" s="79">
        <v>1</v>
      </c>
      <c r="AE234" s="85" t="s">
        <v>1787</v>
      </c>
      <c r="AF234" s="79" t="b">
        <v>0</v>
      </c>
      <c r="AG234" s="79" t="s">
        <v>1797</v>
      </c>
      <c r="AH234" s="79"/>
      <c r="AI234" s="85" t="s">
        <v>1760</v>
      </c>
      <c r="AJ234" s="79" t="b">
        <v>0</v>
      </c>
      <c r="AK234" s="79">
        <v>0</v>
      </c>
      <c r="AL234" s="85" t="s">
        <v>1760</v>
      </c>
      <c r="AM234" s="79" t="s">
        <v>1807</v>
      </c>
      <c r="AN234" s="79" t="b">
        <v>0</v>
      </c>
      <c r="AO234" s="85" t="s">
        <v>1751</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6</v>
      </c>
      <c r="BC234" s="78" t="str">
        <f>REPLACE(INDEX(GroupVertices[Group],MATCH(Edges[[#This Row],[Vertex 2]],GroupVertices[Vertex],0)),1,1,"")</f>
        <v>6</v>
      </c>
      <c r="BD234" s="48"/>
      <c r="BE234" s="49"/>
      <c r="BF234" s="48"/>
      <c r="BG234" s="49"/>
      <c r="BH234" s="48"/>
      <c r="BI234" s="49"/>
      <c r="BJ234" s="48"/>
      <c r="BK234" s="49"/>
      <c r="BL234" s="48"/>
    </row>
    <row r="235" spans="1:64" ht="15">
      <c r="A235" s="64" t="s">
        <v>369</v>
      </c>
      <c r="B235" s="64" t="s">
        <v>502</v>
      </c>
      <c r="C235" s="65" t="s">
        <v>5416</v>
      </c>
      <c r="D235" s="66">
        <v>3</v>
      </c>
      <c r="E235" s="67" t="s">
        <v>132</v>
      </c>
      <c r="F235" s="68">
        <v>32</v>
      </c>
      <c r="G235" s="65"/>
      <c r="H235" s="69"/>
      <c r="I235" s="70"/>
      <c r="J235" s="70"/>
      <c r="K235" s="34" t="s">
        <v>65</v>
      </c>
      <c r="L235" s="77">
        <v>235</v>
      </c>
      <c r="M235" s="77"/>
      <c r="N235" s="72"/>
      <c r="O235" s="79" t="s">
        <v>529</v>
      </c>
      <c r="P235" s="81">
        <v>43579.325011574074</v>
      </c>
      <c r="Q235" s="79" t="s">
        <v>685</v>
      </c>
      <c r="R235" s="79"/>
      <c r="S235" s="79"/>
      <c r="T235" s="79"/>
      <c r="U235" s="79"/>
      <c r="V235" s="82" t="s">
        <v>1151</v>
      </c>
      <c r="W235" s="81">
        <v>43579.325011574074</v>
      </c>
      <c r="X235" s="82" t="s">
        <v>1384</v>
      </c>
      <c r="Y235" s="79"/>
      <c r="Z235" s="79"/>
      <c r="AA235" s="85" t="s">
        <v>1643</v>
      </c>
      <c r="AB235" s="85" t="s">
        <v>1751</v>
      </c>
      <c r="AC235" s="79" t="b">
        <v>0</v>
      </c>
      <c r="AD235" s="79">
        <v>1</v>
      </c>
      <c r="AE235" s="85" t="s">
        <v>1787</v>
      </c>
      <c r="AF235" s="79" t="b">
        <v>0</v>
      </c>
      <c r="AG235" s="79" t="s">
        <v>1797</v>
      </c>
      <c r="AH235" s="79"/>
      <c r="AI235" s="85" t="s">
        <v>1760</v>
      </c>
      <c r="AJ235" s="79" t="b">
        <v>0</v>
      </c>
      <c r="AK235" s="79">
        <v>0</v>
      </c>
      <c r="AL235" s="85" t="s">
        <v>1760</v>
      </c>
      <c r="AM235" s="79" t="s">
        <v>1807</v>
      </c>
      <c r="AN235" s="79" t="b">
        <v>0</v>
      </c>
      <c r="AO235" s="85" t="s">
        <v>1751</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6</v>
      </c>
      <c r="BC235" s="78" t="str">
        <f>REPLACE(INDEX(GroupVertices[Group],MATCH(Edges[[#This Row],[Vertex 2]],GroupVertices[Vertex],0)),1,1,"")</f>
        <v>6</v>
      </c>
      <c r="BD235" s="48">
        <v>1</v>
      </c>
      <c r="BE235" s="49">
        <v>1.7857142857142858</v>
      </c>
      <c r="BF235" s="48">
        <v>4</v>
      </c>
      <c r="BG235" s="49">
        <v>7.142857142857143</v>
      </c>
      <c r="BH235" s="48">
        <v>0</v>
      </c>
      <c r="BI235" s="49">
        <v>0</v>
      </c>
      <c r="BJ235" s="48">
        <v>51</v>
      </c>
      <c r="BK235" s="49">
        <v>91.07142857142857</v>
      </c>
      <c r="BL235" s="48">
        <v>56</v>
      </c>
    </row>
    <row r="236" spans="1:64" ht="15">
      <c r="A236" s="64" t="s">
        <v>373</v>
      </c>
      <c r="B236" s="64" t="s">
        <v>369</v>
      </c>
      <c r="C236" s="65" t="s">
        <v>5416</v>
      </c>
      <c r="D236" s="66">
        <v>3</v>
      </c>
      <c r="E236" s="67" t="s">
        <v>132</v>
      </c>
      <c r="F236" s="68">
        <v>32</v>
      </c>
      <c r="G236" s="65"/>
      <c r="H236" s="69"/>
      <c r="I236" s="70"/>
      <c r="J236" s="70"/>
      <c r="K236" s="34" t="s">
        <v>66</v>
      </c>
      <c r="L236" s="77">
        <v>236</v>
      </c>
      <c r="M236" s="77"/>
      <c r="N236" s="72"/>
      <c r="O236" s="79" t="s">
        <v>528</v>
      </c>
      <c r="P236" s="81">
        <v>43579.450590277775</v>
      </c>
      <c r="Q236" s="79" t="s">
        <v>689</v>
      </c>
      <c r="R236" s="79"/>
      <c r="S236" s="79"/>
      <c r="T236" s="79"/>
      <c r="U236" s="79"/>
      <c r="V236" s="82" t="s">
        <v>1155</v>
      </c>
      <c r="W236" s="81">
        <v>43579.450590277775</v>
      </c>
      <c r="X236" s="82" t="s">
        <v>1388</v>
      </c>
      <c r="Y236" s="79"/>
      <c r="Z236" s="79"/>
      <c r="AA236" s="85" t="s">
        <v>1647</v>
      </c>
      <c r="AB236" s="85" t="s">
        <v>1753</v>
      </c>
      <c r="AC236" s="79" t="b">
        <v>0</v>
      </c>
      <c r="AD236" s="79">
        <v>0</v>
      </c>
      <c r="AE236" s="85" t="s">
        <v>1787</v>
      </c>
      <c r="AF236" s="79" t="b">
        <v>0</v>
      </c>
      <c r="AG236" s="79" t="s">
        <v>1797</v>
      </c>
      <c r="AH236" s="79"/>
      <c r="AI236" s="85" t="s">
        <v>1760</v>
      </c>
      <c r="AJ236" s="79" t="b">
        <v>0</v>
      </c>
      <c r="AK236" s="79">
        <v>0</v>
      </c>
      <c r="AL236" s="85" t="s">
        <v>1760</v>
      </c>
      <c r="AM236" s="79" t="s">
        <v>1814</v>
      </c>
      <c r="AN236" s="79" t="b">
        <v>0</v>
      </c>
      <c r="AO236" s="85" t="s">
        <v>1753</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6</v>
      </c>
      <c r="BC236" s="78" t="str">
        <f>REPLACE(INDEX(GroupVertices[Group],MATCH(Edges[[#This Row],[Vertex 2]],GroupVertices[Vertex],0)),1,1,"")</f>
        <v>6</v>
      </c>
      <c r="BD236" s="48"/>
      <c r="BE236" s="49"/>
      <c r="BF236" s="48"/>
      <c r="BG236" s="49"/>
      <c r="BH236" s="48"/>
      <c r="BI236" s="49"/>
      <c r="BJ236" s="48"/>
      <c r="BK236" s="49"/>
      <c r="BL236" s="48"/>
    </row>
    <row r="237" spans="1:64" ht="15">
      <c r="A237" s="64" t="s">
        <v>373</v>
      </c>
      <c r="B237" s="64" t="s">
        <v>502</v>
      </c>
      <c r="C237" s="65" t="s">
        <v>5416</v>
      </c>
      <c r="D237" s="66">
        <v>3</v>
      </c>
      <c r="E237" s="67" t="s">
        <v>132</v>
      </c>
      <c r="F237" s="68">
        <v>32</v>
      </c>
      <c r="G237" s="65"/>
      <c r="H237" s="69"/>
      <c r="I237" s="70"/>
      <c r="J237" s="70"/>
      <c r="K237" s="34" t="s">
        <v>65</v>
      </c>
      <c r="L237" s="77">
        <v>237</v>
      </c>
      <c r="M237" s="77"/>
      <c r="N237" s="72"/>
      <c r="O237" s="79" t="s">
        <v>529</v>
      </c>
      <c r="P237" s="81">
        <v>43579.450590277775</v>
      </c>
      <c r="Q237" s="79" t="s">
        <v>689</v>
      </c>
      <c r="R237" s="79"/>
      <c r="S237" s="79"/>
      <c r="T237" s="79"/>
      <c r="U237" s="79"/>
      <c r="V237" s="82" t="s">
        <v>1155</v>
      </c>
      <c r="W237" s="81">
        <v>43579.450590277775</v>
      </c>
      <c r="X237" s="82" t="s">
        <v>1388</v>
      </c>
      <c r="Y237" s="79"/>
      <c r="Z237" s="79"/>
      <c r="AA237" s="85" t="s">
        <v>1647</v>
      </c>
      <c r="AB237" s="85" t="s">
        <v>1753</v>
      </c>
      <c r="AC237" s="79" t="b">
        <v>0</v>
      </c>
      <c r="AD237" s="79">
        <v>0</v>
      </c>
      <c r="AE237" s="85" t="s">
        <v>1787</v>
      </c>
      <c r="AF237" s="79" t="b">
        <v>0</v>
      </c>
      <c r="AG237" s="79" t="s">
        <v>1797</v>
      </c>
      <c r="AH237" s="79"/>
      <c r="AI237" s="85" t="s">
        <v>1760</v>
      </c>
      <c r="AJ237" s="79" t="b">
        <v>0</v>
      </c>
      <c r="AK237" s="79">
        <v>0</v>
      </c>
      <c r="AL237" s="85" t="s">
        <v>1760</v>
      </c>
      <c r="AM237" s="79" t="s">
        <v>1814</v>
      </c>
      <c r="AN237" s="79" t="b">
        <v>0</v>
      </c>
      <c r="AO237" s="85" t="s">
        <v>1753</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6</v>
      </c>
      <c r="BC237" s="78" t="str">
        <f>REPLACE(INDEX(GroupVertices[Group],MATCH(Edges[[#This Row],[Vertex 2]],GroupVertices[Vertex],0)),1,1,"")</f>
        <v>6</v>
      </c>
      <c r="BD237" s="48">
        <v>0</v>
      </c>
      <c r="BE237" s="49">
        <v>0</v>
      </c>
      <c r="BF237" s="48">
        <v>4</v>
      </c>
      <c r="BG237" s="49">
        <v>7.8431372549019605</v>
      </c>
      <c r="BH237" s="48">
        <v>0</v>
      </c>
      <c r="BI237" s="49">
        <v>0</v>
      </c>
      <c r="BJ237" s="48">
        <v>47</v>
      </c>
      <c r="BK237" s="49">
        <v>92.15686274509804</v>
      </c>
      <c r="BL237" s="48">
        <v>51</v>
      </c>
    </row>
    <row r="238" spans="1:64" ht="15">
      <c r="A238" s="64" t="s">
        <v>374</v>
      </c>
      <c r="B238" s="64" t="s">
        <v>374</v>
      </c>
      <c r="C238" s="65" t="s">
        <v>5416</v>
      </c>
      <c r="D238" s="66">
        <v>3</v>
      </c>
      <c r="E238" s="67" t="s">
        <v>132</v>
      </c>
      <c r="F238" s="68">
        <v>32</v>
      </c>
      <c r="G238" s="65"/>
      <c r="H238" s="69"/>
      <c r="I238" s="70"/>
      <c r="J238" s="70"/>
      <c r="K238" s="34" t="s">
        <v>65</v>
      </c>
      <c r="L238" s="77">
        <v>238</v>
      </c>
      <c r="M238" s="77"/>
      <c r="N238" s="72"/>
      <c r="O238" s="79" t="s">
        <v>176</v>
      </c>
      <c r="P238" s="81">
        <v>43579.45438657407</v>
      </c>
      <c r="Q238" s="79" t="s">
        <v>690</v>
      </c>
      <c r="R238" s="82" t="s">
        <v>823</v>
      </c>
      <c r="S238" s="79" t="s">
        <v>906</v>
      </c>
      <c r="T238" s="79"/>
      <c r="U238" s="79"/>
      <c r="V238" s="82" t="s">
        <v>1156</v>
      </c>
      <c r="W238" s="81">
        <v>43579.45438657407</v>
      </c>
      <c r="X238" s="82" t="s">
        <v>1389</v>
      </c>
      <c r="Y238" s="79"/>
      <c r="Z238" s="79"/>
      <c r="AA238" s="85" t="s">
        <v>1648</v>
      </c>
      <c r="AB238" s="79"/>
      <c r="AC238" s="79" t="b">
        <v>0</v>
      </c>
      <c r="AD238" s="79">
        <v>2</v>
      </c>
      <c r="AE238" s="85" t="s">
        <v>1760</v>
      </c>
      <c r="AF238" s="79" t="b">
        <v>0</v>
      </c>
      <c r="AG238" s="79" t="s">
        <v>1797</v>
      </c>
      <c r="AH238" s="79"/>
      <c r="AI238" s="85" t="s">
        <v>1760</v>
      </c>
      <c r="AJ238" s="79" t="b">
        <v>0</v>
      </c>
      <c r="AK238" s="79">
        <v>1</v>
      </c>
      <c r="AL238" s="85" t="s">
        <v>1760</v>
      </c>
      <c r="AM238" s="79" t="s">
        <v>1808</v>
      </c>
      <c r="AN238" s="79" t="b">
        <v>0</v>
      </c>
      <c r="AO238" s="85" t="s">
        <v>1648</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48</v>
      </c>
      <c r="BC238" s="78" t="str">
        <f>REPLACE(INDEX(GroupVertices[Group],MATCH(Edges[[#This Row],[Vertex 2]],GroupVertices[Vertex],0)),1,1,"")</f>
        <v>48</v>
      </c>
      <c r="BD238" s="48">
        <v>0</v>
      </c>
      <c r="BE238" s="49">
        <v>0</v>
      </c>
      <c r="BF238" s="48">
        <v>1</v>
      </c>
      <c r="BG238" s="49">
        <v>11.11111111111111</v>
      </c>
      <c r="BH238" s="48">
        <v>0</v>
      </c>
      <c r="BI238" s="49">
        <v>0</v>
      </c>
      <c r="BJ238" s="48">
        <v>8</v>
      </c>
      <c r="BK238" s="49">
        <v>88.88888888888889</v>
      </c>
      <c r="BL238" s="48">
        <v>9</v>
      </c>
    </row>
    <row r="239" spans="1:64" ht="15">
      <c r="A239" s="64" t="s">
        <v>375</v>
      </c>
      <c r="B239" s="64" t="s">
        <v>374</v>
      </c>
      <c r="C239" s="65" t="s">
        <v>5416</v>
      </c>
      <c r="D239" s="66">
        <v>3</v>
      </c>
      <c r="E239" s="67" t="s">
        <v>132</v>
      </c>
      <c r="F239" s="68">
        <v>32</v>
      </c>
      <c r="G239" s="65"/>
      <c r="H239" s="69"/>
      <c r="I239" s="70"/>
      <c r="J239" s="70"/>
      <c r="K239" s="34" t="s">
        <v>65</v>
      </c>
      <c r="L239" s="77">
        <v>239</v>
      </c>
      <c r="M239" s="77"/>
      <c r="N239" s="72"/>
      <c r="O239" s="79" t="s">
        <v>528</v>
      </c>
      <c r="P239" s="81">
        <v>43579.45756944444</v>
      </c>
      <c r="Q239" s="79" t="s">
        <v>691</v>
      </c>
      <c r="R239" s="82" t="s">
        <v>823</v>
      </c>
      <c r="S239" s="79" t="s">
        <v>906</v>
      </c>
      <c r="T239" s="79"/>
      <c r="U239" s="79"/>
      <c r="V239" s="82" t="s">
        <v>1157</v>
      </c>
      <c r="W239" s="81">
        <v>43579.45756944444</v>
      </c>
      <c r="X239" s="82" t="s">
        <v>1390</v>
      </c>
      <c r="Y239" s="79"/>
      <c r="Z239" s="79"/>
      <c r="AA239" s="85" t="s">
        <v>1649</v>
      </c>
      <c r="AB239" s="79"/>
      <c r="AC239" s="79" t="b">
        <v>0</v>
      </c>
      <c r="AD239" s="79">
        <v>0</v>
      </c>
      <c r="AE239" s="85" t="s">
        <v>1760</v>
      </c>
      <c r="AF239" s="79" t="b">
        <v>0</v>
      </c>
      <c r="AG239" s="79" t="s">
        <v>1797</v>
      </c>
      <c r="AH239" s="79"/>
      <c r="AI239" s="85" t="s">
        <v>1760</v>
      </c>
      <c r="AJ239" s="79" t="b">
        <v>0</v>
      </c>
      <c r="AK239" s="79">
        <v>1</v>
      </c>
      <c r="AL239" s="85" t="s">
        <v>1648</v>
      </c>
      <c r="AM239" s="79" t="s">
        <v>1808</v>
      </c>
      <c r="AN239" s="79" t="b">
        <v>0</v>
      </c>
      <c r="AO239" s="85" t="s">
        <v>1648</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48</v>
      </c>
      <c r="BC239" s="78" t="str">
        <f>REPLACE(INDEX(GroupVertices[Group],MATCH(Edges[[#This Row],[Vertex 2]],GroupVertices[Vertex],0)),1,1,"")</f>
        <v>48</v>
      </c>
      <c r="BD239" s="48">
        <v>0</v>
      </c>
      <c r="BE239" s="49">
        <v>0</v>
      </c>
      <c r="BF239" s="48">
        <v>1</v>
      </c>
      <c r="BG239" s="49">
        <v>9.090909090909092</v>
      </c>
      <c r="BH239" s="48">
        <v>0</v>
      </c>
      <c r="BI239" s="49">
        <v>0</v>
      </c>
      <c r="BJ239" s="48">
        <v>10</v>
      </c>
      <c r="BK239" s="49">
        <v>90.9090909090909</v>
      </c>
      <c r="BL239" s="48">
        <v>11</v>
      </c>
    </row>
    <row r="240" spans="1:64" ht="15">
      <c r="A240" s="64" t="s">
        <v>376</v>
      </c>
      <c r="B240" s="64" t="s">
        <v>431</v>
      </c>
      <c r="C240" s="65" t="s">
        <v>5416</v>
      </c>
      <c r="D240" s="66">
        <v>3</v>
      </c>
      <c r="E240" s="67" t="s">
        <v>132</v>
      </c>
      <c r="F240" s="68">
        <v>32</v>
      </c>
      <c r="G240" s="65"/>
      <c r="H240" s="69"/>
      <c r="I240" s="70"/>
      <c r="J240" s="70"/>
      <c r="K240" s="34" t="s">
        <v>65</v>
      </c>
      <c r="L240" s="77">
        <v>240</v>
      </c>
      <c r="M240" s="77"/>
      <c r="N240" s="72"/>
      <c r="O240" s="79" t="s">
        <v>528</v>
      </c>
      <c r="P240" s="81">
        <v>43579.62931712963</v>
      </c>
      <c r="Q240" s="79" t="s">
        <v>539</v>
      </c>
      <c r="R240" s="82" t="s">
        <v>756</v>
      </c>
      <c r="S240" s="79" t="s">
        <v>855</v>
      </c>
      <c r="T240" s="79"/>
      <c r="U240" s="79"/>
      <c r="V240" s="82" t="s">
        <v>1158</v>
      </c>
      <c r="W240" s="81">
        <v>43579.62931712963</v>
      </c>
      <c r="X240" s="82" t="s">
        <v>1391</v>
      </c>
      <c r="Y240" s="79"/>
      <c r="Z240" s="79"/>
      <c r="AA240" s="85" t="s">
        <v>1650</v>
      </c>
      <c r="AB240" s="79"/>
      <c r="AC240" s="79" t="b">
        <v>0</v>
      </c>
      <c r="AD240" s="79">
        <v>0</v>
      </c>
      <c r="AE240" s="85" t="s">
        <v>1760</v>
      </c>
      <c r="AF240" s="79" t="b">
        <v>0</v>
      </c>
      <c r="AG240" s="79" t="s">
        <v>1797</v>
      </c>
      <c r="AH240" s="79"/>
      <c r="AI240" s="85" t="s">
        <v>1760</v>
      </c>
      <c r="AJ240" s="79" t="b">
        <v>0</v>
      </c>
      <c r="AK240" s="79">
        <v>5</v>
      </c>
      <c r="AL240" s="85" t="s">
        <v>1716</v>
      </c>
      <c r="AM240" s="79" t="s">
        <v>1814</v>
      </c>
      <c r="AN240" s="79" t="b">
        <v>0</v>
      </c>
      <c r="AO240" s="85" t="s">
        <v>1716</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c r="BE240" s="49"/>
      <c r="BF240" s="48"/>
      <c r="BG240" s="49"/>
      <c r="BH240" s="48"/>
      <c r="BI240" s="49"/>
      <c r="BJ240" s="48"/>
      <c r="BK240" s="49"/>
      <c r="BL240" s="48"/>
    </row>
    <row r="241" spans="1:64" ht="15">
      <c r="A241" s="64" t="s">
        <v>376</v>
      </c>
      <c r="B241" s="64" t="s">
        <v>343</v>
      </c>
      <c r="C241" s="65" t="s">
        <v>5416</v>
      </c>
      <c r="D241" s="66">
        <v>3</v>
      </c>
      <c r="E241" s="67" t="s">
        <v>132</v>
      </c>
      <c r="F241" s="68">
        <v>32</v>
      </c>
      <c r="G241" s="65"/>
      <c r="H241" s="69"/>
      <c r="I241" s="70"/>
      <c r="J241" s="70"/>
      <c r="K241" s="34" t="s">
        <v>65</v>
      </c>
      <c r="L241" s="77">
        <v>241</v>
      </c>
      <c r="M241" s="77"/>
      <c r="N241" s="72"/>
      <c r="O241" s="79" t="s">
        <v>528</v>
      </c>
      <c r="P241" s="81">
        <v>43579.62931712963</v>
      </c>
      <c r="Q241" s="79" t="s">
        <v>539</v>
      </c>
      <c r="R241" s="82" t="s">
        <v>756</v>
      </c>
      <c r="S241" s="79" t="s">
        <v>855</v>
      </c>
      <c r="T241" s="79"/>
      <c r="U241" s="79"/>
      <c r="V241" s="82" t="s">
        <v>1158</v>
      </c>
      <c r="W241" s="81">
        <v>43579.62931712963</v>
      </c>
      <c r="X241" s="82" t="s">
        <v>1391</v>
      </c>
      <c r="Y241" s="79"/>
      <c r="Z241" s="79"/>
      <c r="AA241" s="85" t="s">
        <v>1650</v>
      </c>
      <c r="AB241" s="79"/>
      <c r="AC241" s="79" t="b">
        <v>0</v>
      </c>
      <c r="AD241" s="79">
        <v>0</v>
      </c>
      <c r="AE241" s="85" t="s">
        <v>1760</v>
      </c>
      <c r="AF241" s="79" t="b">
        <v>0</v>
      </c>
      <c r="AG241" s="79" t="s">
        <v>1797</v>
      </c>
      <c r="AH241" s="79"/>
      <c r="AI241" s="85" t="s">
        <v>1760</v>
      </c>
      <c r="AJ241" s="79" t="b">
        <v>0</v>
      </c>
      <c r="AK241" s="79">
        <v>5</v>
      </c>
      <c r="AL241" s="85" t="s">
        <v>1716</v>
      </c>
      <c r="AM241" s="79" t="s">
        <v>1814</v>
      </c>
      <c r="AN241" s="79" t="b">
        <v>0</v>
      </c>
      <c r="AO241" s="85" t="s">
        <v>1716</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v>0</v>
      </c>
      <c r="BE241" s="49">
        <v>0</v>
      </c>
      <c r="BF241" s="48">
        <v>1</v>
      </c>
      <c r="BG241" s="49">
        <v>5.882352941176471</v>
      </c>
      <c r="BH241" s="48">
        <v>0</v>
      </c>
      <c r="BI241" s="49">
        <v>0</v>
      </c>
      <c r="BJ241" s="48">
        <v>16</v>
      </c>
      <c r="BK241" s="49">
        <v>94.11764705882354</v>
      </c>
      <c r="BL241" s="48">
        <v>17</v>
      </c>
    </row>
    <row r="242" spans="1:64" ht="15">
      <c r="A242" s="64" t="s">
        <v>377</v>
      </c>
      <c r="B242" s="64" t="s">
        <v>503</v>
      </c>
      <c r="C242" s="65" t="s">
        <v>5416</v>
      </c>
      <c r="D242" s="66">
        <v>3</v>
      </c>
      <c r="E242" s="67" t="s">
        <v>132</v>
      </c>
      <c r="F242" s="68">
        <v>32</v>
      </c>
      <c r="G242" s="65"/>
      <c r="H242" s="69"/>
      <c r="I242" s="70"/>
      <c r="J242" s="70"/>
      <c r="K242" s="34" t="s">
        <v>65</v>
      </c>
      <c r="L242" s="77">
        <v>242</v>
      </c>
      <c r="M242" s="77"/>
      <c r="N242" s="72"/>
      <c r="O242" s="79" t="s">
        <v>528</v>
      </c>
      <c r="P242" s="81">
        <v>43579.65085648148</v>
      </c>
      <c r="Q242" s="79" t="s">
        <v>692</v>
      </c>
      <c r="R242" s="79"/>
      <c r="S242" s="79"/>
      <c r="T242" s="79"/>
      <c r="U242" s="79"/>
      <c r="V242" s="82" t="s">
        <v>1159</v>
      </c>
      <c r="W242" s="81">
        <v>43579.65085648148</v>
      </c>
      <c r="X242" s="82" t="s">
        <v>1392</v>
      </c>
      <c r="Y242" s="79"/>
      <c r="Z242" s="79"/>
      <c r="AA242" s="85" t="s">
        <v>1651</v>
      </c>
      <c r="AB242" s="85" t="s">
        <v>1754</v>
      </c>
      <c r="AC242" s="79" t="b">
        <v>0</v>
      </c>
      <c r="AD242" s="79">
        <v>1</v>
      </c>
      <c r="AE242" s="85" t="s">
        <v>1789</v>
      </c>
      <c r="AF242" s="79" t="b">
        <v>0</v>
      </c>
      <c r="AG242" s="79" t="s">
        <v>1797</v>
      </c>
      <c r="AH242" s="79"/>
      <c r="AI242" s="85" t="s">
        <v>1760</v>
      </c>
      <c r="AJ242" s="79" t="b">
        <v>0</v>
      </c>
      <c r="AK242" s="79">
        <v>0</v>
      </c>
      <c r="AL242" s="85" t="s">
        <v>1760</v>
      </c>
      <c r="AM242" s="79" t="s">
        <v>1808</v>
      </c>
      <c r="AN242" s="79" t="b">
        <v>0</v>
      </c>
      <c r="AO242" s="85" t="s">
        <v>1754</v>
      </c>
      <c r="AP242" s="79" t="s">
        <v>176</v>
      </c>
      <c r="AQ242" s="79">
        <v>0</v>
      </c>
      <c r="AR242" s="79">
        <v>0</v>
      </c>
      <c r="AS242" s="79" t="s">
        <v>1845</v>
      </c>
      <c r="AT242" s="79" t="s">
        <v>1848</v>
      </c>
      <c r="AU242" s="79" t="s">
        <v>1851</v>
      </c>
      <c r="AV242" s="79" t="s">
        <v>1859</v>
      </c>
      <c r="AW242" s="79" t="s">
        <v>1867</v>
      </c>
      <c r="AX242" s="79" t="s">
        <v>1875</v>
      </c>
      <c r="AY242" s="79" t="s">
        <v>1878</v>
      </c>
      <c r="AZ242" s="82" t="s">
        <v>1884</v>
      </c>
      <c r="BA242">
        <v>1</v>
      </c>
      <c r="BB242" s="78" t="str">
        <f>REPLACE(INDEX(GroupVertices[Group],MATCH(Edges[[#This Row],[Vertex 1]],GroupVertices[Vertex],0)),1,1,"")</f>
        <v>3</v>
      </c>
      <c r="BC242" s="78" t="str">
        <f>REPLACE(INDEX(GroupVertices[Group],MATCH(Edges[[#This Row],[Vertex 2]],GroupVertices[Vertex],0)),1,1,"")</f>
        <v>3</v>
      </c>
      <c r="BD242" s="48">
        <v>0</v>
      </c>
      <c r="BE242" s="49">
        <v>0</v>
      </c>
      <c r="BF242" s="48">
        <v>1</v>
      </c>
      <c r="BG242" s="49">
        <v>1.9607843137254901</v>
      </c>
      <c r="BH242" s="48">
        <v>0</v>
      </c>
      <c r="BI242" s="49">
        <v>0</v>
      </c>
      <c r="BJ242" s="48">
        <v>50</v>
      </c>
      <c r="BK242" s="49">
        <v>98.03921568627452</v>
      </c>
      <c r="BL242" s="48">
        <v>51</v>
      </c>
    </row>
    <row r="243" spans="1:64" ht="15">
      <c r="A243" s="64" t="s">
        <v>377</v>
      </c>
      <c r="B243" s="64" t="s">
        <v>385</v>
      </c>
      <c r="C243" s="65" t="s">
        <v>5416</v>
      </c>
      <c r="D243" s="66">
        <v>3</v>
      </c>
      <c r="E243" s="67" t="s">
        <v>132</v>
      </c>
      <c r="F243" s="68">
        <v>32</v>
      </c>
      <c r="G243" s="65"/>
      <c r="H243" s="69"/>
      <c r="I243" s="70"/>
      <c r="J243" s="70"/>
      <c r="K243" s="34" t="s">
        <v>65</v>
      </c>
      <c r="L243" s="77">
        <v>243</v>
      </c>
      <c r="M243" s="77"/>
      <c r="N243" s="72"/>
      <c r="O243" s="79" t="s">
        <v>529</v>
      </c>
      <c r="P243" s="81">
        <v>43579.65085648148</v>
      </c>
      <c r="Q243" s="79" t="s">
        <v>692</v>
      </c>
      <c r="R243" s="79"/>
      <c r="S243" s="79"/>
      <c r="T243" s="79"/>
      <c r="U243" s="79"/>
      <c r="V243" s="82" t="s">
        <v>1159</v>
      </c>
      <c r="W243" s="81">
        <v>43579.65085648148</v>
      </c>
      <c r="X243" s="82" t="s">
        <v>1392</v>
      </c>
      <c r="Y243" s="79"/>
      <c r="Z243" s="79"/>
      <c r="AA243" s="85" t="s">
        <v>1651</v>
      </c>
      <c r="AB243" s="85" t="s">
        <v>1754</v>
      </c>
      <c r="AC243" s="79" t="b">
        <v>0</v>
      </c>
      <c r="AD243" s="79">
        <v>1</v>
      </c>
      <c r="AE243" s="85" t="s">
        <v>1789</v>
      </c>
      <c r="AF243" s="79" t="b">
        <v>0</v>
      </c>
      <c r="AG243" s="79" t="s">
        <v>1797</v>
      </c>
      <c r="AH243" s="79"/>
      <c r="AI243" s="85" t="s">
        <v>1760</v>
      </c>
      <c r="AJ243" s="79" t="b">
        <v>0</v>
      </c>
      <c r="AK243" s="79">
        <v>0</v>
      </c>
      <c r="AL243" s="85" t="s">
        <v>1760</v>
      </c>
      <c r="AM243" s="79" t="s">
        <v>1808</v>
      </c>
      <c r="AN243" s="79" t="b">
        <v>0</v>
      </c>
      <c r="AO243" s="85" t="s">
        <v>1754</v>
      </c>
      <c r="AP243" s="79" t="s">
        <v>176</v>
      </c>
      <c r="AQ243" s="79">
        <v>0</v>
      </c>
      <c r="AR243" s="79">
        <v>0</v>
      </c>
      <c r="AS243" s="79" t="s">
        <v>1845</v>
      </c>
      <c r="AT243" s="79" t="s">
        <v>1848</v>
      </c>
      <c r="AU243" s="79" t="s">
        <v>1851</v>
      </c>
      <c r="AV243" s="79" t="s">
        <v>1859</v>
      </c>
      <c r="AW243" s="79" t="s">
        <v>1867</v>
      </c>
      <c r="AX243" s="79" t="s">
        <v>1875</v>
      </c>
      <c r="AY243" s="79" t="s">
        <v>1878</v>
      </c>
      <c r="AZ243" s="82" t="s">
        <v>1884</v>
      </c>
      <c r="BA243">
        <v>1</v>
      </c>
      <c r="BB243" s="78" t="str">
        <f>REPLACE(INDEX(GroupVertices[Group],MATCH(Edges[[#This Row],[Vertex 1]],GroupVertices[Vertex],0)),1,1,"")</f>
        <v>3</v>
      </c>
      <c r="BC243" s="78" t="str">
        <f>REPLACE(INDEX(GroupVertices[Group],MATCH(Edges[[#This Row],[Vertex 2]],GroupVertices[Vertex],0)),1,1,"")</f>
        <v>3</v>
      </c>
      <c r="BD243" s="48"/>
      <c r="BE243" s="49"/>
      <c r="BF243" s="48"/>
      <c r="BG243" s="49"/>
      <c r="BH243" s="48"/>
      <c r="BI243" s="49"/>
      <c r="BJ243" s="48"/>
      <c r="BK243" s="49"/>
      <c r="BL243" s="48"/>
    </row>
    <row r="244" spans="1:64" ht="15">
      <c r="A244" s="64" t="s">
        <v>378</v>
      </c>
      <c r="B244" s="64" t="s">
        <v>495</v>
      </c>
      <c r="C244" s="65" t="s">
        <v>5416</v>
      </c>
      <c r="D244" s="66">
        <v>3</v>
      </c>
      <c r="E244" s="67" t="s">
        <v>132</v>
      </c>
      <c r="F244" s="68">
        <v>32</v>
      </c>
      <c r="G244" s="65"/>
      <c r="H244" s="69"/>
      <c r="I244" s="70"/>
      <c r="J244" s="70"/>
      <c r="K244" s="34" t="s">
        <v>65</v>
      </c>
      <c r="L244" s="77">
        <v>244</v>
      </c>
      <c r="M244" s="77"/>
      <c r="N244" s="72"/>
      <c r="O244" s="79" t="s">
        <v>528</v>
      </c>
      <c r="P244" s="81">
        <v>43578.9321875</v>
      </c>
      <c r="Q244" s="79" t="s">
        <v>693</v>
      </c>
      <c r="R244" s="82" t="s">
        <v>824</v>
      </c>
      <c r="S244" s="79" t="s">
        <v>856</v>
      </c>
      <c r="T244" s="79"/>
      <c r="U244" s="79"/>
      <c r="V244" s="82" t="s">
        <v>1160</v>
      </c>
      <c r="W244" s="81">
        <v>43578.9321875</v>
      </c>
      <c r="X244" s="82" t="s">
        <v>1393</v>
      </c>
      <c r="Y244" s="79"/>
      <c r="Z244" s="79"/>
      <c r="AA244" s="85" t="s">
        <v>1652</v>
      </c>
      <c r="AB244" s="79"/>
      <c r="AC244" s="79" t="b">
        <v>0</v>
      </c>
      <c r="AD244" s="79">
        <v>12</v>
      </c>
      <c r="AE244" s="85" t="s">
        <v>1760</v>
      </c>
      <c r="AF244" s="79" t="b">
        <v>1</v>
      </c>
      <c r="AG244" s="79" t="s">
        <v>1797</v>
      </c>
      <c r="AH244" s="79"/>
      <c r="AI244" s="85" t="s">
        <v>1804</v>
      </c>
      <c r="AJ244" s="79" t="b">
        <v>0</v>
      </c>
      <c r="AK244" s="79">
        <v>3</v>
      </c>
      <c r="AL244" s="85" t="s">
        <v>1760</v>
      </c>
      <c r="AM244" s="79" t="s">
        <v>1808</v>
      </c>
      <c r="AN244" s="79" t="b">
        <v>0</v>
      </c>
      <c r="AO244" s="85" t="s">
        <v>1652</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3</v>
      </c>
      <c r="BC244" s="78" t="str">
        <f>REPLACE(INDEX(GroupVertices[Group],MATCH(Edges[[#This Row],[Vertex 2]],GroupVertices[Vertex],0)),1,1,"")</f>
        <v>3</v>
      </c>
      <c r="BD244" s="48">
        <v>1</v>
      </c>
      <c r="BE244" s="49">
        <v>2.1739130434782608</v>
      </c>
      <c r="BF244" s="48">
        <v>4</v>
      </c>
      <c r="BG244" s="49">
        <v>8.695652173913043</v>
      </c>
      <c r="BH244" s="48">
        <v>0</v>
      </c>
      <c r="BI244" s="49">
        <v>0</v>
      </c>
      <c r="BJ244" s="48">
        <v>41</v>
      </c>
      <c r="BK244" s="49">
        <v>89.1304347826087</v>
      </c>
      <c r="BL244" s="48">
        <v>46</v>
      </c>
    </row>
    <row r="245" spans="1:64" ht="15">
      <c r="A245" s="64" t="s">
        <v>379</v>
      </c>
      <c r="B245" s="64" t="s">
        <v>495</v>
      </c>
      <c r="C245" s="65" t="s">
        <v>5416</v>
      </c>
      <c r="D245" s="66">
        <v>3</v>
      </c>
      <c r="E245" s="67" t="s">
        <v>132</v>
      </c>
      <c r="F245" s="68">
        <v>32</v>
      </c>
      <c r="G245" s="65"/>
      <c r="H245" s="69"/>
      <c r="I245" s="70"/>
      <c r="J245" s="70"/>
      <c r="K245" s="34" t="s">
        <v>65</v>
      </c>
      <c r="L245" s="77">
        <v>245</v>
      </c>
      <c r="M245" s="77"/>
      <c r="N245" s="72"/>
      <c r="O245" s="79" t="s">
        <v>528</v>
      </c>
      <c r="P245" s="81">
        <v>43579.66071759259</v>
      </c>
      <c r="Q245" s="79" t="s">
        <v>678</v>
      </c>
      <c r="R245" s="79"/>
      <c r="S245" s="79"/>
      <c r="T245" s="79"/>
      <c r="U245" s="79"/>
      <c r="V245" s="82" t="s">
        <v>1161</v>
      </c>
      <c r="W245" s="81">
        <v>43579.66071759259</v>
      </c>
      <c r="X245" s="82" t="s">
        <v>1394</v>
      </c>
      <c r="Y245" s="79"/>
      <c r="Z245" s="79"/>
      <c r="AA245" s="85" t="s">
        <v>1653</v>
      </c>
      <c r="AB245" s="79"/>
      <c r="AC245" s="79" t="b">
        <v>0</v>
      </c>
      <c r="AD245" s="79">
        <v>0</v>
      </c>
      <c r="AE245" s="85" t="s">
        <v>1760</v>
      </c>
      <c r="AF245" s="79" t="b">
        <v>1</v>
      </c>
      <c r="AG245" s="79" t="s">
        <v>1797</v>
      </c>
      <c r="AH245" s="79"/>
      <c r="AI245" s="85" t="s">
        <v>1804</v>
      </c>
      <c r="AJ245" s="79" t="b">
        <v>0</v>
      </c>
      <c r="AK245" s="79">
        <v>3</v>
      </c>
      <c r="AL245" s="85" t="s">
        <v>1652</v>
      </c>
      <c r="AM245" s="79" t="s">
        <v>1814</v>
      </c>
      <c r="AN245" s="79" t="b">
        <v>0</v>
      </c>
      <c r="AO245" s="85" t="s">
        <v>1652</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3</v>
      </c>
      <c r="BC245" s="78" t="str">
        <f>REPLACE(INDEX(GroupVertices[Group],MATCH(Edges[[#This Row],[Vertex 2]],GroupVertices[Vertex],0)),1,1,"")</f>
        <v>3</v>
      </c>
      <c r="BD245" s="48"/>
      <c r="BE245" s="49"/>
      <c r="BF245" s="48"/>
      <c r="BG245" s="49"/>
      <c r="BH245" s="48"/>
      <c r="BI245" s="49"/>
      <c r="BJ245" s="48"/>
      <c r="BK245" s="49"/>
      <c r="BL245" s="48"/>
    </row>
    <row r="246" spans="1:64" ht="15">
      <c r="A246" s="64" t="s">
        <v>379</v>
      </c>
      <c r="B246" s="64" t="s">
        <v>378</v>
      </c>
      <c r="C246" s="65" t="s">
        <v>5416</v>
      </c>
      <c r="D246" s="66">
        <v>3</v>
      </c>
      <c r="E246" s="67" t="s">
        <v>132</v>
      </c>
      <c r="F246" s="68">
        <v>32</v>
      </c>
      <c r="G246" s="65"/>
      <c r="H246" s="69"/>
      <c r="I246" s="70"/>
      <c r="J246" s="70"/>
      <c r="K246" s="34" t="s">
        <v>65</v>
      </c>
      <c r="L246" s="77">
        <v>246</v>
      </c>
      <c r="M246" s="77"/>
      <c r="N246" s="72"/>
      <c r="O246" s="79" t="s">
        <v>528</v>
      </c>
      <c r="P246" s="81">
        <v>43579.66071759259</v>
      </c>
      <c r="Q246" s="79" t="s">
        <v>678</v>
      </c>
      <c r="R246" s="79"/>
      <c r="S246" s="79"/>
      <c r="T246" s="79"/>
      <c r="U246" s="79"/>
      <c r="V246" s="82" t="s">
        <v>1161</v>
      </c>
      <c r="W246" s="81">
        <v>43579.66071759259</v>
      </c>
      <c r="X246" s="82" t="s">
        <v>1394</v>
      </c>
      <c r="Y246" s="79"/>
      <c r="Z246" s="79"/>
      <c r="AA246" s="85" t="s">
        <v>1653</v>
      </c>
      <c r="AB246" s="79"/>
      <c r="AC246" s="79" t="b">
        <v>0</v>
      </c>
      <c r="AD246" s="79">
        <v>0</v>
      </c>
      <c r="AE246" s="85" t="s">
        <v>1760</v>
      </c>
      <c r="AF246" s="79" t="b">
        <v>1</v>
      </c>
      <c r="AG246" s="79" t="s">
        <v>1797</v>
      </c>
      <c r="AH246" s="79"/>
      <c r="AI246" s="85" t="s">
        <v>1804</v>
      </c>
      <c r="AJ246" s="79" t="b">
        <v>0</v>
      </c>
      <c r="AK246" s="79">
        <v>3</v>
      </c>
      <c r="AL246" s="85" t="s">
        <v>1652</v>
      </c>
      <c r="AM246" s="79" t="s">
        <v>1814</v>
      </c>
      <c r="AN246" s="79" t="b">
        <v>0</v>
      </c>
      <c r="AO246" s="85" t="s">
        <v>1652</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3</v>
      </c>
      <c r="BC246" s="78" t="str">
        <f>REPLACE(INDEX(GroupVertices[Group],MATCH(Edges[[#This Row],[Vertex 2]],GroupVertices[Vertex],0)),1,1,"")</f>
        <v>3</v>
      </c>
      <c r="BD246" s="48">
        <v>1</v>
      </c>
      <c r="BE246" s="49">
        <v>4.166666666666667</v>
      </c>
      <c r="BF246" s="48">
        <v>2</v>
      </c>
      <c r="BG246" s="49">
        <v>8.333333333333334</v>
      </c>
      <c r="BH246" s="48">
        <v>0</v>
      </c>
      <c r="BI246" s="49">
        <v>0</v>
      </c>
      <c r="BJ246" s="48">
        <v>21</v>
      </c>
      <c r="BK246" s="49">
        <v>87.5</v>
      </c>
      <c r="BL246" s="48">
        <v>24</v>
      </c>
    </row>
    <row r="247" spans="1:64" ht="15">
      <c r="A247" s="64" t="s">
        <v>380</v>
      </c>
      <c r="B247" s="64" t="s">
        <v>504</v>
      </c>
      <c r="C247" s="65" t="s">
        <v>5416</v>
      </c>
      <c r="D247" s="66">
        <v>3</v>
      </c>
      <c r="E247" s="67" t="s">
        <v>132</v>
      </c>
      <c r="F247" s="68">
        <v>32</v>
      </c>
      <c r="G247" s="65"/>
      <c r="H247" s="69"/>
      <c r="I247" s="70"/>
      <c r="J247" s="70"/>
      <c r="K247" s="34" t="s">
        <v>65</v>
      </c>
      <c r="L247" s="77">
        <v>247</v>
      </c>
      <c r="M247" s="77"/>
      <c r="N247" s="72"/>
      <c r="O247" s="79" t="s">
        <v>528</v>
      </c>
      <c r="P247" s="81">
        <v>43579.66111111111</v>
      </c>
      <c r="Q247" s="79" t="s">
        <v>694</v>
      </c>
      <c r="R247" s="82" t="s">
        <v>825</v>
      </c>
      <c r="S247" s="79" t="s">
        <v>871</v>
      </c>
      <c r="T247" s="79"/>
      <c r="U247" s="79"/>
      <c r="V247" s="82" t="s">
        <v>1162</v>
      </c>
      <c r="W247" s="81">
        <v>43579.66111111111</v>
      </c>
      <c r="X247" s="82" t="s">
        <v>1395</v>
      </c>
      <c r="Y247" s="79"/>
      <c r="Z247" s="79"/>
      <c r="AA247" s="85" t="s">
        <v>1654</v>
      </c>
      <c r="AB247" s="79"/>
      <c r="AC247" s="79" t="b">
        <v>0</v>
      </c>
      <c r="AD247" s="79">
        <v>0</v>
      </c>
      <c r="AE247" s="85" t="s">
        <v>1760</v>
      </c>
      <c r="AF247" s="79" t="b">
        <v>0</v>
      </c>
      <c r="AG247" s="79" t="s">
        <v>1797</v>
      </c>
      <c r="AH247" s="79"/>
      <c r="AI247" s="85" t="s">
        <v>1760</v>
      </c>
      <c r="AJ247" s="79" t="b">
        <v>0</v>
      </c>
      <c r="AK247" s="79">
        <v>0</v>
      </c>
      <c r="AL247" s="85" t="s">
        <v>1760</v>
      </c>
      <c r="AM247" s="79" t="s">
        <v>1812</v>
      </c>
      <c r="AN247" s="79" t="b">
        <v>0</v>
      </c>
      <c r="AO247" s="85" t="s">
        <v>1654</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47</v>
      </c>
      <c r="BC247" s="78" t="str">
        <f>REPLACE(INDEX(GroupVertices[Group],MATCH(Edges[[#This Row],[Vertex 2]],GroupVertices[Vertex],0)),1,1,"")</f>
        <v>47</v>
      </c>
      <c r="BD247" s="48">
        <v>0</v>
      </c>
      <c r="BE247" s="49">
        <v>0</v>
      </c>
      <c r="BF247" s="48">
        <v>1</v>
      </c>
      <c r="BG247" s="49">
        <v>3.4482758620689653</v>
      </c>
      <c r="BH247" s="48">
        <v>0</v>
      </c>
      <c r="BI247" s="49">
        <v>0</v>
      </c>
      <c r="BJ247" s="48">
        <v>28</v>
      </c>
      <c r="BK247" s="49">
        <v>96.55172413793103</v>
      </c>
      <c r="BL247" s="48">
        <v>29</v>
      </c>
    </row>
    <row r="248" spans="1:64" ht="15">
      <c r="A248" s="64" t="s">
        <v>381</v>
      </c>
      <c r="B248" s="64" t="s">
        <v>381</v>
      </c>
      <c r="C248" s="65" t="s">
        <v>5416</v>
      </c>
      <c r="D248" s="66">
        <v>3</v>
      </c>
      <c r="E248" s="67" t="s">
        <v>132</v>
      </c>
      <c r="F248" s="68">
        <v>32</v>
      </c>
      <c r="G248" s="65"/>
      <c r="H248" s="69"/>
      <c r="I248" s="70"/>
      <c r="J248" s="70"/>
      <c r="K248" s="34" t="s">
        <v>65</v>
      </c>
      <c r="L248" s="77">
        <v>248</v>
      </c>
      <c r="M248" s="77"/>
      <c r="N248" s="72"/>
      <c r="O248" s="79" t="s">
        <v>176</v>
      </c>
      <c r="P248" s="81">
        <v>43579.66832175926</v>
      </c>
      <c r="Q248" s="79" t="s">
        <v>695</v>
      </c>
      <c r="R248" s="82" t="s">
        <v>799</v>
      </c>
      <c r="S248" s="79" t="s">
        <v>891</v>
      </c>
      <c r="T248" s="79"/>
      <c r="U248" s="79"/>
      <c r="V248" s="82" t="s">
        <v>1163</v>
      </c>
      <c r="W248" s="81">
        <v>43579.66832175926</v>
      </c>
      <c r="X248" s="82" t="s">
        <v>1396</v>
      </c>
      <c r="Y248" s="79"/>
      <c r="Z248" s="79"/>
      <c r="AA248" s="85" t="s">
        <v>1655</v>
      </c>
      <c r="AB248" s="79"/>
      <c r="AC248" s="79" t="b">
        <v>0</v>
      </c>
      <c r="AD248" s="79">
        <v>0</v>
      </c>
      <c r="AE248" s="85" t="s">
        <v>1760</v>
      </c>
      <c r="AF248" s="79" t="b">
        <v>0</v>
      </c>
      <c r="AG248" s="79" t="s">
        <v>1797</v>
      </c>
      <c r="AH248" s="79"/>
      <c r="AI248" s="85" t="s">
        <v>1760</v>
      </c>
      <c r="AJ248" s="79" t="b">
        <v>0</v>
      </c>
      <c r="AK248" s="79">
        <v>0</v>
      </c>
      <c r="AL248" s="85" t="s">
        <v>1760</v>
      </c>
      <c r="AM248" s="79" t="s">
        <v>1813</v>
      </c>
      <c r="AN248" s="79" t="b">
        <v>0</v>
      </c>
      <c r="AO248" s="85" t="s">
        <v>1655</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1</v>
      </c>
      <c r="BD248" s="48">
        <v>0</v>
      </c>
      <c r="BE248" s="49">
        <v>0</v>
      </c>
      <c r="BF248" s="48">
        <v>0</v>
      </c>
      <c r="BG248" s="49">
        <v>0</v>
      </c>
      <c r="BH248" s="48">
        <v>0</v>
      </c>
      <c r="BI248" s="49">
        <v>0</v>
      </c>
      <c r="BJ248" s="48">
        <v>19</v>
      </c>
      <c r="BK248" s="49">
        <v>100</v>
      </c>
      <c r="BL248" s="48">
        <v>19</v>
      </c>
    </row>
    <row r="249" spans="1:64" ht="15">
      <c r="A249" s="64" t="s">
        <v>382</v>
      </c>
      <c r="B249" s="64" t="s">
        <v>382</v>
      </c>
      <c r="C249" s="65" t="s">
        <v>5417</v>
      </c>
      <c r="D249" s="66">
        <v>3</v>
      </c>
      <c r="E249" s="67" t="s">
        <v>136</v>
      </c>
      <c r="F249" s="68">
        <v>23.333333333333336</v>
      </c>
      <c r="G249" s="65"/>
      <c r="H249" s="69"/>
      <c r="I249" s="70"/>
      <c r="J249" s="70"/>
      <c r="K249" s="34" t="s">
        <v>65</v>
      </c>
      <c r="L249" s="77">
        <v>249</v>
      </c>
      <c r="M249" s="77"/>
      <c r="N249" s="72"/>
      <c r="O249" s="79" t="s">
        <v>176</v>
      </c>
      <c r="P249" s="81">
        <v>43572.667650462965</v>
      </c>
      <c r="Q249" s="79" t="s">
        <v>696</v>
      </c>
      <c r="R249" s="82" t="s">
        <v>826</v>
      </c>
      <c r="S249" s="79" t="s">
        <v>857</v>
      </c>
      <c r="T249" s="79"/>
      <c r="U249" s="82" t="s">
        <v>1004</v>
      </c>
      <c r="V249" s="82" t="s">
        <v>1004</v>
      </c>
      <c r="W249" s="81">
        <v>43572.667650462965</v>
      </c>
      <c r="X249" s="82" t="s">
        <v>1397</v>
      </c>
      <c r="Y249" s="79"/>
      <c r="Z249" s="79"/>
      <c r="AA249" s="85" t="s">
        <v>1656</v>
      </c>
      <c r="AB249" s="79"/>
      <c r="AC249" s="79" t="b">
        <v>0</v>
      </c>
      <c r="AD249" s="79">
        <v>0</v>
      </c>
      <c r="AE249" s="85" t="s">
        <v>1760</v>
      </c>
      <c r="AF249" s="79" t="b">
        <v>0</v>
      </c>
      <c r="AG249" s="79" t="s">
        <v>1797</v>
      </c>
      <c r="AH249" s="79"/>
      <c r="AI249" s="85" t="s">
        <v>1760</v>
      </c>
      <c r="AJ249" s="79" t="b">
        <v>0</v>
      </c>
      <c r="AK249" s="79">
        <v>0</v>
      </c>
      <c r="AL249" s="85" t="s">
        <v>1760</v>
      </c>
      <c r="AM249" s="79" t="s">
        <v>1816</v>
      </c>
      <c r="AN249" s="79" t="b">
        <v>0</v>
      </c>
      <c r="AO249" s="85" t="s">
        <v>1656</v>
      </c>
      <c r="AP249" s="79" t="s">
        <v>176</v>
      </c>
      <c r="AQ249" s="79">
        <v>0</v>
      </c>
      <c r="AR249" s="79">
        <v>0</v>
      </c>
      <c r="AS249" s="79"/>
      <c r="AT249" s="79"/>
      <c r="AU249" s="79"/>
      <c r="AV249" s="79"/>
      <c r="AW249" s="79"/>
      <c r="AX249" s="79"/>
      <c r="AY249" s="79"/>
      <c r="AZ249" s="79"/>
      <c r="BA249">
        <v>2</v>
      </c>
      <c r="BB249" s="78" t="str">
        <f>REPLACE(INDEX(GroupVertices[Group],MATCH(Edges[[#This Row],[Vertex 1]],GroupVertices[Vertex],0)),1,1,"")</f>
        <v>1</v>
      </c>
      <c r="BC249" s="78" t="str">
        <f>REPLACE(INDEX(GroupVertices[Group],MATCH(Edges[[#This Row],[Vertex 2]],GroupVertices[Vertex],0)),1,1,"")</f>
        <v>1</v>
      </c>
      <c r="BD249" s="48">
        <v>0</v>
      </c>
      <c r="BE249" s="49">
        <v>0</v>
      </c>
      <c r="BF249" s="48">
        <v>2</v>
      </c>
      <c r="BG249" s="49">
        <v>8.695652173913043</v>
      </c>
      <c r="BH249" s="48">
        <v>0</v>
      </c>
      <c r="BI249" s="49">
        <v>0</v>
      </c>
      <c r="BJ249" s="48">
        <v>21</v>
      </c>
      <c r="BK249" s="49">
        <v>91.30434782608695</v>
      </c>
      <c r="BL249" s="48">
        <v>23</v>
      </c>
    </row>
    <row r="250" spans="1:64" ht="15">
      <c r="A250" s="64" t="s">
        <v>382</v>
      </c>
      <c r="B250" s="64" t="s">
        <v>382</v>
      </c>
      <c r="C250" s="65" t="s">
        <v>5417</v>
      </c>
      <c r="D250" s="66">
        <v>3</v>
      </c>
      <c r="E250" s="67" t="s">
        <v>136</v>
      </c>
      <c r="F250" s="68">
        <v>23.333333333333336</v>
      </c>
      <c r="G250" s="65"/>
      <c r="H250" s="69"/>
      <c r="I250" s="70"/>
      <c r="J250" s="70"/>
      <c r="K250" s="34" t="s">
        <v>65</v>
      </c>
      <c r="L250" s="77">
        <v>250</v>
      </c>
      <c r="M250" s="77"/>
      <c r="N250" s="72"/>
      <c r="O250" s="79" t="s">
        <v>176</v>
      </c>
      <c r="P250" s="81">
        <v>43579.73228009259</v>
      </c>
      <c r="Q250" s="79" t="s">
        <v>697</v>
      </c>
      <c r="R250" s="82" t="s">
        <v>827</v>
      </c>
      <c r="S250" s="79" t="s">
        <v>857</v>
      </c>
      <c r="T250" s="79" t="s">
        <v>952</v>
      </c>
      <c r="U250" s="82" t="s">
        <v>1005</v>
      </c>
      <c r="V250" s="82" t="s">
        <v>1005</v>
      </c>
      <c r="W250" s="81">
        <v>43579.73228009259</v>
      </c>
      <c r="X250" s="82" t="s">
        <v>1398</v>
      </c>
      <c r="Y250" s="79"/>
      <c r="Z250" s="79"/>
      <c r="AA250" s="85" t="s">
        <v>1657</v>
      </c>
      <c r="AB250" s="79"/>
      <c r="AC250" s="79" t="b">
        <v>0</v>
      </c>
      <c r="AD250" s="79">
        <v>0</v>
      </c>
      <c r="AE250" s="85" t="s">
        <v>1760</v>
      </c>
      <c r="AF250" s="79" t="b">
        <v>0</v>
      </c>
      <c r="AG250" s="79" t="s">
        <v>1797</v>
      </c>
      <c r="AH250" s="79"/>
      <c r="AI250" s="85" t="s">
        <v>1760</v>
      </c>
      <c r="AJ250" s="79" t="b">
        <v>0</v>
      </c>
      <c r="AK250" s="79">
        <v>0</v>
      </c>
      <c r="AL250" s="85" t="s">
        <v>1760</v>
      </c>
      <c r="AM250" s="79" t="s">
        <v>1816</v>
      </c>
      <c r="AN250" s="79" t="b">
        <v>0</v>
      </c>
      <c r="AO250" s="85" t="s">
        <v>1657</v>
      </c>
      <c r="AP250" s="79" t="s">
        <v>176</v>
      </c>
      <c r="AQ250" s="79">
        <v>0</v>
      </c>
      <c r="AR250" s="79">
        <v>0</v>
      </c>
      <c r="AS250" s="79"/>
      <c r="AT250" s="79"/>
      <c r="AU250" s="79"/>
      <c r="AV250" s="79"/>
      <c r="AW250" s="79"/>
      <c r="AX250" s="79"/>
      <c r="AY250" s="79"/>
      <c r="AZ250" s="79"/>
      <c r="BA250">
        <v>2</v>
      </c>
      <c r="BB250" s="78" t="str">
        <f>REPLACE(INDEX(GroupVertices[Group],MATCH(Edges[[#This Row],[Vertex 1]],GroupVertices[Vertex],0)),1,1,"")</f>
        <v>1</v>
      </c>
      <c r="BC250" s="78" t="str">
        <f>REPLACE(INDEX(GroupVertices[Group],MATCH(Edges[[#This Row],[Vertex 2]],GroupVertices[Vertex],0)),1,1,"")</f>
        <v>1</v>
      </c>
      <c r="BD250" s="48">
        <v>0</v>
      </c>
      <c r="BE250" s="49">
        <v>0</v>
      </c>
      <c r="BF250" s="48">
        <v>0</v>
      </c>
      <c r="BG250" s="49">
        <v>0</v>
      </c>
      <c r="BH250" s="48">
        <v>0</v>
      </c>
      <c r="BI250" s="49">
        <v>0</v>
      </c>
      <c r="BJ250" s="48">
        <v>16</v>
      </c>
      <c r="BK250" s="49">
        <v>100</v>
      </c>
      <c r="BL250" s="48">
        <v>16</v>
      </c>
    </row>
    <row r="251" spans="1:64" ht="15">
      <c r="A251" s="64" t="s">
        <v>383</v>
      </c>
      <c r="B251" s="64" t="s">
        <v>505</v>
      </c>
      <c r="C251" s="65" t="s">
        <v>5416</v>
      </c>
      <c r="D251" s="66">
        <v>3</v>
      </c>
      <c r="E251" s="67" t="s">
        <v>132</v>
      </c>
      <c r="F251" s="68">
        <v>32</v>
      </c>
      <c r="G251" s="65"/>
      <c r="H251" s="69"/>
      <c r="I251" s="70"/>
      <c r="J251" s="70"/>
      <c r="K251" s="34" t="s">
        <v>65</v>
      </c>
      <c r="L251" s="77">
        <v>251</v>
      </c>
      <c r="M251" s="77"/>
      <c r="N251" s="72"/>
      <c r="O251" s="79" t="s">
        <v>528</v>
      </c>
      <c r="P251" s="81">
        <v>43579.74722222222</v>
      </c>
      <c r="Q251" s="79" t="s">
        <v>698</v>
      </c>
      <c r="R251" s="82" t="s">
        <v>828</v>
      </c>
      <c r="S251" s="79" t="s">
        <v>907</v>
      </c>
      <c r="T251" s="79" t="s">
        <v>953</v>
      </c>
      <c r="U251" s="82" t="s">
        <v>1006</v>
      </c>
      <c r="V251" s="82" t="s">
        <v>1006</v>
      </c>
      <c r="W251" s="81">
        <v>43579.74722222222</v>
      </c>
      <c r="X251" s="82" t="s">
        <v>1399</v>
      </c>
      <c r="Y251" s="79"/>
      <c r="Z251" s="79"/>
      <c r="AA251" s="85" t="s">
        <v>1658</v>
      </c>
      <c r="AB251" s="79"/>
      <c r="AC251" s="79" t="b">
        <v>0</v>
      </c>
      <c r="AD251" s="79">
        <v>7</v>
      </c>
      <c r="AE251" s="85" t="s">
        <v>1760</v>
      </c>
      <c r="AF251" s="79" t="b">
        <v>0</v>
      </c>
      <c r="AG251" s="79" t="s">
        <v>1797</v>
      </c>
      <c r="AH251" s="79"/>
      <c r="AI251" s="85" t="s">
        <v>1760</v>
      </c>
      <c r="AJ251" s="79" t="b">
        <v>0</v>
      </c>
      <c r="AK251" s="79">
        <v>1</v>
      </c>
      <c r="AL251" s="85" t="s">
        <v>1760</v>
      </c>
      <c r="AM251" s="79" t="s">
        <v>1812</v>
      </c>
      <c r="AN251" s="79" t="b">
        <v>0</v>
      </c>
      <c r="AO251" s="85" t="s">
        <v>1658</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3</v>
      </c>
      <c r="BC251" s="78" t="str">
        <f>REPLACE(INDEX(GroupVertices[Group],MATCH(Edges[[#This Row],[Vertex 2]],GroupVertices[Vertex],0)),1,1,"")</f>
        <v>3</v>
      </c>
      <c r="BD251" s="48">
        <v>3</v>
      </c>
      <c r="BE251" s="49">
        <v>9.090909090909092</v>
      </c>
      <c r="BF251" s="48">
        <v>2</v>
      </c>
      <c r="BG251" s="49">
        <v>6.0606060606060606</v>
      </c>
      <c r="BH251" s="48">
        <v>0</v>
      </c>
      <c r="BI251" s="49">
        <v>0</v>
      </c>
      <c r="BJ251" s="48">
        <v>28</v>
      </c>
      <c r="BK251" s="49">
        <v>84.84848484848484</v>
      </c>
      <c r="BL251" s="48">
        <v>33</v>
      </c>
    </row>
    <row r="252" spans="1:64" ht="15">
      <c r="A252" s="64" t="s">
        <v>384</v>
      </c>
      <c r="B252" s="64" t="s">
        <v>506</v>
      </c>
      <c r="C252" s="65" t="s">
        <v>5416</v>
      </c>
      <c r="D252" s="66">
        <v>3</v>
      </c>
      <c r="E252" s="67" t="s">
        <v>132</v>
      </c>
      <c r="F252" s="68">
        <v>32</v>
      </c>
      <c r="G252" s="65"/>
      <c r="H252" s="69"/>
      <c r="I252" s="70"/>
      <c r="J252" s="70"/>
      <c r="K252" s="34" t="s">
        <v>65</v>
      </c>
      <c r="L252" s="77">
        <v>252</v>
      </c>
      <c r="M252" s="77"/>
      <c r="N252" s="72"/>
      <c r="O252" s="79" t="s">
        <v>528</v>
      </c>
      <c r="P252" s="81">
        <v>43579.74959490741</v>
      </c>
      <c r="Q252" s="79" t="s">
        <v>699</v>
      </c>
      <c r="R252" s="79"/>
      <c r="S252" s="79"/>
      <c r="T252" s="79"/>
      <c r="U252" s="79"/>
      <c r="V252" s="82" t="s">
        <v>1164</v>
      </c>
      <c r="W252" s="81">
        <v>43579.74959490741</v>
      </c>
      <c r="X252" s="82" t="s">
        <v>1400</v>
      </c>
      <c r="Y252" s="79"/>
      <c r="Z252" s="79"/>
      <c r="AA252" s="85" t="s">
        <v>1659</v>
      </c>
      <c r="AB252" s="85" t="s">
        <v>1755</v>
      </c>
      <c r="AC252" s="79" t="b">
        <v>0</v>
      </c>
      <c r="AD252" s="79">
        <v>2</v>
      </c>
      <c r="AE252" s="85" t="s">
        <v>1790</v>
      </c>
      <c r="AF252" s="79" t="b">
        <v>0</v>
      </c>
      <c r="AG252" s="79" t="s">
        <v>1797</v>
      </c>
      <c r="AH252" s="79"/>
      <c r="AI252" s="85" t="s">
        <v>1760</v>
      </c>
      <c r="AJ252" s="79" t="b">
        <v>0</v>
      </c>
      <c r="AK252" s="79">
        <v>0</v>
      </c>
      <c r="AL252" s="85" t="s">
        <v>1760</v>
      </c>
      <c r="AM252" s="79" t="s">
        <v>1814</v>
      </c>
      <c r="AN252" s="79" t="b">
        <v>0</v>
      </c>
      <c r="AO252" s="85" t="s">
        <v>1755</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7</v>
      </c>
      <c r="BC252" s="78" t="str">
        <f>REPLACE(INDEX(GroupVertices[Group],MATCH(Edges[[#This Row],[Vertex 2]],GroupVertices[Vertex],0)),1,1,"")</f>
        <v>7</v>
      </c>
      <c r="BD252" s="48"/>
      <c r="BE252" s="49"/>
      <c r="BF252" s="48"/>
      <c r="BG252" s="49"/>
      <c r="BH252" s="48"/>
      <c r="BI252" s="49"/>
      <c r="BJ252" s="48"/>
      <c r="BK252" s="49"/>
      <c r="BL252" s="48"/>
    </row>
    <row r="253" spans="1:64" ht="15">
      <c r="A253" s="64" t="s">
        <v>384</v>
      </c>
      <c r="B253" s="64" t="s">
        <v>507</v>
      </c>
      <c r="C253" s="65" t="s">
        <v>5416</v>
      </c>
      <c r="D253" s="66">
        <v>3</v>
      </c>
      <c r="E253" s="67" t="s">
        <v>132</v>
      </c>
      <c r="F253" s="68">
        <v>32</v>
      </c>
      <c r="G253" s="65"/>
      <c r="H253" s="69"/>
      <c r="I253" s="70"/>
      <c r="J253" s="70"/>
      <c r="K253" s="34" t="s">
        <v>65</v>
      </c>
      <c r="L253" s="77">
        <v>253</v>
      </c>
      <c r="M253" s="77"/>
      <c r="N253" s="72"/>
      <c r="O253" s="79" t="s">
        <v>528</v>
      </c>
      <c r="P253" s="81">
        <v>43579.74959490741</v>
      </c>
      <c r="Q253" s="79" t="s">
        <v>699</v>
      </c>
      <c r="R253" s="79"/>
      <c r="S253" s="79"/>
      <c r="T253" s="79"/>
      <c r="U253" s="79"/>
      <c r="V253" s="82" t="s">
        <v>1164</v>
      </c>
      <c r="W253" s="81">
        <v>43579.74959490741</v>
      </c>
      <c r="X253" s="82" t="s">
        <v>1400</v>
      </c>
      <c r="Y253" s="79"/>
      <c r="Z253" s="79"/>
      <c r="AA253" s="85" t="s">
        <v>1659</v>
      </c>
      <c r="AB253" s="85" t="s">
        <v>1755</v>
      </c>
      <c r="AC253" s="79" t="b">
        <v>0</v>
      </c>
      <c r="AD253" s="79">
        <v>2</v>
      </c>
      <c r="AE253" s="85" t="s">
        <v>1790</v>
      </c>
      <c r="AF253" s="79" t="b">
        <v>0</v>
      </c>
      <c r="AG253" s="79" t="s">
        <v>1797</v>
      </c>
      <c r="AH253" s="79"/>
      <c r="AI253" s="85" t="s">
        <v>1760</v>
      </c>
      <c r="AJ253" s="79" t="b">
        <v>0</v>
      </c>
      <c r="AK253" s="79">
        <v>0</v>
      </c>
      <c r="AL253" s="85" t="s">
        <v>1760</v>
      </c>
      <c r="AM253" s="79" t="s">
        <v>1814</v>
      </c>
      <c r="AN253" s="79" t="b">
        <v>0</v>
      </c>
      <c r="AO253" s="85" t="s">
        <v>1755</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7</v>
      </c>
      <c r="BC253" s="78" t="str">
        <f>REPLACE(INDEX(GroupVertices[Group],MATCH(Edges[[#This Row],[Vertex 2]],GroupVertices[Vertex],0)),1,1,"")</f>
        <v>7</v>
      </c>
      <c r="BD253" s="48"/>
      <c r="BE253" s="49"/>
      <c r="BF253" s="48"/>
      <c r="BG253" s="49"/>
      <c r="BH253" s="48"/>
      <c r="BI253" s="49"/>
      <c r="BJ253" s="48"/>
      <c r="BK253" s="49"/>
      <c r="BL253" s="48"/>
    </row>
    <row r="254" spans="1:64" ht="15">
      <c r="A254" s="64" t="s">
        <v>384</v>
      </c>
      <c r="B254" s="64" t="s">
        <v>508</v>
      </c>
      <c r="C254" s="65" t="s">
        <v>5416</v>
      </c>
      <c r="D254" s="66">
        <v>3</v>
      </c>
      <c r="E254" s="67" t="s">
        <v>132</v>
      </c>
      <c r="F254" s="68">
        <v>32</v>
      </c>
      <c r="G254" s="65"/>
      <c r="H254" s="69"/>
      <c r="I254" s="70"/>
      <c r="J254" s="70"/>
      <c r="K254" s="34" t="s">
        <v>65</v>
      </c>
      <c r="L254" s="77">
        <v>254</v>
      </c>
      <c r="M254" s="77"/>
      <c r="N254" s="72"/>
      <c r="O254" s="79" t="s">
        <v>528</v>
      </c>
      <c r="P254" s="81">
        <v>43579.74959490741</v>
      </c>
      <c r="Q254" s="79" t="s">
        <v>699</v>
      </c>
      <c r="R254" s="79"/>
      <c r="S254" s="79"/>
      <c r="T254" s="79"/>
      <c r="U254" s="79"/>
      <c r="V254" s="82" t="s">
        <v>1164</v>
      </c>
      <c r="W254" s="81">
        <v>43579.74959490741</v>
      </c>
      <c r="X254" s="82" t="s">
        <v>1400</v>
      </c>
      <c r="Y254" s="79"/>
      <c r="Z254" s="79"/>
      <c r="AA254" s="85" t="s">
        <v>1659</v>
      </c>
      <c r="AB254" s="85" t="s">
        <v>1755</v>
      </c>
      <c r="AC254" s="79" t="b">
        <v>0</v>
      </c>
      <c r="AD254" s="79">
        <v>2</v>
      </c>
      <c r="AE254" s="85" t="s">
        <v>1790</v>
      </c>
      <c r="AF254" s="79" t="b">
        <v>0</v>
      </c>
      <c r="AG254" s="79" t="s">
        <v>1797</v>
      </c>
      <c r="AH254" s="79"/>
      <c r="AI254" s="85" t="s">
        <v>1760</v>
      </c>
      <c r="AJ254" s="79" t="b">
        <v>0</v>
      </c>
      <c r="AK254" s="79">
        <v>0</v>
      </c>
      <c r="AL254" s="85" t="s">
        <v>1760</v>
      </c>
      <c r="AM254" s="79" t="s">
        <v>1814</v>
      </c>
      <c r="AN254" s="79" t="b">
        <v>0</v>
      </c>
      <c r="AO254" s="85" t="s">
        <v>1755</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7</v>
      </c>
      <c r="BC254" s="78" t="str">
        <f>REPLACE(INDEX(GroupVertices[Group],MATCH(Edges[[#This Row],[Vertex 2]],GroupVertices[Vertex],0)),1,1,"")</f>
        <v>7</v>
      </c>
      <c r="BD254" s="48"/>
      <c r="BE254" s="49"/>
      <c r="BF254" s="48"/>
      <c r="BG254" s="49"/>
      <c r="BH254" s="48"/>
      <c r="BI254" s="49"/>
      <c r="BJ254" s="48"/>
      <c r="BK254" s="49"/>
      <c r="BL254" s="48"/>
    </row>
    <row r="255" spans="1:64" ht="15">
      <c r="A255" s="64" t="s">
        <v>384</v>
      </c>
      <c r="B255" s="64" t="s">
        <v>509</v>
      </c>
      <c r="C255" s="65" t="s">
        <v>5416</v>
      </c>
      <c r="D255" s="66">
        <v>3</v>
      </c>
      <c r="E255" s="67" t="s">
        <v>132</v>
      </c>
      <c r="F255" s="68">
        <v>32</v>
      </c>
      <c r="G255" s="65"/>
      <c r="H255" s="69"/>
      <c r="I255" s="70"/>
      <c r="J255" s="70"/>
      <c r="K255" s="34" t="s">
        <v>65</v>
      </c>
      <c r="L255" s="77">
        <v>255</v>
      </c>
      <c r="M255" s="77"/>
      <c r="N255" s="72"/>
      <c r="O255" s="79" t="s">
        <v>528</v>
      </c>
      <c r="P255" s="81">
        <v>43579.74959490741</v>
      </c>
      <c r="Q255" s="79" t="s">
        <v>699</v>
      </c>
      <c r="R255" s="79"/>
      <c r="S255" s="79"/>
      <c r="T255" s="79"/>
      <c r="U255" s="79"/>
      <c r="V255" s="82" t="s">
        <v>1164</v>
      </c>
      <c r="W255" s="81">
        <v>43579.74959490741</v>
      </c>
      <c r="X255" s="82" t="s">
        <v>1400</v>
      </c>
      <c r="Y255" s="79"/>
      <c r="Z255" s="79"/>
      <c r="AA255" s="85" t="s">
        <v>1659</v>
      </c>
      <c r="AB255" s="85" t="s">
        <v>1755</v>
      </c>
      <c r="AC255" s="79" t="b">
        <v>0</v>
      </c>
      <c r="AD255" s="79">
        <v>2</v>
      </c>
      <c r="AE255" s="85" t="s">
        <v>1790</v>
      </c>
      <c r="AF255" s="79" t="b">
        <v>0</v>
      </c>
      <c r="AG255" s="79" t="s">
        <v>1797</v>
      </c>
      <c r="AH255" s="79"/>
      <c r="AI255" s="85" t="s">
        <v>1760</v>
      </c>
      <c r="AJ255" s="79" t="b">
        <v>0</v>
      </c>
      <c r="AK255" s="79">
        <v>0</v>
      </c>
      <c r="AL255" s="85" t="s">
        <v>1760</v>
      </c>
      <c r="AM255" s="79" t="s">
        <v>1814</v>
      </c>
      <c r="AN255" s="79" t="b">
        <v>0</v>
      </c>
      <c r="AO255" s="85" t="s">
        <v>1755</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7</v>
      </c>
      <c r="BC255" s="78" t="str">
        <f>REPLACE(INDEX(GroupVertices[Group],MATCH(Edges[[#This Row],[Vertex 2]],GroupVertices[Vertex],0)),1,1,"")</f>
        <v>7</v>
      </c>
      <c r="BD255" s="48"/>
      <c r="BE255" s="49"/>
      <c r="BF255" s="48"/>
      <c r="BG255" s="49"/>
      <c r="BH255" s="48"/>
      <c r="BI255" s="49"/>
      <c r="BJ255" s="48"/>
      <c r="BK255" s="49"/>
      <c r="BL255" s="48"/>
    </row>
    <row r="256" spans="1:64" ht="15">
      <c r="A256" s="64" t="s">
        <v>384</v>
      </c>
      <c r="B256" s="64" t="s">
        <v>510</v>
      </c>
      <c r="C256" s="65" t="s">
        <v>5416</v>
      </c>
      <c r="D256" s="66">
        <v>3</v>
      </c>
      <c r="E256" s="67" t="s">
        <v>132</v>
      </c>
      <c r="F256" s="68">
        <v>32</v>
      </c>
      <c r="G256" s="65"/>
      <c r="H256" s="69"/>
      <c r="I256" s="70"/>
      <c r="J256" s="70"/>
      <c r="K256" s="34" t="s">
        <v>65</v>
      </c>
      <c r="L256" s="77">
        <v>256</v>
      </c>
      <c r="M256" s="77"/>
      <c r="N256" s="72"/>
      <c r="O256" s="79" t="s">
        <v>529</v>
      </c>
      <c r="P256" s="81">
        <v>43579.74959490741</v>
      </c>
      <c r="Q256" s="79" t="s">
        <v>699</v>
      </c>
      <c r="R256" s="79"/>
      <c r="S256" s="79"/>
      <c r="T256" s="79"/>
      <c r="U256" s="79"/>
      <c r="V256" s="82" t="s">
        <v>1164</v>
      </c>
      <c r="W256" s="81">
        <v>43579.74959490741</v>
      </c>
      <c r="X256" s="82" t="s">
        <v>1400</v>
      </c>
      <c r="Y256" s="79"/>
      <c r="Z256" s="79"/>
      <c r="AA256" s="85" t="s">
        <v>1659</v>
      </c>
      <c r="AB256" s="85" t="s">
        <v>1755</v>
      </c>
      <c r="AC256" s="79" t="b">
        <v>0</v>
      </c>
      <c r="AD256" s="79">
        <v>2</v>
      </c>
      <c r="AE256" s="85" t="s">
        <v>1790</v>
      </c>
      <c r="AF256" s="79" t="b">
        <v>0</v>
      </c>
      <c r="AG256" s="79" t="s">
        <v>1797</v>
      </c>
      <c r="AH256" s="79"/>
      <c r="AI256" s="85" t="s">
        <v>1760</v>
      </c>
      <c r="AJ256" s="79" t="b">
        <v>0</v>
      </c>
      <c r="AK256" s="79">
        <v>0</v>
      </c>
      <c r="AL256" s="85" t="s">
        <v>1760</v>
      </c>
      <c r="AM256" s="79" t="s">
        <v>1814</v>
      </c>
      <c r="AN256" s="79" t="b">
        <v>0</v>
      </c>
      <c r="AO256" s="85" t="s">
        <v>1755</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7</v>
      </c>
      <c r="BC256" s="78" t="str">
        <f>REPLACE(INDEX(GroupVertices[Group],MATCH(Edges[[#This Row],[Vertex 2]],GroupVertices[Vertex],0)),1,1,"")</f>
        <v>7</v>
      </c>
      <c r="BD256" s="48">
        <v>1</v>
      </c>
      <c r="BE256" s="49">
        <v>2.9411764705882355</v>
      </c>
      <c r="BF256" s="48">
        <v>1</v>
      </c>
      <c r="BG256" s="49">
        <v>2.9411764705882355</v>
      </c>
      <c r="BH256" s="48">
        <v>0</v>
      </c>
      <c r="BI256" s="49">
        <v>0</v>
      </c>
      <c r="BJ256" s="48">
        <v>32</v>
      </c>
      <c r="BK256" s="49">
        <v>94.11764705882354</v>
      </c>
      <c r="BL256" s="48">
        <v>34</v>
      </c>
    </row>
    <row r="257" spans="1:64" ht="15">
      <c r="A257" s="64" t="s">
        <v>383</v>
      </c>
      <c r="B257" s="64" t="s">
        <v>385</v>
      </c>
      <c r="C257" s="65" t="s">
        <v>5416</v>
      </c>
      <c r="D257" s="66">
        <v>3</v>
      </c>
      <c r="E257" s="67" t="s">
        <v>132</v>
      </c>
      <c r="F257" s="68">
        <v>32</v>
      </c>
      <c r="G257" s="65"/>
      <c r="H257" s="69"/>
      <c r="I257" s="70"/>
      <c r="J257" s="70"/>
      <c r="K257" s="34" t="s">
        <v>66</v>
      </c>
      <c r="L257" s="77">
        <v>257</v>
      </c>
      <c r="M257" s="77"/>
      <c r="N257" s="72"/>
      <c r="O257" s="79" t="s">
        <v>528</v>
      </c>
      <c r="P257" s="81">
        <v>43579.74722222222</v>
      </c>
      <c r="Q257" s="79" t="s">
        <v>698</v>
      </c>
      <c r="R257" s="82" t="s">
        <v>828</v>
      </c>
      <c r="S257" s="79" t="s">
        <v>907</v>
      </c>
      <c r="T257" s="79" t="s">
        <v>953</v>
      </c>
      <c r="U257" s="82" t="s">
        <v>1006</v>
      </c>
      <c r="V257" s="82" t="s">
        <v>1006</v>
      </c>
      <c r="W257" s="81">
        <v>43579.74722222222</v>
      </c>
      <c r="X257" s="82" t="s">
        <v>1399</v>
      </c>
      <c r="Y257" s="79"/>
      <c r="Z257" s="79"/>
      <c r="AA257" s="85" t="s">
        <v>1658</v>
      </c>
      <c r="AB257" s="79"/>
      <c r="AC257" s="79" t="b">
        <v>0</v>
      </c>
      <c r="AD257" s="79">
        <v>7</v>
      </c>
      <c r="AE257" s="85" t="s">
        <v>1760</v>
      </c>
      <c r="AF257" s="79" t="b">
        <v>0</v>
      </c>
      <c r="AG257" s="79" t="s">
        <v>1797</v>
      </c>
      <c r="AH257" s="79"/>
      <c r="AI257" s="85" t="s">
        <v>1760</v>
      </c>
      <c r="AJ257" s="79" t="b">
        <v>0</v>
      </c>
      <c r="AK257" s="79">
        <v>1</v>
      </c>
      <c r="AL257" s="85" t="s">
        <v>1760</v>
      </c>
      <c r="AM257" s="79" t="s">
        <v>1812</v>
      </c>
      <c r="AN257" s="79" t="b">
        <v>0</v>
      </c>
      <c r="AO257" s="85" t="s">
        <v>1658</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3</v>
      </c>
      <c r="BC257" s="78" t="str">
        <f>REPLACE(INDEX(GroupVertices[Group],MATCH(Edges[[#This Row],[Vertex 2]],GroupVertices[Vertex],0)),1,1,"")</f>
        <v>3</v>
      </c>
      <c r="BD257" s="48"/>
      <c r="BE257" s="49"/>
      <c r="BF257" s="48"/>
      <c r="BG257" s="49"/>
      <c r="BH257" s="48"/>
      <c r="BI257" s="49"/>
      <c r="BJ257" s="48"/>
      <c r="BK257" s="49"/>
      <c r="BL257" s="48"/>
    </row>
    <row r="258" spans="1:64" ht="15">
      <c r="A258" s="64" t="s">
        <v>385</v>
      </c>
      <c r="B258" s="64" t="s">
        <v>383</v>
      </c>
      <c r="C258" s="65" t="s">
        <v>5416</v>
      </c>
      <c r="D258" s="66">
        <v>3</v>
      </c>
      <c r="E258" s="67" t="s">
        <v>132</v>
      </c>
      <c r="F258" s="68">
        <v>32</v>
      </c>
      <c r="G258" s="65"/>
      <c r="H258" s="69"/>
      <c r="I258" s="70"/>
      <c r="J258" s="70"/>
      <c r="K258" s="34" t="s">
        <v>66</v>
      </c>
      <c r="L258" s="77">
        <v>258</v>
      </c>
      <c r="M258" s="77"/>
      <c r="N258" s="72"/>
      <c r="O258" s="79" t="s">
        <v>528</v>
      </c>
      <c r="P258" s="81">
        <v>43579.763657407406</v>
      </c>
      <c r="Q258" s="79" t="s">
        <v>700</v>
      </c>
      <c r="R258" s="79"/>
      <c r="S258" s="79"/>
      <c r="T258" s="79"/>
      <c r="U258" s="79"/>
      <c r="V258" s="82" t="s">
        <v>1165</v>
      </c>
      <c r="W258" s="81">
        <v>43579.763657407406</v>
      </c>
      <c r="X258" s="82" t="s">
        <v>1401</v>
      </c>
      <c r="Y258" s="79"/>
      <c r="Z258" s="79"/>
      <c r="AA258" s="85" t="s">
        <v>1660</v>
      </c>
      <c r="AB258" s="79"/>
      <c r="AC258" s="79" t="b">
        <v>0</v>
      </c>
      <c r="AD258" s="79">
        <v>0</v>
      </c>
      <c r="AE258" s="85" t="s">
        <v>1760</v>
      </c>
      <c r="AF258" s="79" t="b">
        <v>0</v>
      </c>
      <c r="AG258" s="79" t="s">
        <v>1797</v>
      </c>
      <c r="AH258" s="79"/>
      <c r="AI258" s="85" t="s">
        <v>1760</v>
      </c>
      <c r="AJ258" s="79" t="b">
        <v>0</v>
      </c>
      <c r="AK258" s="79">
        <v>1</v>
      </c>
      <c r="AL258" s="85" t="s">
        <v>1658</v>
      </c>
      <c r="AM258" s="79" t="s">
        <v>1812</v>
      </c>
      <c r="AN258" s="79" t="b">
        <v>0</v>
      </c>
      <c r="AO258" s="85" t="s">
        <v>1658</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3</v>
      </c>
      <c r="BC258" s="78" t="str">
        <f>REPLACE(INDEX(GroupVertices[Group],MATCH(Edges[[#This Row],[Vertex 2]],GroupVertices[Vertex],0)),1,1,"")</f>
        <v>3</v>
      </c>
      <c r="BD258" s="48">
        <v>1</v>
      </c>
      <c r="BE258" s="49">
        <v>4.545454545454546</v>
      </c>
      <c r="BF258" s="48">
        <v>2</v>
      </c>
      <c r="BG258" s="49">
        <v>9.090909090909092</v>
      </c>
      <c r="BH258" s="48">
        <v>0</v>
      </c>
      <c r="BI258" s="49">
        <v>0</v>
      </c>
      <c r="BJ258" s="48">
        <v>19</v>
      </c>
      <c r="BK258" s="49">
        <v>86.36363636363636</v>
      </c>
      <c r="BL258" s="48">
        <v>22</v>
      </c>
    </row>
    <row r="259" spans="1:64" ht="15">
      <c r="A259" s="64" t="s">
        <v>386</v>
      </c>
      <c r="B259" s="64" t="s">
        <v>386</v>
      </c>
      <c r="C259" s="65" t="s">
        <v>5416</v>
      </c>
      <c r="D259" s="66">
        <v>3</v>
      </c>
      <c r="E259" s="67" t="s">
        <v>132</v>
      </c>
      <c r="F259" s="68">
        <v>32</v>
      </c>
      <c r="G259" s="65"/>
      <c r="H259" s="69"/>
      <c r="I259" s="70"/>
      <c r="J259" s="70"/>
      <c r="K259" s="34" t="s">
        <v>65</v>
      </c>
      <c r="L259" s="77">
        <v>259</v>
      </c>
      <c r="M259" s="77"/>
      <c r="N259" s="72"/>
      <c r="O259" s="79" t="s">
        <v>176</v>
      </c>
      <c r="P259" s="81">
        <v>43579.82013888889</v>
      </c>
      <c r="Q259" s="79" t="s">
        <v>701</v>
      </c>
      <c r="R259" s="82" t="s">
        <v>829</v>
      </c>
      <c r="S259" s="79" t="s">
        <v>908</v>
      </c>
      <c r="T259" s="79"/>
      <c r="U259" s="79"/>
      <c r="V259" s="82" t="s">
        <v>1166</v>
      </c>
      <c r="W259" s="81">
        <v>43579.82013888889</v>
      </c>
      <c r="X259" s="82" t="s">
        <v>1402</v>
      </c>
      <c r="Y259" s="79"/>
      <c r="Z259" s="79"/>
      <c r="AA259" s="85" t="s">
        <v>1661</v>
      </c>
      <c r="AB259" s="79"/>
      <c r="AC259" s="79" t="b">
        <v>0</v>
      </c>
      <c r="AD259" s="79">
        <v>0</v>
      </c>
      <c r="AE259" s="85" t="s">
        <v>1760</v>
      </c>
      <c r="AF259" s="79" t="b">
        <v>0</v>
      </c>
      <c r="AG259" s="79" t="s">
        <v>1797</v>
      </c>
      <c r="AH259" s="79"/>
      <c r="AI259" s="85" t="s">
        <v>1760</v>
      </c>
      <c r="AJ259" s="79" t="b">
        <v>0</v>
      </c>
      <c r="AK259" s="79">
        <v>0</v>
      </c>
      <c r="AL259" s="85" t="s">
        <v>1760</v>
      </c>
      <c r="AM259" s="79" t="s">
        <v>1812</v>
      </c>
      <c r="AN259" s="79" t="b">
        <v>0</v>
      </c>
      <c r="AO259" s="85" t="s">
        <v>1661</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v>0</v>
      </c>
      <c r="BE259" s="49">
        <v>0</v>
      </c>
      <c r="BF259" s="48">
        <v>1</v>
      </c>
      <c r="BG259" s="49">
        <v>8.333333333333334</v>
      </c>
      <c r="BH259" s="48">
        <v>0</v>
      </c>
      <c r="BI259" s="49">
        <v>0</v>
      </c>
      <c r="BJ259" s="48">
        <v>11</v>
      </c>
      <c r="BK259" s="49">
        <v>91.66666666666667</v>
      </c>
      <c r="BL259" s="48">
        <v>12</v>
      </c>
    </row>
    <row r="260" spans="1:64" ht="15">
      <c r="A260" s="64" t="s">
        <v>387</v>
      </c>
      <c r="B260" s="64" t="s">
        <v>388</v>
      </c>
      <c r="C260" s="65" t="s">
        <v>5416</v>
      </c>
      <c r="D260" s="66">
        <v>3</v>
      </c>
      <c r="E260" s="67" t="s">
        <v>132</v>
      </c>
      <c r="F260" s="68">
        <v>32</v>
      </c>
      <c r="G260" s="65"/>
      <c r="H260" s="69"/>
      <c r="I260" s="70"/>
      <c r="J260" s="70"/>
      <c r="K260" s="34" t="s">
        <v>66</v>
      </c>
      <c r="L260" s="77">
        <v>260</v>
      </c>
      <c r="M260" s="77"/>
      <c r="N260" s="72"/>
      <c r="O260" s="79" t="s">
        <v>528</v>
      </c>
      <c r="P260" s="81">
        <v>43579.85820601852</v>
      </c>
      <c r="Q260" s="79" t="s">
        <v>702</v>
      </c>
      <c r="R260" s="82" t="s">
        <v>830</v>
      </c>
      <c r="S260" s="79" t="s">
        <v>909</v>
      </c>
      <c r="T260" s="79"/>
      <c r="U260" s="82" t="s">
        <v>1007</v>
      </c>
      <c r="V260" s="82" t="s">
        <v>1007</v>
      </c>
      <c r="W260" s="81">
        <v>43579.85820601852</v>
      </c>
      <c r="X260" s="82" t="s">
        <v>1403</v>
      </c>
      <c r="Y260" s="79"/>
      <c r="Z260" s="79"/>
      <c r="AA260" s="85" t="s">
        <v>1662</v>
      </c>
      <c r="AB260" s="79"/>
      <c r="AC260" s="79" t="b">
        <v>0</v>
      </c>
      <c r="AD260" s="79">
        <v>3</v>
      </c>
      <c r="AE260" s="85" t="s">
        <v>1760</v>
      </c>
      <c r="AF260" s="79" t="b">
        <v>0</v>
      </c>
      <c r="AG260" s="79" t="s">
        <v>1797</v>
      </c>
      <c r="AH260" s="79"/>
      <c r="AI260" s="85" t="s">
        <v>1760</v>
      </c>
      <c r="AJ260" s="79" t="b">
        <v>0</v>
      </c>
      <c r="AK260" s="79">
        <v>1</v>
      </c>
      <c r="AL260" s="85" t="s">
        <v>1760</v>
      </c>
      <c r="AM260" s="79" t="s">
        <v>1808</v>
      </c>
      <c r="AN260" s="79" t="b">
        <v>0</v>
      </c>
      <c r="AO260" s="85" t="s">
        <v>1662</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46</v>
      </c>
      <c r="BC260" s="78" t="str">
        <f>REPLACE(INDEX(GroupVertices[Group],MATCH(Edges[[#This Row],[Vertex 2]],GroupVertices[Vertex],0)),1,1,"")</f>
        <v>46</v>
      </c>
      <c r="BD260" s="48">
        <v>1</v>
      </c>
      <c r="BE260" s="49">
        <v>5</v>
      </c>
      <c r="BF260" s="48">
        <v>1</v>
      </c>
      <c r="BG260" s="49">
        <v>5</v>
      </c>
      <c r="BH260" s="48">
        <v>0</v>
      </c>
      <c r="BI260" s="49">
        <v>0</v>
      </c>
      <c r="BJ260" s="48">
        <v>18</v>
      </c>
      <c r="BK260" s="49">
        <v>90</v>
      </c>
      <c r="BL260" s="48">
        <v>20</v>
      </c>
    </row>
    <row r="261" spans="1:64" ht="15">
      <c r="A261" s="64" t="s">
        <v>388</v>
      </c>
      <c r="B261" s="64" t="s">
        <v>387</v>
      </c>
      <c r="C261" s="65" t="s">
        <v>5416</v>
      </c>
      <c r="D261" s="66">
        <v>3</v>
      </c>
      <c r="E261" s="67" t="s">
        <v>132</v>
      </c>
      <c r="F261" s="68">
        <v>32</v>
      </c>
      <c r="G261" s="65"/>
      <c r="H261" s="69"/>
      <c r="I261" s="70"/>
      <c r="J261" s="70"/>
      <c r="K261" s="34" t="s">
        <v>66</v>
      </c>
      <c r="L261" s="77">
        <v>261</v>
      </c>
      <c r="M261" s="77"/>
      <c r="N261" s="72"/>
      <c r="O261" s="79" t="s">
        <v>528</v>
      </c>
      <c r="P261" s="81">
        <v>43579.86167824074</v>
      </c>
      <c r="Q261" s="79" t="s">
        <v>703</v>
      </c>
      <c r="R261" s="79"/>
      <c r="S261" s="79"/>
      <c r="T261" s="79"/>
      <c r="U261" s="79"/>
      <c r="V261" s="82" t="s">
        <v>1167</v>
      </c>
      <c r="W261" s="81">
        <v>43579.86167824074</v>
      </c>
      <c r="X261" s="82" t="s">
        <v>1404</v>
      </c>
      <c r="Y261" s="79"/>
      <c r="Z261" s="79"/>
      <c r="AA261" s="85" t="s">
        <v>1663</v>
      </c>
      <c r="AB261" s="79"/>
      <c r="AC261" s="79" t="b">
        <v>0</v>
      </c>
      <c r="AD261" s="79">
        <v>0</v>
      </c>
      <c r="AE261" s="85" t="s">
        <v>1760</v>
      </c>
      <c r="AF261" s="79" t="b">
        <v>0</v>
      </c>
      <c r="AG261" s="79" t="s">
        <v>1797</v>
      </c>
      <c r="AH261" s="79"/>
      <c r="AI261" s="85" t="s">
        <v>1760</v>
      </c>
      <c r="AJ261" s="79" t="b">
        <v>0</v>
      </c>
      <c r="AK261" s="79">
        <v>1</v>
      </c>
      <c r="AL261" s="85" t="s">
        <v>1662</v>
      </c>
      <c r="AM261" s="79" t="s">
        <v>1814</v>
      </c>
      <c r="AN261" s="79" t="b">
        <v>0</v>
      </c>
      <c r="AO261" s="85" t="s">
        <v>1662</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46</v>
      </c>
      <c r="BC261" s="78" t="str">
        <f>REPLACE(INDEX(GroupVertices[Group],MATCH(Edges[[#This Row],[Vertex 2]],GroupVertices[Vertex],0)),1,1,"")</f>
        <v>46</v>
      </c>
      <c r="BD261" s="48">
        <v>1</v>
      </c>
      <c r="BE261" s="49">
        <v>5.2631578947368425</v>
      </c>
      <c r="BF261" s="48">
        <v>1</v>
      </c>
      <c r="BG261" s="49">
        <v>5.2631578947368425</v>
      </c>
      <c r="BH261" s="48">
        <v>0</v>
      </c>
      <c r="BI261" s="49">
        <v>0</v>
      </c>
      <c r="BJ261" s="48">
        <v>17</v>
      </c>
      <c r="BK261" s="49">
        <v>89.47368421052632</v>
      </c>
      <c r="BL261" s="48">
        <v>19</v>
      </c>
    </row>
    <row r="262" spans="1:64" ht="15">
      <c r="A262" s="64" t="s">
        <v>389</v>
      </c>
      <c r="B262" s="64" t="s">
        <v>511</v>
      </c>
      <c r="C262" s="65" t="s">
        <v>5416</v>
      </c>
      <c r="D262" s="66">
        <v>3</v>
      </c>
      <c r="E262" s="67" t="s">
        <v>132</v>
      </c>
      <c r="F262" s="68">
        <v>32</v>
      </c>
      <c r="G262" s="65"/>
      <c r="H262" s="69"/>
      <c r="I262" s="70"/>
      <c r="J262" s="70"/>
      <c r="K262" s="34" t="s">
        <v>65</v>
      </c>
      <c r="L262" s="77">
        <v>262</v>
      </c>
      <c r="M262" s="77"/>
      <c r="N262" s="72"/>
      <c r="O262" s="79" t="s">
        <v>529</v>
      </c>
      <c r="P262" s="81">
        <v>43579.69893518519</v>
      </c>
      <c r="Q262" s="79" t="s">
        <v>704</v>
      </c>
      <c r="R262" s="79"/>
      <c r="S262" s="79"/>
      <c r="T262" s="79"/>
      <c r="U262" s="79"/>
      <c r="V262" s="82" t="s">
        <v>1168</v>
      </c>
      <c r="W262" s="81">
        <v>43579.69893518519</v>
      </c>
      <c r="X262" s="82" t="s">
        <v>1405</v>
      </c>
      <c r="Y262" s="79"/>
      <c r="Z262" s="79"/>
      <c r="AA262" s="85" t="s">
        <v>1664</v>
      </c>
      <c r="AB262" s="85" t="s">
        <v>1756</v>
      </c>
      <c r="AC262" s="79" t="b">
        <v>0</v>
      </c>
      <c r="AD262" s="79">
        <v>2</v>
      </c>
      <c r="AE262" s="85" t="s">
        <v>1791</v>
      </c>
      <c r="AF262" s="79" t="b">
        <v>0</v>
      </c>
      <c r="AG262" s="79" t="s">
        <v>1797</v>
      </c>
      <c r="AH262" s="79"/>
      <c r="AI262" s="85" t="s">
        <v>1760</v>
      </c>
      <c r="AJ262" s="79" t="b">
        <v>0</v>
      </c>
      <c r="AK262" s="79">
        <v>2</v>
      </c>
      <c r="AL262" s="85" t="s">
        <v>1760</v>
      </c>
      <c r="AM262" s="79" t="s">
        <v>1810</v>
      </c>
      <c r="AN262" s="79" t="b">
        <v>0</v>
      </c>
      <c r="AO262" s="85" t="s">
        <v>1756</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24</v>
      </c>
      <c r="BC262" s="78" t="str">
        <f>REPLACE(INDEX(GroupVertices[Group],MATCH(Edges[[#This Row],[Vertex 2]],GroupVertices[Vertex],0)),1,1,"")</f>
        <v>24</v>
      </c>
      <c r="BD262" s="48">
        <v>2</v>
      </c>
      <c r="BE262" s="49">
        <v>4</v>
      </c>
      <c r="BF262" s="48">
        <v>2</v>
      </c>
      <c r="BG262" s="49">
        <v>4</v>
      </c>
      <c r="BH262" s="48">
        <v>0</v>
      </c>
      <c r="BI262" s="49">
        <v>0</v>
      </c>
      <c r="BJ262" s="48">
        <v>46</v>
      </c>
      <c r="BK262" s="49">
        <v>92</v>
      </c>
      <c r="BL262" s="48">
        <v>50</v>
      </c>
    </row>
    <row r="263" spans="1:64" ht="15">
      <c r="A263" s="64" t="s">
        <v>390</v>
      </c>
      <c r="B263" s="64" t="s">
        <v>511</v>
      </c>
      <c r="C263" s="65" t="s">
        <v>5416</v>
      </c>
      <c r="D263" s="66">
        <v>3</v>
      </c>
      <c r="E263" s="67" t="s">
        <v>132</v>
      </c>
      <c r="F263" s="68">
        <v>32</v>
      </c>
      <c r="G263" s="65"/>
      <c r="H263" s="69"/>
      <c r="I263" s="70"/>
      <c r="J263" s="70"/>
      <c r="K263" s="34" t="s">
        <v>65</v>
      </c>
      <c r="L263" s="77">
        <v>263</v>
      </c>
      <c r="M263" s="77"/>
      <c r="N263" s="72"/>
      <c r="O263" s="79" t="s">
        <v>528</v>
      </c>
      <c r="P263" s="81">
        <v>43579.891539351855</v>
      </c>
      <c r="Q263" s="79" t="s">
        <v>705</v>
      </c>
      <c r="R263" s="79"/>
      <c r="S263" s="79"/>
      <c r="T263" s="79"/>
      <c r="U263" s="79"/>
      <c r="V263" s="82" t="s">
        <v>1169</v>
      </c>
      <c r="W263" s="81">
        <v>43579.891539351855</v>
      </c>
      <c r="X263" s="82" t="s">
        <v>1406</v>
      </c>
      <c r="Y263" s="79"/>
      <c r="Z263" s="79"/>
      <c r="AA263" s="85" t="s">
        <v>1665</v>
      </c>
      <c r="AB263" s="79"/>
      <c r="AC263" s="79" t="b">
        <v>0</v>
      </c>
      <c r="AD263" s="79">
        <v>0</v>
      </c>
      <c r="AE263" s="85" t="s">
        <v>1760</v>
      </c>
      <c r="AF263" s="79" t="b">
        <v>0</v>
      </c>
      <c r="AG263" s="79" t="s">
        <v>1797</v>
      </c>
      <c r="AH263" s="79"/>
      <c r="AI263" s="85" t="s">
        <v>1760</v>
      </c>
      <c r="AJ263" s="79" t="b">
        <v>0</v>
      </c>
      <c r="AK263" s="79">
        <v>2</v>
      </c>
      <c r="AL263" s="85" t="s">
        <v>1664</v>
      </c>
      <c r="AM263" s="79" t="s">
        <v>1807</v>
      </c>
      <c r="AN263" s="79" t="b">
        <v>0</v>
      </c>
      <c r="AO263" s="85" t="s">
        <v>1664</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24</v>
      </c>
      <c r="BC263" s="78" t="str">
        <f>REPLACE(INDEX(GroupVertices[Group],MATCH(Edges[[#This Row],[Vertex 2]],GroupVertices[Vertex],0)),1,1,"")</f>
        <v>24</v>
      </c>
      <c r="BD263" s="48"/>
      <c r="BE263" s="49"/>
      <c r="BF263" s="48"/>
      <c r="BG263" s="49"/>
      <c r="BH263" s="48"/>
      <c r="BI263" s="49"/>
      <c r="BJ263" s="48"/>
      <c r="BK263" s="49"/>
      <c r="BL263" s="48"/>
    </row>
    <row r="264" spans="1:64" ht="15">
      <c r="A264" s="64" t="s">
        <v>390</v>
      </c>
      <c r="B264" s="64" t="s">
        <v>389</v>
      </c>
      <c r="C264" s="65" t="s">
        <v>5416</v>
      </c>
      <c r="D264" s="66">
        <v>3</v>
      </c>
      <c r="E264" s="67" t="s">
        <v>132</v>
      </c>
      <c r="F264" s="68">
        <v>32</v>
      </c>
      <c r="G264" s="65"/>
      <c r="H264" s="69"/>
      <c r="I264" s="70"/>
      <c r="J264" s="70"/>
      <c r="K264" s="34" t="s">
        <v>65</v>
      </c>
      <c r="L264" s="77">
        <v>264</v>
      </c>
      <c r="M264" s="77"/>
      <c r="N264" s="72"/>
      <c r="O264" s="79" t="s">
        <v>528</v>
      </c>
      <c r="P264" s="81">
        <v>43579.891539351855</v>
      </c>
      <c r="Q264" s="79" t="s">
        <v>705</v>
      </c>
      <c r="R264" s="79"/>
      <c r="S264" s="79"/>
      <c r="T264" s="79"/>
      <c r="U264" s="79"/>
      <c r="V264" s="82" t="s">
        <v>1169</v>
      </c>
      <c r="W264" s="81">
        <v>43579.891539351855</v>
      </c>
      <c r="X264" s="82" t="s">
        <v>1406</v>
      </c>
      <c r="Y264" s="79"/>
      <c r="Z264" s="79"/>
      <c r="AA264" s="85" t="s">
        <v>1665</v>
      </c>
      <c r="AB264" s="79"/>
      <c r="AC264" s="79" t="b">
        <v>0</v>
      </c>
      <c r="AD264" s="79">
        <v>0</v>
      </c>
      <c r="AE264" s="85" t="s">
        <v>1760</v>
      </c>
      <c r="AF264" s="79" t="b">
        <v>0</v>
      </c>
      <c r="AG264" s="79" t="s">
        <v>1797</v>
      </c>
      <c r="AH264" s="79"/>
      <c r="AI264" s="85" t="s">
        <v>1760</v>
      </c>
      <c r="AJ264" s="79" t="b">
        <v>0</v>
      </c>
      <c r="AK264" s="79">
        <v>2</v>
      </c>
      <c r="AL264" s="85" t="s">
        <v>1664</v>
      </c>
      <c r="AM264" s="79" t="s">
        <v>1807</v>
      </c>
      <c r="AN264" s="79" t="b">
        <v>0</v>
      </c>
      <c r="AO264" s="85" t="s">
        <v>1664</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24</v>
      </c>
      <c r="BC264" s="78" t="str">
        <f>REPLACE(INDEX(GroupVertices[Group],MATCH(Edges[[#This Row],[Vertex 2]],GroupVertices[Vertex],0)),1,1,"")</f>
        <v>24</v>
      </c>
      <c r="BD264" s="48">
        <v>0</v>
      </c>
      <c r="BE264" s="49">
        <v>0</v>
      </c>
      <c r="BF264" s="48">
        <v>0</v>
      </c>
      <c r="BG264" s="49">
        <v>0</v>
      </c>
      <c r="BH264" s="48">
        <v>0</v>
      </c>
      <c r="BI264" s="49">
        <v>0</v>
      </c>
      <c r="BJ264" s="48">
        <v>20</v>
      </c>
      <c r="BK264" s="49">
        <v>100</v>
      </c>
      <c r="BL264" s="48">
        <v>20</v>
      </c>
    </row>
    <row r="265" spans="1:64" ht="15">
      <c r="A265" s="64" t="s">
        <v>391</v>
      </c>
      <c r="B265" s="64" t="s">
        <v>391</v>
      </c>
      <c r="C265" s="65" t="s">
        <v>5417</v>
      </c>
      <c r="D265" s="66">
        <v>3</v>
      </c>
      <c r="E265" s="67" t="s">
        <v>136</v>
      </c>
      <c r="F265" s="68">
        <v>23.333333333333336</v>
      </c>
      <c r="G265" s="65"/>
      <c r="H265" s="69"/>
      <c r="I265" s="70"/>
      <c r="J265" s="70"/>
      <c r="K265" s="34" t="s">
        <v>65</v>
      </c>
      <c r="L265" s="77">
        <v>265</v>
      </c>
      <c r="M265" s="77"/>
      <c r="N265" s="72"/>
      <c r="O265" s="79" t="s">
        <v>176</v>
      </c>
      <c r="P265" s="81">
        <v>43573.347233796296</v>
      </c>
      <c r="Q265" s="79" t="s">
        <v>706</v>
      </c>
      <c r="R265" s="82" t="s">
        <v>831</v>
      </c>
      <c r="S265" s="79" t="s">
        <v>853</v>
      </c>
      <c r="T265" s="79"/>
      <c r="U265" s="82" t="s">
        <v>1008</v>
      </c>
      <c r="V265" s="82" t="s">
        <v>1008</v>
      </c>
      <c r="W265" s="81">
        <v>43573.347233796296</v>
      </c>
      <c r="X265" s="82" t="s">
        <v>1407</v>
      </c>
      <c r="Y265" s="79"/>
      <c r="Z265" s="79"/>
      <c r="AA265" s="85" t="s">
        <v>1666</v>
      </c>
      <c r="AB265" s="79"/>
      <c r="AC265" s="79" t="b">
        <v>0</v>
      </c>
      <c r="AD265" s="79">
        <v>2</v>
      </c>
      <c r="AE265" s="85" t="s">
        <v>1760</v>
      </c>
      <c r="AF265" s="79" t="b">
        <v>0</v>
      </c>
      <c r="AG265" s="79" t="s">
        <v>1797</v>
      </c>
      <c r="AH265" s="79"/>
      <c r="AI265" s="85" t="s">
        <v>1760</v>
      </c>
      <c r="AJ265" s="79" t="b">
        <v>0</v>
      </c>
      <c r="AK265" s="79">
        <v>1</v>
      </c>
      <c r="AL265" s="85" t="s">
        <v>1760</v>
      </c>
      <c r="AM265" s="79" t="s">
        <v>1824</v>
      </c>
      <c r="AN265" s="79" t="b">
        <v>0</v>
      </c>
      <c r="AO265" s="85" t="s">
        <v>1666</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13</v>
      </c>
      <c r="BC265" s="78" t="str">
        <f>REPLACE(INDEX(GroupVertices[Group],MATCH(Edges[[#This Row],[Vertex 2]],GroupVertices[Vertex],0)),1,1,"")</f>
        <v>13</v>
      </c>
      <c r="BD265" s="48">
        <v>2</v>
      </c>
      <c r="BE265" s="49">
        <v>5.714285714285714</v>
      </c>
      <c r="BF265" s="48">
        <v>2</v>
      </c>
      <c r="BG265" s="49">
        <v>5.714285714285714</v>
      </c>
      <c r="BH265" s="48">
        <v>0</v>
      </c>
      <c r="BI265" s="49">
        <v>0</v>
      </c>
      <c r="BJ265" s="48">
        <v>31</v>
      </c>
      <c r="BK265" s="49">
        <v>88.57142857142857</v>
      </c>
      <c r="BL265" s="48">
        <v>35</v>
      </c>
    </row>
    <row r="266" spans="1:64" ht="15">
      <c r="A266" s="64" t="s">
        <v>391</v>
      </c>
      <c r="B266" s="64" t="s">
        <v>391</v>
      </c>
      <c r="C266" s="65" t="s">
        <v>5417</v>
      </c>
      <c r="D266" s="66">
        <v>3</v>
      </c>
      <c r="E266" s="67" t="s">
        <v>136</v>
      </c>
      <c r="F266" s="68">
        <v>23.333333333333336</v>
      </c>
      <c r="G266" s="65"/>
      <c r="H266" s="69"/>
      <c r="I266" s="70"/>
      <c r="J266" s="70"/>
      <c r="K266" s="34" t="s">
        <v>65</v>
      </c>
      <c r="L266" s="77">
        <v>266</v>
      </c>
      <c r="M266" s="77"/>
      <c r="N266" s="72"/>
      <c r="O266" s="79" t="s">
        <v>176</v>
      </c>
      <c r="P266" s="81">
        <v>43577.57361111111</v>
      </c>
      <c r="Q266" s="79" t="s">
        <v>707</v>
      </c>
      <c r="R266" s="82" t="s">
        <v>832</v>
      </c>
      <c r="S266" s="79" t="s">
        <v>853</v>
      </c>
      <c r="T266" s="79"/>
      <c r="U266" s="79"/>
      <c r="V266" s="82" t="s">
        <v>1170</v>
      </c>
      <c r="W266" s="81">
        <v>43577.57361111111</v>
      </c>
      <c r="X266" s="82" t="s">
        <v>1408</v>
      </c>
      <c r="Y266" s="79"/>
      <c r="Z266" s="79"/>
      <c r="AA266" s="85" t="s">
        <v>1667</v>
      </c>
      <c r="AB266" s="79"/>
      <c r="AC266" s="79" t="b">
        <v>0</v>
      </c>
      <c r="AD266" s="79">
        <v>1</v>
      </c>
      <c r="AE266" s="85" t="s">
        <v>1760</v>
      </c>
      <c r="AF266" s="79" t="b">
        <v>0</v>
      </c>
      <c r="AG266" s="79" t="s">
        <v>1797</v>
      </c>
      <c r="AH266" s="79"/>
      <c r="AI266" s="85" t="s">
        <v>1760</v>
      </c>
      <c r="AJ266" s="79" t="b">
        <v>0</v>
      </c>
      <c r="AK266" s="79">
        <v>1</v>
      </c>
      <c r="AL266" s="85" t="s">
        <v>1760</v>
      </c>
      <c r="AM266" s="79" t="s">
        <v>1824</v>
      </c>
      <c r="AN266" s="79" t="b">
        <v>0</v>
      </c>
      <c r="AO266" s="85" t="s">
        <v>1667</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13</v>
      </c>
      <c r="BC266" s="78" t="str">
        <f>REPLACE(INDEX(GroupVertices[Group],MATCH(Edges[[#This Row],[Vertex 2]],GroupVertices[Vertex],0)),1,1,"")</f>
        <v>13</v>
      </c>
      <c r="BD266" s="48">
        <v>0</v>
      </c>
      <c r="BE266" s="49">
        <v>0</v>
      </c>
      <c r="BF266" s="48">
        <v>1</v>
      </c>
      <c r="BG266" s="49">
        <v>3.5714285714285716</v>
      </c>
      <c r="BH266" s="48">
        <v>0</v>
      </c>
      <c r="BI266" s="49">
        <v>0</v>
      </c>
      <c r="BJ266" s="48">
        <v>27</v>
      </c>
      <c r="BK266" s="49">
        <v>96.42857142857143</v>
      </c>
      <c r="BL266" s="48">
        <v>28</v>
      </c>
    </row>
    <row r="267" spans="1:64" ht="15">
      <c r="A267" s="64" t="s">
        <v>391</v>
      </c>
      <c r="B267" s="64" t="s">
        <v>430</v>
      </c>
      <c r="C267" s="65" t="s">
        <v>5416</v>
      </c>
      <c r="D267" s="66">
        <v>3</v>
      </c>
      <c r="E267" s="67" t="s">
        <v>132</v>
      </c>
      <c r="F267" s="68">
        <v>32</v>
      </c>
      <c r="G267" s="65"/>
      <c r="H267" s="69"/>
      <c r="I267" s="70"/>
      <c r="J267" s="70"/>
      <c r="K267" s="34" t="s">
        <v>65</v>
      </c>
      <c r="L267" s="77">
        <v>267</v>
      </c>
      <c r="M267" s="77"/>
      <c r="N267" s="72"/>
      <c r="O267" s="79" t="s">
        <v>528</v>
      </c>
      <c r="P267" s="81">
        <v>43578.36976851852</v>
      </c>
      <c r="Q267" s="79" t="s">
        <v>708</v>
      </c>
      <c r="R267" s="82" t="s">
        <v>833</v>
      </c>
      <c r="S267" s="79" t="s">
        <v>910</v>
      </c>
      <c r="T267" s="79"/>
      <c r="U267" s="79"/>
      <c r="V267" s="82" t="s">
        <v>1170</v>
      </c>
      <c r="W267" s="81">
        <v>43578.36976851852</v>
      </c>
      <c r="X267" s="82" t="s">
        <v>1409</v>
      </c>
      <c r="Y267" s="79"/>
      <c r="Z267" s="79"/>
      <c r="AA267" s="85" t="s">
        <v>1668</v>
      </c>
      <c r="AB267" s="79"/>
      <c r="AC267" s="79" t="b">
        <v>0</v>
      </c>
      <c r="AD267" s="79">
        <v>1</v>
      </c>
      <c r="AE267" s="85" t="s">
        <v>1760</v>
      </c>
      <c r="AF267" s="79" t="b">
        <v>0</v>
      </c>
      <c r="AG267" s="79" t="s">
        <v>1797</v>
      </c>
      <c r="AH267" s="79"/>
      <c r="AI267" s="85" t="s">
        <v>1760</v>
      </c>
      <c r="AJ267" s="79" t="b">
        <v>0</v>
      </c>
      <c r="AK267" s="79">
        <v>2</v>
      </c>
      <c r="AL267" s="85" t="s">
        <v>1760</v>
      </c>
      <c r="AM267" s="79" t="s">
        <v>1824</v>
      </c>
      <c r="AN267" s="79" t="b">
        <v>0</v>
      </c>
      <c r="AO267" s="85" t="s">
        <v>1668</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13</v>
      </c>
      <c r="BC267" s="78" t="str">
        <f>REPLACE(INDEX(GroupVertices[Group],MATCH(Edges[[#This Row],[Vertex 2]],GroupVertices[Vertex],0)),1,1,"")</f>
        <v>13</v>
      </c>
      <c r="BD267" s="48">
        <v>1</v>
      </c>
      <c r="BE267" s="49">
        <v>2.9411764705882355</v>
      </c>
      <c r="BF267" s="48">
        <v>1</v>
      </c>
      <c r="BG267" s="49">
        <v>2.9411764705882355</v>
      </c>
      <c r="BH267" s="48">
        <v>0</v>
      </c>
      <c r="BI267" s="49">
        <v>0</v>
      </c>
      <c r="BJ267" s="48">
        <v>32</v>
      </c>
      <c r="BK267" s="49">
        <v>94.11764705882354</v>
      </c>
      <c r="BL267" s="48">
        <v>34</v>
      </c>
    </row>
    <row r="268" spans="1:64" ht="15">
      <c r="A268" s="64" t="s">
        <v>392</v>
      </c>
      <c r="B268" s="64" t="s">
        <v>391</v>
      </c>
      <c r="C268" s="65" t="s">
        <v>5416</v>
      </c>
      <c r="D268" s="66">
        <v>3</v>
      </c>
      <c r="E268" s="67" t="s">
        <v>132</v>
      </c>
      <c r="F268" s="68">
        <v>32</v>
      </c>
      <c r="G268" s="65"/>
      <c r="H268" s="69"/>
      <c r="I268" s="70"/>
      <c r="J268" s="70"/>
      <c r="K268" s="34" t="s">
        <v>65</v>
      </c>
      <c r="L268" s="77">
        <v>268</v>
      </c>
      <c r="M268" s="77"/>
      <c r="N268" s="72"/>
      <c r="O268" s="79" t="s">
        <v>528</v>
      </c>
      <c r="P268" s="81">
        <v>43579.9044212963</v>
      </c>
      <c r="Q268" s="79" t="s">
        <v>654</v>
      </c>
      <c r="R268" s="79"/>
      <c r="S268" s="79"/>
      <c r="T268" s="79"/>
      <c r="U268" s="79"/>
      <c r="V268" s="82" t="s">
        <v>1171</v>
      </c>
      <c r="W268" s="81">
        <v>43579.9044212963</v>
      </c>
      <c r="X268" s="82" t="s">
        <v>1410</v>
      </c>
      <c r="Y268" s="79"/>
      <c r="Z268" s="79"/>
      <c r="AA268" s="85" t="s">
        <v>1669</v>
      </c>
      <c r="AB268" s="79"/>
      <c r="AC268" s="79" t="b">
        <v>0</v>
      </c>
      <c r="AD268" s="79">
        <v>0</v>
      </c>
      <c r="AE268" s="85" t="s">
        <v>1760</v>
      </c>
      <c r="AF268" s="79" t="b">
        <v>0</v>
      </c>
      <c r="AG268" s="79" t="s">
        <v>1797</v>
      </c>
      <c r="AH268" s="79"/>
      <c r="AI268" s="85" t="s">
        <v>1760</v>
      </c>
      <c r="AJ268" s="79" t="b">
        <v>0</v>
      </c>
      <c r="AK268" s="79">
        <v>2</v>
      </c>
      <c r="AL268" s="85" t="s">
        <v>1668</v>
      </c>
      <c r="AM268" s="79" t="s">
        <v>1814</v>
      </c>
      <c r="AN268" s="79" t="b">
        <v>0</v>
      </c>
      <c r="AO268" s="85" t="s">
        <v>1668</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13</v>
      </c>
      <c r="BC268" s="78" t="str">
        <f>REPLACE(INDEX(GroupVertices[Group],MATCH(Edges[[#This Row],[Vertex 2]],GroupVertices[Vertex],0)),1,1,"")</f>
        <v>13</v>
      </c>
      <c r="BD268" s="48"/>
      <c r="BE268" s="49"/>
      <c r="BF268" s="48"/>
      <c r="BG268" s="49"/>
      <c r="BH268" s="48"/>
      <c r="BI268" s="49"/>
      <c r="BJ268" s="48"/>
      <c r="BK268" s="49"/>
      <c r="BL268" s="48"/>
    </row>
    <row r="269" spans="1:64" ht="15">
      <c r="A269" s="64" t="s">
        <v>392</v>
      </c>
      <c r="B269" s="64" t="s">
        <v>512</v>
      </c>
      <c r="C269" s="65" t="s">
        <v>5416</v>
      </c>
      <c r="D269" s="66">
        <v>3</v>
      </c>
      <c r="E269" s="67" t="s">
        <v>132</v>
      </c>
      <c r="F269" s="68">
        <v>32</v>
      </c>
      <c r="G269" s="65"/>
      <c r="H269" s="69"/>
      <c r="I269" s="70"/>
      <c r="J269" s="70"/>
      <c r="K269" s="34" t="s">
        <v>65</v>
      </c>
      <c r="L269" s="77">
        <v>269</v>
      </c>
      <c r="M269" s="77"/>
      <c r="N269" s="72"/>
      <c r="O269" s="79" t="s">
        <v>528</v>
      </c>
      <c r="P269" s="81">
        <v>43579.89740740741</v>
      </c>
      <c r="Q269" s="79" t="s">
        <v>709</v>
      </c>
      <c r="R269" s="79"/>
      <c r="S269" s="79"/>
      <c r="T269" s="79"/>
      <c r="U269" s="79"/>
      <c r="V269" s="82" t="s">
        <v>1171</v>
      </c>
      <c r="W269" s="81">
        <v>43579.89740740741</v>
      </c>
      <c r="X269" s="82" t="s">
        <v>1411</v>
      </c>
      <c r="Y269" s="79"/>
      <c r="Z269" s="79"/>
      <c r="AA269" s="85" t="s">
        <v>1670</v>
      </c>
      <c r="AB269" s="79"/>
      <c r="AC269" s="79" t="b">
        <v>0</v>
      </c>
      <c r="AD269" s="79">
        <v>0</v>
      </c>
      <c r="AE269" s="85" t="s">
        <v>1760</v>
      </c>
      <c r="AF269" s="79" t="b">
        <v>0</v>
      </c>
      <c r="AG269" s="79" t="s">
        <v>1797</v>
      </c>
      <c r="AH269" s="79"/>
      <c r="AI269" s="85" t="s">
        <v>1760</v>
      </c>
      <c r="AJ269" s="79" t="b">
        <v>0</v>
      </c>
      <c r="AK269" s="79">
        <v>1</v>
      </c>
      <c r="AL269" s="85" t="s">
        <v>1712</v>
      </c>
      <c r="AM269" s="79" t="s">
        <v>1814</v>
      </c>
      <c r="AN269" s="79" t="b">
        <v>0</v>
      </c>
      <c r="AO269" s="85" t="s">
        <v>1712</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13</v>
      </c>
      <c r="BC269" s="78" t="str">
        <f>REPLACE(INDEX(GroupVertices[Group],MATCH(Edges[[#This Row],[Vertex 2]],GroupVertices[Vertex],0)),1,1,"")</f>
        <v>13</v>
      </c>
      <c r="BD269" s="48">
        <v>1</v>
      </c>
      <c r="BE269" s="49">
        <v>4.545454545454546</v>
      </c>
      <c r="BF269" s="48">
        <v>0</v>
      </c>
      <c r="BG269" s="49">
        <v>0</v>
      </c>
      <c r="BH269" s="48">
        <v>0</v>
      </c>
      <c r="BI269" s="49">
        <v>0</v>
      </c>
      <c r="BJ269" s="48">
        <v>21</v>
      </c>
      <c r="BK269" s="49">
        <v>95.45454545454545</v>
      </c>
      <c r="BL269" s="48">
        <v>22</v>
      </c>
    </row>
    <row r="270" spans="1:64" ht="15">
      <c r="A270" s="64" t="s">
        <v>392</v>
      </c>
      <c r="B270" s="64" t="s">
        <v>430</v>
      </c>
      <c r="C270" s="65" t="s">
        <v>5417</v>
      </c>
      <c r="D270" s="66">
        <v>3</v>
      </c>
      <c r="E270" s="67" t="s">
        <v>136</v>
      </c>
      <c r="F270" s="68">
        <v>23.333333333333336</v>
      </c>
      <c r="G270" s="65"/>
      <c r="H270" s="69"/>
      <c r="I270" s="70"/>
      <c r="J270" s="70"/>
      <c r="K270" s="34" t="s">
        <v>65</v>
      </c>
      <c r="L270" s="77">
        <v>270</v>
      </c>
      <c r="M270" s="77"/>
      <c r="N270" s="72"/>
      <c r="O270" s="79" t="s">
        <v>528</v>
      </c>
      <c r="P270" s="81">
        <v>43579.89740740741</v>
      </c>
      <c r="Q270" s="79" t="s">
        <v>709</v>
      </c>
      <c r="R270" s="79"/>
      <c r="S270" s="79"/>
      <c r="T270" s="79"/>
      <c r="U270" s="79"/>
      <c r="V270" s="82" t="s">
        <v>1171</v>
      </c>
      <c r="W270" s="81">
        <v>43579.89740740741</v>
      </c>
      <c r="X270" s="82" t="s">
        <v>1411</v>
      </c>
      <c r="Y270" s="79"/>
      <c r="Z270" s="79"/>
      <c r="AA270" s="85" t="s">
        <v>1670</v>
      </c>
      <c r="AB270" s="79"/>
      <c r="AC270" s="79" t="b">
        <v>0</v>
      </c>
      <c r="AD270" s="79">
        <v>0</v>
      </c>
      <c r="AE270" s="85" t="s">
        <v>1760</v>
      </c>
      <c r="AF270" s="79" t="b">
        <v>0</v>
      </c>
      <c r="AG270" s="79" t="s">
        <v>1797</v>
      </c>
      <c r="AH270" s="79"/>
      <c r="AI270" s="85" t="s">
        <v>1760</v>
      </c>
      <c r="AJ270" s="79" t="b">
        <v>0</v>
      </c>
      <c r="AK270" s="79">
        <v>1</v>
      </c>
      <c r="AL270" s="85" t="s">
        <v>1712</v>
      </c>
      <c r="AM270" s="79" t="s">
        <v>1814</v>
      </c>
      <c r="AN270" s="79" t="b">
        <v>0</v>
      </c>
      <c r="AO270" s="85" t="s">
        <v>1712</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13</v>
      </c>
      <c r="BC270" s="78" t="str">
        <f>REPLACE(INDEX(GroupVertices[Group],MATCH(Edges[[#This Row],[Vertex 2]],GroupVertices[Vertex],0)),1,1,"")</f>
        <v>13</v>
      </c>
      <c r="BD270" s="48"/>
      <c r="BE270" s="49"/>
      <c r="BF270" s="48"/>
      <c r="BG270" s="49"/>
      <c r="BH270" s="48"/>
      <c r="BI270" s="49"/>
      <c r="BJ270" s="48"/>
      <c r="BK270" s="49"/>
      <c r="BL270" s="48"/>
    </row>
    <row r="271" spans="1:64" ht="15">
      <c r="A271" s="64" t="s">
        <v>392</v>
      </c>
      <c r="B271" s="64" t="s">
        <v>430</v>
      </c>
      <c r="C271" s="65" t="s">
        <v>5417</v>
      </c>
      <c r="D271" s="66">
        <v>3</v>
      </c>
      <c r="E271" s="67" t="s">
        <v>136</v>
      </c>
      <c r="F271" s="68">
        <v>23.333333333333336</v>
      </c>
      <c r="G271" s="65"/>
      <c r="H271" s="69"/>
      <c r="I271" s="70"/>
      <c r="J271" s="70"/>
      <c r="K271" s="34" t="s">
        <v>65</v>
      </c>
      <c r="L271" s="77">
        <v>271</v>
      </c>
      <c r="M271" s="77"/>
      <c r="N271" s="72"/>
      <c r="O271" s="79" t="s">
        <v>528</v>
      </c>
      <c r="P271" s="81">
        <v>43579.9044212963</v>
      </c>
      <c r="Q271" s="79" t="s">
        <v>654</v>
      </c>
      <c r="R271" s="79"/>
      <c r="S271" s="79"/>
      <c r="T271" s="79"/>
      <c r="U271" s="79"/>
      <c r="V271" s="82" t="s">
        <v>1171</v>
      </c>
      <c r="W271" s="81">
        <v>43579.9044212963</v>
      </c>
      <c r="X271" s="82" t="s">
        <v>1410</v>
      </c>
      <c r="Y271" s="79"/>
      <c r="Z271" s="79"/>
      <c r="AA271" s="85" t="s">
        <v>1669</v>
      </c>
      <c r="AB271" s="79"/>
      <c r="AC271" s="79" t="b">
        <v>0</v>
      </c>
      <c r="AD271" s="79">
        <v>0</v>
      </c>
      <c r="AE271" s="85" t="s">
        <v>1760</v>
      </c>
      <c r="AF271" s="79" t="b">
        <v>0</v>
      </c>
      <c r="AG271" s="79" t="s">
        <v>1797</v>
      </c>
      <c r="AH271" s="79"/>
      <c r="AI271" s="85" t="s">
        <v>1760</v>
      </c>
      <c r="AJ271" s="79" t="b">
        <v>0</v>
      </c>
      <c r="AK271" s="79">
        <v>2</v>
      </c>
      <c r="AL271" s="85" t="s">
        <v>1668</v>
      </c>
      <c r="AM271" s="79" t="s">
        <v>1814</v>
      </c>
      <c r="AN271" s="79" t="b">
        <v>0</v>
      </c>
      <c r="AO271" s="85" t="s">
        <v>1668</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13</v>
      </c>
      <c r="BC271" s="78" t="str">
        <f>REPLACE(INDEX(GroupVertices[Group],MATCH(Edges[[#This Row],[Vertex 2]],GroupVertices[Vertex],0)),1,1,"")</f>
        <v>13</v>
      </c>
      <c r="BD271" s="48">
        <v>1</v>
      </c>
      <c r="BE271" s="49">
        <v>4.761904761904762</v>
      </c>
      <c r="BF271" s="48">
        <v>1</v>
      </c>
      <c r="BG271" s="49">
        <v>4.761904761904762</v>
      </c>
      <c r="BH271" s="48">
        <v>0</v>
      </c>
      <c r="BI271" s="49">
        <v>0</v>
      </c>
      <c r="BJ271" s="48">
        <v>19</v>
      </c>
      <c r="BK271" s="49">
        <v>90.47619047619048</v>
      </c>
      <c r="BL271" s="48">
        <v>21</v>
      </c>
    </row>
    <row r="272" spans="1:64" ht="15">
      <c r="A272" s="64" t="s">
        <v>393</v>
      </c>
      <c r="B272" s="64" t="s">
        <v>393</v>
      </c>
      <c r="C272" s="65" t="s">
        <v>5416</v>
      </c>
      <c r="D272" s="66">
        <v>3</v>
      </c>
      <c r="E272" s="67" t="s">
        <v>132</v>
      </c>
      <c r="F272" s="68">
        <v>32</v>
      </c>
      <c r="G272" s="65"/>
      <c r="H272" s="69"/>
      <c r="I272" s="70"/>
      <c r="J272" s="70"/>
      <c r="K272" s="34" t="s">
        <v>65</v>
      </c>
      <c r="L272" s="77">
        <v>272</v>
      </c>
      <c r="M272" s="77"/>
      <c r="N272" s="72"/>
      <c r="O272" s="79" t="s">
        <v>176</v>
      </c>
      <c r="P272" s="81">
        <v>43579.91179398148</v>
      </c>
      <c r="Q272" s="79" t="s">
        <v>710</v>
      </c>
      <c r="R272" s="82" t="s">
        <v>834</v>
      </c>
      <c r="S272" s="79" t="s">
        <v>857</v>
      </c>
      <c r="T272" s="79"/>
      <c r="U272" s="82" t="s">
        <v>1009</v>
      </c>
      <c r="V272" s="82" t="s">
        <v>1009</v>
      </c>
      <c r="W272" s="81">
        <v>43579.91179398148</v>
      </c>
      <c r="X272" s="82" t="s">
        <v>1412</v>
      </c>
      <c r="Y272" s="79"/>
      <c r="Z272" s="79"/>
      <c r="AA272" s="85" t="s">
        <v>1671</v>
      </c>
      <c r="AB272" s="79"/>
      <c r="AC272" s="79" t="b">
        <v>0</v>
      </c>
      <c r="AD272" s="79">
        <v>1</v>
      </c>
      <c r="AE272" s="85" t="s">
        <v>1760</v>
      </c>
      <c r="AF272" s="79" t="b">
        <v>0</v>
      </c>
      <c r="AG272" s="79" t="s">
        <v>1797</v>
      </c>
      <c r="AH272" s="79"/>
      <c r="AI272" s="85" t="s">
        <v>1760</v>
      </c>
      <c r="AJ272" s="79" t="b">
        <v>0</v>
      </c>
      <c r="AK272" s="79">
        <v>0</v>
      </c>
      <c r="AL272" s="85" t="s">
        <v>1760</v>
      </c>
      <c r="AM272" s="79" t="s">
        <v>1816</v>
      </c>
      <c r="AN272" s="79" t="b">
        <v>0</v>
      </c>
      <c r="AO272" s="85" t="s">
        <v>1671</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v>0</v>
      </c>
      <c r="BE272" s="49">
        <v>0</v>
      </c>
      <c r="BF272" s="48">
        <v>2</v>
      </c>
      <c r="BG272" s="49">
        <v>8.695652173913043</v>
      </c>
      <c r="BH272" s="48">
        <v>0</v>
      </c>
      <c r="BI272" s="49">
        <v>0</v>
      </c>
      <c r="BJ272" s="48">
        <v>21</v>
      </c>
      <c r="BK272" s="49">
        <v>91.30434782608695</v>
      </c>
      <c r="BL272" s="48">
        <v>23</v>
      </c>
    </row>
    <row r="273" spans="1:64" ht="15">
      <c r="A273" s="64" t="s">
        <v>394</v>
      </c>
      <c r="B273" s="64" t="s">
        <v>513</v>
      </c>
      <c r="C273" s="65" t="s">
        <v>5416</v>
      </c>
      <c r="D273" s="66">
        <v>3</v>
      </c>
      <c r="E273" s="67" t="s">
        <v>132</v>
      </c>
      <c r="F273" s="68">
        <v>32</v>
      </c>
      <c r="G273" s="65"/>
      <c r="H273" s="69"/>
      <c r="I273" s="70"/>
      <c r="J273" s="70"/>
      <c r="K273" s="34" t="s">
        <v>65</v>
      </c>
      <c r="L273" s="77">
        <v>273</v>
      </c>
      <c r="M273" s="77"/>
      <c r="N273" s="72"/>
      <c r="O273" s="79" t="s">
        <v>529</v>
      </c>
      <c r="P273" s="81">
        <v>43579.95263888889</v>
      </c>
      <c r="Q273" s="79" t="s">
        <v>711</v>
      </c>
      <c r="R273" s="79"/>
      <c r="S273" s="79"/>
      <c r="T273" s="79"/>
      <c r="U273" s="79"/>
      <c r="V273" s="82" t="s">
        <v>1172</v>
      </c>
      <c r="W273" s="81">
        <v>43579.95263888889</v>
      </c>
      <c r="X273" s="82" t="s">
        <v>1413</v>
      </c>
      <c r="Y273" s="79"/>
      <c r="Z273" s="79"/>
      <c r="AA273" s="85" t="s">
        <v>1672</v>
      </c>
      <c r="AB273" s="85" t="s">
        <v>1757</v>
      </c>
      <c r="AC273" s="79" t="b">
        <v>0</v>
      </c>
      <c r="AD273" s="79">
        <v>3</v>
      </c>
      <c r="AE273" s="85" t="s">
        <v>1792</v>
      </c>
      <c r="AF273" s="79" t="b">
        <v>0</v>
      </c>
      <c r="AG273" s="79" t="s">
        <v>1797</v>
      </c>
      <c r="AH273" s="79"/>
      <c r="AI273" s="85" t="s">
        <v>1760</v>
      </c>
      <c r="AJ273" s="79" t="b">
        <v>0</v>
      </c>
      <c r="AK273" s="79">
        <v>0</v>
      </c>
      <c r="AL273" s="85" t="s">
        <v>1760</v>
      </c>
      <c r="AM273" s="79" t="s">
        <v>1810</v>
      </c>
      <c r="AN273" s="79" t="b">
        <v>0</v>
      </c>
      <c r="AO273" s="85" t="s">
        <v>1757</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45</v>
      </c>
      <c r="BC273" s="78" t="str">
        <f>REPLACE(INDEX(GroupVertices[Group],MATCH(Edges[[#This Row],[Vertex 2]],GroupVertices[Vertex],0)),1,1,"")</f>
        <v>45</v>
      </c>
      <c r="BD273" s="48">
        <v>0</v>
      </c>
      <c r="BE273" s="49">
        <v>0</v>
      </c>
      <c r="BF273" s="48">
        <v>3</v>
      </c>
      <c r="BG273" s="49">
        <v>6.122448979591836</v>
      </c>
      <c r="BH273" s="48">
        <v>0</v>
      </c>
      <c r="BI273" s="49">
        <v>0</v>
      </c>
      <c r="BJ273" s="48">
        <v>46</v>
      </c>
      <c r="BK273" s="49">
        <v>93.87755102040816</v>
      </c>
      <c r="BL273" s="48">
        <v>49</v>
      </c>
    </row>
    <row r="274" spans="1:64" ht="15">
      <c r="A274" s="64" t="s">
        <v>395</v>
      </c>
      <c r="B274" s="64" t="s">
        <v>395</v>
      </c>
      <c r="C274" s="65" t="s">
        <v>5416</v>
      </c>
      <c r="D274" s="66">
        <v>3</v>
      </c>
      <c r="E274" s="67" t="s">
        <v>132</v>
      </c>
      <c r="F274" s="68">
        <v>32</v>
      </c>
      <c r="G274" s="65"/>
      <c r="H274" s="69"/>
      <c r="I274" s="70"/>
      <c r="J274" s="70"/>
      <c r="K274" s="34" t="s">
        <v>65</v>
      </c>
      <c r="L274" s="77">
        <v>274</v>
      </c>
      <c r="M274" s="77"/>
      <c r="N274" s="72"/>
      <c r="O274" s="79" t="s">
        <v>176</v>
      </c>
      <c r="P274" s="81">
        <v>43580.15137731482</v>
      </c>
      <c r="Q274" s="79" t="s">
        <v>712</v>
      </c>
      <c r="R274" s="82" t="s">
        <v>835</v>
      </c>
      <c r="S274" s="79" t="s">
        <v>911</v>
      </c>
      <c r="T274" s="79" t="s">
        <v>954</v>
      </c>
      <c r="U274" s="79"/>
      <c r="V274" s="82" t="s">
        <v>1173</v>
      </c>
      <c r="W274" s="81">
        <v>43580.15137731482</v>
      </c>
      <c r="X274" s="82" t="s">
        <v>1414</v>
      </c>
      <c r="Y274" s="79"/>
      <c r="Z274" s="79"/>
      <c r="AA274" s="85" t="s">
        <v>1673</v>
      </c>
      <c r="AB274" s="79"/>
      <c r="AC274" s="79" t="b">
        <v>0</v>
      </c>
      <c r="AD274" s="79">
        <v>2</v>
      </c>
      <c r="AE274" s="85" t="s">
        <v>1760</v>
      </c>
      <c r="AF274" s="79" t="b">
        <v>0</v>
      </c>
      <c r="AG274" s="79" t="s">
        <v>1797</v>
      </c>
      <c r="AH274" s="79"/>
      <c r="AI274" s="85" t="s">
        <v>1760</v>
      </c>
      <c r="AJ274" s="79" t="b">
        <v>0</v>
      </c>
      <c r="AK274" s="79">
        <v>0</v>
      </c>
      <c r="AL274" s="85" t="s">
        <v>1760</v>
      </c>
      <c r="AM274" s="79" t="s">
        <v>1816</v>
      </c>
      <c r="AN274" s="79" t="b">
        <v>0</v>
      </c>
      <c r="AO274" s="85" t="s">
        <v>1673</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1</v>
      </c>
      <c r="BD274" s="48">
        <v>0</v>
      </c>
      <c r="BE274" s="49">
        <v>0</v>
      </c>
      <c r="BF274" s="48">
        <v>1</v>
      </c>
      <c r="BG274" s="49">
        <v>2.9411764705882355</v>
      </c>
      <c r="BH274" s="48">
        <v>0</v>
      </c>
      <c r="BI274" s="49">
        <v>0</v>
      </c>
      <c r="BJ274" s="48">
        <v>33</v>
      </c>
      <c r="BK274" s="49">
        <v>97.05882352941177</v>
      </c>
      <c r="BL274" s="48">
        <v>34</v>
      </c>
    </row>
    <row r="275" spans="1:64" ht="15">
      <c r="A275" s="64" t="s">
        <v>396</v>
      </c>
      <c r="B275" s="64" t="s">
        <v>514</v>
      </c>
      <c r="C275" s="65" t="s">
        <v>5416</v>
      </c>
      <c r="D275" s="66">
        <v>3</v>
      </c>
      <c r="E275" s="67" t="s">
        <v>132</v>
      </c>
      <c r="F275" s="68">
        <v>32</v>
      </c>
      <c r="G275" s="65"/>
      <c r="H275" s="69"/>
      <c r="I275" s="70"/>
      <c r="J275" s="70"/>
      <c r="K275" s="34" t="s">
        <v>65</v>
      </c>
      <c r="L275" s="77">
        <v>275</v>
      </c>
      <c r="M275" s="77"/>
      <c r="N275" s="72"/>
      <c r="O275" s="79" t="s">
        <v>528</v>
      </c>
      <c r="P275" s="81">
        <v>43580.23469907408</v>
      </c>
      <c r="Q275" s="79" t="s">
        <v>713</v>
      </c>
      <c r="R275" s="82" t="s">
        <v>836</v>
      </c>
      <c r="S275" s="79" t="s">
        <v>912</v>
      </c>
      <c r="T275" s="79"/>
      <c r="U275" s="79"/>
      <c r="V275" s="82" t="s">
        <v>1174</v>
      </c>
      <c r="W275" s="81">
        <v>43580.23469907408</v>
      </c>
      <c r="X275" s="82" t="s">
        <v>1415</v>
      </c>
      <c r="Y275" s="79"/>
      <c r="Z275" s="79"/>
      <c r="AA275" s="85" t="s">
        <v>1674</v>
      </c>
      <c r="AB275" s="79"/>
      <c r="AC275" s="79" t="b">
        <v>0</v>
      </c>
      <c r="AD275" s="79">
        <v>0</v>
      </c>
      <c r="AE275" s="85" t="s">
        <v>1760</v>
      </c>
      <c r="AF275" s="79" t="b">
        <v>0</v>
      </c>
      <c r="AG275" s="79" t="s">
        <v>1797</v>
      </c>
      <c r="AH275" s="79"/>
      <c r="AI275" s="85" t="s">
        <v>1760</v>
      </c>
      <c r="AJ275" s="79" t="b">
        <v>0</v>
      </c>
      <c r="AK275" s="79">
        <v>0</v>
      </c>
      <c r="AL275" s="85" t="s">
        <v>1760</v>
      </c>
      <c r="AM275" s="79" t="s">
        <v>1808</v>
      </c>
      <c r="AN275" s="79" t="b">
        <v>0</v>
      </c>
      <c r="AO275" s="85" t="s">
        <v>1674</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44</v>
      </c>
      <c r="BC275" s="78" t="str">
        <f>REPLACE(INDEX(GroupVertices[Group],MATCH(Edges[[#This Row],[Vertex 2]],GroupVertices[Vertex],0)),1,1,"")</f>
        <v>44</v>
      </c>
      <c r="BD275" s="48">
        <v>0</v>
      </c>
      <c r="BE275" s="49">
        <v>0</v>
      </c>
      <c r="BF275" s="48">
        <v>1</v>
      </c>
      <c r="BG275" s="49">
        <v>14.285714285714286</v>
      </c>
      <c r="BH275" s="48">
        <v>0</v>
      </c>
      <c r="BI275" s="49">
        <v>0</v>
      </c>
      <c r="BJ275" s="48">
        <v>6</v>
      </c>
      <c r="BK275" s="49">
        <v>85.71428571428571</v>
      </c>
      <c r="BL275" s="48">
        <v>7</v>
      </c>
    </row>
    <row r="276" spans="1:64" ht="15">
      <c r="A276" s="64" t="s">
        <v>397</v>
      </c>
      <c r="B276" s="64" t="s">
        <v>397</v>
      </c>
      <c r="C276" s="65" t="s">
        <v>5417</v>
      </c>
      <c r="D276" s="66">
        <v>3</v>
      </c>
      <c r="E276" s="67" t="s">
        <v>136</v>
      </c>
      <c r="F276" s="68">
        <v>23.333333333333336</v>
      </c>
      <c r="G276" s="65"/>
      <c r="H276" s="69"/>
      <c r="I276" s="70"/>
      <c r="J276" s="70"/>
      <c r="K276" s="34" t="s">
        <v>65</v>
      </c>
      <c r="L276" s="77">
        <v>276</v>
      </c>
      <c r="M276" s="77"/>
      <c r="N276" s="72"/>
      <c r="O276" s="79" t="s">
        <v>176</v>
      </c>
      <c r="P276" s="81">
        <v>43578.536886574075</v>
      </c>
      <c r="Q276" s="79" t="s">
        <v>714</v>
      </c>
      <c r="R276" s="82" t="s">
        <v>837</v>
      </c>
      <c r="S276" s="79" t="s">
        <v>913</v>
      </c>
      <c r="T276" s="79" t="s">
        <v>955</v>
      </c>
      <c r="U276" s="79"/>
      <c r="V276" s="82" t="s">
        <v>1175</v>
      </c>
      <c r="W276" s="81">
        <v>43578.536886574075</v>
      </c>
      <c r="X276" s="82" t="s">
        <v>1416</v>
      </c>
      <c r="Y276" s="79"/>
      <c r="Z276" s="79"/>
      <c r="AA276" s="85" t="s">
        <v>1675</v>
      </c>
      <c r="AB276" s="79"/>
      <c r="AC276" s="79" t="b">
        <v>0</v>
      </c>
      <c r="AD276" s="79">
        <v>1</v>
      </c>
      <c r="AE276" s="85" t="s">
        <v>1760</v>
      </c>
      <c r="AF276" s="79" t="b">
        <v>0</v>
      </c>
      <c r="AG276" s="79" t="s">
        <v>1797</v>
      </c>
      <c r="AH276" s="79"/>
      <c r="AI276" s="85" t="s">
        <v>1760</v>
      </c>
      <c r="AJ276" s="79" t="b">
        <v>0</v>
      </c>
      <c r="AK276" s="79">
        <v>0</v>
      </c>
      <c r="AL276" s="85" t="s">
        <v>1760</v>
      </c>
      <c r="AM276" s="79" t="s">
        <v>1807</v>
      </c>
      <c r="AN276" s="79" t="b">
        <v>0</v>
      </c>
      <c r="AO276" s="85" t="s">
        <v>1675</v>
      </c>
      <c r="AP276" s="79" t="s">
        <v>176</v>
      </c>
      <c r="AQ276" s="79">
        <v>0</v>
      </c>
      <c r="AR276" s="79">
        <v>0</v>
      </c>
      <c r="AS276" s="79" t="s">
        <v>1846</v>
      </c>
      <c r="AT276" s="79" t="s">
        <v>1848</v>
      </c>
      <c r="AU276" s="79" t="s">
        <v>1851</v>
      </c>
      <c r="AV276" s="79" t="s">
        <v>1860</v>
      </c>
      <c r="AW276" s="79" t="s">
        <v>1868</v>
      </c>
      <c r="AX276" s="79" t="s">
        <v>1876</v>
      </c>
      <c r="AY276" s="79" t="s">
        <v>1878</v>
      </c>
      <c r="AZ276" s="82" t="s">
        <v>1885</v>
      </c>
      <c r="BA276">
        <v>2</v>
      </c>
      <c r="BB276" s="78" t="str">
        <f>REPLACE(INDEX(GroupVertices[Group],MATCH(Edges[[#This Row],[Vertex 1]],GroupVertices[Vertex],0)),1,1,"")</f>
        <v>1</v>
      </c>
      <c r="BC276" s="78" t="str">
        <f>REPLACE(INDEX(GroupVertices[Group],MATCH(Edges[[#This Row],[Vertex 2]],GroupVertices[Vertex],0)),1,1,"")</f>
        <v>1</v>
      </c>
      <c r="BD276" s="48">
        <v>0</v>
      </c>
      <c r="BE276" s="49">
        <v>0</v>
      </c>
      <c r="BF276" s="48">
        <v>1</v>
      </c>
      <c r="BG276" s="49">
        <v>8.333333333333334</v>
      </c>
      <c r="BH276" s="48">
        <v>0</v>
      </c>
      <c r="BI276" s="49">
        <v>0</v>
      </c>
      <c r="BJ276" s="48">
        <v>11</v>
      </c>
      <c r="BK276" s="49">
        <v>91.66666666666667</v>
      </c>
      <c r="BL276" s="48">
        <v>12</v>
      </c>
    </row>
    <row r="277" spans="1:64" ht="15">
      <c r="A277" s="64" t="s">
        <v>397</v>
      </c>
      <c r="B277" s="64" t="s">
        <v>397</v>
      </c>
      <c r="C277" s="65" t="s">
        <v>5417</v>
      </c>
      <c r="D277" s="66">
        <v>3</v>
      </c>
      <c r="E277" s="67" t="s">
        <v>136</v>
      </c>
      <c r="F277" s="68">
        <v>23.333333333333336</v>
      </c>
      <c r="G277" s="65"/>
      <c r="H277" s="69"/>
      <c r="I277" s="70"/>
      <c r="J277" s="70"/>
      <c r="K277" s="34" t="s">
        <v>65</v>
      </c>
      <c r="L277" s="77">
        <v>277</v>
      </c>
      <c r="M277" s="77"/>
      <c r="N277" s="72"/>
      <c r="O277" s="79" t="s">
        <v>176</v>
      </c>
      <c r="P277" s="81">
        <v>43580.30328703704</v>
      </c>
      <c r="Q277" s="79" t="s">
        <v>715</v>
      </c>
      <c r="R277" s="82" t="s">
        <v>838</v>
      </c>
      <c r="S277" s="79" t="s">
        <v>914</v>
      </c>
      <c r="T277" s="79" t="s">
        <v>956</v>
      </c>
      <c r="U277" s="79"/>
      <c r="V277" s="82" t="s">
        <v>1175</v>
      </c>
      <c r="W277" s="81">
        <v>43580.30328703704</v>
      </c>
      <c r="X277" s="82" t="s">
        <v>1417</v>
      </c>
      <c r="Y277" s="79"/>
      <c r="Z277" s="79"/>
      <c r="AA277" s="85" t="s">
        <v>1676</v>
      </c>
      <c r="AB277" s="79"/>
      <c r="AC277" s="79" t="b">
        <v>0</v>
      </c>
      <c r="AD277" s="79">
        <v>1</v>
      </c>
      <c r="AE277" s="85" t="s">
        <v>1760</v>
      </c>
      <c r="AF277" s="79" t="b">
        <v>0</v>
      </c>
      <c r="AG277" s="79" t="s">
        <v>1798</v>
      </c>
      <c r="AH277" s="79"/>
      <c r="AI277" s="85" t="s">
        <v>1760</v>
      </c>
      <c r="AJ277" s="79" t="b">
        <v>0</v>
      </c>
      <c r="AK277" s="79">
        <v>0</v>
      </c>
      <c r="AL277" s="85" t="s">
        <v>1760</v>
      </c>
      <c r="AM277" s="79" t="s">
        <v>1807</v>
      </c>
      <c r="AN277" s="79" t="b">
        <v>0</v>
      </c>
      <c r="AO277" s="85" t="s">
        <v>1676</v>
      </c>
      <c r="AP277" s="79" t="s">
        <v>176</v>
      </c>
      <c r="AQ277" s="79">
        <v>0</v>
      </c>
      <c r="AR277" s="79">
        <v>0</v>
      </c>
      <c r="AS277" s="79" t="s">
        <v>1847</v>
      </c>
      <c r="AT277" s="79" t="s">
        <v>1848</v>
      </c>
      <c r="AU277" s="79" t="s">
        <v>1851</v>
      </c>
      <c r="AV277" s="79" t="s">
        <v>1861</v>
      </c>
      <c r="AW277" s="79" t="s">
        <v>1869</v>
      </c>
      <c r="AX277" s="79" t="s">
        <v>1877</v>
      </c>
      <c r="AY277" s="79" t="s">
        <v>1878</v>
      </c>
      <c r="AZ277" s="82" t="s">
        <v>1886</v>
      </c>
      <c r="BA277">
        <v>2</v>
      </c>
      <c r="BB277" s="78" t="str">
        <f>REPLACE(INDEX(GroupVertices[Group],MATCH(Edges[[#This Row],[Vertex 1]],GroupVertices[Vertex],0)),1,1,"")</f>
        <v>1</v>
      </c>
      <c r="BC277" s="78" t="str">
        <f>REPLACE(INDEX(GroupVertices[Group],MATCH(Edges[[#This Row],[Vertex 2]],GroupVertices[Vertex],0)),1,1,"")</f>
        <v>1</v>
      </c>
      <c r="BD277" s="48">
        <v>0</v>
      </c>
      <c r="BE277" s="49">
        <v>0</v>
      </c>
      <c r="BF277" s="48">
        <v>0</v>
      </c>
      <c r="BG277" s="49">
        <v>0</v>
      </c>
      <c r="BH277" s="48">
        <v>0</v>
      </c>
      <c r="BI277" s="49">
        <v>0</v>
      </c>
      <c r="BJ277" s="48">
        <v>1</v>
      </c>
      <c r="BK277" s="49">
        <v>100</v>
      </c>
      <c r="BL277" s="48">
        <v>1</v>
      </c>
    </row>
    <row r="278" spans="1:64" ht="15">
      <c r="A278" s="64" t="s">
        <v>398</v>
      </c>
      <c r="B278" s="64" t="s">
        <v>398</v>
      </c>
      <c r="C278" s="65" t="s">
        <v>5416</v>
      </c>
      <c r="D278" s="66">
        <v>3</v>
      </c>
      <c r="E278" s="67" t="s">
        <v>132</v>
      </c>
      <c r="F278" s="68">
        <v>32</v>
      </c>
      <c r="G278" s="65"/>
      <c r="H278" s="69"/>
      <c r="I278" s="70"/>
      <c r="J278" s="70"/>
      <c r="K278" s="34" t="s">
        <v>65</v>
      </c>
      <c r="L278" s="77">
        <v>278</v>
      </c>
      <c r="M278" s="77"/>
      <c r="N278" s="72"/>
      <c r="O278" s="79" t="s">
        <v>176</v>
      </c>
      <c r="P278" s="81">
        <v>43580.37546296296</v>
      </c>
      <c r="Q278" s="79" t="s">
        <v>716</v>
      </c>
      <c r="R278" s="82" t="s">
        <v>756</v>
      </c>
      <c r="S278" s="79" t="s">
        <v>855</v>
      </c>
      <c r="T278" s="79" t="s">
        <v>957</v>
      </c>
      <c r="U278" s="79"/>
      <c r="V278" s="82" t="s">
        <v>1176</v>
      </c>
      <c r="W278" s="81">
        <v>43580.37546296296</v>
      </c>
      <c r="X278" s="82" t="s">
        <v>1418</v>
      </c>
      <c r="Y278" s="79"/>
      <c r="Z278" s="79"/>
      <c r="AA278" s="85" t="s">
        <v>1677</v>
      </c>
      <c r="AB278" s="79"/>
      <c r="AC278" s="79" t="b">
        <v>0</v>
      </c>
      <c r="AD278" s="79">
        <v>2</v>
      </c>
      <c r="AE278" s="85" t="s">
        <v>1760</v>
      </c>
      <c r="AF278" s="79" t="b">
        <v>0</v>
      </c>
      <c r="AG278" s="79" t="s">
        <v>1797</v>
      </c>
      <c r="AH278" s="79"/>
      <c r="AI278" s="85" t="s">
        <v>1760</v>
      </c>
      <c r="AJ278" s="79" t="b">
        <v>0</v>
      </c>
      <c r="AK278" s="79">
        <v>0</v>
      </c>
      <c r="AL278" s="85" t="s">
        <v>1760</v>
      </c>
      <c r="AM278" s="79" t="s">
        <v>1813</v>
      </c>
      <c r="AN278" s="79" t="b">
        <v>0</v>
      </c>
      <c r="AO278" s="85" t="s">
        <v>1677</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1</v>
      </c>
      <c r="BD278" s="48">
        <v>0</v>
      </c>
      <c r="BE278" s="49">
        <v>0</v>
      </c>
      <c r="BF278" s="48">
        <v>1</v>
      </c>
      <c r="BG278" s="49">
        <v>4.761904761904762</v>
      </c>
      <c r="BH278" s="48">
        <v>0</v>
      </c>
      <c r="BI278" s="49">
        <v>0</v>
      </c>
      <c r="BJ278" s="48">
        <v>20</v>
      </c>
      <c r="BK278" s="49">
        <v>95.23809523809524</v>
      </c>
      <c r="BL278" s="48">
        <v>21</v>
      </c>
    </row>
    <row r="279" spans="1:64" ht="15">
      <c r="A279" s="64" t="s">
        <v>399</v>
      </c>
      <c r="B279" s="64" t="s">
        <v>399</v>
      </c>
      <c r="C279" s="65" t="s">
        <v>5416</v>
      </c>
      <c r="D279" s="66">
        <v>3</v>
      </c>
      <c r="E279" s="67" t="s">
        <v>132</v>
      </c>
      <c r="F279" s="68">
        <v>32</v>
      </c>
      <c r="G279" s="65"/>
      <c r="H279" s="69"/>
      <c r="I279" s="70"/>
      <c r="J279" s="70"/>
      <c r="K279" s="34" t="s">
        <v>65</v>
      </c>
      <c r="L279" s="77">
        <v>279</v>
      </c>
      <c r="M279" s="77"/>
      <c r="N279" s="72"/>
      <c r="O279" s="79" t="s">
        <v>176</v>
      </c>
      <c r="P279" s="81">
        <v>43580.41150462963</v>
      </c>
      <c r="Q279" s="79" t="s">
        <v>717</v>
      </c>
      <c r="R279" s="79" t="s">
        <v>839</v>
      </c>
      <c r="S279" s="79" t="s">
        <v>915</v>
      </c>
      <c r="T279" s="79" t="s">
        <v>958</v>
      </c>
      <c r="U279" s="79"/>
      <c r="V279" s="82" t="s">
        <v>1177</v>
      </c>
      <c r="W279" s="81">
        <v>43580.41150462963</v>
      </c>
      <c r="X279" s="82" t="s">
        <v>1419</v>
      </c>
      <c r="Y279" s="79"/>
      <c r="Z279" s="79"/>
      <c r="AA279" s="85" t="s">
        <v>1678</v>
      </c>
      <c r="AB279" s="79"/>
      <c r="AC279" s="79" t="b">
        <v>0</v>
      </c>
      <c r="AD279" s="79">
        <v>0</v>
      </c>
      <c r="AE279" s="85" t="s">
        <v>1760</v>
      </c>
      <c r="AF279" s="79" t="b">
        <v>0</v>
      </c>
      <c r="AG279" s="79" t="s">
        <v>1797</v>
      </c>
      <c r="AH279" s="79"/>
      <c r="AI279" s="85" t="s">
        <v>1760</v>
      </c>
      <c r="AJ279" s="79" t="b">
        <v>0</v>
      </c>
      <c r="AK279" s="79">
        <v>0</v>
      </c>
      <c r="AL279" s="85" t="s">
        <v>1760</v>
      </c>
      <c r="AM279" s="79" t="s">
        <v>1810</v>
      </c>
      <c r="AN279" s="79" t="b">
        <v>0</v>
      </c>
      <c r="AO279" s="85" t="s">
        <v>1678</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1</v>
      </c>
      <c r="BD279" s="48">
        <v>1</v>
      </c>
      <c r="BE279" s="49">
        <v>5.882352941176471</v>
      </c>
      <c r="BF279" s="48">
        <v>1</v>
      </c>
      <c r="BG279" s="49">
        <v>5.882352941176471</v>
      </c>
      <c r="BH279" s="48">
        <v>0</v>
      </c>
      <c r="BI279" s="49">
        <v>0</v>
      </c>
      <c r="BJ279" s="48">
        <v>15</v>
      </c>
      <c r="BK279" s="49">
        <v>88.23529411764706</v>
      </c>
      <c r="BL279" s="48">
        <v>17</v>
      </c>
    </row>
    <row r="280" spans="1:64" ht="15">
      <c r="A280" s="64" t="s">
        <v>400</v>
      </c>
      <c r="B280" s="64" t="s">
        <v>400</v>
      </c>
      <c r="C280" s="65" t="s">
        <v>5416</v>
      </c>
      <c r="D280" s="66">
        <v>3</v>
      </c>
      <c r="E280" s="67" t="s">
        <v>132</v>
      </c>
      <c r="F280" s="68">
        <v>32</v>
      </c>
      <c r="G280" s="65"/>
      <c r="H280" s="69"/>
      <c r="I280" s="70"/>
      <c r="J280" s="70"/>
      <c r="K280" s="34" t="s">
        <v>65</v>
      </c>
      <c r="L280" s="77">
        <v>280</v>
      </c>
      <c r="M280" s="77"/>
      <c r="N280" s="72"/>
      <c r="O280" s="79" t="s">
        <v>176</v>
      </c>
      <c r="P280" s="81">
        <v>43580.451840277776</v>
      </c>
      <c r="Q280" s="79" t="s">
        <v>718</v>
      </c>
      <c r="R280" s="82" t="s">
        <v>840</v>
      </c>
      <c r="S280" s="79" t="s">
        <v>853</v>
      </c>
      <c r="T280" s="79" t="s">
        <v>959</v>
      </c>
      <c r="U280" s="79"/>
      <c r="V280" s="82" t="s">
        <v>1178</v>
      </c>
      <c r="W280" s="81">
        <v>43580.451840277776</v>
      </c>
      <c r="X280" s="82" t="s">
        <v>1420</v>
      </c>
      <c r="Y280" s="79"/>
      <c r="Z280" s="79"/>
      <c r="AA280" s="85" t="s">
        <v>1679</v>
      </c>
      <c r="AB280" s="79"/>
      <c r="AC280" s="79" t="b">
        <v>0</v>
      </c>
      <c r="AD280" s="79">
        <v>1</v>
      </c>
      <c r="AE280" s="85" t="s">
        <v>1760</v>
      </c>
      <c r="AF280" s="79" t="b">
        <v>0</v>
      </c>
      <c r="AG280" s="79" t="s">
        <v>1797</v>
      </c>
      <c r="AH280" s="79"/>
      <c r="AI280" s="85" t="s">
        <v>1760</v>
      </c>
      <c r="AJ280" s="79" t="b">
        <v>0</v>
      </c>
      <c r="AK280" s="79">
        <v>0</v>
      </c>
      <c r="AL280" s="85" t="s">
        <v>1760</v>
      </c>
      <c r="AM280" s="79" t="s">
        <v>1813</v>
      </c>
      <c r="AN280" s="79" t="b">
        <v>0</v>
      </c>
      <c r="AO280" s="85" t="s">
        <v>1679</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v>0</v>
      </c>
      <c r="BE280" s="49">
        <v>0</v>
      </c>
      <c r="BF280" s="48">
        <v>1</v>
      </c>
      <c r="BG280" s="49">
        <v>2.4390243902439024</v>
      </c>
      <c r="BH280" s="48">
        <v>0</v>
      </c>
      <c r="BI280" s="49">
        <v>0</v>
      </c>
      <c r="BJ280" s="48">
        <v>40</v>
      </c>
      <c r="BK280" s="49">
        <v>97.5609756097561</v>
      </c>
      <c r="BL280" s="48">
        <v>41</v>
      </c>
    </row>
    <row r="281" spans="1:64" ht="15">
      <c r="A281" s="64" t="s">
        <v>401</v>
      </c>
      <c r="B281" s="64" t="s">
        <v>401</v>
      </c>
      <c r="C281" s="65" t="s">
        <v>5416</v>
      </c>
      <c r="D281" s="66">
        <v>3</v>
      </c>
      <c r="E281" s="67" t="s">
        <v>132</v>
      </c>
      <c r="F281" s="68">
        <v>32</v>
      </c>
      <c r="G281" s="65"/>
      <c r="H281" s="69"/>
      <c r="I281" s="70"/>
      <c r="J281" s="70"/>
      <c r="K281" s="34" t="s">
        <v>65</v>
      </c>
      <c r="L281" s="77">
        <v>281</v>
      </c>
      <c r="M281" s="77"/>
      <c r="N281" s="72"/>
      <c r="O281" s="79" t="s">
        <v>176</v>
      </c>
      <c r="P281" s="81">
        <v>43580.12841435185</v>
      </c>
      <c r="Q281" s="79" t="s">
        <v>719</v>
      </c>
      <c r="R281" s="79"/>
      <c r="S281" s="79"/>
      <c r="T281" s="79"/>
      <c r="U281" s="82" t="s">
        <v>1010</v>
      </c>
      <c r="V281" s="82" t="s">
        <v>1010</v>
      </c>
      <c r="W281" s="81">
        <v>43580.12841435185</v>
      </c>
      <c r="X281" s="82" t="s">
        <v>1421</v>
      </c>
      <c r="Y281" s="79"/>
      <c r="Z281" s="79"/>
      <c r="AA281" s="85" t="s">
        <v>1680</v>
      </c>
      <c r="AB281" s="79"/>
      <c r="AC281" s="79" t="b">
        <v>0</v>
      </c>
      <c r="AD281" s="79">
        <v>5</v>
      </c>
      <c r="AE281" s="85" t="s">
        <v>1760</v>
      </c>
      <c r="AF281" s="79" t="b">
        <v>0</v>
      </c>
      <c r="AG281" s="79" t="s">
        <v>1797</v>
      </c>
      <c r="AH281" s="79"/>
      <c r="AI281" s="85" t="s">
        <v>1760</v>
      </c>
      <c r="AJ281" s="79" t="b">
        <v>0</v>
      </c>
      <c r="AK281" s="79">
        <v>1</v>
      </c>
      <c r="AL281" s="85" t="s">
        <v>1760</v>
      </c>
      <c r="AM281" s="79" t="s">
        <v>1821</v>
      </c>
      <c r="AN281" s="79" t="b">
        <v>0</v>
      </c>
      <c r="AO281" s="85" t="s">
        <v>1680</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43</v>
      </c>
      <c r="BC281" s="78" t="str">
        <f>REPLACE(INDEX(GroupVertices[Group],MATCH(Edges[[#This Row],[Vertex 2]],GroupVertices[Vertex],0)),1,1,"")</f>
        <v>43</v>
      </c>
      <c r="BD281" s="48">
        <v>1</v>
      </c>
      <c r="BE281" s="49">
        <v>2.0408163265306123</v>
      </c>
      <c r="BF281" s="48">
        <v>2</v>
      </c>
      <c r="BG281" s="49">
        <v>4.081632653061225</v>
      </c>
      <c r="BH281" s="48">
        <v>0</v>
      </c>
      <c r="BI281" s="49">
        <v>0</v>
      </c>
      <c r="BJ281" s="48">
        <v>46</v>
      </c>
      <c r="BK281" s="49">
        <v>93.87755102040816</v>
      </c>
      <c r="BL281" s="48">
        <v>49</v>
      </c>
    </row>
    <row r="282" spans="1:64" ht="15">
      <c r="A282" s="64" t="s">
        <v>402</v>
      </c>
      <c r="B282" s="64" t="s">
        <v>401</v>
      </c>
      <c r="C282" s="65" t="s">
        <v>5416</v>
      </c>
      <c r="D282" s="66">
        <v>3</v>
      </c>
      <c r="E282" s="67" t="s">
        <v>132</v>
      </c>
      <c r="F282" s="68">
        <v>32</v>
      </c>
      <c r="G282" s="65"/>
      <c r="H282" s="69"/>
      <c r="I282" s="70"/>
      <c r="J282" s="70"/>
      <c r="K282" s="34" t="s">
        <v>65</v>
      </c>
      <c r="L282" s="77">
        <v>282</v>
      </c>
      <c r="M282" s="77"/>
      <c r="N282" s="72"/>
      <c r="O282" s="79" t="s">
        <v>528</v>
      </c>
      <c r="P282" s="81">
        <v>43580.519166666665</v>
      </c>
      <c r="Q282" s="79" t="s">
        <v>720</v>
      </c>
      <c r="R282" s="79"/>
      <c r="S282" s="79"/>
      <c r="T282" s="79"/>
      <c r="U282" s="79"/>
      <c r="V282" s="82" t="s">
        <v>1179</v>
      </c>
      <c r="W282" s="81">
        <v>43580.519166666665</v>
      </c>
      <c r="X282" s="82" t="s">
        <v>1422</v>
      </c>
      <c r="Y282" s="79"/>
      <c r="Z282" s="79"/>
      <c r="AA282" s="85" t="s">
        <v>1681</v>
      </c>
      <c r="AB282" s="79"/>
      <c r="AC282" s="79" t="b">
        <v>0</v>
      </c>
      <c r="AD282" s="79">
        <v>0</v>
      </c>
      <c r="AE282" s="85" t="s">
        <v>1760</v>
      </c>
      <c r="AF282" s="79" t="b">
        <v>0</v>
      </c>
      <c r="AG282" s="79" t="s">
        <v>1797</v>
      </c>
      <c r="AH282" s="79"/>
      <c r="AI282" s="85" t="s">
        <v>1760</v>
      </c>
      <c r="AJ282" s="79" t="b">
        <v>0</v>
      </c>
      <c r="AK282" s="79">
        <v>1</v>
      </c>
      <c r="AL282" s="85" t="s">
        <v>1680</v>
      </c>
      <c r="AM282" s="79" t="s">
        <v>1814</v>
      </c>
      <c r="AN282" s="79" t="b">
        <v>0</v>
      </c>
      <c r="AO282" s="85" t="s">
        <v>1680</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43</v>
      </c>
      <c r="BC282" s="78" t="str">
        <f>REPLACE(INDEX(GroupVertices[Group],MATCH(Edges[[#This Row],[Vertex 2]],GroupVertices[Vertex],0)),1,1,"")</f>
        <v>43</v>
      </c>
      <c r="BD282" s="48">
        <v>0</v>
      </c>
      <c r="BE282" s="49">
        <v>0</v>
      </c>
      <c r="BF282" s="48">
        <v>1</v>
      </c>
      <c r="BG282" s="49">
        <v>4.545454545454546</v>
      </c>
      <c r="BH282" s="48">
        <v>0</v>
      </c>
      <c r="BI282" s="49">
        <v>0</v>
      </c>
      <c r="BJ282" s="48">
        <v>21</v>
      </c>
      <c r="BK282" s="49">
        <v>95.45454545454545</v>
      </c>
      <c r="BL282" s="48">
        <v>22</v>
      </c>
    </row>
    <row r="283" spans="1:64" ht="15">
      <c r="A283" s="64" t="s">
        <v>403</v>
      </c>
      <c r="B283" s="64" t="s">
        <v>403</v>
      </c>
      <c r="C283" s="65" t="s">
        <v>5416</v>
      </c>
      <c r="D283" s="66">
        <v>3</v>
      </c>
      <c r="E283" s="67" t="s">
        <v>132</v>
      </c>
      <c r="F283" s="68">
        <v>32</v>
      </c>
      <c r="G283" s="65"/>
      <c r="H283" s="69"/>
      <c r="I283" s="70"/>
      <c r="J283" s="70"/>
      <c r="K283" s="34" t="s">
        <v>65</v>
      </c>
      <c r="L283" s="77">
        <v>283</v>
      </c>
      <c r="M283" s="77"/>
      <c r="N283" s="72"/>
      <c r="O283" s="79" t="s">
        <v>176</v>
      </c>
      <c r="P283" s="81">
        <v>43580.52523148148</v>
      </c>
      <c r="Q283" s="79" t="s">
        <v>721</v>
      </c>
      <c r="R283" s="82" t="s">
        <v>841</v>
      </c>
      <c r="S283" s="79" t="s">
        <v>916</v>
      </c>
      <c r="T283" s="79" t="s">
        <v>949</v>
      </c>
      <c r="U283" s="82" t="s">
        <v>1011</v>
      </c>
      <c r="V283" s="82" t="s">
        <v>1011</v>
      </c>
      <c r="W283" s="81">
        <v>43580.52523148148</v>
      </c>
      <c r="X283" s="82" t="s">
        <v>1423</v>
      </c>
      <c r="Y283" s="79"/>
      <c r="Z283" s="79"/>
      <c r="AA283" s="85" t="s">
        <v>1682</v>
      </c>
      <c r="AB283" s="79"/>
      <c r="AC283" s="79" t="b">
        <v>0</v>
      </c>
      <c r="AD283" s="79">
        <v>1</v>
      </c>
      <c r="AE283" s="85" t="s">
        <v>1760</v>
      </c>
      <c r="AF283" s="79" t="b">
        <v>0</v>
      </c>
      <c r="AG283" s="79" t="s">
        <v>1797</v>
      </c>
      <c r="AH283" s="79"/>
      <c r="AI283" s="85" t="s">
        <v>1760</v>
      </c>
      <c r="AJ283" s="79" t="b">
        <v>0</v>
      </c>
      <c r="AK283" s="79">
        <v>0</v>
      </c>
      <c r="AL283" s="85" t="s">
        <v>1760</v>
      </c>
      <c r="AM283" s="79" t="s">
        <v>1813</v>
      </c>
      <c r="AN283" s="79" t="b">
        <v>0</v>
      </c>
      <c r="AO283" s="85" t="s">
        <v>1682</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v>
      </c>
      <c r="BC283" s="78" t="str">
        <f>REPLACE(INDEX(GroupVertices[Group],MATCH(Edges[[#This Row],[Vertex 2]],GroupVertices[Vertex],0)),1,1,"")</f>
        <v>1</v>
      </c>
      <c r="BD283" s="48">
        <v>0</v>
      </c>
      <c r="BE283" s="49">
        <v>0</v>
      </c>
      <c r="BF283" s="48">
        <v>3</v>
      </c>
      <c r="BG283" s="49">
        <v>12.5</v>
      </c>
      <c r="BH283" s="48">
        <v>0</v>
      </c>
      <c r="BI283" s="49">
        <v>0</v>
      </c>
      <c r="BJ283" s="48">
        <v>21</v>
      </c>
      <c r="BK283" s="49">
        <v>87.5</v>
      </c>
      <c r="BL283" s="48">
        <v>24</v>
      </c>
    </row>
    <row r="284" spans="1:64" ht="15">
      <c r="A284" s="64" t="s">
        <v>404</v>
      </c>
      <c r="B284" s="64" t="s">
        <v>431</v>
      </c>
      <c r="C284" s="65" t="s">
        <v>5416</v>
      </c>
      <c r="D284" s="66">
        <v>3</v>
      </c>
      <c r="E284" s="67" t="s">
        <v>132</v>
      </c>
      <c r="F284" s="68">
        <v>32</v>
      </c>
      <c r="G284" s="65"/>
      <c r="H284" s="69"/>
      <c r="I284" s="70"/>
      <c r="J284" s="70"/>
      <c r="K284" s="34" t="s">
        <v>65</v>
      </c>
      <c r="L284" s="77">
        <v>284</v>
      </c>
      <c r="M284" s="77"/>
      <c r="N284" s="72"/>
      <c r="O284" s="79" t="s">
        <v>528</v>
      </c>
      <c r="P284" s="81">
        <v>43580.52788194444</v>
      </c>
      <c r="Q284" s="79" t="s">
        <v>539</v>
      </c>
      <c r="R284" s="82" t="s">
        <v>756</v>
      </c>
      <c r="S284" s="79" t="s">
        <v>855</v>
      </c>
      <c r="T284" s="79"/>
      <c r="U284" s="79"/>
      <c r="V284" s="82" t="s">
        <v>1180</v>
      </c>
      <c r="W284" s="81">
        <v>43580.52788194444</v>
      </c>
      <c r="X284" s="82" t="s">
        <v>1424</v>
      </c>
      <c r="Y284" s="79"/>
      <c r="Z284" s="79"/>
      <c r="AA284" s="85" t="s">
        <v>1683</v>
      </c>
      <c r="AB284" s="79"/>
      <c r="AC284" s="79" t="b">
        <v>0</v>
      </c>
      <c r="AD284" s="79">
        <v>0</v>
      </c>
      <c r="AE284" s="85" t="s">
        <v>1760</v>
      </c>
      <c r="AF284" s="79" t="b">
        <v>0</v>
      </c>
      <c r="AG284" s="79" t="s">
        <v>1797</v>
      </c>
      <c r="AH284" s="79"/>
      <c r="AI284" s="85" t="s">
        <v>1760</v>
      </c>
      <c r="AJ284" s="79" t="b">
        <v>0</v>
      </c>
      <c r="AK284" s="79">
        <v>5</v>
      </c>
      <c r="AL284" s="85" t="s">
        <v>1716</v>
      </c>
      <c r="AM284" s="79" t="s">
        <v>1812</v>
      </c>
      <c r="AN284" s="79" t="b">
        <v>0</v>
      </c>
      <c r="AO284" s="85" t="s">
        <v>1716</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2</v>
      </c>
      <c r="BC284" s="78" t="str">
        <f>REPLACE(INDEX(GroupVertices[Group],MATCH(Edges[[#This Row],[Vertex 2]],GroupVertices[Vertex],0)),1,1,"")</f>
        <v>2</v>
      </c>
      <c r="BD284" s="48"/>
      <c r="BE284" s="49"/>
      <c r="BF284" s="48"/>
      <c r="BG284" s="49"/>
      <c r="BH284" s="48"/>
      <c r="BI284" s="49"/>
      <c r="BJ284" s="48"/>
      <c r="BK284" s="49"/>
      <c r="BL284" s="48"/>
    </row>
    <row r="285" spans="1:64" ht="15">
      <c r="A285" s="64" t="s">
        <v>404</v>
      </c>
      <c r="B285" s="64" t="s">
        <v>343</v>
      </c>
      <c r="C285" s="65" t="s">
        <v>5416</v>
      </c>
      <c r="D285" s="66">
        <v>3</v>
      </c>
      <c r="E285" s="67" t="s">
        <v>132</v>
      </c>
      <c r="F285" s="68">
        <v>32</v>
      </c>
      <c r="G285" s="65"/>
      <c r="H285" s="69"/>
      <c r="I285" s="70"/>
      <c r="J285" s="70"/>
      <c r="K285" s="34" t="s">
        <v>65</v>
      </c>
      <c r="L285" s="77">
        <v>285</v>
      </c>
      <c r="M285" s="77"/>
      <c r="N285" s="72"/>
      <c r="O285" s="79" t="s">
        <v>528</v>
      </c>
      <c r="P285" s="81">
        <v>43580.52788194444</v>
      </c>
      <c r="Q285" s="79" t="s">
        <v>539</v>
      </c>
      <c r="R285" s="82" t="s">
        <v>756</v>
      </c>
      <c r="S285" s="79" t="s">
        <v>855</v>
      </c>
      <c r="T285" s="79"/>
      <c r="U285" s="79"/>
      <c r="V285" s="82" t="s">
        <v>1180</v>
      </c>
      <c r="W285" s="81">
        <v>43580.52788194444</v>
      </c>
      <c r="X285" s="82" t="s">
        <v>1424</v>
      </c>
      <c r="Y285" s="79"/>
      <c r="Z285" s="79"/>
      <c r="AA285" s="85" t="s">
        <v>1683</v>
      </c>
      <c r="AB285" s="79"/>
      <c r="AC285" s="79" t="b">
        <v>0</v>
      </c>
      <c r="AD285" s="79">
        <v>0</v>
      </c>
      <c r="AE285" s="85" t="s">
        <v>1760</v>
      </c>
      <c r="AF285" s="79" t="b">
        <v>0</v>
      </c>
      <c r="AG285" s="79" t="s">
        <v>1797</v>
      </c>
      <c r="AH285" s="79"/>
      <c r="AI285" s="85" t="s">
        <v>1760</v>
      </c>
      <c r="AJ285" s="79" t="b">
        <v>0</v>
      </c>
      <c r="AK285" s="79">
        <v>5</v>
      </c>
      <c r="AL285" s="85" t="s">
        <v>1716</v>
      </c>
      <c r="AM285" s="79" t="s">
        <v>1812</v>
      </c>
      <c r="AN285" s="79" t="b">
        <v>0</v>
      </c>
      <c r="AO285" s="85" t="s">
        <v>1716</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2</v>
      </c>
      <c r="BC285" s="78" t="str">
        <f>REPLACE(INDEX(GroupVertices[Group],MATCH(Edges[[#This Row],[Vertex 2]],GroupVertices[Vertex],0)),1,1,"")</f>
        <v>2</v>
      </c>
      <c r="BD285" s="48">
        <v>0</v>
      </c>
      <c r="BE285" s="49">
        <v>0</v>
      </c>
      <c r="BF285" s="48">
        <v>1</v>
      </c>
      <c r="BG285" s="49">
        <v>5.882352941176471</v>
      </c>
      <c r="BH285" s="48">
        <v>0</v>
      </c>
      <c r="BI285" s="49">
        <v>0</v>
      </c>
      <c r="BJ285" s="48">
        <v>16</v>
      </c>
      <c r="BK285" s="49">
        <v>94.11764705882354</v>
      </c>
      <c r="BL285" s="48">
        <v>17</v>
      </c>
    </row>
    <row r="286" spans="1:64" ht="15">
      <c r="A286" s="64" t="s">
        <v>405</v>
      </c>
      <c r="B286" s="64" t="s">
        <v>405</v>
      </c>
      <c r="C286" s="65" t="s">
        <v>5416</v>
      </c>
      <c r="D286" s="66">
        <v>3</v>
      </c>
      <c r="E286" s="67" t="s">
        <v>132</v>
      </c>
      <c r="F286" s="68">
        <v>32</v>
      </c>
      <c r="G286" s="65"/>
      <c r="H286" s="69"/>
      <c r="I286" s="70"/>
      <c r="J286" s="70"/>
      <c r="K286" s="34" t="s">
        <v>65</v>
      </c>
      <c r="L286" s="77">
        <v>286</v>
      </c>
      <c r="M286" s="77"/>
      <c r="N286" s="72"/>
      <c r="O286" s="79" t="s">
        <v>176</v>
      </c>
      <c r="P286" s="81">
        <v>43580.54170138889</v>
      </c>
      <c r="Q286" s="79" t="s">
        <v>722</v>
      </c>
      <c r="R286" s="79"/>
      <c r="S286" s="79"/>
      <c r="T286" s="79"/>
      <c r="U286" s="79"/>
      <c r="V286" s="82" t="s">
        <v>1181</v>
      </c>
      <c r="W286" s="81">
        <v>43580.54170138889</v>
      </c>
      <c r="X286" s="82" t="s">
        <v>1425</v>
      </c>
      <c r="Y286" s="79"/>
      <c r="Z286" s="79"/>
      <c r="AA286" s="85" t="s">
        <v>1684</v>
      </c>
      <c r="AB286" s="79"/>
      <c r="AC286" s="79" t="b">
        <v>0</v>
      </c>
      <c r="AD286" s="79">
        <v>0</v>
      </c>
      <c r="AE286" s="85" t="s">
        <v>1760</v>
      </c>
      <c r="AF286" s="79" t="b">
        <v>0</v>
      </c>
      <c r="AG286" s="79" t="s">
        <v>1797</v>
      </c>
      <c r="AH286" s="79"/>
      <c r="AI286" s="85" t="s">
        <v>1760</v>
      </c>
      <c r="AJ286" s="79" t="b">
        <v>0</v>
      </c>
      <c r="AK286" s="79">
        <v>0</v>
      </c>
      <c r="AL286" s="85" t="s">
        <v>1760</v>
      </c>
      <c r="AM286" s="79" t="s">
        <v>1808</v>
      </c>
      <c r="AN286" s="79" t="b">
        <v>0</v>
      </c>
      <c r="AO286" s="85" t="s">
        <v>1684</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v>
      </c>
      <c r="BC286" s="78" t="str">
        <f>REPLACE(INDEX(GroupVertices[Group],MATCH(Edges[[#This Row],[Vertex 2]],GroupVertices[Vertex],0)),1,1,"")</f>
        <v>1</v>
      </c>
      <c r="BD286" s="48">
        <v>0</v>
      </c>
      <c r="BE286" s="49">
        <v>0</v>
      </c>
      <c r="BF286" s="48">
        <v>1</v>
      </c>
      <c r="BG286" s="49">
        <v>2.4390243902439024</v>
      </c>
      <c r="BH286" s="48">
        <v>0</v>
      </c>
      <c r="BI286" s="49">
        <v>0</v>
      </c>
      <c r="BJ286" s="48">
        <v>40</v>
      </c>
      <c r="BK286" s="49">
        <v>97.5609756097561</v>
      </c>
      <c r="BL286" s="48">
        <v>41</v>
      </c>
    </row>
    <row r="287" spans="1:64" ht="15">
      <c r="A287" s="64" t="s">
        <v>406</v>
      </c>
      <c r="B287" s="64" t="s">
        <v>431</v>
      </c>
      <c r="C287" s="65" t="s">
        <v>5417</v>
      </c>
      <c r="D287" s="66">
        <v>3</v>
      </c>
      <c r="E287" s="67" t="s">
        <v>136</v>
      </c>
      <c r="F287" s="68">
        <v>23.333333333333336</v>
      </c>
      <c r="G287" s="65"/>
      <c r="H287" s="69"/>
      <c r="I287" s="70"/>
      <c r="J287" s="70"/>
      <c r="K287" s="34" t="s">
        <v>65</v>
      </c>
      <c r="L287" s="77">
        <v>287</v>
      </c>
      <c r="M287" s="77"/>
      <c r="N287" s="72"/>
      <c r="O287" s="79" t="s">
        <v>528</v>
      </c>
      <c r="P287" s="81">
        <v>43572.428935185184</v>
      </c>
      <c r="Q287" s="79" t="s">
        <v>539</v>
      </c>
      <c r="R287" s="82" t="s">
        <v>756</v>
      </c>
      <c r="S287" s="79" t="s">
        <v>855</v>
      </c>
      <c r="T287" s="79"/>
      <c r="U287" s="79"/>
      <c r="V287" s="82" t="s">
        <v>1182</v>
      </c>
      <c r="W287" s="81">
        <v>43572.428935185184</v>
      </c>
      <c r="X287" s="82" t="s">
        <v>1426</v>
      </c>
      <c r="Y287" s="79"/>
      <c r="Z287" s="79"/>
      <c r="AA287" s="85" t="s">
        <v>1685</v>
      </c>
      <c r="AB287" s="79"/>
      <c r="AC287" s="79" t="b">
        <v>0</v>
      </c>
      <c r="AD287" s="79">
        <v>0</v>
      </c>
      <c r="AE287" s="85" t="s">
        <v>1760</v>
      </c>
      <c r="AF287" s="79" t="b">
        <v>0</v>
      </c>
      <c r="AG287" s="79" t="s">
        <v>1797</v>
      </c>
      <c r="AH287" s="79"/>
      <c r="AI287" s="85" t="s">
        <v>1760</v>
      </c>
      <c r="AJ287" s="79" t="b">
        <v>0</v>
      </c>
      <c r="AK287" s="79">
        <v>9</v>
      </c>
      <c r="AL287" s="85" t="s">
        <v>1715</v>
      </c>
      <c r="AM287" s="79" t="s">
        <v>1808</v>
      </c>
      <c r="AN287" s="79" t="b">
        <v>0</v>
      </c>
      <c r="AO287" s="85" t="s">
        <v>1715</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2</v>
      </c>
      <c r="BC287" s="78" t="str">
        <f>REPLACE(INDEX(GroupVertices[Group],MATCH(Edges[[#This Row],[Vertex 2]],GroupVertices[Vertex],0)),1,1,"")</f>
        <v>2</v>
      </c>
      <c r="BD287" s="48"/>
      <c r="BE287" s="49"/>
      <c r="BF287" s="48"/>
      <c r="BG287" s="49"/>
      <c r="BH287" s="48"/>
      <c r="BI287" s="49"/>
      <c r="BJ287" s="48"/>
      <c r="BK287" s="49"/>
      <c r="BL287" s="48"/>
    </row>
    <row r="288" spans="1:64" ht="15">
      <c r="A288" s="64" t="s">
        <v>406</v>
      </c>
      <c r="B288" s="64" t="s">
        <v>343</v>
      </c>
      <c r="C288" s="65" t="s">
        <v>5417</v>
      </c>
      <c r="D288" s="66">
        <v>3</v>
      </c>
      <c r="E288" s="67" t="s">
        <v>136</v>
      </c>
      <c r="F288" s="68">
        <v>23.333333333333336</v>
      </c>
      <c r="G288" s="65"/>
      <c r="H288" s="69"/>
      <c r="I288" s="70"/>
      <c r="J288" s="70"/>
      <c r="K288" s="34" t="s">
        <v>65</v>
      </c>
      <c r="L288" s="77">
        <v>288</v>
      </c>
      <c r="M288" s="77"/>
      <c r="N288" s="72"/>
      <c r="O288" s="79" t="s">
        <v>528</v>
      </c>
      <c r="P288" s="81">
        <v>43572.428935185184</v>
      </c>
      <c r="Q288" s="79" t="s">
        <v>539</v>
      </c>
      <c r="R288" s="82" t="s">
        <v>756</v>
      </c>
      <c r="S288" s="79" t="s">
        <v>855</v>
      </c>
      <c r="T288" s="79"/>
      <c r="U288" s="79"/>
      <c r="V288" s="82" t="s">
        <v>1182</v>
      </c>
      <c r="W288" s="81">
        <v>43572.428935185184</v>
      </c>
      <c r="X288" s="82" t="s">
        <v>1426</v>
      </c>
      <c r="Y288" s="79"/>
      <c r="Z288" s="79"/>
      <c r="AA288" s="85" t="s">
        <v>1685</v>
      </c>
      <c r="AB288" s="79"/>
      <c r="AC288" s="79" t="b">
        <v>0</v>
      </c>
      <c r="AD288" s="79">
        <v>0</v>
      </c>
      <c r="AE288" s="85" t="s">
        <v>1760</v>
      </c>
      <c r="AF288" s="79" t="b">
        <v>0</v>
      </c>
      <c r="AG288" s="79" t="s">
        <v>1797</v>
      </c>
      <c r="AH288" s="79"/>
      <c r="AI288" s="85" t="s">
        <v>1760</v>
      </c>
      <c r="AJ288" s="79" t="b">
        <v>0</v>
      </c>
      <c r="AK288" s="79">
        <v>9</v>
      </c>
      <c r="AL288" s="85" t="s">
        <v>1715</v>
      </c>
      <c r="AM288" s="79" t="s">
        <v>1808</v>
      </c>
      <c r="AN288" s="79" t="b">
        <v>0</v>
      </c>
      <c r="AO288" s="85" t="s">
        <v>1715</v>
      </c>
      <c r="AP288" s="79" t="s">
        <v>176</v>
      </c>
      <c r="AQ288" s="79">
        <v>0</v>
      </c>
      <c r="AR288" s="79">
        <v>0</v>
      </c>
      <c r="AS288" s="79"/>
      <c r="AT288" s="79"/>
      <c r="AU288" s="79"/>
      <c r="AV288" s="79"/>
      <c r="AW288" s="79"/>
      <c r="AX288" s="79"/>
      <c r="AY288" s="79"/>
      <c r="AZ288" s="79"/>
      <c r="BA288">
        <v>2</v>
      </c>
      <c r="BB288" s="78" t="str">
        <f>REPLACE(INDEX(GroupVertices[Group],MATCH(Edges[[#This Row],[Vertex 1]],GroupVertices[Vertex],0)),1,1,"")</f>
        <v>2</v>
      </c>
      <c r="BC288" s="78" t="str">
        <f>REPLACE(INDEX(GroupVertices[Group],MATCH(Edges[[#This Row],[Vertex 2]],GroupVertices[Vertex],0)),1,1,"")</f>
        <v>2</v>
      </c>
      <c r="BD288" s="48">
        <v>0</v>
      </c>
      <c r="BE288" s="49">
        <v>0</v>
      </c>
      <c r="BF288" s="48">
        <v>1</v>
      </c>
      <c r="BG288" s="49">
        <v>5.882352941176471</v>
      </c>
      <c r="BH288" s="48">
        <v>0</v>
      </c>
      <c r="BI288" s="49">
        <v>0</v>
      </c>
      <c r="BJ288" s="48">
        <v>16</v>
      </c>
      <c r="BK288" s="49">
        <v>94.11764705882354</v>
      </c>
      <c r="BL288" s="48">
        <v>17</v>
      </c>
    </row>
    <row r="289" spans="1:64" ht="15">
      <c r="A289" s="64" t="s">
        <v>406</v>
      </c>
      <c r="B289" s="64" t="s">
        <v>431</v>
      </c>
      <c r="C289" s="65" t="s">
        <v>5417</v>
      </c>
      <c r="D289" s="66">
        <v>3</v>
      </c>
      <c r="E289" s="67" t="s">
        <v>136</v>
      </c>
      <c r="F289" s="68">
        <v>23.333333333333336</v>
      </c>
      <c r="G289" s="65"/>
      <c r="H289" s="69"/>
      <c r="I289" s="70"/>
      <c r="J289" s="70"/>
      <c r="K289" s="34" t="s">
        <v>65</v>
      </c>
      <c r="L289" s="77">
        <v>289</v>
      </c>
      <c r="M289" s="77"/>
      <c r="N289" s="72"/>
      <c r="O289" s="79" t="s">
        <v>528</v>
      </c>
      <c r="P289" s="81">
        <v>43580.55421296296</v>
      </c>
      <c r="Q289" s="79" t="s">
        <v>539</v>
      </c>
      <c r="R289" s="82" t="s">
        <v>756</v>
      </c>
      <c r="S289" s="79" t="s">
        <v>855</v>
      </c>
      <c r="T289" s="79"/>
      <c r="U289" s="79"/>
      <c r="V289" s="82" t="s">
        <v>1182</v>
      </c>
      <c r="W289" s="81">
        <v>43580.55421296296</v>
      </c>
      <c r="X289" s="82" t="s">
        <v>1427</v>
      </c>
      <c r="Y289" s="79"/>
      <c r="Z289" s="79"/>
      <c r="AA289" s="85" t="s">
        <v>1686</v>
      </c>
      <c r="AB289" s="79"/>
      <c r="AC289" s="79" t="b">
        <v>0</v>
      </c>
      <c r="AD289" s="79">
        <v>0</v>
      </c>
      <c r="AE289" s="85" t="s">
        <v>1760</v>
      </c>
      <c r="AF289" s="79" t="b">
        <v>0</v>
      </c>
      <c r="AG289" s="79" t="s">
        <v>1797</v>
      </c>
      <c r="AH289" s="79"/>
      <c r="AI289" s="85" t="s">
        <v>1760</v>
      </c>
      <c r="AJ289" s="79" t="b">
        <v>0</v>
      </c>
      <c r="AK289" s="79">
        <v>5</v>
      </c>
      <c r="AL289" s="85" t="s">
        <v>1716</v>
      </c>
      <c r="AM289" s="79" t="s">
        <v>1808</v>
      </c>
      <c r="AN289" s="79" t="b">
        <v>0</v>
      </c>
      <c r="AO289" s="85" t="s">
        <v>1716</v>
      </c>
      <c r="AP289" s="79" t="s">
        <v>176</v>
      </c>
      <c r="AQ289" s="79">
        <v>0</v>
      </c>
      <c r="AR289" s="79">
        <v>0</v>
      </c>
      <c r="AS289" s="79"/>
      <c r="AT289" s="79"/>
      <c r="AU289" s="79"/>
      <c r="AV289" s="79"/>
      <c r="AW289" s="79"/>
      <c r="AX289" s="79"/>
      <c r="AY289" s="79"/>
      <c r="AZ289" s="79"/>
      <c r="BA289">
        <v>2</v>
      </c>
      <c r="BB289" s="78" t="str">
        <f>REPLACE(INDEX(GroupVertices[Group],MATCH(Edges[[#This Row],[Vertex 1]],GroupVertices[Vertex],0)),1,1,"")</f>
        <v>2</v>
      </c>
      <c r="BC289" s="78" t="str">
        <f>REPLACE(INDEX(GroupVertices[Group],MATCH(Edges[[#This Row],[Vertex 2]],GroupVertices[Vertex],0)),1,1,"")</f>
        <v>2</v>
      </c>
      <c r="BD289" s="48"/>
      <c r="BE289" s="49"/>
      <c r="BF289" s="48"/>
      <c r="BG289" s="49"/>
      <c r="BH289" s="48"/>
      <c r="BI289" s="49"/>
      <c r="BJ289" s="48"/>
      <c r="BK289" s="49"/>
      <c r="BL289" s="48"/>
    </row>
    <row r="290" spans="1:64" ht="15">
      <c r="A290" s="64" t="s">
        <v>406</v>
      </c>
      <c r="B290" s="64" t="s">
        <v>343</v>
      </c>
      <c r="C290" s="65" t="s">
        <v>5417</v>
      </c>
      <c r="D290" s="66">
        <v>3</v>
      </c>
      <c r="E290" s="67" t="s">
        <v>136</v>
      </c>
      <c r="F290" s="68">
        <v>23.333333333333336</v>
      </c>
      <c r="G290" s="65"/>
      <c r="H290" s="69"/>
      <c r="I290" s="70"/>
      <c r="J290" s="70"/>
      <c r="K290" s="34" t="s">
        <v>65</v>
      </c>
      <c r="L290" s="77">
        <v>290</v>
      </c>
      <c r="M290" s="77"/>
      <c r="N290" s="72"/>
      <c r="O290" s="79" t="s">
        <v>528</v>
      </c>
      <c r="P290" s="81">
        <v>43580.55421296296</v>
      </c>
      <c r="Q290" s="79" t="s">
        <v>539</v>
      </c>
      <c r="R290" s="82" t="s">
        <v>756</v>
      </c>
      <c r="S290" s="79" t="s">
        <v>855</v>
      </c>
      <c r="T290" s="79"/>
      <c r="U290" s="79"/>
      <c r="V290" s="82" t="s">
        <v>1182</v>
      </c>
      <c r="W290" s="81">
        <v>43580.55421296296</v>
      </c>
      <c r="X290" s="82" t="s">
        <v>1427</v>
      </c>
      <c r="Y290" s="79"/>
      <c r="Z290" s="79"/>
      <c r="AA290" s="85" t="s">
        <v>1686</v>
      </c>
      <c r="AB290" s="79"/>
      <c r="AC290" s="79" t="b">
        <v>0</v>
      </c>
      <c r="AD290" s="79">
        <v>0</v>
      </c>
      <c r="AE290" s="85" t="s">
        <v>1760</v>
      </c>
      <c r="AF290" s="79" t="b">
        <v>0</v>
      </c>
      <c r="AG290" s="79" t="s">
        <v>1797</v>
      </c>
      <c r="AH290" s="79"/>
      <c r="AI290" s="85" t="s">
        <v>1760</v>
      </c>
      <c r="AJ290" s="79" t="b">
        <v>0</v>
      </c>
      <c r="AK290" s="79">
        <v>5</v>
      </c>
      <c r="AL290" s="85" t="s">
        <v>1716</v>
      </c>
      <c r="AM290" s="79" t="s">
        <v>1808</v>
      </c>
      <c r="AN290" s="79" t="b">
        <v>0</v>
      </c>
      <c r="AO290" s="85" t="s">
        <v>1716</v>
      </c>
      <c r="AP290" s="79" t="s">
        <v>176</v>
      </c>
      <c r="AQ290" s="79">
        <v>0</v>
      </c>
      <c r="AR290" s="79">
        <v>0</v>
      </c>
      <c r="AS290" s="79"/>
      <c r="AT290" s="79"/>
      <c r="AU290" s="79"/>
      <c r="AV290" s="79"/>
      <c r="AW290" s="79"/>
      <c r="AX290" s="79"/>
      <c r="AY290" s="79"/>
      <c r="AZ290" s="79"/>
      <c r="BA290">
        <v>2</v>
      </c>
      <c r="BB290" s="78" t="str">
        <f>REPLACE(INDEX(GroupVertices[Group],MATCH(Edges[[#This Row],[Vertex 1]],GroupVertices[Vertex],0)),1,1,"")</f>
        <v>2</v>
      </c>
      <c r="BC290" s="78" t="str">
        <f>REPLACE(INDEX(GroupVertices[Group],MATCH(Edges[[#This Row],[Vertex 2]],GroupVertices[Vertex],0)),1,1,"")</f>
        <v>2</v>
      </c>
      <c r="BD290" s="48">
        <v>0</v>
      </c>
      <c r="BE290" s="49">
        <v>0</v>
      </c>
      <c r="BF290" s="48">
        <v>1</v>
      </c>
      <c r="BG290" s="49">
        <v>5.882352941176471</v>
      </c>
      <c r="BH290" s="48">
        <v>0</v>
      </c>
      <c r="BI290" s="49">
        <v>0</v>
      </c>
      <c r="BJ290" s="48">
        <v>16</v>
      </c>
      <c r="BK290" s="49">
        <v>94.11764705882354</v>
      </c>
      <c r="BL290" s="48">
        <v>17</v>
      </c>
    </row>
    <row r="291" spans="1:64" ht="15">
      <c r="A291" s="64" t="s">
        <v>407</v>
      </c>
      <c r="B291" s="64" t="s">
        <v>407</v>
      </c>
      <c r="C291" s="65" t="s">
        <v>5416</v>
      </c>
      <c r="D291" s="66">
        <v>3</v>
      </c>
      <c r="E291" s="67" t="s">
        <v>132</v>
      </c>
      <c r="F291" s="68">
        <v>32</v>
      </c>
      <c r="G291" s="65"/>
      <c r="H291" s="69"/>
      <c r="I291" s="70"/>
      <c r="J291" s="70"/>
      <c r="K291" s="34" t="s">
        <v>65</v>
      </c>
      <c r="L291" s="77">
        <v>291</v>
      </c>
      <c r="M291" s="77"/>
      <c r="N291" s="72"/>
      <c r="O291" s="79" t="s">
        <v>176</v>
      </c>
      <c r="P291" s="81">
        <v>43580.56056712963</v>
      </c>
      <c r="Q291" s="79" t="s">
        <v>723</v>
      </c>
      <c r="R291" s="82" t="s">
        <v>842</v>
      </c>
      <c r="S291" s="79" t="s">
        <v>916</v>
      </c>
      <c r="T291" s="79"/>
      <c r="U291" s="79"/>
      <c r="V291" s="82" t="s">
        <v>1183</v>
      </c>
      <c r="W291" s="81">
        <v>43580.56056712963</v>
      </c>
      <c r="X291" s="82" t="s">
        <v>1428</v>
      </c>
      <c r="Y291" s="79"/>
      <c r="Z291" s="79"/>
      <c r="AA291" s="85" t="s">
        <v>1687</v>
      </c>
      <c r="AB291" s="79"/>
      <c r="AC291" s="79" t="b">
        <v>0</v>
      </c>
      <c r="AD291" s="79">
        <v>0</v>
      </c>
      <c r="AE291" s="85" t="s">
        <v>1760</v>
      </c>
      <c r="AF291" s="79" t="b">
        <v>0</v>
      </c>
      <c r="AG291" s="79" t="s">
        <v>1797</v>
      </c>
      <c r="AH291" s="79"/>
      <c r="AI291" s="85" t="s">
        <v>1760</v>
      </c>
      <c r="AJ291" s="79" t="b">
        <v>0</v>
      </c>
      <c r="AK291" s="79">
        <v>1</v>
      </c>
      <c r="AL291" s="85" t="s">
        <v>1760</v>
      </c>
      <c r="AM291" s="79" t="s">
        <v>1808</v>
      </c>
      <c r="AN291" s="79" t="b">
        <v>0</v>
      </c>
      <c r="AO291" s="85" t="s">
        <v>1687</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1</v>
      </c>
      <c r="BD291" s="48">
        <v>1</v>
      </c>
      <c r="BE291" s="49">
        <v>7.6923076923076925</v>
      </c>
      <c r="BF291" s="48">
        <v>2</v>
      </c>
      <c r="BG291" s="49">
        <v>15.384615384615385</v>
      </c>
      <c r="BH291" s="48">
        <v>0</v>
      </c>
      <c r="BI291" s="49">
        <v>0</v>
      </c>
      <c r="BJ291" s="48">
        <v>10</v>
      </c>
      <c r="BK291" s="49">
        <v>76.92307692307692</v>
      </c>
      <c r="BL291" s="48">
        <v>13</v>
      </c>
    </row>
    <row r="292" spans="1:64" ht="15">
      <c r="A292" s="64" t="s">
        <v>408</v>
      </c>
      <c r="B292" s="64" t="s">
        <v>515</v>
      </c>
      <c r="C292" s="65" t="s">
        <v>5416</v>
      </c>
      <c r="D292" s="66">
        <v>3</v>
      </c>
      <c r="E292" s="67" t="s">
        <v>132</v>
      </c>
      <c r="F292" s="68">
        <v>32</v>
      </c>
      <c r="G292" s="65"/>
      <c r="H292" s="69"/>
      <c r="I292" s="70"/>
      <c r="J292" s="70"/>
      <c r="K292" s="34" t="s">
        <v>65</v>
      </c>
      <c r="L292" s="77">
        <v>292</v>
      </c>
      <c r="M292" s="77"/>
      <c r="N292" s="72"/>
      <c r="O292" s="79" t="s">
        <v>528</v>
      </c>
      <c r="P292" s="81">
        <v>43580.585439814815</v>
      </c>
      <c r="Q292" s="79" t="s">
        <v>724</v>
      </c>
      <c r="R292" s="82" t="s">
        <v>843</v>
      </c>
      <c r="S292" s="79" t="s">
        <v>917</v>
      </c>
      <c r="T292" s="79" t="s">
        <v>960</v>
      </c>
      <c r="U292" s="82" t="s">
        <v>1012</v>
      </c>
      <c r="V292" s="82" t="s">
        <v>1012</v>
      </c>
      <c r="W292" s="81">
        <v>43580.585439814815</v>
      </c>
      <c r="X292" s="82" t="s">
        <v>1429</v>
      </c>
      <c r="Y292" s="79"/>
      <c r="Z292" s="79"/>
      <c r="AA292" s="85" t="s">
        <v>1688</v>
      </c>
      <c r="AB292" s="79"/>
      <c r="AC292" s="79" t="b">
        <v>0</v>
      </c>
      <c r="AD292" s="79">
        <v>0</v>
      </c>
      <c r="AE292" s="85" t="s">
        <v>1760</v>
      </c>
      <c r="AF292" s="79" t="b">
        <v>0</v>
      </c>
      <c r="AG292" s="79" t="s">
        <v>1797</v>
      </c>
      <c r="AH292" s="79"/>
      <c r="AI292" s="85" t="s">
        <v>1760</v>
      </c>
      <c r="AJ292" s="79" t="b">
        <v>0</v>
      </c>
      <c r="AK292" s="79">
        <v>0</v>
      </c>
      <c r="AL292" s="85" t="s">
        <v>1760</v>
      </c>
      <c r="AM292" s="79" t="s">
        <v>1821</v>
      </c>
      <c r="AN292" s="79" t="b">
        <v>0</v>
      </c>
      <c r="AO292" s="85" t="s">
        <v>1688</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42</v>
      </c>
      <c r="BC292" s="78" t="str">
        <f>REPLACE(INDEX(GroupVertices[Group],MATCH(Edges[[#This Row],[Vertex 2]],GroupVertices[Vertex],0)),1,1,"")</f>
        <v>42</v>
      </c>
      <c r="BD292" s="48">
        <v>0</v>
      </c>
      <c r="BE292" s="49">
        <v>0</v>
      </c>
      <c r="BF292" s="48">
        <v>2</v>
      </c>
      <c r="BG292" s="49">
        <v>10</v>
      </c>
      <c r="BH292" s="48">
        <v>0</v>
      </c>
      <c r="BI292" s="49">
        <v>0</v>
      </c>
      <c r="BJ292" s="48">
        <v>18</v>
      </c>
      <c r="BK292" s="49">
        <v>90</v>
      </c>
      <c r="BL292" s="48">
        <v>20</v>
      </c>
    </row>
    <row r="293" spans="1:64" ht="15">
      <c r="A293" s="64" t="s">
        <v>409</v>
      </c>
      <c r="B293" s="64" t="s">
        <v>516</v>
      </c>
      <c r="C293" s="65" t="s">
        <v>5416</v>
      </c>
      <c r="D293" s="66">
        <v>3</v>
      </c>
      <c r="E293" s="67" t="s">
        <v>132</v>
      </c>
      <c r="F293" s="68">
        <v>32</v>
      </c>
      <c r="G293" s="65"/>
      <c r="H293" s="69"/>
      <c r="I293" s="70"/>
      <c r="J293" s="70"/>
      <c r="K293" s="34" t="s">
        <v>65</v>
      </c>
      <c r="L293" s="77">
        <v>293</v>
      </c>
      <c r="M293" s="77"/>
      <c r="N293" s="72"/>
      <c r="O293" s="79" t="s">
        <v>528</v>
      </c>
      <c r="P293" s="81">
        <v>43580.604895833334</v>
      </c>
      <c r="Q293" s="79" t="s">
        <v>725</v>
      </c>
      <c r="R293" s="79"/>
      <c r="S293" s="79"/>
      <c r="T293" s="79"/>
      <c r="U293" s="79"/>
      <c r="V293" s="82" t="s">
        <v>1184</v>
      </c>
      <c r="W293" s="81">
        <v>43580.604895833334</v>
      </c>
      <c r="X293" s="82" t="s">
        <v>1430</v>
      </c>
      <c r="Y293" s="79"/>
      <c r="Z293" s="79"/>
      <c r="AA293" s="85" t="s">
        <v>1689</v>
      </c>
      <c r="AB293" s="85" t="s">
        <v>1758</v>
      </c>
      <c r="AC293" s="79" t="b">
        <v>0</v>
      </c>
      <c r="AD293" s="79">
        <v>1</v>
      </c>
      <c r="AE293" s="85" t="s">
        <v>1793</v>
      </c>
      <c r="AF293" s="79" t="b">
        <v>0</v>
      </c>
      <c r="AG293" s="79" t="s">
        <v>1797</v>
      </c>
      <c r="AH293" s="79"/>
      <c r="AI293" s="85" t="s">
        <v>1760</v>
      </c>
      <c r="AJ293" s="79" t="b">
        <v>0</v>
      </c>
      <c r="AK293" s="79">
        <v>0</v>
      </c>
      <c r="AL293" s="85" t="s">
        <v>1760</v>
      </c>
      <c r="AM293" s="79" t="s">
        <v>1806</v>
      </c>
      <c r="AN293" s="79" t="b">
        <v>0</v>
      </c>
      <c r="AO293" s="85" t="s">
        <v>1758</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23</v>
      </c>
      <c r="BC293" s="78" t="str">
        <f>REPLACE(INDEX(GroupVertices[Group],MATCH(Edges[[#This Row],[Vertex 2]],GroupVertices[Vertex],0)),1,1,"")</f>
        <v>23</v>
      </c>
      <c r="BD293" s="48"/>
      <c r="BE293" s="49"/>
      <c r="BF293" s="48"/>
      <c r="BG293" s="49"/>
      <c r="BH293" s="48"/>
      <c r="BI293" s="49"/>
      <c r="BJ293" s="48"/>
      <c r="BK293" s="49"/>
      <c r="BL293" s="48"/>
    </row>
    <row r="294" spans="1:64" ht="15">
      <c r="A294" s="64" t="s">
        <v>409</v>
      </c>
      <c r="B294" s="64" t="s">
        <v>517</v>
      </c>
      <c r="C294" s="65" t="s">
        <v>5416</v>
      </c>
      <c r="D294" s="66">
        <v>3</v>
      </c>
      <c r="E294" s="67" t="s">
        <v>132</v>
      </c>
      <c r="F294" s="68">
        <v>32</v>
      </c>
      <c r="G294" s="65"/>
      <c r="H294" s="69"/>
      <c r="I294" s="70"/>
      <c r="J294" s="70"/>
      <c r="K294" s="34" t="s">
        <v>65</v>
      </c>
      <c r="L294" s="77">
        <v>294</v>
      </c>
      <c r="M294" s="77"/>
      <c r="N294" s="72"/>
      <c r="O294" s="79" t="s">
        <v>529</v>
      </c>
      <c r="P294" s="81">
        <v>43580.604895833334</v>
      </c>
      <c r="Q294" s="79" t="s">
        <v>725</v>
      </c>
      <c r="R294" s="79"/>
      <c r="S294" s="79"/>
      <c r="T294" s="79"/>
      <c r="U294" s="79"/>
      <c r="V294" s="82" t="s">
        <v>1184</v>
      </c>
      <c r="W294" s="81">
        <v>43580.604895833334</v>
      </c>
      <c r="X294" s="82" t="s">
        <v>1430</v>
      </c>
      <c r="Y294" s="79"/>
      <c r="Z294" s="79"/>
      <c r="AA294" s="85" t="s">
        <v>1689</v>
      </c>
      <c r="AB294" s="85" t="s">
        <v>1758</v>
      </c>
      <c r="AC294" s="79" t="b">
        <v>0</v>
      </c>
      <c r="AD294" s="79">
        <v>1</v>
      </c>
      <c r="AE294" s="85" t="s">
        <v>1793</v>
      </c>
      <c r="AF294" s="79" t="b">
        <v>0</v>
      </c>
      <c r="AG294" s="79" t="s">
        <v>1797</v>
      </c>
      <c r="AH294" s="79"/>
      <c r="AI294" s="85" t="s">
        <v>1760</v>
      </c>
      <c r="AJ294" s="79" t="b">
        <v>0</v>
      </c>
      <c r="AK294" s="79">
        <v>0</v>
      </c>
      <c r="AL294" s="85" t="s">
        <v>1760</v>
      </c>
      <c r="AM294" s="79" t="s">
        <v>1806</v>
      </c>
      <c r="AN294" s="79" t="b">
        <v>0</v>
      </c>
      <c r="AO294" s="85" t="s">
        <v>1758</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23</v>
      </c>
      <c r="BC294" s="78" t="str">
        <f>REPLACE(INDEX(GroupVertices[Group],MATCH(Edges[[#This Row],[Vertex 2]],GroupVertices[Vertex],0)),1,1,"")</f>
        <v>23</v>
      </c>
      <c r="BD294" s="48">
        <v>1</v>
      </c>
      <c r="BE294" s="49">
        <v>3.3333333333333335</v>
      </c>
      <c r="BF294" s="48">
        <v>1</v>
      </c>
      <c r="BG294" s="49">
        <v>3.3333333333333335</v>
      </c>
      <c r="BH294" s="48">
        <v>0</v>
      </c>
      <c r="BI294" s="49">
        <v>0</v>
      </c>
      <c r="BJ294" s="48">
        <v>28</v>
      </c>
      <c r="BK294" s="49">
        <v>93.33333333333333</v>
      </c>
      <c r="BL294" s="48">
        <v>30</v>
      </c>
    </row>
    <row r="295" spans="1:64" ht="15">
      <c r="A295" s="64" t="s">
        <v>410</v>
      </c>
      <c r="B295" s="64" t="s">
        <v>410</v>
      </c>
      <c r="C295" s="65" t="s">
        <v>5416</v>
      </c>
      <c r="D295" s="66">
        <v>3</v>
      </c>
      <c r="E295" s="67" t="s">
        <v>132</v>
      </c>
      <c r="F295" s="68">
        <v>32</v>
      </c>
      <c r="G295" s="65"/>
      <c r="H295" s="69"/>
      <c r="I295" s="70"/>
      <c r="J295" s="70"/>
      <c r="K295" s="34" t="s">
        <v>65</v>
      </c>
      <c r="L295" s="77">
        <v>295</v>
      </c>
      <c r="M295" s="77"/>
      <c r="N295" s="72"/>
      <c r="O295" s="79" t="s">
        <v>176</v>
      </c>
      <c r="P295" s="81">
        <v>43580.700474537036</v>
      </c>
      <c r="Q295" s="79" t="s">
        <v>726</v>
      </c>
      <c r="R295" s="82" t="s">
        <v>844</v>
      </c>
      <c r="S295" s="79" t="s">
        <v>918</v>
      </c>
      <c r="T295" s="79" t="s">
        <v>961</v>
      </c>
      <c r="U295" s="79"/>
      <c r="V295" s="82" t="s">
        <v>1185</v>
      </c>
      <c r="W295" s="81">
        <v>43580.700474537036</v>
      </c>
      <c r="X295" s="82" t="s">
        <v>1431</v>
      </c>
      <c r="Y295" s="79"/>
      <c r="Z295" s="79"/>
      <c r="AA295" s="85" t="s">
        <v>1690</v>
      </c>
      <c r="AB295" s="79"/>
      <c r="AC295" s="79" t="b">
        <v>0</v>
      </c>
      <c r="AD295" s="79">
        <v>3</v>
      </c>
      <c r="AE295" s="85" t="s">
        <v>1760</v>
      </c>
      <c r="AF295" s="79" t="b">
        <v>0</v>
      </c>
      <c r="AG295" s="79" t="s">
        <v>1797</v>
      </c>
      <c r="AH295" s="79"/>
      <c r="AI295" s="85" t="s">
        <v>1760</v>
      </c>
      <c r="AJ295" s="79" t="b">
        <v>0</v>
      </c>
      <c r="AK295" s="79">
        <v>0</v>
      </c>
      <c r="AL295" s="85" t="s">
        <v>1760</v>
      </c>
      <c r="AM295" s="79" t="s">
        <v>1808</v>
      </c>
      <c r="AN295" s="79" t="b">
        <v>0</v>
      </c>
      <c r="AO295" s="85" t="s">
        <v>1690</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v>
      </c>
      <c r="BC295" s="78" t="str">
        <f>REPLACE(INDEX(GroupVertices[Group],MATCH(Edges[[#This Row],[Vertex 2]],GroupVertices[Vertex],0)),1,1,"")</f>
        <v>1</v>
      </c>
      <c r="BD295" s="48">
        <v>2</v>
      </c>
      <c r="BE295" s="49">
        <v>4.878048780487805</v>
      </c>
      <c r="BF295" s="48">
        <v>0</v>
      </c>
      <c r="BG295" s="49">
        <v>0</v>
      </c>
      <c r="BH295" s="48">
        <v>0</v>
      </c>
      <c r="BI295" s="49">
        <v>0</v>
      </c>
      <c r="BJ295" s="48">
        <v>39</v>
      </c>
      <c r="BK295" s="49">
        <v>95.1219512195122</v>
      </c>
      <c r="BL295" s="48">
        <v>41</v>
      </c>
    </row>
    <row r="296" spans="1:64" ht="15">
      <c r="A296" s="64" t="s">
        <v>411</v>
      </c>
      <c r="B296" s="64" t="s">
        <v>427</v>
      </c>
      <c r="C296" s="65" t="s">
        <v>5416</v>
      </c>
      <c r="D296" s="66">
        <v>3</v>
      </c>
      <c r="E296" s="67" t="s">
        <v>132</v>
      </c>
      <c r="F296" s="68">
        <v>32</v>
      </c>
      <c r="G296" s="65"/>
      <c r="H296" s="69"/>
      <c r="I296" s="70"/>
      <c r="J296" s="70"/>
      <c r="K296" s="34" t="s">
        <v>65</v>
      </c>
      <c r="L296" s="77">
        <v>296</v>
      </c>
      <c r="M296" s="77"/>
      <c r="N296" s="72"/>
      <c r="O296" s="79" t="s">
        <v>528</v>
      </c>
      <c r="P296" s="81">
        <v>43580.75645833334</v>
      </c>
      <c r="Q296" s="79" t="s">
        <v>727</v>
      </c>
      <c r="R296" s="79"/>
      <c r="S296" s="79"/>
      <c r="T296" s="79"/>
      <c r="U296" s="79"/>
      <c r="V296" s="82" t="s">
        <v>1186</v>
      </c>
      <c r="W296" s="81">
        <v>43580.75645833334</v>
      </c>
      <c r="X296" s="82" t="s">
        <v>1432</v>
      </c>
      <c r="Y296" s="79"/>
      <c r="Z296" s="79"/>
      <c r="AA296" s="85" t="s">
        <v>1691</v>
      </c>
      <c r="AB296" s="79"/>
      <c r="AC296" s="79" t="b">
        <v>0</v>
      </c>
      <c r="AD296" s="79">
        <v>0</v>
      </c>
      <c r="AE296" s="85" t="s">
        <v>1760</v>
      </c>
      <c r="AF296" s="79" t="b">
        <v>0</v>
      </c>
      <c r="AG296" s="79" t="s">
        <v>1797</v>
      </c>
      <c r="AH296" s="79"/>
      <c r="AI296" s="85" t="s">
        <v>1760</v>
      </c>
      <c r="AJ296" s="79" t="b">
        <v>0</v>
      </c>
      <c r="AK296" s="79">
        <v>2</v>
      </c>
      <c r="AL296" s="85" t="s">
        <v>1709</v>
      </c>
      <c r="AM296" s="79" t="s">
        <v>1808</v>
      </c>
      <c r="AN296" s="79" t="b">
        <v>0</v>
      </c>
      <c r="AO296" s="85" t="s">
        <v>1709</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20</v>
      </c>
      <c r="BC296" s="78" t="str">
        <f>REPLACE(INDEX(GroupVertices[Group],MATCH(Edges[[#This Row],[Vertex 2]],GroupVertices[Vertex],0)),1,1,"")</f>
        <v>20</v>
      </c>
      <c r="BD296" s="48">
        <v>0</v>
      </c>
      <c r="BE296" s="49">
        <v>0</v>
      </c>
      <c r="BF296" s="48">
        <v>1</v>
      </c>
      <c r="BG296" s="49">
        <v>4.545454545454546</v>
      </c>
      <c r="BH296" s="48">
        <v>0</v>
      </c>
      <c r="BI296" s="49">
        <v>0</v>
      </c>
      <c r="BJ296" s="48">
        <v>21</v>
      </c>
      <c r="BK296" s="49">
        <v>95.45454545454545</v>
      </c>
      <c r="BL296" s="48">
        <v>22</v>
      </c>
    </row>
    <row r="297" spans="1:64" ht="15">
      <c r="A297" s="64" t="s">
        <v>412</v>
      </c>
      <c r="B297" s="64" t="s">
        <v>412</v>
      </c>
      <c r="C297" s="65" t="s">
        <v>5416</v>
      </c>
      <c r="D297" s="66">
        <v>3</v>
      </c>
      <c r="E297" s="67" t="s">
        <v>132</v>
      </c>
      <c r="F297" s="68">
        <v>32</v>
      </c>
      <c r="G297" s="65"/>
      <c r="H297" s="69"/>
      <c r="I297" s="70"/>
      <c r="J297" s="70"/>
      <c r="K297" s="34" t="s">
        <v>65</v>
      </c>
      <c r="L297" s="77">
        <v>297</v>
      </c>
      <c r="M297" s="77"/>
      <c r="N297" s="72"/>
      <c r="O297" s="79" t="s">
        <v>176</v>
      </c>
      <c r="P297" s="81">
        <v>43580.777094907404</v>
      </c>
      <c r="Q297" s="79" t="s">
        <v>728</v>
      </c>
      <c r="R297" s="82" t="s">
        <v>845</v>
      </c>
      <c r="S297" s="79" t="s">
        <v>912</v>
      </c>
      <c r="T297" s="79" t="s">
        <v>962</v>
      </c>
      <c r="U297" s="79"/>
      <c r="V297" s="82" t="s">
        <v>1187</v>
      </c>
      <c r="W297" s="81">
        <v>43580.777094907404</v>
      </c>
      <c r="X297" s="82" t="s">
        <v>1433</v>
      </c>
      <c r="Y297" s="79"/>
      <c r="Z297" s="79"/>
      <c r="AA297" s="85" t="s">
        <v>1692</v>
      </c>
      <c r="AB297" s="79"/>
      <c r="AC297" s="79" t="b">
        <v>0</v>
      </c>
      <c r="AD297" s="79">
        <v>1</v>
      </c>
      <c r="AE297" s="85" t="s">
        <v>1760</v>
      </c>
      <c r="AF297" s="79" t="b">
        <v>0</v>
      </c>
      <c r="AG297" s="79" t="s">
        <v>1797</v>
      </c>
      <c r="AH297" s="79"/>
      <c r="AI297" s="85" t="s">
        <v>1760</v>
      </c>
      <c r="AJ297" s="79" t="b">
        <v>0</v>
      </c>
      <c r="AK297" s="79">
        <v>0</v>
      </c>
      <c r="AL297" s="85" t="s">
        <v>1760</v>
      </c>
      <c r="AM297" s="79" t="s">
        <v>1813</v>
      </c>
      <c r="AN297" s="79" t="b">
        <v>0</v>
      </c>
      <c r="AO297" s="85" t="s">
        <v>1692</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v>0</v>
      </c>
      <c r="BE297" s="49">
        <v>0</v>
      </c>
      <c r="BF297" s="48">
        <v>2</v>
      </c>
      <c r="BG297" s="49">
        <v>9.523809523809524</v>
      </c>
      <c r="BH297" s="48">
        <v>0</v>
      </c>
      <c r="BI297" s="49">
        <v>0</v>
      </c>
      <c r="BJ297" s="48">
        <v>19</v>
      </c>
      <c r="BK297" s="49">
        <v>90.47619047619048</v>
      </c>
      <c r="BL297" s="48">
        <v>21</v>
      </c>
    </row>
    <row r="298" spans="1:64" ht="15">
      <c r="A298" s="64" t="s">
        <v>413</v>
      </c>
      <c r="B298" s="64" t="s">
        <v>518</v>
      </c>
      <c r="C298" s="65" t="s">
        <v>5416</v>
      </c>
      <c r="D298" s="66">
        <v>3</v>
      </c>
      <c r="E298" s="67" t="s">
        <v>132</v>
      </c>
      <c r="F298" s="68">
        <v>32</v>
      </c>
      <c r="G298" s="65"/>
      <c r="H298" s="69"/>
      <c r="I298" s="70"/>
      <c r="J298" s="70"/>
      <c r="K298" s="34" t="s">
        <v>65</v>
      </c>
      <c r="L298" s="77">
        <v>298</v>
      </c>
      <c r="M298" s="77"/>
      <c r="N298" s="72"/>
      <c r="O298" s="79" t="s">
        <v>529</v>
      </c>
      <c r="P298" s="81">
        <v>43580.8068287037</v>
      </c>
      <c r="Q298" s="79" t="s">
        <v>729</v>
      </c>
      <c r="R298" s="79"/>
      <c r="S298" s="79"/>
      <c r="T298" s="79"/>
      <c r="U298" s="79"/>
      <c r="V298" s="82" t="s">
        <v>1188</v>
      </c>
      <c r="W298" s="81">
        <v>43580.8068287037</v>
      </c>
      <c r="X298" s="82" t="s">
        <v>1434</v>
      </c>
      <c r="Y298" s="79"/>
      <c r="Z298" s="79"/>
      <c r="AA298" s="85" t="s">
        <v>1693</v>
      </c>
      <c r="AB298" s="79"/>
      <c r="AC298" s="79" t="b">
        <v>0</v>
      </c>
      <c r="AD298" s="79">
        <v>0</v>
      </c>
      <c r="AE298" s="85" t="s">
        <v>1794</v>
      </c>
      <c r="AF298" s="79" t="b">
        <v>0</v>
      </c>
      <c r="AG298" s="79" t="s">
        <v>1797</v>
      </c>
      <c r="AH298" s="79"/>
      <c r="AI298" s="85" t="s">
        <v>1760</v>
      </c>
      <c r="AJ298" s="79" t="b">
        <v>0</v>
      </c>
      <c r="AK298" s="79">
        <v>0</v>
      </c>
      <c r="AL298" s="85" t="s">
        <v>1760</v>
      </c>
      <c r="AM298" s="79" t="s">
        <v>1808</v>
      </c>
      <c r="AN298" s="79" t="b">
        <v>0</v>
      </c>
      <c r="AO298" s="85" t="s">
        <v>1693</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41</v>
      </c>
      <c r="BC298" s="78" t="str">
        <f>REPLACE(INDEX(GroupVertices[Group],MATCH(Edges[[#This Row],[Vertex 2]],GroupVertices[Vertex],0)),1,1,"")</f>
        <v>41</v>
      </c>
      <c r="BD298" s="48">
        <v>1</v>
      </c>
      <c r="BE298" s="49">
        <v>3.5714285714285716</v>
      </c>
      <c r="BF298" s="48">
        <v>1</v>
      </c>
      <c r="BG298" s="49">
        <v>3.5714285714285716</v>
      </c>
      <c r="BH298" s="48">
        <v>0</v>
      </c>
      <c r="BI298" s="49">
        <v>0</v>
      </c>
      <c r="BJ298" s="48">
        <v>26</v>
      </c>
      <c r="BK298" s="49">
        <v>92.85714285714286</v>
      </c>
      <c r="BL298" s="48">
        <v>28</v>
      </c>
    </row>
    <row r="299" spans="1:64" ht="15">
      <c r="A299" s="64" t="s">
        <v>414</v>
      </c>
      <c r="B299" s="64" t="s">
        <v>519</v>
      </c>
      <c r="C299" s="65" t="s">
        <v>5416</v>
      </c>
      <c r="D299" s="66">
        <v>3</v>
      </c>
      <c r="E299" s="67" t="s">
        <v>132</v>
      </c>
      <c r="F299" s="68">
        <v>32</v>
      </c>
      <c r="G299" s="65"/>
      <c r="H299" s="69"/>
      <c r="I299" s="70"/>
      <c r="J299" s="70"/>
      <c r="K299" s="34" t="s">
        <v>65</v>
      </c>
      <c r="L299" s="77">
        <v>299</v>
      </c>
      <c r="M299" s="77"/>
      <c r="N299" s="72"/>
      <c r="O299" s="79" t="s">
        <v>528</v>
      </c>
      <c r="P299" s="81">
        <v>43580.82461805556</v>
      </c>
      <c r="Q299" s="79" t="s">
        <v>730</v>
      </c>
      <c r="R299" s="79"/>
      <c r="S299" s="79"/>
      <c r="T299" s="79"/>
      <c r="U299" s="79"/>
      <c r="V299" s="82" t="s">
        <v>1189</v>
      </c>
      <c r="W299" s="81">
        <v>43580.82461805556</v>
      </c>
      <c r="X299" s="82" t="s">
        <v>1435</v>
      </c>
      <c r="Y299" s="79"/>
      <c r="Z299" s="79"/>
      <c r="AA299" s="85" t="s">
        <v>1694</v>
      </c>
      <c r="AB299" s="85" t="s">
        <v>1759</v>
      </c>
      <c r="AC299" s="79" t="b">
        <v>0</v>
      </c>
      <c r="AD299" s="79">
        <v>0</v>
      </c>
      <c r="AE299" s="85" t="s">
        <v>1795</v>
      </c>
      <c r="AF299" s="79" t="b">
        <v>0</v>
      </c>
      <c r="AG299" s="79" t="s">
        <v>1797</v>
      </c>
      <c r="AH299" s="79"/>
      <c r="AI299" s="85" t="s">
        <v>1760</v>
      </c>
      <c r="AJ299" s="79" t="b">
        <v>0</v>
      </c>
      <c r="AK299" s="79">
        <v>0</v>
      </c>
      <c r="AL299" s="85" t="s">
        <v>1760</v>
      </c>
      <c r="AM299" s="79" t="s">
        <v>1814</v>
      </c>
      <c r="AN299" s="79" t="b">
        <v>0</v>
      </c>
      <c r="AO299" s="85" t="s">
        <v>1759</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22</v>
      </c>
      <c r="BC299" s="78" t="str">
        <f>REPLACE(INDEX(GroupVertices[Group],MATCH(Edges[[#This Row],[Vertex 2]],GroupVertices[Vertex],0)),1,1,"")</f>
        <v>22</v>
      </c>
      <c r="BD299" s="48"/>
      <c r="BE299" s="49"/>
      <c r="BF299" s="48"/>
      <c r="BG299" s="49"/>
      <c r="BH299" s="48"/>
      <c r="BI299" s="49"/>
      <c r="BJ299" s="48"/>
      <c r="BK299" s="49"/>
      <c r="BL299" s="48"/>
    </row>
    <row r="300" spans="1:64" ht="15">
      <c r="A300" s="64" t="s">
        <v>414</v>
      </c>
      <c r="B300" s="64" t="s">
        <v>520</v>
      </c>
      <c r="C300" s="65" t="s">
        <v>5416</v>
      </c>
      <c r="D300" s="66">
        <v>3</v>
      </c>
      <c r="E300" s="67" t="s">
        <v>132</v>
      </c>
      <c r="F300" s="68">
        <v>32</v>
      </c>
      <c r="G300" s="65"/>
      <c r="H300" s="69"/>
      <c r="I300" s="70"/>
      <c r="J300" s="70"/>
      <c r="K300" s="34" t="s">
        <v>65</v>
      </c>
      <c r="L300" s="77">
        <v>300</v>
      </c>
      <c r="M300" s="77"/>
      <c r="N300" s="72"/>
      <c r="O300" s="79" t="s">
        <v>529</v>
      </c>
      <c r="P300" s="81">
        <v>43580.82461805556</v>
      </c>
      <c r="Q300" s="79" t="s">
        <v>730</v>
      </c>
      <c r="R300" s="79"/>
      <c r="S300" s="79"/>
      <c r="T300" s="79"/>
      <c r="U300" s="79"/>
      <c r="V300" s="82" t="s">
        <v>1189</v>
      </c>
      <c r="W300" s="81">
        <v>43580.82461805556</v>
      </c>
      <c r="X300" s="82" t="s">
        <v>1435</v>
      </c>
      <c r="Y300" s="79"/>
      <c r="Z300" s="79"/>
      <c r="AA300" s="85" t="s">
        <v>1694</v>
      </c>
      <c r="AB300" s="85" t="s">
        <v>1759</v>
      </c>
      <c r="AC300" s="79" t="b">
        <v>0</v>
      </c>
      <c r="AD300" s="79">
        <v>0</v>
      </c>
      <c r="AE300" s="85" t="s">
        <v>1795</v>
      </c>
      <c r="AF300" s="79" t="b">
        <v>0</v>
      </c>
      <c r="AG300" s="79" t="s">
        <v>1797</v>
      </c>
      <c r="AH300" s="79"/>
      <c r="AI300" s="85" t="s">
        <v>1760</v>
      </c>
      <c r="AJ300" s="79" t="b">
        <v>0</v>
      </c>
      <c r="AK300" s="79">
        <v>0</v>
      </c>
      <c r="AL300" s="85" t="s">
        <v>1760</v>
      </c>
      <c r="AM300" s="79" t="s">
        <v>1814</v>
      </c>
      <c r="AN300" s="79" t="b">
        <v>0</v>
      </c>
      <c r="AO300" s="85" t="s">
        <v>1759</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22</v>
      </c>
      <c r="BC300" s="78" t="str">
        <f>REPLACE(INDEX(GroupVertices[Group],MATCH(Edges[[#This Row],[Vertex 2]],GroupVertices[Vertex],0)),1,1,"")</f>
        <v>22</v>
      </c>
      <c r="BD300" s="48">
        <v>0</v>
      </c>
      <c r="BE300" s="49">
        <v>0</v>
      </c>
      <c r="BF300" s="48">
        <v>2</v>
      </c>
      <c r="BG300" s="49">
        <v>3.7037037037037037</v>
      </c>
      <c r="BH300" s="48">
        <v>0</v>
      </c>
      <c r="BI300" s="49">
        <v>0</v>
      </c>
      <c r="BJ300" s="48">
        <v>52</v>
      </c>
      <c r="BK300" s="49">
        <v>96.29629629629629</v>
      </c>
      <c r="BL300" s="48">
        <v>54</v>
      </c>
    </row>
    <row r="301" spans="1:64" ht="15">
      <c r="A301" s="64" t="s">
        <v>415</v>
      </c>
      <c r="B301" s="64" t="s">
        <v>521</v>
      </c>
      <c r="C301" s="65" t="s">
        <v>5416</v>
      </c>
      <c r="D301" s="66">
        <v>3</v>
      </c>
      <c r="E301" s="67" t="s">
        <v>132</v>
      </c>
      <c r="F301" s="68">
        <v>32</v>
      </c>
      <c r="G301" s="65"/>
      <c r="H301" s="69"/>
      <c r="I301" s="70"/>
      <c r="J301" s="70"/>
      <c r="K301" s="34" t="s">
        <v>65</v>
      </c>
      <c r="L301" s="77">
        <v>301</v>
      </c>
      <c r="M301" s="77"/>
      <c r="N301" s="72"/>
      <c r="O301" s="79" t="s">
        <v>528</v>
      </c>
      <c r="P301" s="81">
        <v>43580.867789351854</v>
      </c>
      <c r="Q301" s="79" t="s">
        <v>731</v>
      </c>
      <c r="R301" s="79"/>
      <c r="S301" s="79"/>
      <c r="T301" s="79"/>
      <c r="U301" s="79"/>
      <c r="V301" s="82" t="s">
        <v>1062</v>
      </c>
      <c r="W301" s="81">
        <v>43580.867789351854</v>
      </c>
      <c r="X301" s="82" t="s">
        <v>1436</v>
      </c>
      <c r="Y301" s="79"/>
      <c r="Z301" s="79"/>
      <c r="AA301" s="85" t="s">
        <v>1695</v>
      </c>
      <c r="AB301" s="79"/>
      <c r="AC301" s="79" t="b">
        <v>0</v>
      </c>
      <c r="AD301" s="79">
        <v>0</v>
      </c>
      <c r="AE301" s="85" t="s">
        <v>1760</v>
      </c>
      <c r="AF301" s="79" t="b">
        <v>1</v>
      </c>
      <c r="AG301" s="79" t="s">
        <v>1797</v>
      </c>
      <c r="AH301" s="79"/>
      <c r="AI301" s="85" t="s">
        <v>1805</v>
      </c>
      <c r="AJ301" s="79" t="b">
        <v>0</v>
      </c>
      <c r="AK301" s="79">
        <v>8</v>
      </c>
      <c r="AL301" s="85" t="s">
        <v>1723</v>
      </c>
      <c r="AM301" s="79" t="s">
        <v>1814</v>
      </c>
      <c r="AN301" s="79" t="b">
        <v>0</v>
      </c>
      <c r="AO301" s="85" t="s">
        <v>1723</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4</v>
      </c>
      <c r="BC301" s="78" t="str">
        <f>REPLACE(INDEX(GroupVertices[Group],MATCH(Edges[[#This Row],[Vertex 2]],GroupVertices[Vertex],0)),1,1,"")</f>
        <v>4</v>
      </c>
      <c r="BD301" s="48"/>
      <c r="BE301" s="49"/>
      <c r="BF301" s="48"/>
      <c r="BG301" s="49"/>
      <c r="BH301" s="48"/>
      <c r="BI301" s="49"/>
      <c r="BJ301" s="48"/>
      <c r="BK301" s="49"/>
      <c r="BL301" s="48"/>
    </row>
    <row r="302" spans="1:64" ht="15">
      <c r="A302" s="64" t="s">
        <v>415</v>
      </c>
      <c r="B302" s="64" t="s">
        <v>437</v>
      </c>
      <c r="C302" s="65" t="s">
        <v>5416</v>
      </c>
      <c r="D302" s="66">
        <v>3</v>
      </c>
      <c r="E302" s="67" t="s">
        <v>132</v>
      </c>
      <c r="F302" s="68">
        <v>32</v>
      </c>
      <c r="G302" s="65"/>
      <c r="H302" s="69"/>
      <c r="I302" s="70"/>
      <c r="J302" s="70"/>
      <c r="K302" s="34" t="s">
        <v>65</v>
      </c>
      <c r="L302" s="77">
        <v>302</v>
      </c>
      <c r="M302" s="77"/>
      <c r="N302" s="72"/>
      <c r="O302" s="79" t="s">
        <v>528</v>
      </c>
      <c r="P302" s="81">
        <v>43580.867789351854</v>
      </c>
      <c r="Q302" s="79" t="s">
        <v>731</v>
      </c>
      <c r="R302" s="79"/>
      <c r="S302" s="79"/>
      <c r="T302" s="79"/>
      <c r="U302" s="79"/>
      <c r="V302" s="82" t="s">
        <v>1062</v>
      </c>
      <c r="W302" s="81">
        <v>43580.867789351854</v>
      </c>
      <c r="X302" s="82" t="s">
        <v>1436</v>
      </c>
      <c r="Y302" s="79"/>
      <c r="Z302" s="79"/>
      <c r="AA302" s="85" t="s">
        <v>1695</v>
      </c>
      <c r="AB302" s="79"/>
      <c r="AC302" s="79" t="b">
        <v>0</v>
      </c>
      <c r="AD302" s="79">
        <v>0</v>
      </c>
      <c r="AE302" s="85" t="s">
        <v>1760</v>
      </c>
      <c r="AF302" s="79" t="b">
        <v>1</v>
      </c>
      <c r="AG302" s="79" t="s">
        <v>1797</v>
      </c>
      <c r="AH302" s="79"/>
      <c r="AI302" s="85" t="s">
        <v>1805</v>
      </c>
      <c r="AJ302" s="79" t="b">
        <v>0</v>
      </c>
      <c r="AK302" s="79">
        <v>8</v>
      </c>
      <c r="AL302" s="85" t="s">
        <v>1723</v>
      </c>
      <c r="AM302" s="79" t="s">
        <v>1814</v>
      </c>
      <c r="AN302" s="79" t="b">
        <v>0</v>
      </c>
      <c r="AO302" s="85" t="s">
        <v>1723</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4</v>
      </c>
      <c r="BC302" s="78" t="str">
        <f>REPLACE(INDEX(GroupVertices[Group],MATCH(Edges[[#This Row],[Vertex 2]],GroupVertices[Vertex],0)),1,1,"")</f>
        <v>4</v>
      </c>
      <c r="BD302" s="48">
        <v>0</v>
      </c>
      <c r="BE302" s="49">
        <v>0</v>
      </c>
      <c r="BF302" s="48">
        <v>2</v>
      </c>
      <c r="BG302" s="49">
        <v>8.695652173913043</v>
      </c>
      <c r="BH302" s="48">
        <v>0</v>
      </c>
      <c r="BI302" s="49">
        <v>0</v>
      </c>
      <c r="BJ302" s="48">
        <v>21</v>
      </c>
      <c r="BK302" s="49">
        <v>91.30434782608695</v>
      </c>
      <c r="BL302" s="48">
        <v>23</v>
      </c>
    </row>
    <row r="303" spans="1:64" ht="15">
      <c r="A303" s="64" t="s">
        <v>416</v>
      </c>
      <c r="B303" s="64" t="s">
        <v>416</v>
      </c>
      <c r="C303" s="65" t="s">
        <v>5417</v>
      </c>
      <c r="D303" s="66">
        <v>3</v>
      </c>
      <c r="E303" s="67" t="s">
        <v>136</v>
      </c>
      <c r="F303" s="68">
        <v>23.333333333333336</v>
      </c>
      <c r="G303" s="65"/>
      <c r="H303" s="69"/>
      <c r="I303" s="70"/>
      <c r="J303" s="70"/>
      <c r="K303" s="34" t="s">
        <v>65</v>
      </c>
      <c r="L303" s="77">
        <v>303</v>
      </c>
      <c r="M303" s="77"/>
      <c r="N303" s="72"/>
      <c r="O303" s="79" t="s">
        <v>176</v>
      </c>
      <c r="P303" s="81">
        <v>43577.61680555555</v>
      </c>
      <c r="Q303" s="79" t="s">
        <v>732</v>
      </c>
      <c r="R303" s="82" t="s">
        <v>794</v>
      </c>
      <c r="S303" s="79" t="s">
        <v>886</v>
      </c>
      <c r="T303" s="79" t="s">
        <v>963</v>
      </c>
      <c r="U303" s="79"/>
      <c r="V303" s="82" t="s">
        <v>1190</v>
      </c>
      <c r="W303" s="81">
        <v>43577.61680555555</v>
      </c>
      <c r="X303" s="82" t="s">
        <v>1437</v>
      </c>
      <c r="Y303" s="79"/>
      <c r="Z303" s="79"/>
      <c r="AA303" s="85" t="s">
        <v>1696</v>
      </c>
      <c r="AB303" s="79"/>
      <c r="AC303" s="79" t="b">
        <v>0</v>
      </c>
      <c r="AD303" s="79">
        <v>2</v>
      </c>
      <c r="AE303" s="85" t="s">
        <v>1760</v>
      </c>
      <c r="AF303" s="79" t="b">
        <v>0</v>
      </c>
      <c r="AG303" s="79" t="s">
        <v>1797</v>
      </c>
      <c r="AH303" s="79"/>
      <c r="AI303" s="85" t="s">
        <v>1760</v>
      </c>
      <c r="AJ303" s="79" t="b">
        <v>0</v>
      </c>
      <c r="AK303" s="79">
        <v>0</v>
      </c>
      <c r="AL303" s="85" t="s">
        <v>1760</v>
      </c>
      <c r="AM303" s="79" t="s">
        <v>1818</v>
      </c>
      <c r="AN303" s="79" t="b">
        <v>0</v>
      </c>
      <c r="AO303" s="85" t="s">
        <v>1696</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1</v>
      </c>
      <c r="BC303" s="78" t="str">
        <f>REPLACE(INDEX(GroupVertices[Group],MATCH(Edges[[#This Row],[Vertex 2]],GroupVertices[Vertex],0)),1,1,"")</f>
        <v>1</v>
      </c>
      <c r="BD303" s="48">
        <v>0</v>
      </c>
      <c r="BE303" s="49">
        <v>0</v>
      </c>
      <c r="BF303" s="48">
        <v>1</v>
      </c>
      <c r="BG303" s="49">
        <v>4.166666666666667</v>
      </c>
      <c r="BH303" s="48">
        <v>0</v>
      </c>
      <c r="BI303" s="49">
        <v>0</v>
      </c>
      <c r="BJ303" s="48">
        <v>23</v>
      </c>
      <c r="BK303" s="49">
        <v>95.83333333333333</v>
      </c>
      <c r="BL303" s="48">
        <v>24</v>
      </c>
    </row>
    <row r="304" spans="1:64" ht="15">
      <c r="A304" s="64" t="s">
        <v>416</v>
      </c>
      <c r="B304" s="64" t="s">
        <v>416</v>
      </c>
      <c r="C304" s="65" t="s">
        <v>5417</v>
      </c>
      <c r="D304" s="66">
        <v>3</v>
      </c>
      <c r="E304" s="67" t="s">
        <v>136</v>
      </c>
      <c r="F304" s="68">
        <v>23.333333333333336</v>
      </c>
      <c r="G304" s="65"/>
      <c r="H304" s="69"/>
      <c r="I304" s="70"/>
      <c r="J304" s="70"/>
      <c r="K304" s="34" t="s">
        <v>65</v>
      </c>
      <c r="L304" s="77">
        <v>304</v>
      </c>
      <c r="M304" s="77"/>
      <c r="N304" s="72"/>
      <c r="O304" s="79" t="s">
        <v>176</v>
      </c>
      <c r="P304" s="81">
        <v>43580.871354166666</v>
      </c>
      <c r="Q304" s="79" t="s">
        <v>733</v>
      </c>
      <c r="R304" s="82" t="s">
        <v>845</v>
      </c>
      <c r="S304" s="79" t="s">
        <v>912</v>
      </c>
      <c r="T304" s="79" t="s">
        <v>964</v>
      </c>
      <c r="U304" s="79"/>
      <c r="V304" s="82" t="s">
        <v>1190</v>
      </c>
      <c r="W304" s="81">
        <v>43580.871354166666</v>
      </c>
      <c r="X304" s="82" t="s">
        <v>1438</v>
      </c>
      <c r="Y304" s="79"/>
      <c r="Z304" s="79"/>
      <c r="AA304" s="85" t="s">
        <v>1697</v>
      </c>
      <c r="AB304" s="79"/>
      <c r="AC304" s="79" t="b">
        <v>0</v>
      </c>
      <c r="AD304" s="79">
        <v>0</v>
      </c>
      <c r="AE304" s="85" t="s">
        <v>1760</v>
      </c>
      <c r="AF304" s="79" t="b">
        <v>0</v>
      </c>
      <c r="AG304" s="79" t="s">
        <v>1797</v>
      </c>
      <c r="AH304" s="79"/>
      <c r="AI304" s="85" t="s">
        <v>1760</v>
      </c>
      <c r="AJ304" s="79" t="b">
        <v>0</v>
      </c>
      <c r="AK304" s="79">
        <v>0</v>
      </c>
      <c r="AL304" s="85" t="s">
        <v>1760</v>
      </c>
      <c r="AM304" s="79" t="s">
        <v>1818</v>
      </c>
      <c r="AN304" s="79" t="b">
        <v>0</v>
      </c>
      <c r="AO304" s="85" t="s">
        <v>1697</v>
      </c>
      <c r="AP304" s="79" t="s">
        <v>176</v>
      </c>
      <c r="AQ304" s="79">
        <v>0</v>
      </c>
      <c r="AR304" s="79">
        <v>0</v>
      </c>
      <c r="AS304" s="79"/>
      <c r="AT304" s="79"/>
      <c r="AU304" s="79"/>
      <c r="AV304" s="79"/>
      <c r="AW304" s="79"/>
      <c r="AX304" s="79"/>
      <c r="AY304" s="79"/>
      <c r="AZ304" s="79"/>
      <c r="BA304">
        <v>2</v>
      </c>
      <c r="BB304" s="78" t="str">
        <f>REPLACE(INDEX(GroupVertices[Group],MATCH(Edges[[#This Row],[Vertex 1]],GroupVertices[Vertex],0)),1,1,"")</f>
        <v>1</v>
      </c>
      <c r="BC304" s="78" t="str">
        <f>REPLACE(INDEX(GroupVertices[Group],MATCH(Edges[[#This Row],[Vertex 2]],GroupVertices[Vertex],0)),1,1,"")</f>
        <v>1</v>
      </c>
      <c r="BD304" s="48">
        <v>2</v>
      </c>
      <c r="BE304" s="49">
        <v>5.2631578947368425</v>
      </c>
      <c r="BF304" s="48">
        <v>1</v>
      </c>
      <c r="BG304" s="49">
        <v>2.6315789473684212</v>
      </c>
      <c r="BH304" s="48">
        <v>0</v>
      </c>
      <c r="BI304" s="49">
        <v>0</v>
      </c>
      <c r="BJ304" s="48">
        <v>35</v>
      </c>
      <c r="BK304" s="49">
        <v>92.10526315789474</v>
      </c>
      <c r="BL304" s="48">
        <v>38</v>
      </c>
    </row>
    <row r="305" spans="1:64" ht="15">
      <c r="A305" s="64" t="s">
        <v>417</v>
      </c>
      <c r="B305" s="64" t="s">
        <v>521</v>
      </c>
      <c r="C305" s="65" t="s">
        <v>5416</v>
      </c>
      <c r="D305" s="66">
        <v>3</v>
      </c>
      <c r="E305" s="67" t="s">
        <v>132</v>
      </c>
      <c r="F305" s="68">
        <v>32</v>
      </c>
      <c r="G305" s="65"/>
      <c r="H305" s="69"/>
      <c r="I305" s="70"/>
      <c r="J305" s="70"/>
      <c r="K305" s="34" t="s">
        <v>65</v>
      </c>
      <c r="L305" s="77">
        <v>305</v>
      </c>
      <c r="M305" s="77"/>
      <c r="N305" s="72"/>
      <c r="O305" s="79" t="s">
        <v>528</v>
      </c>
      <c r="P305" s="81">
        <v>43580.88711805556</v>
      </c>
      <c r="Q305" s="79" t="s">
        <v>731</v>
      </c>
      <c r="R305" s="79"/>
      <c r="S305" s="79"/>
      <c r="T305" s="79"/>
      <c r="U305" s="79"/>
      <c r="V305" s="82" t="s">
        <v>1191</v>
      </c>
      <c r="W305" s="81">
        <v>43580.88711805556</v>
      </c>
      <c r="X305" s="82" t="s">
        <v>1439</v>
      </c>
      <c r="Y305" s="79"/>
      <c r="Z305" s="79"/>
      <c r="AA305" s="85" t="s">
        <v>1698</v>
      </c>
      <c r="AB305" s="79"/>
      <c r="AC305" s="79" t="b">
        <v>0</v>
      </c>
      <c r="AD305" s="79">
        <v>0</v>
      </c>
      <c r="AE305" s="85" t="s">
        <v>1760</v>
      </c>
      <c r="AF305" s="79" t="b">
        <v>1</v>
      </c>
      <c r="AG305" s="79" t="s">
        <v>1797</v>
      </c>
      <c r="AH305" s="79"/>
      <c r="AI305" s="85" t="s">
        <v>1805</v>
      </c>
      <c r="AJ305" s="79" t="b">
        <v>0</v>
      </c>
      <c r="AK305" s="79">
        <v>8</v>
      </c>
      <c r="AL305" s="85" t="s">
        <v>1723</v>
      </c>
      <c r="AM305" s="79" t="s">
        <v>1807</v>
      </c>
      <c r="AN305" s="79" t="b">
        <v>0</v>
      </c>
      <c r="AO305" s="85" t="s">
        <v>1723</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4</v>
      </c>
      <c r="BC305" s="78" t="str">
        <f>REPLACE(INDEX(GroupVertices[Group],MATCH(Edges[[#This Row],[Vertex 2]],GroupVertices[Vertex],0)),1,1,"")</f>
        <v>4</v>
      </c>
      <c r="BD305" s="48"/>
      <c r="BE305" s="49"/>
      <c r="BF305" s="48"/>
      <c r="BG305" s="49"/>
      <c r="BH305" s="48"/>
      <c r="BI305" s="49"/>
      <c r="BJ305" s="48"/>
      <c r="BK305" s="49"/>
      <c r="BL305" s="48"/>
    </row>
    <row r="306" spans="1:64" ht="15">
      <c r="A306" s="64" t="s">
        <v>417</v>
      </c>
      <c r="B306" s="64" t="s">
        <v>437</v>
      </c>
      <c r="C306" s="65" t="s">
        <v>5416</v>
      </c>
      <c r="D306" s="66">
        <v>3</v>
      </c>
      <c r="E306" s="67" t="s">
        <v>132</v>
      </c>
      <c r="F306" s="68">
        <v>32</v>
      </c>
      <c r="G306" s="65"/>
      <c r="H306" s="69"/>
      <c r="I306" s="70"/>
      <c r="J306" s="70"/>
      <c r="K306" s="34" t="s">
        <v>65</v>
      </c>
      <c r="L306" s="77">
        <v>306</v>
      </c>
      <c r="M306" s="77"/>
      <c r="N306" s="72"/>
      <c r="O306" s="79" t="s">
        <v>528</v>
      </c>
      <c r="P306" s="81">
        <v>43580.88711805556</v>
      </c>
      <c r="Q306" s="79" t="s">
        <v>731</v>
      </c>
      <c r="R306" s="79"/>
      <c r="S306" s="79"/>
      <c r="T306" s="79"/>
      <c r="U306" s="79"/>
      <c r="V306" s="82" t="s">
        <v>1191</v>
      </c>
      <c r="W306" s="81">
        <v>43580.88711805556</v>
      </c>
      <c r="X306" s="82" t="s">
        <v>1439</v>
      </c>
      <c r="Y306" s="79"/>
      <c r="Z306" s="79"/>
      <c r="AA306" s="85" t="s">
        <v>1698</v>
      </c>
      <c r="AB306" s="79"/>
      <c r="AC306" s="79" t="b">
        <v>0</v>
      </c>
      <c r="AD306" s="79">
        <v>0</v>
      </c>
      <c r="AE306" s="85" t="s">
        <v>1760</v>
      </c>
      <c r="AF306" s="79" t="b">
        <v>1</v>
      </c>
      <c r="AG306" s="79" t="s">
        <v>1797</v>
      </c>
      <c r="AH306" s="79"/>
      <c r="AI306" s="85" t="s">
        <v>1805</v>
      </c>
      <c r="AJ306" s="79" t="b">
        <v>0</v>
      </c>
      <c r="AK306" s="79">
        <v>8</v>
      </c>
      <c r="AL306" s="85" t="s">
        <v>1723</v>
      </c>
      <c r="AM306" s="79" t="s">
        <v>1807</v>
      </c>
      <c r="AN306" s="79" t="b">
        <v>0</v>
      </c>
      <c r="AO306" s="85" t="s">
        <v>1723</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4</v>
      </c>
      <c r="BC306" s="78" t="str">
        <f>REPLACE(INDEX(GroupVertices[Group],MATCH(Edges[[#This Row],[Vertex 2]],GroupVertices[Vertex],0)),1,1,"")</f>
        <v>4</v>
      </c>
      <c r="BD306" s="48">
        <v>0</v>
      </c>
      <c r="BE306" s="49">
        <v>0</v>
      </c>
      <c r="BF306" s="48">
        <v>2</v>
      </c>
      <c r="BG306" s="49">
        <v>8.695652173913043</v>
      </c>
      <c r="BH306" s="48">
        <v>0</v>
      </c>
      <c r="BI306" s="49">
        <v>0</v>
      </c>
      <c r="BJ306" s="48">
        <v>21</v>
      </c>
      <c r="BK306" s="49">
        <v>91.30434782608695</v>
      </c>
      <c r="BL306" s="48">
        <v>23</v>
      </c>
    </row>
    <row r="307" spans="1:64" ht="15">
      <c r="A307" s="64" t="s">
        <v>418</v>
      </c>
      <c r="B307" s="64" t="s">
        <v>521</v>
      </c>
      <c r="C307" s="65" t="s">
        <v>5416</v>
      </c>
      <c r="D307" s="66">
        <v>3</v>
      </c>
      <c r="E307" s="67" t="s">
        <v>132</v>
      </c>
      <c r="F307" s="68">
        <v>32</v>
      </c>
      <c r="G307" s="65"/>
      <c r="H307" s="69"/>
      <c r="I307" s="70"/>
      <c r="J307" s="70"/>
      <c r="K307" s="34" t="s">
        <v>65</v>
      </c>
      <c r="L307" s="77">
        <v>307</v>
      </c>
      <c r="M307" s="77"/>
      <c r="N307" s="72"/>
      <c r="O307" s="79" t="s">
        <v>528</v>
      </c>
      <c r="P307" s="81">
        <v>43580.90369212963</v>
      </c>
      <c r="Q307" s="79" t="s">
        <v>731</v>
      </c>
      <c r="R307" s="79"/>
      <c r="S307" s="79"/>
      <c r="T307" s="79"/>
      <c r="U307" s="79"/>
      <c r="V307" s="82" t="s">
        <v>1192</v>
      </c>
      <c r="W307" s="81">
        <v>43580.90369212963</v>
      </c>
      <c r="X307" s="82" t="s">
        <v>1440</v>
      </c>
      <c r="Y307" s="79"/>
      <c r="Z307" s="79"/>
      <c r="AA307" s="85" t="s">
        <v>1699</v>
      </c>
      <c r="AB307" s="79"/>
      <c r="AC307" s="79" t="b">
        <v>0</v>
      </c>
      <c r="AD307" s="79">
        <v>0</v>
      </c>
      <c r="AE307" s="85" t="s">
        <v>1760</v>
      </c>
      <c r="AF307" s="79" t="b">
        <v>1</v>
      </c>
      <c r="AG307" s="79" t="s">
        <v>1797</v>
      </c>
      <c r="AH307" s="79"/>
      <c r="AI307" s="85" t="s">
        <v>1805</v>
      </c>
      <c r="AJ307" s="79" t="b">
        <v>0</v>
      </c>
      <c r="AK307" s="79">
        <v>8</v>
      </c>
      <c r="AL307" s="85" t="s">
        <v>1723</v>
      </c>
      <c r="AM307" s="79" t="s">
        <v>1806</v>
      </c>
      <c r="AN307" s="79" t="b">
        <v>0</v>
      </c>
      <c r="AO307" s="85" t="s">
        <v>1723</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4</v>
      </c>
      <c r="BC307" s="78" t="str">
        <f>REPLACE(INDEX(GroupVertices[Group],MATCH(Edges[[#This Row],[Vertex 2]],GroupVertices[Vertex],0)),1,1,"")</f>
        <v>4</v>
      </c>
      <c r="BD307" s="48"/>
      <c r="BE307" s="49"/>
      <c r="BF307" s="48"/>
      <c r="BG307" s="49"/>
      <c r="BH307" s="48"/>
      <c r="BI307" s="49"/>
      <c r="BJ307" s="48"/>
      <c r="BK307" s="49"/>
      <c r="BL307" s="48"/>
    </row>
    <row r="308" spans="1:64" ht="15">
      <c r="A308" s="64" t="s">
        <v>418</v>
      </c>
      <c r="B308" s="64" t="s">
        <v>437</v>
      </c>
      <c r="C308" s="65" t="s">
        <v>5416</v>
      </c>
      <c r="D308" s="66">
        <v>3</v>
      </c>
      <c r="E308" s="67" t="s">
        <v>132</v>
      </c>
      <c r="F308" s="68">
        <v>32</v>
      </c>
      <c r="G308" s="65"/>
      <c r="H308" s="69"/>
      <c r="I308" s="70"/>
      <c r="J308" s="70"/>
      <c r="K308" s="34" t="s">
        <v>65</v>
      </c>
      <c r="L308" s="77">
        <v>308</v>
      </c>
      <c r="M308" s="77"/>
      <c r="N308" s="72"/>
      <c r="O308" s="79" t="s">
        <v>528</v>
      </c>
      <c r="P308" s="81">
        <v>43580.90369212963</v>
      </c>
      <c r="Q308" s="79" t="s">
        <v>731</v>
      </c>
      <c r="R308" s="79"/>
      <c r="S308" s="79"/>
      <c r="T308" s="79"/>
      <c r="U308" s="79"/>
      <c r="V308" s="82" t="s">
        <v>1192</v>
      </c>
      <c r="W308" s="81">
        <v>43580.90369212963</v>
      </c>
      <c r="X308" s="82" t="s">
        <v>1440</v>
      </c>
      <c r="Y308" s="79"/>
      <c r="Z308" s="79"/>
      <c r="AA308" s="85" t="s">
        <v>1699</v>
      </c>
      <c r="AB308" s="79"/>
      <c r="AC308" s="79" t="b">
        <v>0</v>
      </c>
      <c r="AD308" s="79">
        <v>0</v>
      </c>
      <c r="AE308" s="85" t="s">
        <v>1760</v>
      </c>
      <c r="AF308" s="79" t="b">
        <v>1</v>
      </c>
      <c r="AG308" s="79" t="s">
        <v>1797</v>
      </c>
      <c r="AH308" s="79"/>
      <c r="AI308" s="85" t="s">
        <v>1805</v>
      </c>
      <c r="AJ308" s="79" t="b">
        <v>0</v>
      </c>
      <c r="AK308" s="79">
        <v>8</v>
      </c>
      <c r="AL308" s="85" t="s">
        <v>1723</v>
      </c>
      <c r="AM308" s="79" t="s">
        <v>1806</v>
      </c>
      <c r="AN308" s="79" t="b">
        <v>0</v>
      </c>
      <c r="AO308" s="85" t="s">
        <v>1723</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4</v>
      </c>
      <c r="BC308" s="78" t="str">
        <f>REPLACE(INDEX(GroupVertices[Group],MATCH(Edges[[#This Row],[Vertex 2]],GroupVertices[Vertex],0)),1,1,"")</f>
        <v>4</v>
      </c>
      <c r="BD308" s="48">
        <v>0</v>
      </c>
      <c r="BE308" s="49">
        <v>0</v>
      </c>
      <c r="BF308" s="48">
        <v>2</v>
      </c>
      <c r="BG308" s="49">
        <v>8.695652173913043</v>
      </c>
      <c r="BH308" s="48">
        <v>0</v>
      </c>
      <c r="BI308" s="49">
        <v>0</v>
      </c>
      <c r="BJ308" s="48">
        <v>21</v>
      </c>
      <c r="BK308" s="49">
        <v>91.30434782608695</v>
      </c>
      <c r="BL308" s="48">
        <v>23</v>
      </c>
    </row>
    <row r="309" spans="1:64" ht="15">
      <c r="A309" s="64" t="s">
        <v>419</v>
      </c>
      <c r="B309" s="64" t="s">
        <v>423</v>
      </c>
      <c r="C309" s="65" t="s">
        <v>5416</v>
      </c>
      <c r="D309" s="66">
        <v>3</v>
      </c>
      <c r="E309" s="67" t="s">
        <v>132</v>
      </c>
      <c r="F309" s="68">
        <v>32</v>
      </c>
      <c r="G309" s="65"/>
      <c r="H309" s="69"/>
      <c r="I309" s="70"/>
      <c r="J309" s="70"/>
      <c r="K309" s="34" t="s">
        <v>65</v>
      </c>
      <c r="L309" s="77">
        <v>309</v>
      </c>
      <c r="M309" s="77"/>
      <c r="N309" s="72"/>
      <c r="O309" s="79" t="s">
        <v>528</v>
      </c>
      <c r="P309" s="81">
        <v>43580.917905092596</v>
      </c>
      <c r="Q309" s="79" t="s">
        <v>734</v>
      </c>
      <c r="R309" s="79"/>
      <c r="S309" s="79"/>
      <c r="T309" s="79"/>
      <c r="U309" s="79"/>
      <c r="V309" s="82" t="s">
        <v>1193</v>
      </c>
      <c r="W309" s="81">
        <v>43580.917905092596</v>
      </c>
      <c r="X309" s="82" t="s">
        <v>1441</v>
      </c>
      <c r="Y309" s="79"/>
      <c r="Z309" s="79"/>
      <c r="AA309" s="85" t="s">
        <v>1700</v>
      </c>
      <c r="AB309" s="79"/>
      <c r="AC309" s="79" t="b">
        <v>0</v>
      </c>
      <c r="AD309" s="79">
        <v>0</v>
      </c>
      <c r="AE309" s="85" t="s">
        <v>1760</v>
      </c>
      <c r="AF309" s="79" t="b">
        <v>0</v>
      </c>
      <c r="AG309" s="79" t="s">
        <v>1797</v>
      </c>
      <c r="AH309" s="79"/>
      <c r="AI309" s="85" t="s">
        <v>1760</v>
      </c>
      <c r="AJ309" s="79" t="b">
        <v>0</v>
      </c>
      <c r="AK309" s="79">
        <v>3</v>
      </c>
      <c r="AL309" s="85" t="s">
        <v>1705</v>
      </c>
      <c r="AM309" s="79" t="s">
        <v>1807</v>
      </c>
      <c r="AN309" s="79" t="b">
        <v>0</v>
      </c>
      <c r="AO309" s="85" t="s">
        <v>1705</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21</v>
      </c>
      <c r="BC309" s="78" t="str">
        <f>REPLACE(INDEX(GroupVertices[Group],MATCH(Edges[[#This Row],[Vertex 2]],GroupVertices[Vertex],0)),1,1,"")</f>
        <v>21</v>
      </c>
      <c r="BD309" s="48">
        <v>1</v>
      </c>
      <c r="BE309" s="49">
        <v>4</v>
      </c>
      <c r="BF309" s="48">
        <v>1</v>
      </c>
      <c r="BG309" s="49">
        <v>4</v>
      </c>
      <c r="BH309" s="48">
        <v>0</v>
      </c>
      <c r="BI309" s="49">
        <v>0</v>
      </c>
      <c r="BJ309" s="48">
        <v>23</v>
      </c>
      <c r="BK309" s="49">
        <v>92</v>
      </c>
      <c r="BL309" s="48">
        <v>25</v>
      </c>
    </row>
    <row r="310" spans="1:64" ht="15">
      <c r="A310" s="64" t="s">
        <v>420</v>
      </c>
      <c r="B310" s="64" t="s">
        <v>420</v>
      </c>
      <c r="C310" s="65" t="s">
        <v>5417</v>
      </c>
      <c r="D310" s="66">
        <v>3</v>
      </c>
      <c r="E310" s="67" t="s">
        <v>136</v>
      </c>
      <c r="F310" s="68">
        <v>23.333333333333336</v>
      </c>
      <c r="G310" s="65"/>
      <c r="H310" s="69"/>
      <c r="I310" s="70"/>
      <c r="J310" s="70"/>
      <c r="K310" s="34" t="s">
        <v>65</v>
      </c>
      <c r="L310" s="77">
        <v>310</v>
      </c>
      <c r="M310" s="77"/>
      <c r="N310" s="72"/>
      <c r="O310" s="79" t="s">
        <v>176</v>
      </c>
      <c r="P310" s="81">
        <v>43580.033368055556</v>
      </c>
      <c r="Q310" s="79" t="s">
        <v>735</v>
      </c>
      <c r="R310" s="82" t="s">
        <v>845</v>
      </c>
      <c r="S310" s="79" t="s">
        <v>912</v>
      </c>
      <c r="T310" s="79" t="s">
        <v>934</v>
      </c>
      <c r="U310" s="79"/>
      <c r="V310" s="82" t="s">
        <v>1194</v>
      </c>
      <c r="W310" s="81">
        <v>43580.033368055556</v>
      </c>
      <c r="X310" s="82" t="s">
        <v>1442</v>
      </c>
      <c r="Y310" s="79"/>
      <c r="Z310" s="79"/>
      <c r="AA310" s="85" t="s">
        <v>1701</v>
      </c>
      <c r="AB310" s="79"/>
      <c r="AC310" s="79" t="b">
        <v>0</v>
      </c>
      <c r="AD310" s="79">
        <v>1</v>
      </c>
      <c r="AE310" s="85" t="s">
        <v>1760</v>
      </c>
      <c r="AF310" s="79" t="b">
        <v>0</v>
      </c>
      <c r="AG310" s="79" t="s">
        <v>1797</v>
      </c>
      <c r="AH310" s="79"/>
      <c r="AI310" s="85" t="s">
        <v>1760</v>
      </c>
      <c r="AJ310" s="79" t="b">
        <v>0</v>
      </c>
      <c r="AK310" s="79">
        <v>0</v>
      </c>
      <c r="AL310" s="85" t="s">
        <v>1760</v>
      </c>
      <c r="AM310" s="79" t="s">
        <v>1808</v>
      </c>
      <c r="AN310" s="79" t="b">
        <v>0</v>
      </c>
      <c r="AO310" s="85" t="s">
        <v>1701</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1</v>
      </c>
      <c r="BC310" s="78" t="str">
        <f>REPLACE(INDEX(GroupVertices[Group],MATCH(Edges[[#This Row],[Vertex 2]],GroupVertices[Vertex],0)),1,1,"")</f>
        <v>1</v>
      </c>
      <c r="BD310" s="48">
        <v>0</v>
      </c>
      <c r="BE310" s="49">
        <v>0</v>
      </c>
      <c r="BF310" s="48">
        <v>1</v>
      </c>
      <c r="BG310" s="49">
        <v>2.4390243902439024</v>
      </c>
      <c r="BH310" s="48">
        <v>0</v>
      </c>
      <c r="BI310" s="49">
        <v>0</v>
      </c>
      <c r="BJ310" s="48">
        <v>40</v>
      </c>
      <c r="BK310" s="49">
        <v>97.5609756097561</v>
      </c>
      <c r="BL310" s="48">
        <v>41</v>
      </c>
    </row>
    <row r="311" spans="1:64" ht="15">
      <c r="A311" s="64" t="s">
        <v>420</v>
      </c>
      <c r="B311" s="64" t="s">
        <v>420</v>
      </c>
      <c r="C311" s="65" t="s">
        <v>5417</v>
      </c>
      <c r="D311" s="66">
        <v>3</v>
      </c>
      <c r="E311" s="67" t="s">
        <v>136</v>
      </c>
      <c r="F311" s="68">
        <v>23.333333333333336</v>
      </c>
      <c r="G311" s="65"/>
      <c r="H311" s="69"/>
      <c r="I311" s="70"/>
      <c r="J311" s="70"/>
      <c r="K311" s="34" t="s">
        <v>65</v>
      </c>
      <c r="L311" s="77">
        <v>311</v>
      </c>
      <c r="M311" s="77"/>
      <c r="N311" s="72"/>
      <c r="O311" s="79" t="s">
        <v>176</v>
      </c>
      <c r="P311" s="81">
        <v>43580.920694444445</v>
      </c>
      <c r="Q311" s="79" t="s">
        <v>736</v>
      </c>
      <c r="R311" s="82" t="s">
        <v>842</v>
      </c>
      <c r="S311" s="79" t="s">
        <v>916</v>
      </c>
      <c r="T311" s="79"/>
      <c r="U311" s="79"/>
      <c r="V311" s="82" t="s">
        <v>1194</v>
      </c>
      <c r="W311" s="81">
        <v>43580.920694444445</v>
      </c>
      <c r="X311" s="82" t="s">
        <v>1443</v>
      </c>
      <c r="Y311" s="79"/>
      <c r="Z311" s="79"/>
      <c r="AA311" s="85" t="s">
        <v>1702</v>
      </c>
      <c r="AB311" s="79"/>
      <c r="AC311" s="79" t="b">
        <v>0</v>
      </c>
      <c r="AD311" s="79">
        <v>0</v>
      </c>
      <c r="AE311" s="85" t="s">
        <v>1760</v>
      </c>
      <c r="AF311" s="79" t="b">
        <v>0</v>
      </c>
      <c r="AG311" s="79" t="s">
        <v>1797</v>
      </c>
      <c r="AH311" s="79"/>
      <c r="AI311" s="85" t="s">
        <v>1760</v>
      </c>
      <c r="AJ311" s="79" t="b">
        <v>0</v>
      </c>
      <c r="AK311" s="79">
        <v>0</v>
      </c>
      <c r="AL311" s="85" t="s">
        <v>1760</v>
      </c>
      <c r="AM311" s="79" t="s">
        <v>1807</v>
      </c>
      <c r="AN311" s="79" t="b">
        <v>0</v>
      </c>
      <c r="AO311" s="85" t="s">
        <v>1702</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1</v>
      </c>
      <c r="BC311" s="78" t="str">
        <f>REPLACE(INDEX(GroupVertices[Group],MATCH(Edges[[#This Row],[Vertex 2]],GroupVertices[Vertex],0)),1,1,"")</f>
        <v>1</v>
      </c>
      <c r="BD311" s="48">
        <v>1</v>
      </c>
      <c r="BE311" s="49">
        <v>7.6923076923076925</v>
      </c>
      <c r="BF311" s="48">
        <v>2</v>
      </c>
      <c r="BG311" s="49">
        <v>15.384615384615385</v>
      </c>
      <c r="BH311" s="48">
        <v>0</v>
      </c>
      <c r="BI311" s="49">
        <v>0</v>
      </c>
      <c r="BJ311" s="48">
        <v>10</v>
      </c>
      <c r="BK311" s="49">
        <v>76.92307692307692</v>
      </c>
      <c r="BL311" s="48">
        <v>13</v>
      </c>
    </row>
    <row r="312" spans="1:64" ht="15">
      <c r="A312" s="64" t="s">
        <v>421</v>
      </c>
      <c r="B312" s="64" t="s">
        <v>521</v>
      </c>
      <c r="C312" s="65" t="s">
        <v>5416</v>
      </c>
      <c r="D312" s="66">
        <v>3</v>
      </c>
      <c r="E312" s="67" t="s">
        <v>132</v>
      </c>
      <c r="F312" s="68">
        <v>32</v>
      </c>
      <c r="G312" s="65"/>
      <c r="H312" s="69"/>
      <c r="I312" s="70"/>
      <c r="J312" s="70"/>
      <c r="K312" s="34" t="s">
        <v>65</v>
      </c>
      <c r="L312" s="77">
        <v>312</v>
      </c>
      <c r="M312" s="77"/>
      <c r="N312" s="72"/>
      <c r="O312" s="79" t="s">
        <v>528</v>
      </c>
      <c r="P312" s="81">
        <v>43580.926840277774</v>
      </c>
      <c r="Q312" s="79" t="s">
        <v>731</v>
      </c>
      <c r="R312" s="79"/>
      <c r="S312" s="79"/>
      <c r="T312" s="79"/>
      <c r="U312" s="79"/>
      <c r="V312" s="82" t="s">
        <v>1195</v>
      </c>
      <c r="W312" s="81">
        <v>43580.926840277774</v>
      </c>
      <c r="X312" s="82" t="s">
        <v>1444</v>
      </c>
      <c r="Y312" s="79"/>
      <c r="Z312" s="79"/>
      <c r="AA312" s="85" t="s">
        <v>1703</v>
      </c>
      <c r="AB312" s="79"/>
      <c r="AC312" s="79" t="b">
        <v>0</v>
      </c>
      <c r="AD312" s="79">
        <v>0</v>
      </c>
      <c r="AE312" s="85" t="s">
        <v>1760</v>
      </c>
      <c r="AF312" s="79" t="b">
        <v>1</v>
      </c>
      <c r="AG312" s="79" t="s">
        <v>1797</v>
      </c>
      <c r="AH312" s="79"/>
      <c r="AI312" s="85" t="s">
        <v>1805</v>
      </c>
      <c r="AJ312" s="79" t="b">
        <v>0</v>
      </c>
      <c r="AK312" s="79">
        <v>8</v>
      </c>
      <c r="AL312" s="85" t="s">
        <v>1723</v>
      </c>
      <c r="AM312" s="79" t="s">
        <v>1807</v>
      </c>
      <c r="AN312" s="79" t="b">
        <v>0</v>
      </c>
      <c r="AO312" s="85" t="s">
        <v>1723</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4</v>
      </c>
      <c r="BC312" s="78" t="str">
        <f>REPLACE(INDEX(GroupVertices[Group],MATCH(Edges[[#This Row],[Vertex 2]],GroupVertices[Vertex],0)),1,1,"")</f>
        <v>4</v>
      </c>
      <c r="BD312" s="48"/>
      <c r="BE312" s="49"/>
      <c r="BF312" s="48"/>
      <c r="BG312" s="49"/>
      <c r="BH312" s="48"/>
      <c r="BI312" s="49"/>
      <c r="BJ312" s="48"/>
      <c r="BK312" s="49"/>
      <c r="BL312" s="48"/>
    </row>
    <row r="313" spans="1:64" ht="15">
      <c r="A313" s="64" t="s">
        <v>421</v>
      </c>
      <c r="B313" s="64" t="s">
        <v>437</v>
      </c>
      <c r="C313" s="65" t="s">
        <v>5416</v>
      </c>
      <c r="D313" s="66">
        <v>3</v>
      </c>
      <c r="E313" s="67" t="s">
        <v>132</v>
      </c>
      <c r="F313" s="68">
        <v>32</v>
      </c>
      <c r="G313" s="65"/>
      <c r="H313" s="69"/>
      <c r="I313" s="70"/>
      <c r="J313" s="70"/>
      <c r="K313" s="34" t="s">
        <v>65</v>
      </c>
      <c r="L313" s="77">
        <v>313</v>
      </c>
      <c r="M313" s="77"/>
      <c r="N313" s="72"/>
      <c r="O313" s="79" t="s">
        <v>528</v>
      </c>
      <c r="P313" s="81">
        <v>43580.926840277774</v>
      </c>
      <c r="Q313" s="79" t="s">
        <v>731</v>
      </c>
      <c r="R313" s="79"/>
      <c r="S313" s="79"/>
      <c r="T313" s="79"/>
      <c r="U313" s="79"/>
      <c r="V313" s="82" t="s">
        <v>1195</v>
      </c>
      <c r="W313" s="81">
        <v>43580.926840277774</v>
      </c>
      <c r="X313" s="82" t="s">
        <v>1444</v>
      </c>
      <c r="Y313" s="79"/>
      <c r="Z313" s="79"/>
      <c r="AA313" s="85" t="s">
        <v>1703</v>
      </c>
      <c r="AB313" s="79"/>
      <c r="AC313" s="79" t="b">
        <v>0</v>
      </c>
      <c r="AD313" s="79">
        <v>0</v>
      </c>
      <c r="AE313" s="85" t="s">
        <v>1760</v>
      </c>
      <c r="AF313" s="79" t="b">
        <v>1</v>
      </c>
      <c r="AG313" s="79" t="s">
        <v>1797</v>
      </c>
      <c r="AH313" s="79"/>
      <c r="AI313" s="85" t="s">
        <v>1805</v>
      </c>
      <c r="AJ313" s="79" t="b">
        <v>0</v>
      </c>
      <c r="AK313" s="79">
        <v>8</v>
      </c>
      <c r="AL313" s="85" t="s">
        <v>1723</v>
      </c>
      <c r="AM313" s="79" t="s">
        <v>1807</v>
      </c>
      <c r="AN313" s="79" t="b">
        <v>0</v>
      </c>
      <c r="AO313" s="85" t="s">
        <v>1723</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4</v>
      </c>
      <c r="BC313" s="78" t="str">
        <f>REPLACE(INDEX(GroupVertices[Group],MATCH(Edges[[#This Row],[Vertex 2]],GroupVertices[Vertex],0)),1,1,"")</f>
        <v>4</v>
      </c>
      <c r="BD313" s="48">
        <v>0</v>
      </c>
      <c r="BE313" s="49">
        <v>0</v>
      </c>
      <c r="BF313" s="48">
        <v>2</v>
      </c>
      <c r="BG313" s="49">
        <v>8.695652173913043</v>
      </c>
      <c r="BH313" s="48">
        <v>0</v>
      </c>
      <c r="BI313" s="49">
        <v>0</v>
      </c>
      <c r="BJ313" s="48">
        <v>21</v>
      </c>
      <c r="BK313" s="49">
        <v>91.30434782608695</v>
      </c>
      <c r="BL313" s="48">
        <v>23</v>
      </c>
    </row>
    <row r="314" spans="1:64" ht="15">
      <c r="A314" s="64" t="s">
        <v>422</v>
      </c>
      <c r="B314" s="64" t="s">
        <v>521</v>
      </c>
      <c r="C314" s="65" t="s">
        <v>5416</v>
      </c>
      <c r="D314" s="66">
        <v>3</v>
      </c>
      <c r="E314" s="67" t="s">
        <v>132</v>
      </c>
      <c r="F314" s="68">
        <v>32</v>
      </c>
      <c r="G314" s="65"/>
      <c r="H314" s="69"/>
      <c r="I314" s="70"/>
      <c r="J314" s="70"/>
      <c r="K314" s="34" t="s">
        <v>65</v>
      </c>
      <c r="L314" s="77">
        <v>314</v>
      </c>
      <c r="M314" s="77"/>
      <c r="N314" s="72"/>
      <c r="O314" s="79" t="s">
        <v>528</v>
      </c>
      <c r="P314" s="81">
        <v>43580.94216435185</v>
      </c>
      <c r="Q314" s="79" t="s">
        <v>731</v>
      </c>
      <c r="R314" s="79"/>
      <c r="S314" s="79"/>
      <c r="T314" s="79"/>
      <c r="U314" s="79"/>
      <c r="V314" s="82" t="s">
        <v>1196</v>
      </c>
      <c r="W314" s="81">
        <v>43580.94216435185</v>
      </c>
      <c r="X314" s="82" t="s">
        <v>1445</v>
      </c>
      <c r="Y314" s="79"/>
      <c r="Z314" s="79"/>
      <c r="AA314" s="85" t="s">
        <v>1704</v>
      </c>
      <c r="AB314" s="79"/>
      <c r="AC314" s="79" t="b">
        <v>0</v>
      </c>
      <c r="AD314" s="79">
        <v>0</v>
      </c>
      <c r="AE314" s="85" t="s">
        <v>1760</v>
      </c>
      <c r="AF314" s="79" t="b">
        <v>1</v>
      </c>
      <c r="AG314" s="79" t="s">
        <v>1797</v>
      </c>
      <c r="AH314" s="79"/>
      <c r="AI314" s="85" t="s">
        <v>1805</v>
      </c>
      <c r="AJ314" s="79" t="b">
        <v>0</v>
      </c>
      <c r="AK314" s="79">
        <v>8</v>
      </c>
      <c r="AL314" s="85" t="s">
        <v>1723</v>
      </c>
      <c r="AM314" s="79" t="s">
        <v>1807</v>
      </c>
      <c r="AN314" s="79" t="b">
        <v>0</v>
      </c>
      <c r="AO314" s="85" t="s">
        <v>1723</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4</v>
      </c>
      <c r="BC314" s="78" t="str">
        <f>REPLACE(INDEX(GroupVertices[Group],MATCH(Edges[[#This Row],[Vertex 2]],GroupVertices[Vertex],0)),1,1,"")</f>
        <v>4</v>
      </c>
      <c r="BD314" s="48"/>
      <c r="BE314" s="49"/>
      <c r="BF314" s="48"/>
      <c r="BG314" s="49"/>
      <c r="BH314" s="48"/>
      <c r="BI314" s="49"/>
      <c r="BJ314" s="48"/>
      <c r="BK314" s="49"/>
      <c r="BL314" s="48"/>
    </row>
    <row r="315" spans="1:64" ht="15">
      <c r="A315" s="64" t="s">
        <v>422</v>
      </c>
      <c r="B315" s="64" t="s">
        <v>437</v>
      </c>
      <c r="C315" s="65" t="s">
        <v>5416</v>
      </c>
      <c r="D315" s="66">
        <v>3</v>
      </c>
      <c r="E315" s="67" t="s">
        <v>132</v>
      </c>
      <c r="F315" s="68">
        <v>32</v>
      </c>
      <c r="G315" s="65"/>
      <c r="H315" s="69"/>
      <c r="I315" s="70"/>
      <c r="J315" s="70"/>
      <c r="K315" s="34" t="s">
        <v>65</v>
      </c>
      <c r="L315" s="77">
        <v>315</v>
      </c>
      <c r="M315" s="77"/>
      <c r="N315" s="72"/>
      <c r="O315" s="79" t="s">
        <v>528</v>
      </c>
      <c r="P315" s="81">
        <v>43580.94216435185</v>
      </c>
      <c r="Q315" s="79" t="s">
        <v>731</v>
      </c>
      <c r="R315" s="79"/>
      <c r="S315" s="79"/>
      <c r="T315" s="79"/>
      <c r="U315" s="79"/>
      <c r="V315" s="82" t="s">
        <v>1196</v>
      </c>
      <c r="W315" s="81">
        <v>43580.94216435185</v>
      </c>
      <c r="X315" s="82" t="s">
        <v>1445</v>
      </c>
      <c r="Y315" s="79"/>
      <c r="Z315" s="79"/>
      <c r="AA315" s="85" t="s">
        <v>1704</v>
      </c>
      <c r="AB315" s="79"/>
      <c r="AC315" s="79" t="b">
        <v>0</v>
      </c>
      <c r="AD315" s="79">
        <v>0</v>
      </c>
      <c r="AE315" s="85" t="s">
        <v>1760</v>
      </c>
      <c r="AF315" s="79" t="b">
        <v>1</v>
      </c>
      <c r="AG315" s="79" t="s">
        <v>1797</v>
      </c>
      <c r="AH315" s="79"/>
      <c r="AI315" s="85" t="s">
        <v>1805</v>
      </c>
      <c r="AJ315" s="79" t="b">
        <v>0</v>
      </c>
      <c r="AK315" s="79">
        <v>8</v>
      </c>
      <c r="AL315" s="85" t="s">
        <v>1723</v>
      </c>
      <c r="AM315" s="79" t="s">
        <v>1807</v>
      </c>
      <c r="AN315" s="79" t="b">
        <v>0</v>
      </c>
      <c r="AO315" s="85" t="s">
        <v>1723</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4</v>
      </c>
      <c r="BC315" s="78" t="str">
        <f>REPLACE(INDEX(GroupVertices[Group],MATCH(Edges[[#This Row],[Vertex 2]],GroupVertices[Vertex],0)),1,1,"")</f>
        <v>4</v>
      </c>
      <c r="BD315" s="48">
        <v>0</v>
      </c>
      <c r="BE315" s="49">
        <v>0</v>
      </c>
      <c r="BF315" s="48">
        <v>2</v>
      </c>
      <c r="BG315" s="49">
        <v>8.695652173913043</v>
      </c>
      <c r="BH315" s="48">
        <v>0</v>
      </c>
      <c r="BI315" s="49">
        <v>0</v>
      </c>
      <c r="BJ315" s="48">
        <v>21</v>
      </c>
      <c r="BK315" s="49">
        <v>91.30434782608695</v>
      </c>
      <c r="BL315" s="48">
        <v>23</v>
      </c>
    </row>
    <row r="316" spans="1:64" ht="15">
      <c r="A316" s="64" t="s">
        <v>423</v>
      </c>
      <c r="B316" s="64" t="s">
        <v>423</v>
      </c>
      <c r="C316" s="65" t="s">
        <v>5416</v>
      </c>
      <c r="D316" s="66">
        <v>3</v>
      </c>
      <c r="E316" s="67" t="s">
        <v>132</v>
      </c>
      <c r="F316" s="68">
        <v>32</v>
      </c>
      <c r="G316" s="65"/>
      <c r="H316" s="69"/>
      <c r="I316" s="70"/>
      <c r="J316" s="70"/>
      <c r="K316" s="34" t="s">
        <v>65</v>
      </c>
      <c r="L316" s="77">
        <v>316</v>
      </c>
      <c r="M316" s="77"/>
      <c r="N316" s="72"/>
      <c r="O316" s="79" t="s">
        <v>176</v>
      </c>
      <c r="P316" s="81">
        <v>43580.67146990741</v>
      </c>
      <c r="Q316" s="79" t="s">
        <v>737</v>
      </c>
      <c r="R316" s="79"/>
      <c r="S316" s="79"/>
      <c r="T316" s="79" t="s">
        <v>965</v>
      </c>
      <c r="U316" s="82" t="s">
        <v>1013</v>
      </c>
      <c r="V316" s="82" t="s">
        <v>1013</v>
      </c>
      <c r="W316" s="81">
        <v>43580.67146990741</v>
      </c>
      <c r="X316" s="82" t="s">
        <v>1446</v>
      </c>
      <c r="Y316" s="79"/>
      <c r="Z316" s="79"/>
      <c r="AA316" s="85" t="s">
        <v>1705</v>
      </c>
      <c r="AB316" s="79"/>
      <c r="AC316" s="79" t="b">
        <v>0</v>
      </c>
      <c r="AD316" s="79">
        <v>7</v>
      </c>
      <c r="AE316" s="85" t="s">
        <v>1760</v>
      </c>
      <c r="AF316" s="79" t="b">
        <v>0</v>
      </c>
      <c r="AG316" s="79" t="s">
        <v>1797</v>
      </c>
      <c r="AH316" s="79"/>
      <c r="AI316" s="85" t="s">
        <v>1760</v>
      </c>
      <c r="AJ316" s="79" t="b">
        <v>0</v>
      </c>
      <c r="AK316" s="79">
        <v>3</v>
      </c>
      <c r="AL316" s="85" t="s">
        <v>1760</v>
      </c>
      <c r="AM316" s="79" t="s">
        <v>1807</v>
      </c>
      <c r="AN316" s="79" t="b">
        <v>0</v>
      </c>
      <c r="AO316" s="85" t="s">
        <v>1705</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21</v>
      </c>
      <c r="BC316" s="78" t="str">
        <f>REPLACE(INDEX(GroupVertices[Group],MATCH(Edges[[#This Row],[Vertex 2]],GroupVertices[Vertex],0)),1,1,"")</f>
        <v>21</v>
      </c>
      <c r="BD316" s="48">
        <v>3</v>
      </c>
      <c r="BE316" s="49">
        <v>8.333333333333334</v>
      </c>
      <c r="BF316" s="48">
        <v>2</v>
      </c>
      <c r="BG316" s="49">
        <v>5.555555555555555</v>
      </c>
      <c r="BH316" s="48">
        <v>0</v>
      </c>
      <c r="BI316" s="49">
        <v>0</v>
      </c>
      <c r="BJ316" s="48">
        <v>31</v>
      </c>
      <c r="BK316" s="49">
        <v>86.11111111111111</v>
      </c>
      <c r="BL316" s="48">
        <v>36</v>
      </c>
    </row>
    <row r="317" spans="1:64" ht="15">
      <c r="A317" s="64" t="s">
        <v>424</v>
      </c>
      <c r="B317" s="64" t="s">
        <v>423</v>
      </c>
      <c r="C317" s="65" t="s">
        <v>5416</v>
      </c>
      <c r="D317" s="66">
        <v>3</v>
      </c>
      <c r="E317" s="67" t="s">
        <v>132</v>
      </c>
      <c r="F317" s="68">
        <v>32</v>
      </c>
      <c r="G317" s="65"/>
      <c r="H317" s="69"/>
      <c r="I317" s="70"/>
      <c r="J317" s="70"/>
      <c r="K317" s="34" t="s">
        <v>65</v>
      </c>
      <c r="L317" s="77">
        <v>317</v>
      </c>
      <c r="M317" s="77"/>
      <c r="N317" s="72"/>
      <c r="O317" s="79" t="s">
        <v>528</v>
      </c>
      <c r="P317" s="81">
        <v>43581.06685185185</v>
      </c>
      <c r="Q317" s="79" t="s">
        <v>734</v>
      </c>
      <c r="R317" s="79"/>
      <c r="S317" s="79"/>
      <c r="T317" s="79"/>
      <c r="U317" s="79"/>
      <c r="V317" s="82" t="s">
        <v>1197</v>
      </c>
      <c r="W317" s="81">
        <v>43581.06685185185</v>
      </c>
      <c r="X317" s="82" t="s">
        <v>1447</v>
      </c>
      <c r="Y317" s="79"/>
      <c r="Z317" s="79"/>
      <c r="AA317" s="85" t="s">
        <v>1706</v>
      </c>
      <c r="AB317" s="79"/>
      <c r="AC317" s="79" t="b">
        <v>0</v>
      </c>
      <c r="AD317" s="79">
        <v>0</v>
      </c>
      <c r="AE317" s="85" t="s">
        <v>1760</v>
      </c>
      <c r="AF317" s="79" t="b">
        <v>0</v>
      </c>
      <c r="AG317" s="79" t="s">
        <v>1797</v>
      </c>
      <c r="AH317" s="79"/>
      <c r="AI317" s="85" t="s">
        <v>1760</v>
      </c>
      <c r="AJ317" s="79" t="b">
        <v>0</v>
      </c>
      <c r="AK317" s="79">
        <v>3</v>
      </c>
      <c r="AL317" s="85" t="s">
        <v>1705</v>
      </c>
      <c r="AM317" s="79" t="s">
        <v>1814</v>
      </c>
      <c r="AN317" s="79" t="b">
        <v>0</v>
      </c>
      <c r="AO317" s="85" t="s">
        <v>1705</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21</v>
      </c>
      <c r="BC317" s="78" t="str">
        <f>REPLACE(INDEX(GroupVertices[Group],MATCH(Edges[[#This Row],[Vertex 2]],GroupVertices[Vertex],0)),1,1,"")</f>
        <v>21</v>
      </c>
      <c r="BD317" s="48">
        <v>1</v>
      </c>
      <c r="BE317" s="49">
        <v>4</v>
      </c>
      <c r="BF317" s="48">
        <v>1</v>
      </c>
      <c r="BG317" s="49">
        <v>4</v>
      </c>
      <c r="BH317" s="48">
        <v>0</v>
      </c>
      <c r="BI317" s="49">
        <v>0</v>
      </c>
      <c r="BJ317" s="48">
        <v>23</v>
      </c>
      <c r="BK317" s="49">
        <v>92</v>
      </c>
      <c r="BL317" s="48">
        <v>25</v>
      </c>
    </row>
    <row r="318" spans="1:64" ht="15">
      <c r="A318" s="64" t="s">
        <v>425</v>
      </c>
      <c r="B318" s="64" t="s">
        <v>522</v>
      </c>
      <c r="C318" s="65" t="s">
        <v>5416</v>
      </c>
      <c r="D318" s="66">
        <v>3</v>
      </c>
      <c r="E318" s="67" t="s">
        <v>132</v>
      </c>
      <c r="F318" s="68">
        <v>32</v>
      </c>
      <c r="G318" s="65"/>
      <c r="H318" s="69"/>
      <c r="I318" s="70"/>
      <c r="J318" s="70"/>
      <c r="K318" s="34" t="s">
        <v>65</v>
      </c>
      <c r="L318" s="77">
        <v>318</v>
      </c>
      <c r="M318" s="77"/>
      <c r="N318" s="72"/>
      <c r="O318" s="79" t="s">
        <v>528</v>
      </c>
      <c r="P318" s="81">
        <v>43581.07271990741</v>
      </c>
      <c r="Q318" s="79" t="s">
        <v>738</v>
      </c>
      <c r="R318" s="79"/>
      <c r="S318" s="79"/>
      <c r="T318" s="79"/>
      <c r="U318" s="79"/>
      <c r="V318" s="82" t="s">
        <v>1198</v>
      </c>
      <c r="W318" s="81">
        <v>43581.07271990741</v>
      </c>
      <c r="X318" s="82" t="s">
        <v>1448</v>
      </c>
      <c r="Y318" s="79"/>
      <c r="Z318" s="79"/>
      <c r="AA318" s="85" t="s">
        <v>1707</v>
      </c>
      <c r="AB318" s="79"/>
      <c r="AC318" s="79" t="b">
        <v>0</v>
      </c>
      <c r="AD318" s="79">
        <v>0</v>
      </c>
      <c r="AE318" s="85" t="s">
        <v>1796</v>
      </c>
      <c r="AF318" s="79" t="b">
        <v>0</v>
      </c>
      <c r="AG318" s="79" t="s">
        <v>1797</v>
      </c>
      <c r="AH318" s="79"/>
      <c r="AI318" s="85" t="s">
        <v>1760</v>
      </c>
      <c r="AJ318" s="79" t="b">
        <v>0</v>
      </c>
      <c r="AK318" s="79">
        <v>0</v>
      </c>
      <c r="AL318" s="85" t="s">
        <v>1760</v>
      </c>
      <c r="AM318" s="79" t="s">
        <v>1807</v>
      </c>
      <c r="AN318" s="79" t="b">
        <v>0</v>
      </c>
      <c r="AO318" s="85" t="s">
        <v>1707</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12</v>
      </c>
      <c r="BC318" s="78" t="str">
        <f>REPLACE(INDEX(GroupVertices[Group],MATCH(Edges[[#This Row],[Vertex 2]],GroupVertices[Vertex],0)),1,1,"")</f>
        <v>12</v>
      </c>
      <c r="BD318" s="48"/>
      <c r="BE318" s="49"/>
      <c r="BF318" s="48"/>
      <c r="BG318" s="49"/>
      <c r="BH318" s="48"/>
      <c r="BI318" s="49"/>
      <c r="BJ318" s="48"/>
      <c r="BK318" s="49"/>
      <c r="BL318" s="48"/>
    </row>
    <row r="319" spans="1:64" ht="15">
      <c r="A319" s="64" t="s">
        <v>425</v>
      </c>
      <c r="B319" s="64" t="s">
        <v>523</v>
      </c>
      <c r="C319" s="65" t="s">
        <v>5416</v>
      </c>
      <c r="D319" s="66">
        <v>3</v>
      </c>
      <c r="E319" s="67" t="s">
        <v>132</v>
      </c>
      <c r="F319" s="68">
        <v>32</v>
      </c>
      <c r="G319" s="65"/>
      <c r="H319" s="69"/>
      <c r="I319" s="70"/>
      <c r="J319" s="70"/>
      <c r="K319" s="34" t="s">
        <v>65</v>
      </c>
      <c r="L319" s="77">
        <v>319</v>
      </c>
      <c r="M319" s="77"/>
      <c r="N319" s="72"/>
      <c r="O319" s="79" t="s">
        <v>528</v>
      </c>
      <c r="P319" s="81">
        <v>43581.07271990741</v>
      </c>
      <c r="Q319" s="79" t="s">
        <v>738</v>
      </c>
      <c r="R319" s="79"/>
      <c r="S319" s="79"/>
      <c r="T319" s="79"/>
      <c r="U319" s="79"/>
      <c r="V319" s="82" t="s">
        <v>1198</v>
      </c>
      <c r="W319" s="81">
        <v>43581.07271990741</v>
      </c>
      <c r="X319" s="82" t="s">
        <v>1448</v>
      </c>
      <c r="Y319" s="79"/>
      <c r="Z319" s="79"/>
      <c r="AA319" s="85" t="s">
        <v>1707</v>
      </c>
      <c r="AB319" s="79"/>
      <c r="AC319" s="79" t="b">
        <v>0</v>
      </c>
      <c r="AD319" s="79">
        <v>0</v>
      </c>
      <c r="AE319" s="85" t="s">
        <v>1796</v>
      </c>
      <c r="AF319" s="79" t="b">
        <v>0</v>
      </c>
      <c r="AG319" s="79" t="s">
        <v>1797</v>
      </c>
      <c r="AH319" s="79"/>
      <c r="AI319" s="85" t="s">
        <v>1760</v>
      </c>
      <c r="AJ319" s="79" t="b">
        <v>0</v>
      </c>
      <c r="AK319" s="79">
        <v>0</v>
      </c>
      <c r="AL319" s="85" t="s">
        <v>1760</v>
      </c>
      <c r="AM319" s="79" t="s">
        <v>1807</v>
      </c>
      <c r="AN319" s="79" t="b">
        <v>0</v>
      </c>
      <c r="AO319" s="85" t="s">
        <v>1707</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12</v>
      </c>
      <c r="BC319" s="78" t="str">
        <f>REPLACE(INDEX(GroupVertices[Group],MATCH(Edges[[#This Row],[Vertex 2]],GroupVertices[Vertex],0)),1,1,"")</f>
        <v>12</v>
      </c>
      <c r="BD319" s="48"/>
      <c r="BE319" s="49"/>
      <c r="BF319" s="48"/>
      <c r="BG319" s="49"/>
      <c r="BH319" s="48"/>
      <c r="BI319" s="49"/>
      <c r="BJ319" s="48"/>
      <c r="BK319" s="49"/>
      <c r="BL319" s="48"/>
    </row>
    <row r="320" spans="1:64" ht="15">
      <c r="A320" s="64" t="s">
        <v>425</v>
      </c>
      <c r="B320" s="64" t="s">
        <v>524</v>
      </c>
      <c r="C320" s="65" t="s">
        <v>5416</v>
      </c>
      <c r="D320" s="66">
        <v>3</v>
      </c>
      <c r="E320" s="67" t="s">
        <v>132</v>
      </c>
      <c r="F320" s="68">
        <v>32</v>
      </c>
      <c r="G320" s="65"/>
      <c r="H320" s="69"/>
      <c r="I320" s="70"/>
      <c r="J320" s="70"/>
      <c r="K320" s="34" t="s">
        <v>65</v>
      </c>
      <c r="L320" s="77">
        <v>320</v>
      </c>
      <c r="M320" s="77"/>
      <c r="N320" s="72"/>
      <c r="O320" s="79" t="s">
        <v>528</v>
      </c>
      <c r="P320" s="81">
        <v>43581.07271990741</v>
      </c>
      <c r="Q320" s="79" t="s">
        <v>738</v>
      </c>
      <c r="R320" s="79"/>
      <c r="S320" s="79"/>
      <c r="T320" s="79"/>
      <c r="U320" s="79"/>
      <c r="V320" s="82" t="s">
        <v>1198</v>
      </c>
      <c r="W320" s="81">
        <v>43581.07271990741</v>
      </c>
      <c r="X320" s="82" t="s">
        <v>1448</v>
      </c>
      <c r="Y320" s="79"/>
      <c r="Z320" s="79"/>
      <c r="AA320" s="85" t="s">
        <v>1707</v>
      </c>
      <c r="AB320" s="79"/>
      <c r="AC320" s="79" t="b">
        <v>0</v>
      </c>
      <c r="AD320" s="79">
        <v>0</v>
      </c>
      <c r="AE320" s="85" t="s">
        <v>1796</v>
      </c>
      <c r="AF320" s="79" t="b">
        <v>0</v>
      </c>
      <c r="AG320" s="79" t="s">
        <v>1797</v>
      </c>
      <c r="AH320" s="79"/>
      <c r="AI320" s="85" t="s">
        <v>1760</v>
      </c>
      <c r="AJ320" s="79" t="b">
        <v>0</v>
      </c>
      <c r="AK320" s="79">
        <v>0</v>
      </c>
      <c r="AL320" s="85" t="s">
        <v>1760</v>
      </c>
      <c r="AM320" s="79" t="s">
        <v>1807</v>
      </c>
      <c r="AN320" s="79" t="b">
        <v>0</v>
      </c>
      <c r="AO320" s="85" t="s">
        <v>1707</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12</v>
      </c>
      <c r="BC320" s="78" t="str">
        <f>REPLACE(INDEX(GroupVertices[Group],MATCH(Edges[[#This Row],[Vertex 2]],GroupVertices[Vertex],0)),1,1,"")</f>
        <v>12</v>
      </c>
      <c r="BD320" s="48"/>
      <c r="BE320" s="49"/>
      <c r="BF320" s="48"/>
      <c r="BG320" s="49"/>
      <c r="BH320" s="48"/>
      <c r="BI320" s="49"/>
      <c r="BJ320" s="48"/>
      <c r="BK320" s="49"/>
      <c r="BL320" s="48"/>
    </row>
    <row r="321" spans="1:64" ht="15">
      <c r="A321" s="64" t="s">
        <v>425</v>
      </c>
      <c r="B321" s="64" t="s">
        <v>525</v>
      </c>
      <c r="C321" s="65" t="s">
        <v>5416</v>
      </c>
      <c r="D321" s="66">
        <v>3</v>
      </c>
      <c r="E321" s="67" t="s">
        <v>132</v>
      </c>
      <c r="F321" s="68">
        <v>32</v>
      </c>
      <c r="G321" s="65"/>
      <c r="H321" s="69"/>
      <c r="I321" s="70"/>
      <c r="J321" s="70"/>
      <c r="K321" s="34" t="s">
        <v>65</v>
      </c>
      <c r="L321" s="77">
        <v>321</v>
      </c>
      <c r="M321" s="77"/>
      <c r="N321" s="72"/>
      <c r="O321" s="79" t="s">
        <v>529</v>
      </c>
      <c r="P321" s="81">
        <v>43581.07271990741</v>
      </c>
      <c r="Q321" s="79" t="s">
        <v>738</v>
      </c>
      <c r="R321" s="79"/>
      <c r="S321" s="79"/>
      <c r="T321" s="79"/>
      <c r="U321" s="79"/>
      <c r="V321" s="82" t="s">
        <v>1198</v>
      </c>
      <c r="W321" s="81">
        <v>43581.07271990741</v>
      </c>
      <c r="X321" s="82" t="s">
        <v>1448</v>
      </c>
      <c r="Y321" s="79"/>
      <c r="Z321" s="79"/>
      <c r="AA321" s="85" t="s">
        <v>1707</v>
      </c>
      <c r="AB321" s="79"/>
      <c r="AC321" s="79" t="b">
        <v>0</v>
      </c>
      <c r="AD321" s="79">
        <v>0</v>
      </c>
      <c r="AE321" s="85" t="s">
        <v>1796</v>
      </c>
      <c r="AF321" s="79" t="b">
        <v>0</v>
      </c>
      <c r="AG321" s="79" t="s">
        <v>1797</v>
      </c>
      <c r="AH321" s="79"/>
      <c r="AI321" s="85" t="s">
        <v>1760</v>
      </c>
      <c r="AJ321" s="79" t="b">
        <v>0</v>
      </c>
      <c r="AK321" s="79">
        <v>0</v>
      </c>
      <c r="AL321" s="85" t="s">
        <v>1760</v>
      </c>
      <c r="AM321" s="79" t="s">
        <v>1807</v>
      </c>
      <c r="AN321" s="79" t="b">
        <v>0</v>
      </c>
      <c r="AO321" s="85" t="s">
        <v>1707</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12</v>
      </c>
      <c r="BC321" s="78" t="str">
        <f>REPLACE(INDEX(GroupVertices[Group],MATCH(Edges[[#This Row],[Vertex 2]],GroupVertices[Vertex],0)),1,1,"")</f>
        <v>12</v>
      </c>
      <c r="BD321" s="48">
        <v>0</v>
      </c>
      <c r="BE321" s="49">
        <v>0</v>
      </c>
      <c r="BF321" s="48">
        <v>4</v>
      </c>
      <c r="BG321" s="49">
        <v>10.81081081081081</v>
      </c>
      <c r="BH321" s="48">
        <v>0</v>
      </c>
      <c r="BI321" s="49">
        <v>0</v>
      </c>
      <c r="BJ321" s="48">
        <v>33</v>
      </c>
      <c r="BK321" s="49">
        <v>89.1891891891892</v>
      </c>
      <c r="BL321" s="48">
        <v>37</v>
      </c>
    </row>
    <row r="322" spans="1:64" ht="15">
      <c r="A322" s="64" t="s">
        <v>426</v>
      </c>
      <c r="B322" s="64" t="s">
        <v>426</v>
      </c>
      <c r="C322" s="65" t="s">
        <v>5416</v>
      </c>
      <c r="D322" s="66">
        <v>3</v>
      </c>
      <c r="E322" s="67" t="s">
        <v>132</v>
      </c>
      <c r="F322" s="68">
        <v>32</v>
      </c>
      <c r="G322" s="65"/>
      <c r="H322" s="69"/>
      <c r="I322" s="70"/>
      <c r="J322" s="70"/>
      <c r="K322" s="34" t="s">
        <v>65</v>
      </c>
      <c r="L322" s="77">
        <v>322</v>
      </c>
      <c r="M322" s="77"/>
      <c r="N322" s="72"/>
      <c r="O322" s="79" t="s">
        <v>176</v>
      </c>
      <c r="P322" s="81">
        <v>43581.20957175926</v>
      </c>
      <c r="Q322" s="79" t="s">
        <v>739</v>
      </c>
      <c r="R322" s="82" t="s">
        <v>846</v>
      </c>
      <c r="S322" s="79" t="s">
        <v>919</v>
      </c>
      <c r="T322" s="79"/>
      <c r="U322" s="79"/>
      <c r="V322" s="82" t="s">
        <v>1199</v>
      </c>
      <c r="W322" s="81">
        <v>43581.20957175926</v>
      </c>
      <c r="X322" s="82" t="s">
        <v>1449</v>
      </c>
      <c r="Y322" s="79"/>
      <c r="Z322" s="79"/>
      <c r="AA322" s="85" t="s">
        <v>1708</v>
      </c>
      <c r="AB322" s="79"/>
      <c r="AC322" s="79" t="b">
        <v>0</v>
      </c>
      <c r="AD322" s="79">
        <v>1</v>
      </c>
      <c r="AE322" s="85" t="s">
        <v>1760</v>
      </c>
      <c r="AF322" s="79" t="b">
        <v>0</v>
      </c>
      <c r="AG322" s="79" t="s">
        <v>1797</v>
      </c>
      <c r="AH322" s="79"/>
      <c r="AI322" s="85" t="s">
        <v>1760</v>
      </c>
      <c r="AJ322" s="79" t="b">
        <v>0</v>
      </c>
      <c r="AK322" s="79">
        <v>0</v>
      </c>
      <c r="AL322" s="85" t="s">
        <v>1760</v>
      </c>
      <c r="AM322" s="79" t="s">
        <v>1838</v>
      </c>
      <c r="AN322" s="79" t="b">
        <v>0</v>
      </c>
      <c r="AO322" s="85" t="s">
        <v>1708</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v>0</v>
      </c>
      <c r="BE322" s="49">
        <v>0</v>
      </c>
      <c r="BF322" s="48">
        <v>1</v>
      </c>
      <c r="BG322" s="49">
        <v>8.333333333333334</v>
      </c>
      <c r="BH322" s="48">
        <v>0</v>
      </c>
      <c r="BI322" s="49">
        <v>0</v>
      </c>
      <c r="BJ322" s="48">
        <v>11</v>
      </c>
      <c r="BK322" s="49">
        <v>91.66666666666667</v>
      </c>
      <c r="BL322" s="48">
        <v>12</v>
      </c>
    </row>
    <row r="323" spans="1:64" ht="15">
      <c r="A323" s="64" t="s">
        <v>427</v>
      </c>
      <c r="B323" s="64" t="s">
        <v>427</v>
      </c>
      <c r="C323" s="65" t="s">
        <v>5416</v>
      </c>
      <c r="D323" s="66">
        <v>3</v>
      </c>
      <c r="E323" s="67" t="s">
        <v>132</v>
      </c>
      <c r="F323" s="68">
        <v>32</v>
      </c>
      <c r="G323" s="65"/>
      <c r="H323" s="69"/>
      <c r="I323" s="70"/>
      <c r="J323" s="70"/>
      <c r="K323" s="34" t="s">
        <v>65</v>
      </c>
      <c r="L323" s="77">
        <v>323</v>
      </c>
      <c r="M323" s="77"/>
      <c r="N323" s="72"/>
      <c r="O323" s="79" t="s">
        <v>176</v>
      </c>
      <c r="P323" s="81">
        <v>43580.7472337963</v>
      </c>
      <c r="Q323" s="79" t="s">
        <v>740</v>
      </c>
      <c r="R323" s="82" t="s">
        <v>847</v>
      </c>
      <c r="S323" s="79" t="s">
        <v>920</v>
      </c>
      <c r="T323" s="79" t="s">
        <v>934</v>
      </c>
      <c r="U323" s="79"/>
      <c r="V323" s="82" t="s">
        <v>1200</v>
      </c>
      <c r="W323" s="81">
        <v>43580.7472337963</v>
      </c>
      <c r="X323" s="82" t="s">
        <v>1450</v>
      </c>
      <c r="Y323" s="79"/>
      <c r="Z323" s="79"/>
      <c r="AA323" s="85" t="s">
        <v>1709</v>
      </c>
      <c r="AB323" s="79"/>
      <c r="AC323" s="79" t="b">
        <v>0</v>
      </c>
      <c r="AD323" s="79">
        <v>2</v>
      </c>
      <c r="AE323" s="85" t="s">
        <v>1760</v>
      </c>
      <c r="AF323" s="79" t="b">
        <v>0</v>
      </c>
      <c r="AG323" s="79" t="s">
        <v>1797</v>
      </c>
      <c r="AH323" s="79"/>
      <c r="AI323" s="85" t="s">
        <v>1760</v>
      </c>
      <c r="AJ323" s="79" t="b">
        <v>0</v>
      </c>
      <c r="AK323" s="79">
        <v>2</v>
      </c>
      <c r="AL323" s="85" t="s">
        <v>1760</v>
      </c>
      <c r="AM323" s="79" t="s">
        <v>1808</v>
      </c>
      <c r="AN323" s="79" t="b">
        <v>0</v>
      </c>
      <c r="AO323" s="85" t="s">
        <v>1709</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20</v>
      </c>
      <c r="BC323" s="78" t="str">
        <f>REPLACE(INDEX(GroupVertices[Group],MATCH(Edges[[#This Row],[Vertex 2]],GroupVertices[Vertex],0)),1,1,"")</f>
        <v>20</v>
      </c>
      <c r="BD323" s="48">
        <v>0</v>
      </c>
      <c r="BE323" s="49">
        <v>0</v>
      </c>
      <c r="BF323" s="48">
        <v>2</v>
      </c>
      <c r="BG323" s="49">
        <v>5.2631578947368425</v>
      </c>
      <c r="BH323" s="48">
        <v>0</v>
      </c>
      <c r="BI323" s="49">
        <v>0</v>
      </c>
      <c r="BJ323" s="48">
        <v>36</v>
      </c>
      <c r="BK323" s="49">
        <v>94.73684210526316</v>
      </c>
      <c r="BL323" s="48">
        <v>38</v>
      </c>
    </row>
    <row r="324" spans="1:64" ht="15">
      <c r="A324" s="64" t="s">
        <v>428</v>
      </c>
      <c r="B324" s="64" t="s">
        <v>427</v>
      </c>
      <c r="C324" s="65" t="s">
        <v>5416</v>
      </c>
      <c r="D324" s="66">
        <v>3</v>
      </c>
      <c r="E324" s="67" t="s">
        <v>132</v>
      </c>
      <c r="F324" s="68">
        <v>32</v>
      </c>
      <c r="G324" s="65"/>
      <c r="H324" s="69"/>
      <c r="I324" s="70"/>
      <c r="J324" s="70"/>
      <c r="K324" s="34" t="s">
        <v>65</v>
      </c>
      <c r="L324" s="77">
        <v>324</v>
      </c>
      <c r="M324" s="77"/>
      <c r="N324" s="72"/>
      <c r="O324" s="79" t="s">
        <v>528</v>
      </c>
      <c r="P324" s="81">
        <v>43581.26126157407</v>
      </c>
      <c r="Q324" s="79" t="s">
        <v>727</v>
      </c>
      <c r="R324" s="79"/>
      <c r="S324" s="79"/>
      <c r="T324" s="79"/>
      <c r="U324" s="79"/>
      <c r="V324" s="82" t="s">
        <v>1201</v>
      </c>
      <c r="W324" s="81">
        <v>43581.26126157407</v>
      </c>
      <c r="X324" s="82" t="s">
        <v>1451</v>
      </c>
      <c r="Y324" s="79"/>
      <c r="Z324" s="79"/>
      <c r="AA324" s="85" t="s">
        <v>1710</v>
      </c>
      <c r="AB324" s="79"/>
      <c r="AC324" s="79" t="b">
        <v>0</v>
      </c>
      <c r="AD324" s="79">
        <v>0</v>
      </c>
      <c r="AE324" s="85" t="s">
        <v>1760</v>
      </c>
      <c r="AF324" s="79" t="b">
        <v>0</v>
      </c>
      <c r="AG324" s="79" t="s">
        <v>1797</v>
      </c>
      <c r="AH324" s="79"/>
      <c r="AI324" s="85" t="s">
        <v>1760</v>
      </c>
      <c r="AJ324" s="79" t="b">
        <v>0</v>
      </c>
      <c r="AK324" s="79">
        <v>2</v>
      </c>
      <c r="AL324" s="85" t="s">
        <v>1709</v>
      </c>
      <c r="AM324" s="79" t="s">
        <v>1807</v>
      </c>
      <c r="AN324" s="79" t="b">
        <v>0</v>
      </c>
      <c r="AO324" s="85" t="s">
        <v>1709</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20</v>
      </c>
      <c r="BC324" s="78" t="str">
        <f>REPLACE(INDEX(GroupVertices[Group],MATCH(Edges[[#This Row],[Vertex 2]],GroupVertices[Vertex],0)),1,1,"")</f>
        <v>20</v>
      </c>
      <c r="BD324" s="48">
        <v>0</v>
      </c>
      <c r="BE324" s="49">
        <v>0</v>
      </c>
      <c r="BF324" s="48">
        <v>1</v>
      </c>
      <c r="BG324" s="49">
        <v>4.545454545454546</v>
      </c>
      <c r="BH324" s="48">
        <v>0</v>
      </c>
      <c r="BI324" s="49">
        <v>0</v>
      </c>
      <c r="BJ324" s="48">
        <v>21</v>
      </c>
      <c r="BK324" s="49">
        <v>95.45454545454545</v>
      </c>
      <c r="BL324" s="48">
        <v>22</v>
      </c>
    </row>
    <row r="325" spans="1:64" ht="15">
      <c r="A325" s="64" t="s">
        <v>429</v>
      </c>
      <c r="B325" s="64" t="s">
        <v>429</v>
      </c>
      <c r="C325" s="65" t="s">
        <v>5416</v>
      </c>
      <c r="D325" s="66">
        <v>3</v>
      </c>
      <c r="E325" s="67" t="s">
        <v>132</v>
      </c>
      <c r="F325" s="68">
        <v>32</v>
      </c>
      <c r="G325" s="65"/>
      <c r="H325" s="69"/>
      <c r="I325" s="70"/>
      <c r="J325" s="70"/>
      <c r="K325" s="34" t="s">
        <v>65</v>
      </c>
      <c r="L325" s="77">
        <v>325</v>
      </c>
      <c r="M325" s="77"/>
      <c r="N325" s="72"/>
      <c r="O325" s="79" t="s">
        <v>176</v>
      </c>
      <c r="P325" s="81">
        <v>43581.30909722222</v>
      </c>
      <c r="Q325" s="79" t="s">
        <v>741</v>
      </c>
      <c r="R325" s="82" t="s">
        <v>754</v>
      </c>
      <c r="S325" s="79" t="s">
        <v>853</v>
      </c>
      <c r="T325" s="79" t="s">
        <v>966</v>
      </c>
      <c r="U325" s="82" t="s">
        <v>1014</v>
      </c>
      <c r="V325" s="82" t="s">
        <v>1014</v>
      </c>
      <c r="W325" s="81">
        <v>43581.30909722222</v>
      </c>
      <c r="X325" s="82" t="s">
        <v>1452</v>
      </c>
      <c r="Y325" s="79"/>
      <c r="Z325" s="79"/>
      <c r="AA325" s="85" t="s">
        <v>1711</v>
      </c>
      <c r="AB325" s="79"/>
      <c r="AC325" s="79" t="b">
        <v>0</v>
      </c>
      <c r="AD325" s="79">
        <v>0</v>
      </c>
      <c r="AE325" s="85" t="s">
        <v>1760</v>
      </c>
      <c r="AF325" s="79" t="b">
        <v>0</v>
      </c>
      <c r="AG325" s="79" t="s">
        <v>1797</v>
      </c>
      <c r="AH325" s="79"/>
      <c r="AI325" s="85" t="s">
        <v>1760</v>
      </c>
      <c r="AJ325" s="79" t="b">
        <v>0</v>
      </c>
      <c r="AK325" s="79">
        <v>0</v>
      </c>
      <c r="AL325" s="85" t="s">
        <v>1760</v>
      </c>
      <c r="AM325" s="79" t="s">
        <v>1813</v>
      </c>
      <c r="AN325" s="79" t="b">
        <v>0</v>
      </c>
      <c r="AO325" s="85" t="s">
        <v>1711</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1</v>
      </c>
      <c r="BC325" s="78" t="str">
        <f>REPLACE(INDEX(GroupVertices[Group],MATCH(Edges[[#This Row],[Vertex 2]],GroupVertices[Vertex],0)),1,1,"")</f>
        <v>1</v>
      </c>
      <c r="BD325" s="48">
        <v>1</v>
      </c>
      <c r="BE325" s="49">
        <v>3.125</v>
      </c>
      <c r="BF325" s="48">
        <v>0</v>
      </c>
      <c r="BG325" s="49">
        <v>0</v>
      </c>
      <c r="BH325" s="48">
        <v>0</v>
      </c>
      <c r="BI325" s="49">
        <v>0</v>
      </c>
      <c r="BJ325" s="48">
        <v>31</v>
      </c>
      <c r="BK325" s="49">
        <v>96.875</v>
      </c>
      <c r="BL325" s="48">
        <v>32</v>
      </c>
    </row>
    <row r="326" spans="1:64" ht="15">
      <c r="A326" s="64" t="s">
        <v>430</v>
      </c>
      <c r="B326" s="64" t="s">
        <v>512</v>
      </c>
      <c r="C326" s="65" t="s">
        <v>5416</v>
      </c>
      <c r="D326" s="66">
        <v>3</v>
      </c>
      <c r="E326" s="67" t="s">
        <v>132</v>
      </c>
      <c r="F326" s="68">
        <v>32</v>
      </c>
      <c r="G326" s="65"/>
      <c r="H326" s="69"/>
      <c r="I326" s="70"/>
      <c r="J326" s="70"/>
      <c r="K326" s="34" t="s">
        <v>65</v>
      </c>
      <c r="L326" s="77">
        <v>326</v>
      </c>
      <c r="M326" s="77"/>
      <c r="N326" s="72"/>
      <c r="O326" s="79" t="s">
        <v>528</v>
      </c>
      <c r="P326" s="81">
        <v>43579.41806712963</v>
      </c>
      <c r="Q326" s="79" t="s">
        <v>742</v>
      </c>
      <c r="R326" s="82" t="s">
        <v>848</v>
      </c>
      <c r="S326" s="79" t="s">
        <v>853</v>
      </c>
      <c r="T326" s="79"/>
      <c r="U326" s="82" t="s">
        <v>1015</v>
      </c>
      <c r="V326" s="82" t="s">
        <v>1015</v>
      </c>
      <c r="W326" s="81">
        <v>43579.41806712963</v>
      </c>
      <c r="X326" s="82" t="s">
        <v>1453</v>
      </c>
      <c r="Y326" s="79"/>
      <c r="Z326" s="79"/>
      <c r="AA326" s="85" t="s">
        <v>1712</v>
      </c>
      <c r="AB326" s="79"/>
      <c r="AC326" s="79" t="b">
        <v>0</v>
      </c>
      <c r="AD326" s="79">
        <v>0</v>
      </c>
      <c r="AE326" s="85" t="s">
        <v>1760</v>
      </c>
      <c r="AF326" s="79" t="b">
        <v>0</v>
      </c>
      <c r="AG326" s="79" t="s">
        <v>1797</v>
      </c>
      <c r="AH326" s="79"/>
      <c r="AI326" s="85" t="s">
        <v>1760</v>
      </c>
      <c r="AJ326" s="79" t="b">
        <v>0</v>
      </c>
      <c r="AK326" s="79">
        <v>1</v>
      </c>
      <c r="AL326" s="85" t="s">
        <v>1760</v>
      </c>
      <c r="AM326" s="79" t="s">
        <v>1824</v>
      </c>
      <c r="AN326" s="79" t="b">
        <v>0</v>
      </c>
      <c r="AO326" s="85" t="s">
        <v>1712</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13</v>
      </c>
      <c r="BC326" s="78" t="str">
        <f>REPLACE(INDEX(GroupVertices[Group],MATCH(Edges[[#This Row],[Vertex 2]],GroupVertices[Vertex],0)),1,1,"")</f>
        <v>13</v>
      </c>
      <c r="BD326" s="48">
        <v>2</v>
      </c>
      <c r="BE326" s="49">
        <v>5.2631578947368425</v>
      </c>
      <c r="BF326" s="48">
        <v>1</v>
      </c>
      <c r="BG326" s="49">
        <v>2.6315789473684212</v>
      </c>
      <c r="BH326" s="48">
        <v>0</v>
      </c>
      <c r="BI326" s="49">
        <v>0</v>
      </c>
      <c r="BJ326" s="48">
        <v>35</v>
      </c>
      <c r="BK326" s="49">
        <v>92.10526315789474</v>
      </c>
      <c r="BL326" s="48">
        <v>38</v>
      </c>
    </row>
    <row r="327" spans="1:64" ht="15">
      <c r="A327" s="64" t="s">
        <v>430</v>
      </c>
      <c r="B327" s="64" t="s">
        <v>430</v>
      </c>
      <c r="C327" s="65" t="s">
        <v>5416</v>
      </c>
      <c r="D327" s="66">
        <v>3</v>
      </c>
      <c r="E327" s="67" t="s">
        <v>132</v>
      </c>
      <c r="F327" s="68">
        <v>32</v>
      </c>
      <c r="G327" s="65"/>
      <c r="H327" s="69"/>
      <c r="I327" s="70"/>
      <c r="J327" s="70"/>
      <c r="K327" s="34" t="s">
        <v>65</v>
      </c>
      <c r="L327" s="77">
        <v>327</v>
      </c>
      <c r="M327" s="77"/>
      <c r="N327" s="72"/>
      <c r="O327" s="79" t="s">
        <v>176</v>
      </c>
      <c r="P327" s="81">
        <v>43581.37849537037</v>
      </c>
      <c r="Q327" s="79" t="s">
        <v>743</v>
      </c>
      <c r="R327" s="82" t="s">
        <v>831</v>
      </c>
      <c r="S327" s="79" t="s">
        <v>853</v>
      </c>
      <c r="T327" s="79"/>
      <c r="U327" s="82" t="s">
        <v>1016</v>
      </c>
      <c r="V327" s="82" t="s">
        <v>1016</v>
      </c>
      <c r="W327" s="81">
        <v>43581.37849537037</v>
      </c>
      <c r="X327" s="82" t="s">
        <v>1454</v>
      </c>
      <c r="Y327" s="79"/>
      <c r="Z327" s="79"/>
      <c r="AA327" s="85" t="s">
        <v>1713</v>
      </c>
      <c r="AB327" s="79"/>
      <c r="AC327" s="79" t="b">
        <v>0</v>
      </c>
      <c r="AD327" s="79">
        <v>0</v>
      </c>
      <c r="AE327" s="85" t="s">
        <v>1760</v>
      </c>
      <c r="AF327" s="79" t="b">
        <v>0</v>
      </c>
      <c r="AG327" s="79" t="s">
        <v>1797</v>
      </c>
      <c r="AH327" s="79"/>
      <c r="AI327" s="85" t="s">
        <v>1760</v>
      </c>
      <c r="AJ327" s="79" t="b">
        <v>0</v>
      </c>
      <c r="AK327" s="79">
        <v>0</v>
      </c>
      <c r="AL327" s="85" t="s">
        <v>1760</v>
      </c>
      <c r="AM327" s="79" t="s">
        <v>1824</v>
      </c>
      <c r="AN327" s="79" t="b">
        <v>0</v>
      </c>
      <c r="AO327" s="85" t="s">
        <v>1713</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13</v>
      </c>
      <c r="BC327" s="78" t="str">
        <f>REPLACE(INDEX(GroupVertices[Group],MATCH(Edges[[#This Row],[Vertex 2]],GroupVertices[Vertex],0)),1,1,"")</f>
        <v>13</v>
      </c>
      <c r="BD327" s="48">
        <v>2</v>
      </c>
      <c r="BE327" s="49">
        <v>6.0606060606060606</v>
      </c>
      <c r="BF327" s="48">
        <v>2</v>
      </c>
      <c r="BG327" s="49">
        <v>6.0606060606060606</v>
      </c>
      <c r="BH327" s="48">
        <v>0</v>
      </c>
      <c r="BI327" s="49">
        <v>0</v>
      </c>
      <c r="BJ327" s="48">
        <v>29</v>
      </c>
      <c r="BK327" s="49">
        <v>87.87878787878788</v>
      </c>
      <c r="BL327" s="48">
        <v>33</v>
      </c>
    </row>
    <row r="328" spans="1:64" ht="15">
      <c r="A328" s="64" t="s">
        <v>431</v>
      </c>
      <c r="B328" s="64" t="s">
        <v>343</v>
      </c>
      <c r="C328" s="65" t="s">
        <v>5416</v>
      </c>
      <c r="D328" s="66">
        <v>3</v>
      </c>
      <c r="E328" s="67" t="s">
        <v>132</v>
      </c>
      <c r="F328" s="68">
        <v>32</v>
      </c>
      <c r="G328" s="65"/>
      <c r="H328" s="69"/>
      <c r="I328" s="70"/>
      <c r="J328" s="70"/>
      <c r="K328" s="34" t="s">
        <v>66</v>
      </c>
      <c r="L328" s="77">
        <v>328</v>
      </c>
      <c r="M328" s="77"/>
      <c r="N328" s="72"/>
      <c r="O328" s="79" t="s">
        <v>528</v>
      </c>
      <c r="P328" s="81">
        <v>43572.54986111111</v>
      </c>
      <c r="Q328" s="79" t="s">
        <v>539</v>
      </c>
      <c r="R328" s="82" t="s">
        <v>756</v>
      </c>
      <c r="S328" s="79" t="s">
        <v>855</v>
      </c>
      <c r="T328" s="79"/>
      <c r="U328" s="79"/>
      <c r="V328" s="82" t="s">
        <v>1202</v>
      </c>
      <c r="W328" s="81">
        <v>43572.54986111111</v>
      </c>
      <c r="X328" s="82" t="s">
        <v>1455</v>
      </c>
      <c r="Y328" s="79"/>
      <c r="Z328" s="79"/>
      <c r="AA328" s="85" t="s">
        <v>1714</v>
      </c>
      <c r="AB328" s="79"/>
      <c r="AC328" s="79" t="b">
        <v>0</v>
      </c>
      <c r="AD328" s="79">
        <v>0</v>
      </c>
      <c r="AE328" s="85" t="s">
        <v>1760</v>
      </c>
      <c r="AF328" s="79" t="b">
        <v>0</v>
      </c>
      <c r="AG328" s="79" t="s">
        <v>1797</v>
      </c>
      <c r="AH328" s="79"/>
      <c r="AI328" s="85" t="s">
        <v>1760</v>
      </c>
      <c r="AJ328" s="79" t="b">
        <v>0</v>
      </c>
      <c r="AK328" s="79">
        <v>9</v>
      </c>
      <c r="AL328" s="85" t="s">
        <v>1715</v>
      </c>
      <c r="AM328" s="79" t="s">
        <v>1808</v>
      </c>
      <c r="AN328" s="79" t="b">
        <v>0</v>
      </c>
      <c r="AO328" s="85" t="s">
        <v>1715</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2</v>
      </c>
      <c r="BC328" s="78" t="str">
        <f>REPLACE(INDEX(GroupVertices[Group],MATCH(Edges[[#This Row],[Vertex 2]],GroupVertices[Vertex],0)),1,1,"")</f>
        <v>2</v>
      </c>
      <c r="BD328" s="48">
        <v>0</v>
      </c>
      <c r="BE328" s="49">
        <v>0</v>
      </c>
      <c r="BF328" s="48">
        <v>1</v>
      </c>
      <c r="BG328" s="49">
        <v>5.882352941176471</v>
      </c>
      <c r="BH328" s="48">
        <v>0</v>
      </c>
      <c r="BI328" s="49">
        <v>0</v>
      </c>
      <c r="BJ328" s="48">
        <v>16</v>
      </c>
      <c r="BK328" s="49">
        <v>94.11764705882354</v>
      </c>
      <c r="BL328" s="48">
        <v>17</v>
      </c>
    </row>
    <row r="329" spans="1:64" ht="15">
      <c r="A329" s="64" t="s">
        <v>343</v>
      </c>
      <c r="B329" s="64" t="s">
        <v>431</v>
      </c>
      <c r="C329" s="65" t="s">
        <v>5419</v>
      </c>
      <c r="D329" s="66">
        <v>3</v>
      </c>
      <c r="E329" s="67" t="s">
        <v>136</v>
      </c>
      <c r="F329" s="68">
        <v>14.666666666666668</v>
      </c>
      <c r="G329" s="65"/>
      <c r="H329" s="69"/>
      <c r="I329" s="70"/>
      <c r="J329" s="70"/>
      <c r="K329" s="34" t="s">
        <v>66</v>
      </c>
      <c r="L329" s="77">
        <v>329</v>
      </c>
      <c r="M329" s="77"/>
      <c r="N329" s="72"/>
      <c r="O329" s="79" t="s">
        <v>528</v>
      </c>
      <c r="P329" s="81">
        <v>43571.48699074074</v>
      </c>
      <c r="Q329" s="79" t="s">
        <v>744</v>
      </c>
      <c r="R329" s="82" t="s">
        <v>756</v>
      </c>
      <c r="S329" s="79" t="s">
        <v>855</v>
      </c>
      <c r="T329" s="79" t="s">
        <v>930</v>
      </c>
      <c r="U329" s="82" t="s">
        <v>1017</v>
      </c>
      <c r="V329" s="82" t="s">
        <v>1017</v>
      </c>
      <c r="W329" s="81">
        <v>43571.48699074074</v>
      </c>
      <c r="X329" s="82" t="s">
        <v>1456</v>
      </c>
      <c r="Y329" s="79"/>
      <c r="Z329" s="79"/>
      <c r="AA329" s="85" t="s">
        <v>1715</v>
      </c>
      <c r="AB329" s="79"/>
      <c r="AC329" s="79" t="b">
        <v>0</v>
      </c>
      <c r="AD329" s="79">
        <v>2</v>
      </c>
      <c r="AE329" s="85" t="s">
        <v>1760</v>
      </c>
      <c r="AF329" s="79" t="b">
        <v>0</v>
      </c>
      <c r="AG329" s="79" t="s">
        <v>1797</v>
      </c>
      <c r="AH329" s="79"/>
      <c r="AI329" s="85" t="s">
        <v>1760</v>
      </c>
      <c r="AJ329" s="79" t="b">
        <v>0</v>
      </c>
      <c r="AK329" s="79">
        <v>9</v>
      </c>
      <c r="AL329" s="85" t="s">
        <v>1760</v>
      </c>
      <c r="AM329" s="79" t="s">
        <v>1808</v>
      </c>
      <c r="AN329" s="79" t="b">
        <v>0</v>
      </c>
      <c r="AO329" s="85" t="s">
        <v>1715</v>
      </c>
      <c r="AP329" s="79" t="s">
        <v>1839</v>
      </c>
      <c r="AQ329" s="79">
        <v>0</v>
      </c>
      <c r="AR329" s="79">
        <v>0</v>
      </c>
      <c r="AS329" s="79"/>
      <c r="AT329" s="79"/>
      <c r="AU329" s="79"/>
      <c r="AV329" s="79"/>
      <c r="AW329" s="79"/>
      <c r="AX329" s="79"/>
      <c r="AY329" s="79"/>
      <c r="AZ329" s="79"/>
      <c r="BA329">
        <v>3</v>
      </c>
      <c r="BB329" s="78" t="str">
        <f>REPLACE(INDEX(GroupVertices[Group],MATCH(Edges[[#This Row],[Vertex 1]],GroupVertices[Vertex],0)),1,1,"")</f>
        <v>2</v>
      </c>
      <c r="BC329" s="78" t="str">
        <f>REPLACE(INDEX(GroupVertices[Group],MATCH(Edges[[#This Row],[Vertex 2]],GroupVertices[Vertex],0)),1,1,"")</f>
        <v>2</v>
      </c>
      <c r="BD329" s="48">
        <v>0</v>
      </c>
      <c r="BE329" s="49">
        <v>0</v>
      </c>
      <c r="BF329" s="48">
        <v>1</v>
      </c>
      <c r="BG329" s="49">
        <v>6.666666666666667</v>
      </c>
      <c r="BH329" s="48">
        <v>0</v>
      </c>
      <c r="BI329" s="49">
        <v>0</v>
      </c>
      <c r="BJ329" s="48">
        <v>14</v>
      </c>
      <c r="BK329" s="49">
        <v>93.33333333333333</v>
      </c>
      <c r="BL329" s="48">
        <v>15</v>
      </c>
    </row>
    <row r="330" spans="1:64" ht="15">
      <c r="A330" s="64" t="s">
        <v>343</v>
      </c>
      <c r="B330" s="64" t="s">
        <v>431</v>
      </c>
      <c r="C330" s="65" t="s">
        <v>5419</v>
      </c>
      <c r="D330" s="66">
        <v>3</v>
      </c>
      <c r="E330" s="67" t="s">
        <v>136</v>
      </c>
      <c r="F330" s="68">
        <v>14.666666666666668</v>
      </c>
      <c r="G330" s="65"/>
      <c r="H330" s="69"/>
      <c r="I330" s="70"/>
      <c r="J330" s="70"/>
      <c r="K330" s="34" t="s">
        <v>66</v>
      </c>
      <c r="L330" s="77">
        <v>330</v>
      </c>
      <c r="M330" s="77"/>
      <c r="N330" s="72"/>
      <c r="O330" s="79" t="s">
        <v>528</v>
      </c>
      <c r="P330" s="81">
        <v>43573.47545138889</v>
      </c>
      <c r="Q330" s="79" t="s">
        <v>661</v>
      </c>
      <c r="R330" s="82" t="s">
        <v>812</v>
      </c>
      <c r="S330" s="79" t="s">
        <v>900</v>
      </c>
      <c r="T330" s="79"/>
      <c r="U330" s="82" t="s">
        <v>1002</v>
      </c>
      <c r="V330" s="82" t="s">
        <v>1002</v>
      </c>
      <c r="W330" s="81">
        <v>43573.47545138889</v>
      </c>
      <c r="X330" s="82" t="s">
        <v>1355</v>
      </c>
      <c r="Y330" s="79"/>
      <c r="Z330" s="79"/>
      <c r="AA330" s="85" t="s">
        <v>1614</v>
      </c>
      <c r="AB330" s="79"/>
      <c r="AC330" s="79" t="b">
        <v>0</v>
      </c>
      <c r="AD330" s="79">
        <v>1</v>
      </c>
      <c r="AE330" s="85" t="s">
        <v>1760</v>
      </c>
      <c r="AF330" s="79" t="b">
        <v>0</v>
      </c>
      <c r="AG330" s="79" t="s">
        <v>1797</v>
      </c>
      <c r="AH330" s="79"/>
      <c r="AI330" s="85" t="s">
        <v>1760</v>
      </c>
      <c r="AJ330" s="79" t="b">
        <v>0</v>
      </c>
      <c r="AK330" s="79">
        <v>4</v>
      </c>
      <c r="AL330" s="85" t="s">
        <v>1760</v>
      </c>
      <c r="AM330" s="79" t="s">
        <v>1808</v>
      </c>
      <c r="AN330" s="79" t="b">
        <v>0</v>
      </c>
      <c r="AO330" s="85" t="s">
        <v>1614</v>
      </c>
      <c r="AP330" s="79" t="s">
        <v>176</v>
      </c>
      <c r="AQ330" s="79">
        <v>0</v>
      </c>
      <c r="AR330" s="79">
        <v>0</v>
      </c>
      <c r="AS330" s="79"/>
      <c r="AT330" s="79"/>
      <c r="AU330" s="79"/>
      <c r="AV330" s="79"/>
      <c r="AW330" s="79"/>
      <c r="AX330" s="79"/>
      <c r="AY330" s="79"/>
      <c r="AZ330" s="79"/>
      <c r="BA330">
        <v>3</v>
      </c>
      <c r="BB330" s="78" t="str">
        <f>REPLACE(INDEX(GroupVertices[Group],MATCH(Edges[[#This Row],[Vertex 1]],GroupVertices[Vertex],0)),1,1,"")</f>
        <v>2</v>
      </c>
      <c r="BC330" s="78" t="str">
        <f>REPLACE(INDEX(GroupVertices[Group],MATCH(Edges[[#This Row],[Vertex 2]],GroupVertices[Vertex],0)),1,1,"")</f>
        <v>2</v>
      </c>
      <c r="BD330" s="48"/>
      <c r="BE330" s="49"/>
      <c r="BF330" s="48"/>
      <c r="BG330" s="49"/>
      <c r="BH330" s="48"/>
      <c r="BI330" s="49"/>
      <c r="BJ330" s="48"/>
      <c r="BK330" s="49"/>
      <c r="BL330" s="48"/>
    </row>
    <row r="331" spans="1:64" ht="15">
      <c r="A331" s="64" t="s">
        <v>343</v>
      </c>
      <c r="B331" s="64" t="s">
        <v>431</v>
      </c>
      <c r="C331" s="65" t="s">
        <v>5419</v>
      </c>
      <c r="D331" s="66">
        <v>3</v>
      </c>
      <c r="E331" s="67" t="s">
        <v>136</v>
      </c>
      <c r="F331" s="68">
        <v>14.666666666666668</v>
      </c>
      <c r="G331" s="65"/>
      <c r="H331" s="69"/>
      <c r="I331" s="70"/>
      <c r="J331" s="70"/>
      <c r="K331" s="34" t="s">
        <v>66</v>
      </c>
      <c r="L331" s="77">
        <v>331</v>
      </c>
      <c r="M331" s="77"/>
      <c r="N331" s="72"/>
      <c r="O331" s="79" t="s">
        <v>528</v>
      </c>
      <c r="P331" s="81">
        <v>43578.58321759259</v>
      </c>
      <c r="Q331" s="79" t="s">
        <v>745</v>
      </c>
      <c r="R331" s="82" t="s">
        <v>756</v>
      </c>
      <c r="S331" s="79" t="s">
        <v>855</v>
      </c>
      <c r="T331" s="79" t="s">
        <v>930</v>
      </c>
      <c r="U331" s="82" t="s">
        <v>1018</v>
      </c>
      <c r="V331" s="82" t="s">
        <v>1018</v>
      </c>
      <c r="W331" s="81">
        <v>43578.58321759259</v>
      </c>
      <c r="X331" s="82" t="s">
        <v>1457</v>
      </c>
      <c r="Y331" s="79"/>
      <c r="Z331" s="79"/>
      <c r="AA331" s="85" t="s">
        <v>1716</v>
      </c>
      <c r="AB331" s="79"/>
      <c r="AC331" s="79" t="b">
        <v>0</v>
      </c>
      <c r="AD331" s="79">
        <v>3</v>
      </c>
      <c r="AE331" s="85" t="s">
        <v>1760</v>
      </c>
      <c r="AF331" s="79" t="b">
        <v>0</v>
      </c>
      <c r="AG331" s="79" t="s">
        <v>1797</v>
      </c>
      <c r="AH331" s="79"/>
      <c r="AI331" s="85" t="s">
        <v>1760</v>
      </c>
      <c r="AJ331" s="79" t="b">
        <v>0</v>
      </c>
      <c r="AK331" s="79">
        <v>5</v>
      </c>
      <c r="AL331" s="85" t="s">
        <v>1760</v>
      </c>
      <c r="AM331" s="79" t="s">
        <v>1808</v>
      </c>
      <c r="AN331" s="79" t="b">
        <v>0</v>
      </c>
      <c r="AO331" s="85" t="s">
        <v>1716</v>
      </c>
      <c r="AP331" s="79" t="s">
        <v>176</v>
      </c>
      <c r="AQ331" s="79">
        <v>0</v>
      </c>
      <c r="AR331" s="79">
        <v>0</v>
      </c>
      <c r="AS331" s="79"/>
      <c r="AT331" s="79"/>
      <c r="AU331" s="79"/>
      <c r="AV331" s="79"/>
      <c r="AW331" s="79"/>
      <c r="AX331" s="79"/>
      <c r="AY331" s="79"/>
      <c r="AZ331" s="79"/>
      <c r="BA331">
        <v>3</v>
      </c>
      <c r="BB331" s="78" t="str">
        <f>REPLACE(INDEX(GroupVertices[Group],MATCH(Edges[[#This Row],[Vertex 1]],GroupVertices[Vertex],0)),1,1,"")</f>
        <v>2</v>
      </c>
      <c r="BC331" s="78" t="str">
        <f>REPLACE(INDEX(GroupVertices[Group],MATCH(Edges[[#This Row],[Vertex 2]],GroupVertices[Vertex],0)),1,1,"")</f>
        <v>2</v>
      </c>
      <c r="BD331" s="48">
        <v>0</v>
      </c>
      <c r="BE331" s="49">
        <v>0</v>
      </c>
      <c r="BF331" s="48">
        <v>1</v>
      </c>
      <c r="BG331" s="49">
        <v>6.666666666666667</v>
      </c>
      <c r="BH331" s="48">
        <v>0</v>
      </c>
      <c r="BI331" s="49">
        <v>0</v>
      </c>
      <c r="BJ331" s="48">
        <v>14</v>
      </c>
      <c r="BK331" s="49">
        <v>93.33333333333333</v>
      </c>
      <c r="BL331" s="48">
        <v>15</v>
      </c>
    </row>
    <row r="332" spans="1:64" ht="15">
      <c r="A332" s="64" t="s">
        <v>432</v>
      </c>
      <c r="B332" s="64" t="s">
        <v>431</v>
      </c>
      <c r="C332" s="65" t="s">
        <v>5416</v>
      </c>
      <c r="D332" s="66">
        <v>3</v>
      </c>
      <c r="E332" s="67" t="s">
        <v>132</v>
      </c>
      <c r="F332" s="68">
        <v>32</v>
      </c>
      <c r="G332" s="65"/>
      <c r="H332" s="69"/>
      <c r="I332" s="70"/>
      <c r="J332" s="70"/>
      <c r="K332" s="34" t="s">
        <v>65</v>
      </c>
      <c r="L332" s="77">
        <v>332</v>
      </c>
      <c r="M332" s="77"/>
      <c r="N332" s="72"/>
      <c r="O332" s="79" t="s">
        <v>528</v>
      </c>
      <c r="P332" s="81">
        <v>43578.562731481485</v>
      </c>
      <c r="Q332" s="79" t="s">
        <v>746</v>
      </c>
      <c r="R332" s="82" t="s">
        <v>756</v>
      </c>
      <c r="S332" s="79" t="s">
        <v>855</v>
      </c>
      <c r="T332" s="79" t="s">
        <v>930</v>
      </c>
      <c r="U332" s="82" t="s">
        <v>1017</v>
      </c>
      <c r="V332" s="82" t="s">
        <v>1017</v>
      </c>
      <c r="W332" s="81">
        <v>43578.562731481485</v>
      </c>
      <c r="X332" s="82" t="s">
        <v>1458</v>
      </c>
      <c r="Y332" s="79"/>
      <c r="Z332" s="79"/>
      <c r="AA332" s="85" t="s">
        <v>1717</v>
      </c>
      <c r="AB332" s="79"/>
      <c r="AC332" s="79" t="b">
        <v>0</v>
      </c>
      <c r="AD332" s="79">
        <v>1</v>
      </c>
      <c r="AE332" s="85" t="s">
        <v>1760</v>
      </c>
      <c r="AF332" s="79" t="b">
        <v>0</v>
      </c>
      <c r="AG332" s="79" t="s">
        <v>1797</v>
      </c>
      <c r="AH332" s="79"/>
      <c r="AI332" s="85" t="s">
        <v>1760</v>
      </c>
      <c r="AJ332" s="79" t="b">
        <v>0</v>
      </c>
      <c r="AK332" s="79">
        <v>0</v>
      </c>
      <c r="AL332" s="85" t="s">
        <v>1760</v>
      </c>
      <c r="AM332" s="79" t="s">
        <v>1813</v>
      </c>
      <c r="AN332" s="79" t="b">
        <v>0</v>
      </c>
      <c r="AO332" s="85" t="s">
        <v>1717</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2</v>
      </c>
      <c r="BC332" s="78" t="str">
        <f>REPLACE(INDEX(GroupVertices[Group],MATCH(Edges[[#This Row],[Vertex 2]],GroupVertices[Vertex],0)),1,1,"")</f>
        <v>2</v>
      </c>
      <c r="BD332" s="48"/>
      <c r="BE332" s="49"/>
      <c r="BF332" s="48"/>
      <c r="BG332" s="49"/>
      <c r="BH332" s="48"/>
      <c r="BI332" s="49"/>
      <c r="BJ332" s="48"/>
      <c r="BK332" s="49"/>
      <c r="BL332" s="48"/>
    </row>
    <row r="333" spans="1:64" ht="15">
      <c r="A333" s="64" t="s">
        <v>432</v>
      </c>
      <c r="B333" s="64" t="s">
        <v>343</v>
      </c>
      <c r="C333" s="65" t="s">
        <v>5417</v>
      </c>
      <c r="D333" s="66">
        <v>3</v>
      </c>
      <c r="E333" s="67" t="s">
        <v>136</v>
      </c>
      <c r="F333" s="68">
        <v>23.333333333333336</v>
      </c>
      <c r="G333" s="65"/>
      <c r="H333" s="69"/>
      <c r="I333" s="70"/>
      <c r="J333" s="70"/>
      <c r="K333" s="34" t="s">
        <v>65</v>
      </c>
      <c r="L333" s="77">
        <v>333</v>
      </c>
      <c r="M333" s="77"/>
      <c r="N333" s="72"/>
      <c r="O333" s="79" t="s">
        <v>528</v>
      </c>
      <c r="P333" s="81">
        <v>43578.562731481485</v>
      </c>
      <c r="Q333" s="79" t="s">
        <v>746</v>
      </c>
      <c r="R333" s="82" t="s">
        <v>756</v>
      </c>
      <c r="S333" s="79" t="s">
        <v>855</v>
      </c>
      <c r="T333" s="79" t="s">
        <v>930</v>
      </c>
      <c r="U333" s="82" t="s">
        <v>1017</v>
      </c>
      <c r="V333" s="82" t="s">
        <v>1017</v>
      </c>
      <c r="W333" s="81">
        <v>43578.562731481485</v>
      </c>
      <c r="X333" s="82" t="s">
        <v>1458</v>
      </c>
      <c r="Y333" s="79"/>
      <c r="Z333" s="79"/>
      <c r="AA333" s="85" t="s">
        <v>1717</v>
      </c>
      <c r="AB333" s="79"/>
      <c r="AC333" s="79" t="b">
        <v>0</v>
      </c>
      <c r="AD333" s="79">
        <v>1</v>
      </c>
      <c r="AE333" s="85" t="s">
        <v>1760</v>
      </c>
      <c r="AF333" s="79" t="b">
        <v>0</v>
      </c>
      <c r="AG333" s="79" t="s">
        <v>1797</v>
      </c>
      <c r="AH333" s="79"/>
      <c r="AI333" s="85" t="s">
        <v>1760</v>
      </c>
      <c r="AJ333" s="79" t="b">
        <v>0</v>
      </c>
      <c r="AK333" s="79">
        <v>0</v>
      </c>
      <c r="AL333" s="85" t="s">
        <v>1760</v>
      </c>
      <c r="AM333" s="79" t="s">
        <v>1813</v>
      </c>
      <c r="AN333" s="79" t="b">
        <v>0</v>
      </c>
      <c r="AO333" s="85" t="s">
        <v>1717</v>
      </c>
      <c r="AP333" s="79" t="s">
        <v>176</v>
      </c>
      <c r="AQ333" s="79">
        <v>0</v>
      </c>
      <c r="AR333" s="79">
        <v>0</v>
      </c>
      <c r="AS333" s="79"/>
      <c r="AT333" s="79"/>
      <c r="AU333" s="79"/>
      <c r="AV333" s="79"/>
      <c r="AW333" s="79"/>
      <c r="AX333" s="79"/>
      <c r="AY333" s="79"/>
      <c r="AZ333" s="79"/>
      <c r="BA333">
        <v>2</v>
      </c>
      <c r="BB333" s="78" t="str">
        <f>REPLACE(INDEX(GroupVertices[Group],MATCH(Edges[[#This Row],[Vertex 1]],GroupVertices[Vertex],0)),1,1,"")</f>
        <v>2</v>
      </c>
      <c r="BC333" s="78" t="str">
        <f>REPLACE(INDEX(GroupVertices[Group],MATCH(Edges[[#This Row],[Vertex 2]],GroupVertices[Vertex],0)),1,1,"")</f>
        <v>2</v>
      </c>
      <c r="BD333" s="48">
        <v>0</v>
      </c>
      <c r="BE333" s="49">
        <v>0</v>
      </c>
      <c r="BF333" s="48">
        <v>1</v>
      </c>
      <c r="BG333" s="49">
        <v>5.882352941176471</v>
      </c>
      <c r="BH333" s="48">
        <v>0</v>
      </c>
      <c r="BI333" s="49">
        <v>0</v>
      </c>
      <c r="BJ333" s="48">
        <v>16</v>
      </c>
      <c r="BK333" s="49">
        <v>94.11764705882354</v>
      </c>
      <c r="BL333" s="48">
        <v>17</v>
      </c>
    </row>
    <row r="334" spans="1:64" ht="15">
      <c r="A334" s="64" t="s">
        <v>432</v>
      </c>
      <c r="B334" s="64" t="s">
        <v>343</v>
      </c>
      <c r="C334" s="65" t="s">
        <v>5417</v>
      </c>
      <c r="D334" s="66">
        <v>3</v>
      </c>
      <c r="E334" s="67" t="s">
        <v>136</v>
      </c>
      <c r="F334" s="68">
        <v>23.333333333333336</v>
      </c>
      <c r="G334" s="65"/>
      <c r="H334" s="69"/>
      <c r="I334" s="70"/>
      <c r="J334" s="70"/>
      <c r="K334" s="34" t="s">
        <v>65</v>
      </c>
      <c r="L334" s="77">
        <v>334</v>
      </c>
      <c r="M334" s="77"/>
      <c r="N334" s="72"/>
      <c r="O334" s="79" t="s">
        <v>528</v>
      </c>
      <c r="P334" s="81">
        <v>43581.37851851852</v>
      </c>
      <c r="Q334" s="79" t="s">
        <v>747</v>
      </c>
      <c r="R334" s="82" t="s">
        <v>849</v>
      </c>
      <c r="S334" s="79" t="s">
        <v>853</v>
      </c>
      <c r="T334" s="79" t="s">
        <v>967</v>
      </c>
      <c r="U334" s="82" t="s">
        <v>1019</v>
      </c>
      <c r="V334" s="82" t="s">
        <v>1019</v>
      </c>
      <c r="W334" s="81">
        <v>43581.37851851852</v>
      </c>
      <c r="X334" s="82" t="s">
        <v>1459</v>
      </c>
      <c r="Y334" s="79"/>
      <c r="Z334" s="79"/>
      <c r="AA334" s="85" t="s">
        <v>1718</v>
      </c>
      <c r="AB334" s="79"/>
      <c r="AC334" s="79" t="b">
        <v>0</v>
      </c>
      <c r="AD334" s="79">
        <v>1</v>
      </c>
      <c r="AE334" s="85" t="s">
        <v>1760</v>
      </c>
      <c r="AF334" s="79" t="b">
        <v>0</v>
      </c>
      <c r="AG334" s="79" t="s">
        <v>1797</v>
      </c>
      <c r="AH334" s="79"/>
      <c r="AI334" s="85" t="s">
        <v>1760</v>
      </c>
      <c r="AJ334" s="79" t="b">
        <v>0</v>
      </c>
      <c r="AK334" s="79">
        <v>0</v>
      </c>
      <c r="AL334" s="85" t="s">
        <v>1760</v>
      </c>
      <c r="AM334" s="79" t="s">
        <v>1813</v>
      </c>
      <c r="AN334" s="79" t="b">
        <v>0</v>
      </c>
      <c r="AO334" s="85" t="s">
        <v>1718</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2</v>
      </c>
      <c r="BC334" s="78" t="str">
        <f>REPLACE(INDEX(GroupVertices[Group],MATCH(Edges[[#This Row],[Vertex 2]],GroupVertices[Vertex],0)),1,1,"")</f>
        <v>2</v>
      </c>
      <c r="BD334" s="48"/>
      <c r="BE334" s="49"/>
      <c r="BF334" s="48"/>
      <c r="BG334" s="49"/>
      <c r="BH334" s="48"/>
      <c r="BI334" s="49"/>
      <c r="BJ334" s="48"/>
      <c r="BK334" s="49"/>
      <c r="BL334" s="48"/>
    </row>
    <row r="335" spans="1:64" ht="15">
      <c r="A335" s="64" t="s">
        <v>432</v>
      </c>
      <c r="B335" s="64" t="s">
        <v>526</v>
      </c>
      <c r="C335" s="65" t="s">
        <v>5416</v>
      </c>
      <c r="D335" s="66">
        <v>3</v>
      </c>
      <c r="E335" s="67" t="s">
        <v>132</v>
      </c>
      <c r="F335" s="68">
        <v>32</v>
      </c>
      <c r="G335" s="65"/>
      <c r="H335" s="69"/>
      <c r="I335" s="70"/>
      <c r="J335" s="70"/>
      <c r="K335" s="34" t="s">
        <v>65</v>
      </c>
      <c r="L335" s="77">
        <v>335</v>
      </c>
      <c r="M335" s="77"/>
      <c r="N335" s="72"/>
      <c r="O335" s="79" t="s">
        <v>528</v>
      </c>
      <c r="P335" s="81">
        <v>43581.37851851852</v>
      </c>
      <c r="Q335" s="79" t="s">
        <v>747</v>
      </c>
      <c r="R335" s="82" t="s">
        <v>849</v>
      </c>
      <c r="S335" s="79" t="s">
        <v>853</v>
      </c>
      <c r="T335" s="79" t="s">
        <v>967</v>
      </c>
      <c r="U335" s="82" t="s">
        <v>1019</v>
      </c>
      <c r="V335" s="82" t="s">
        <v>1019</v>
      </c>
      <c r="W335" s="81">
        <v>43581.37851851852</v>
      </c>
      <c r="X335" s="82" t="s">
        <v>1459</v>
      </c>
      <c r="Y335" s="79"/>
      <c r="Z335" s="79"/>
      <c r="AA335" s="85" t="s">
        <v>1718</v>
      </c>
      <c r="AB335" s="79"/>
      <c r="AC335" s="79" t="b">
        <v>0</v>
      </c>
      <c r="AD335" s="79">
        <v>1</v>
      </c>
      <c r="AE335" s="85" t="s">
        <v>1760</v>
      </c>
      <c r="AF335" s="79" t="b">
        <v>0</v>
      </c>
      <c r="AG335" s="79" t="s">
        <v>1797</v>
      </c>
      <c r="AH335" s="79"/>
      <c r="AI335" s="85" t="s">
        <v>1760</v>
      </c>
      <c r="AJ335" s="79" t="b">
        <v>0</v>
      </c>
      <c r="AK335" s="79">
        <v>0</v>
      </c>
      <c r="AL335" s="85" t="s">
        <v>1760</v>
      </c>
      <c r="AM335" s="79" t="s">
        <v>1813</v>
      </c>
      <c r="AN335" s="79" t="b">
        <v>0</v>
      </c>
      <c r="AO335" s="85" t="s">
        <v>1718</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2</v>
      </c>
      <c r="BC335" s="78" t="str">
        <f>REPLACE(INDEX(GroupVertices[Group],MATCH(Edges[[#This Row],[Vertex 2]],GroupVertices[Vertex],0)),1,1,"")</f>
        <v>2</v>
      </c>
      <c r="BD335" s="48">
        <v>0</v>
      </c>
      <c r="BE335" s="49">
        <v>0</v>
      </c>
      <c r="BF335" s="48">
        <v>1</v>
      </c>
      <c r="BG335" s="49">
        <v>6.666666666666667</v>
      </c>
      <c r="BH335" s="48">
        <v>0</v>
      </c>
      <c r="BI335" s="49">
        <v>0</v>
      </c>
      <c r="BJ335" s="48">
        <v>14</v>
      </c>
      <c r="BK335" s="49">
        <v>93.33333333333333</v>
      </c>
      <c r="BL335" s="48">
        <v>15</v>
      </c>
    </row>
    <row r="336" spans="1:64" ht="15">
      <c r="A336" s="64" t="s">
        <v>433</v>
      </c>
      <c r="B336" s="64" t="s">
        <v>433</v>
      </c>
      <c r="C336" s="65" t="s">
        <v>5416</v>
      </c>
      <c r="D336" s="66">
        <v>3</v>
      </c>
      <c r="E336" s="67" t="s">
        <v>132</v>
      </c>
      <c r="F336" s="68">
        <v>32</v>
      </c>
      <c r="G336" s="65"/>
      <c r="H336" s="69"/>
      <c r="I336" s="70"/>
      <c r="J336" s="70"/>
      <c r="K336" s="34" t="s">
        <v>65</v>
      </c>
      <c r="L336" s="77">
        <v>336</v>
      </c>
      <c r="M336" s="77"/>
      <c r="N336" s="72"/>
      <c r="O336" s="79" t="s">
        <v>176</v>
      </c>
      <c r="P336" s="81">
        <v>43581.38893518518</v>
      </c>
      <c r="Q336" s="79" t="s">
        <v>748</v>
      </c>
      <c r="R336" s="79"/>
      <c r="S336" s="79"/>
      <c r="T336" s="79"/>
      <c r="U336" s="79"/>
      <c r="V336" s="82" t="s">
        <v>1203</v>
      </c>
      <c r="W336" s="81">
        <v>43581.38893518518</v>
      </c>
      <c r="X336" s="82" t="s">
        <v>1460</v>
      </c>
      <c r="Y336" s="79"/>
      <c r="Z336" s="79"/>
      <c r="AA336" s="85" t="s">
        <v>1719</v>
      </c>
      <c r="AB336" s="79"/>
      <c r="AC336" s="79" t="b">
        <v>0</v>
      </c>
      <c r="AD336" s="79">
        <v>2</v>
      </c>
      <c r="AE336" s="85" t="s">
        <v>1760</v>
      </c>
      <c r="AF336" s="79" t="b">
        <v>0</v>
      </c>
      <c r="AG336" s="79" t="s">
        <v>1800</v>
      </c>
      <c r="AH336" s="79"/>
      <c r="AI336" s="85" t="s">
        <v>1760</v>
      </c>
      <c r="AJ336" s="79" t="b">
        <v>0</v>
      </c>
      <c r="AK336" s="79">
        <v>1</v>
      </c>
      <c r="AL336" s="85" t="s">
        <v>1760</v>
      </c>
      <c r="AM336" s="79" t="s">
        <v>1807</v>
      </c>
      <c r="AN336" s="79" t="b">
        <v>0</v>
      </c>
      <c r="AO336" s="85" t="s">
        <v>1719</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40</v>
      </c>
      <c r="BC336" s="78" t="str">
        <f>REPLACE(INDEX(GroupVertices[Group],MATCH(Edges[[#This Row],[Vertex 2]],GroupVertices[Vertex],0)),1,1,"")</f>
        <v>40</v>
      </c>
      <c r="BD336" s="48">
        <v>0</v>
      </c>
      <c r="BE336" s="49">
        <v>0</v>
      </c>
      <c r="BF336" s="48">
        <v>1</v>
      </c>
      <c r="BG336" s="49">
        <v>5.555555555555555</v>
      </c>
      <c r="BH336" s="48">
        <v>0</v>
      </c>
      <c r="BI336" s="49">
        <v>0</v>
      </c>
      <c r="BJ336" s="48">
        <v>17</v>
      </c>
      <c r="BK336" s="49">
        <v>94.44444444444444</v>
      </c>
      <c r="BL336" s="48">
        <v>18</v>
      </c>
    </row>
    <row r="337" spans="1:64" ht="15">
      <c r="A337" s="64" t="s">
        <v>434</v>
      </c>
      <c r="B337" s="64" t="s">
        <v>433</v>
      </c>
      <c r="C337" s="65" t="s">
        <v>5416</v>
      </c>
      <c r="D337" s="66">
        <v>3</v>
      </c>
      <c r="E337" s="67" t="s">
        <v>132</v>
      </c>
      <c r="F337" s="68">
        <v>32</v>
      </c>
      <c r="G337" s="65"/>
      <c r="H337" s="69"/>
      <c r="I337" s="70"/>
      <c r="J337" s="70"/>
      <c r="K337" s="34" t="s">
        <v>65</v>
      </c>
      <c r="L337" s="77">
        <v>337</v>
      </c>
      <c r="M337" s="77"/>
      <c r="N337" s="72"/>
      <c r="O337" s="79" t="s">
        <v>528</v>
      </c>
      <c r="P337" s="81">
        <v>43581.394895833335</v>
      </c>
      <c r="Q337" s="79" t="s">
        <v>749</v>
      </c>
      <c r="R337" s="79"/>
      <c r="S337" s="79"/>
      <c r="T337" s="79"/>
      <c r="U337" s="79"/>
      <c r="V337" s="82" t="s">
        <v>1204</v>
      </c>
      <c r="W337" s="81">
        <v>43581.394895833335</v>
      </c>
      <c r="X337" s="82" t="s">
        <v>1461</v>
      </c>
      <c r="Y337" s="79"/>
      <c r="Z337" s="79"/>
      <c r="AA337" s="85" t="s">
        <v>1720</v>
      </c>
      <c r="AB337" s="79"/>
      <c r="AC337" s="79" t="b">
        <v>0</v>
      </c>
      <c r="AD337" s="79">
        <v>0</v>
      </c>
      <c r="AE337" s="85" t="s">
        <v>1760</v>
      </c>
      <c r="AF337" s="79" t="b">
        <v>0</v>
      </c>
      <c r="AG337" s="79" t="s">
        <v>1800</v>
      </c>
      <c r="AH337" s="79"/>
      <c r="AI337" s="85" t="s">
        <v>1760</v>
      </c>
      <c r="AJ337" s="79" t="b">
        <v>0</v>
      </c>
      <c r="AK337" s="79">
        <v>1</v>
      </c>
      <c r="AL337" s="85" t="s">
        <v>1719</v>
      </c>
      <c r="AM337" s="79" t="s">
        <v>1814</v>
      </c>
      <c r="AN337" s="79" t="b">
        <v>0</v>
      </c>
      <c r="AO337" s="85" t="s">
        <v>1719</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40</v>
      </c>
      <c r="BC337" s="78" t="str">
        <f>REPLACE(INDEX(GroupVertices[Group],MATCH(Edges[[#This Row],[Vertex 2]],GroupVertices[Vertex],0)),1,1,"")</f>
        <v>40</v>
      </c>
      <c r="BD337" s="48">
        <v>0</v>
      </c>
      <c r="BE337" s="49">
        <v>0</v>
      </c>
      <c r="BF337" s="48">
        <v>1</v>
      </c>
      <c r="BG337" s="49">
        <v>5</v>
      </c>
      <c r="BH337" s="48">
        <v>0</v>
      </c>
      <c r="BI337" s="49">
        <v>0</v>
      </c>
      <c r="BJ337" s="48">
        <v>19</v>
      </c>
      <c r="BK337" s="49">
        <v>95</v>
      </c>
      <c r="BL337" s="48">
        <v>20</v>
      </c>
    </row>
    <row r="338" spans="1:64" ht="15">
      <c r="A338" s="64" t="s">
        <v>435</v>
      </c>
      <c r="B338" s="64" t="s">
        <v>527</v>
      </c>
      <c r="C338" s="65" t="s">
        <v>5416</v>
      </c>
      <c r="D338" s="66">
        <v>3</v>
      </c>
      <c r="E338" s="67" t="s">
        <v>132</v>
      </c>
      <c r="F338" s="68">
        <v>32</v>
      </c>
      <c r="G338" s="65"/>
      <c r="H338" s="69"/>
      <c r="I338" s="70"/>
      <c r="J338" s="70"/>
      <c r="K338" s="34" t="s">
        <v>65</v>
      </c>
      <c r="L338" s="77">
        <v>338</v>
      </c>
      <c r="M338" s="77"/>
      <c r="N338" s="72"/>
      <c r="O338" s="79" t="s">
        <v>528</v>
      </c>
      <c r="P338" s="81">
        <v>43581.40635416667</v>
      </c>
      <c r="Q338" s="79" t="s">
        <v>750</v>
      </c>
      <c r="R338" s="82" t="s">
        <v>850</v>
      </c>
      <c r="S338" s="79" t="s">
        <v>921</v>
      </c>
      <c r="T338" s="79" t="s">
        <v>968</v>
      </c>
      <c r="U338" s="82" t="s">
        <v>1020</v>
      </c>
      <c r="V338" s="82" t="s">
        <v>1020</v>
      </c>
      <c r="W338" s="81">
        <v>43581.40635416667</v>
      </c>
      <c r="X338" s="82" t="s">
        <v>1462</v>
      </c>
      <c r="Y338" s="79"/>
      <c r="Z338" s="79"/>
      <c r="AA338" s="85" t="s">
        <v>1721</v>
      </c>
      <c r="AB338" s="79"/>
      <c r="AC338" s="79" t="b">
        <v>0</v>
      </c>
      <c r="AD338" s="79">
        <v>0</v>
      </c>
      <c r="AE338" s="85" t="s">
        <v>1760</v>
      </c>
      <c r="AF338" s="79" t="b">
        <v>0</v>
      </c>
      <c r="AG338" s="79" t="s">
        <v>1797</v>
      </c>
      <c r="AH338" s="79"/>
      <c r="AI338" s="85" t="s">
        <v>1760</v>
      </c>
      <c r="AJ338" s="79" t="b">
        <v>0</v>
      </c>
      <c r="AK338" s="79">
        <v>0</v>
      </c>
      <c r="AL338" s="85" t="s">
        <v>1760</v>
      </c>
      <c r="AM338" s="79" t="s">
        <v>1813</v>
      </c>
      <c r="AN338" s="79" t="b">
        <v>0</v>
      </c>
      <c r="AO338" s="85" t="s">
        <v>1721</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39</v>
      </c>
      <c r="BC338" s="78" t="str">
        <f>REPLACE(INDEX(GroupVertices[Group],MATCH(Edges[[#This Row],[Vertex 2]],GroupVertices[Vertex],0)),1,1,"")</f>
        <v>39</v>
      </c>
      <c r="BD338" s="48">
        <v>1</v>
      </c>
      <c r="BE338" s="49">
        <v>5.2631578947368425</v>
      </c>
      <c r="BF338" s="48">
        <v>2</v>
      </c>
      <c r="BG338" s="49">
        <v>10.526315789473685</v>
      </c>
      <c r="BH338" s="48">
        <v>0</v>
      </c>
      <c r="BI338" s="49">
        <v>0</v>
      </c>
      <c r="BJ338" s="48">
        <v>16</v>
      </c>
      <c r="BK338" s="49">
        <v>84.21052631578948</v>
      </c>
      <c r="BL338" s="48">
        <v>19</v>
      </c>
    </row>
    <row r="339" spans="1:64" ht="15">
      <c r="A339" s="64" t="s">
        <v>436</v>
      </c>
      <c r="B339" s="64" t="s">
        <v>436</v>
      </c>
      <c r="C339" s="65" t="s">
        <v>5416</v>
      </c>
      <c r="D339" s="66">
        <v>3</v>
      </c>
      <c r="E339" s="67" t="s">
        <v>132</v>
      </c>
      <c r="F339" s="68">
        <v>32</v>
      </c>
      <c r="G339" s="65"/>
      <c r="H339" s="69"/>
      <c r="I339" s="70"/>
      <c r="J339" s="70"/>
      <c r="K339" s="34" t="s">
        <v>65</v>
      </c>
      <c r="L339" s="77">
        <v>339</v>
      </c>
      <c r="M339" s="77"/>
      <c r="N339" s="72"/>
      <c r="O339" s="79" t="s">
        <v>176</v>
      </c>
      <c r="P339" s="81">
        <v>43581.520833333336</v>
      </c>
      <c r="Q339" s="79" t="s">
        <v>751</v>
      </c>
      <c r="R339" s="82" t="s">
        <v>848</v>
      </c>
      <c r="S339" s="79" t="s">
        <v>853</v>
      </c>
      <c r="T339" s="79"/>
      <c r="U339" s="82" t="s">
        <v>1021</v>
      </c>
      <c r="V339" s="82" t="s">
        <v>1021</v>
      </c>
      <c r="W339" s="81">
        <v>43581.520833333336</v>
      </c>
      <c r="X339" s="82" t="s">
        <v>1463</v>
      </c>
      <c r="Y339" s="79"/>
      <c r="Z339" s="79"/>
      <c r="AA339" s="85" t="s">
        <v>1722</v>
      </c>
      <c r="AB339" s="79"/>
      <c r="AC339" s="79" t="b">
        <v>0</v>
      </c>
      <c r="AD339" s="79">
        <v>0</v>
      </c>
      <c r="AE339" s="85" t="s">
        <v>1760</v>
      </c>
      <c r="AF339" s="79" t="b">
        <v>0</v>
      </c>
      <c r="AG339" s="79" t="s">
        <v>1797</v>
      </c>
      <c r="AH339" s="79"/>
      <c r="AI339" s="85" t="s">
        <v>1760</v>
      </c>
      <c r="AJ339" s="79" t="b">
        <v>0</v>
      </c>
      <c r="AK339" s="79">
        <v>0</v>
      </c>
      <c r="AL339" s="85" t="s">
        <v>1760</v>
      </c>
      <c r="AM339" s="79" t="s">
        <v>1812</v>
      </c>
      <c r="AN339" s="79" t="b">
        <v>0</v>
      </c>
      <c r="AO339" s="85" t="s">
        <v>1722</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v>
      </c>
      <c r="BC339" s="78" t="str">
        <f>REPLACE(INDEX(GroupVertices[Group],MATCH(Edges[[#This Row],[Vertex 2]],GroupVertices[Vertex],0)),1,1,"")</f>
        <v>1</v>
      </c>
      <c r="BD339" s="48">
        <v>0</v>
      </c>
      <c r="BE339" s="49">
        <v>0</v>
      </c>
      <c r="BF339" s="48">
        <v>1</v>
      </c>
      <c r="BG339" s="49">
        <v>5</v>
      </c>
      <c r="BH339" s="48">
        <v>0</v>
      </c>
      <c r="BI339" s="49">
        <v>0</v>
      </c>
      <c r="BJ339" s="48">
        <v>19</v>
      </c>
      <c r="BK339" s="49">
        <v>95</v>
      </c>
      <c r="BL339" s="48">
        <v>20</v>
      </c>
    </row>
    <row r="340" spans="1:64" ht="15">
      <c r="A340" s="64" t="s">
        <v>437</v>
      </c>
      <c r="B340" s="64" t="s">
        <v>521</v>
      </c>
      <c r="C340" s="65" t="s">
        <v>5416</v>
      </c>
      <c r="D340" s="66">
        <v>3</v>
      </c>
      <c r="E340" s="67" t="s">
        <v>132</v>
      </c>
      <c r="F340" s="68">
        <v>32</v>
      </c>
      <c r="G340" s="65"/>
      <c r="H340" s="69"/>
      <c r="I340" s="70"/>
      <c r="J340" s="70"/>
      <c r="K340" s="34" t="s">
        <v>65</v>
      </c>
      <c r="L340" s="77">
        <v>340</v>
      </c>
      <c r="M340" s="77"/>
      <c r="N340" s="72"/>
      <c r="O340" s="79" t="s">
        <v>528</v>
      </c>
      <c r="P340" s="81">
        <v>43580.82986111111</v>
      </c>
      <c r="Q340" s="79" t="s">
        <v>752</v>
      </c>
      <c r="R340" s="82" t="s">
        <v>851</v>
      </c>
      <c r="S340" s="79" t="s">
        <v>856</v>
      </c>
      <c r="T340" s="79"/>
      <c r="U340" s="79"/>
      <c r="V340" s="82" t="s">
        <v>1205</v>
      </c>
      <c r="W340" s="81">
        <v>43580.82986111111</v>
      </c>
      <c r="X340" s="82" t="s">
        <v>1464</v>
      </c>
      <c r="Y340" s="79"/>
      <c r="Z340" s="79"/>
      <c r="AA340" s="85" t="s">
        <v>1723</v>
      </c>
      <c r="AB340" s="79"/>
      <c r="AC340" s="79" t="b">
        <v>0</v>
      </c>
      <c r="AD340" s="79">
        <v>25</v>
      </c>
      <c r="AE340" s="85" t="s">
        <v>1760</v>
      </c>
      <c r="AF340" s="79" t="b">
        <v>1</v>
      </c>
      <c r="AG340" s="79" t="s">
        <v>1797</v>
      </c>
      <c r="AH340" s="79"/>
      <c r="AI340" s="85" t="s">
        <v>1805</v>
      </c>
      <c r="AJ340" s="79" t="b">
        <v>0</v>
      </c>
      <c r="AK340" s="79">
        <v>8</v>
      </c>
      <c r="AL340" s="85" t="s">
        <v>1760</v>
      </c>
      <c r="AM340" s="79" t="s">
        <v>1812</v>
      </c>
      <c r="AN340" s="79" t="b">
        <v>0</v>
      </c>
      <c r="AO340" s="85" t="s">
        <v>1723</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4</v>
      </c>
      <c r="BC340" s="78" t="str">
        <f>REPLACE(INDEX(GroupVertices[Group],MATCH(Edges[[#This Row],[Vertex 2]],GroupVertices[Vertex],0)),1,1,"")</f>
        <v>4</v>
      </c>
      <c r="BD340" s="48">
        <v>0</v>
      </c>
      <c r="BE340" s="49">
        <v>0</v>
      </c>
      <c r="BF340" s="48">
        <v>2</v>
      </c>
      <c r="BG340" s="49">
        <v>9.523809523809524</v>
      </c>
      <c r="BH340" s="48">
        <v>0</v>
      </c>
      <c r="BI340" s="49">
        <v>0</v>
      </c>
      <c r="BJ340" s="48">
        <v>19</v>
      </c>
      <c r="BK340" s="49">
        <v>90.47619047619048</v>
      </c>
      <c r="BL340" s="48">
        <v>21</v>
      </c>
    </row>
    <row r="341" spans="1:64" ht="15">
      <c r="A341" s="64" t="s">
        <v>438</v>
      </c>
      <c r="B341" s="64" t="s">
        <v>521</v>
      </c>
      <c r="C341" s="65" t="s">
        <v>5416</v>
      </c>
      <c r="D341" s="66">
        <v>3</v>
      </c>
      <c r="E341" s="67" t="s">
        <v>132</v>
      </c>
      <c r="F341" s="68">
        <v>32</v>
      </c>
      <c r="G341" s="65"/>
      <c r="H341" s="69"/>
      <c r="I341" s="70"/>
      <c r="J341" s="70"/>
      <c r="K341" s="34" t="s">
        <v>65</v>
      </c>
      <c r="L341" s="77">
        <v>341</v>
      </c>
      <c r="M341" s="77"/>
      <c r="N341" s="72"/>
      <c r="O341" s="79" t="s">
        <v>528</v>
      </c>
      <c r="P341" s="81">
        <v>43581.551099537035</v>
      </c>
      <c r="Q341" s="79" t="s">
        <v>731</v>
      </c>
      <c r="R341" s="79"/>
      <c r="S341" s="79"/>
      <c r="T341" s="79"/>
      <c r="U341" s="79"/>
      <c r="V341" s="82" t="s">
        <v>1206</v>
      </c>
      <c r="W341" s="81">
        <v>43581.551099537035</v>
      </c>
      <c r="X341" s="82" t="s">
        <v>1465</v>
      </c>
      <c r="Y341" s="79"/>
      <c r="Z341" s="79"/>
      <c r="AA341" s="85" t="s">
        <v>1724</v>
      </c>
      <c r="AB341" s="79"/>
      <c r="AC341" s="79" t="b">
        <v>0</v>
      </c>
      <c r="AD341" s="79">
        <v>0</v>
      </c>
      <c r="AE341" s="85" t="s">
        <v>1760</v>
      </c>
      <c r="AF341" s="79" t="b">
        <v>1</v>
      </c>
      <c r="AG341" s="79" t="s">
        <v>1797</v>
      </c>
      <c r="AH341" s="79"/>
      <c r="AI341" s="85" t="s">
        <v>1805</v>
      </c>
      <c r="AJ341" s="79" t="b">
        <v>0</v>
      </c>
      <c r="AK341" s="79">
        <v>8</v>
      </c>
      <c r="AL341" s="85" t="s">
        <v>1723</v>
      </c>
      <c r="AM341" s="79" t="s">
        <v>1806</v>
      </c>
      <c r="AN341" s="79" t="b">
        <v>0</v>
      </c>
      <c r="AO341" s="85" t="s">
        <v>1723</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4</v>
      </c>
      <c r="BC341" s="78" t="str">
        <f>REPLACE(INDEX(GroupVertices[Group],MATCH(Edges[[#This Row],[Vertex 2]],GroupVertices[Vertex],0)),1,1,"")</f>
        <v>4</v>
      </c>
      <c r="BD341" s="48"/>
      <c r="BE341" s="49"/>
      <c r="BF341" s="48"/>
      <c r="BG341" s="49"/>
      <c r="BH341" s="48"/>
      <c r="BI341" s="49"/>
      <c r="BJ341" s="48"/>
      <c r="BK341" s="49"/>
      <c r="BL341" s="48"/>
    </row>
    <row r="342" spans="1:64" ht="15">
      <c r="A342" s="64" t="s">
        <v>438</v>
      </c>
      <c r="B342" s="64" t="s">
        <v>437</v>
      </c>
      <c r="C342" s="65" t="s">
        <v>5416</v>
      </c>
      <c r="D342" s="66">
        <v>3</v>
      </c>
      <c r="E342" s="67" t="s">
        <v>132</v>
      </c>
      <c r="F342" s="68">
        <v>32</v>
      </c>
      <c r="G342" s="65"/>
      <c r="H342" s="69"/>
      <c r="I342" s="70"/>
      <c r="J342" s="70"/>
      <c r="K342" s="34" t="s">
        <v>65</v>
      </c>
      <c r="L342" s="77">
        <v>342</v>
      </c>
      <c r="M342" s="77"/>
      <c r="N342" s="72"/>
      <c r="O342" s="79" t="s">
        <v>528</v>
      </c>
      <c r="P342" s="81">
        <v>43581.551099537035</v>
      </c>
      <c r="Q342" s="79" t="s">
        <v>731</v>
      </c>
      <c r="R342" s="79"/>
      <c r="S342" s="79"/>
      <c r="T342" s="79"/>
      <c r="U342" s="79"/>
      <c r="V342" s="82" t="s">
        <v>1206</v>
      </c>
      <c r="W342" s="81">
        <v>43581.551099537035</v>
      </c>
      <c r="X342" s="82" t="s">
        <v>1465</v>
      </c>
      <c r="Y342" s="79"/>
      <c r="Z342" s="79"/>
      <c r="AA342" s="85" t="s">
        <v>1724</v>
      </c>
      <c r="AB342" s="79"/>
      <c r="AC342" s="79" t="b">
        <v>0</v>
      </c>
      <c r="AD342" s="79">
        <v>0</v>
      </c>
      <c r="AE342" s="85" t="s">
        <v>1760</v>
      </c>
      <c r="AF342" s="79" t="b">
        <v>1</v>
      </c>
      <c r="AG342" s="79" t="s">
        <v>1797</v>
      </c>
      <c r="AH342" s="79"/>
      <c r="AI342" s="85" t="s">
        <v>1805</v>
      </c>
      <c r="AJ342" s="79" t="b">
        <v>0</v>
      </c>
      <c r="AK342" s="79">
        <v>8</v>
      </c>
      <c r="AL342" s="85" t="s">
        <v>1723</v>
      </c>
      <c r="AM342" s="79" t="s">
        <v>1806</v>
      </c>
      <c r="AN342" s="79" t="b">
        <v>0</v>
      </c>
      <c r="AO342" s="85" t="s">
        <v>1723</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4</v>
      </c>
      <c r="BC342" s="78" t="str">
        <f>REPLACE(INDEX(GroupVertices[Group],MATCH(Edges[[#This Row],[Vertex 2]],GroupVertices[Vertex],0)),1,1,"")</f>
        <v>4</v>
      </c>
      <c r="BD342" s="48">
        <v>0</v>
      </c>
      <c r="BE342" s="49">
        <v>0</v>
      </c>
      <c r="BF342" s="48">
        <v>2</v>
      </c>
      <c r="BG342" s="49">
        <v>8.695652173913043</v>
      </c>
      <c r="BH342" s="48">
        <v>0</v>
      </c>
      <c r="BI342" s="49">
        <v>0</v>
      </c>
      <c r="BJ342" s="48">
        <v>21</v>
      </c>
      <c r="BK342" s="49">
        <v>91.30434782608695</v>
      </c>
      <c r="BL342"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2"/>
    <dataValidation allowBlank="1" showErrorMessage="1" sqref="N2:N3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2"/>
    <dataValidation allowBlank="1" showInputMessage="1" promptTitle="Edge Color" prompt="To select an optional edge color, right-click and select Select Color on the right-click menu." sqref="C3:C342"/>
    <dataValidation allowBlank="1" showInputMessage="1" promptTitle="Edge Width" prompt="Enter an optional edge width between 1 and 10." errorTitle="Invalid Edge Width" error="The optional edge width must be a whole number between 1 and 10." sqref="D3:D342"/>
    <dataValidation allowBlank="1" showInputMessage="1" promptTitle="Edge Opacity" prompt="Enter an optional edge opacity between 0 (transparent) and 100 (opaque)." errorTitle="Invalid Edge Opacity" error="The optional edge opacity must be a whole number between 0 and 10." sqref="F3:F3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2">
      <formula1>ValidEdgeVisibilities</formula1>
    </dataValidation>
    <dataValidation allowBlank="1" showInputMessage="1" showErrorMessage="1" promptTitle="Vertex 1 Name" prompt="Enter the name of the edge's first vertex." sqref="A3:A342"/>
    <dataValidation allowBlank="1" showInputMessage="1" showErrorMessage="1" promptTitle="Vertex 2 Name" prompt="Enter the name of the edge's second vertex." sqref="B3:B342"/>
    <dataValidation allowBlank="1" showInputMessage="1" showErrorMessage="1" promptTitle="Edge Label" prompt="Enter an optional edge label." errorTitle="Invalid Edge Visibility" error="You have entered an unrecognized edge visibility.  Try selecting from the drop-down list instead." sqref="H3:H3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2"/>
  </dataValidations>
  <hyperlinks>
    <hyperlink ref="Q33" r:id="rId1" display="https://t.co/0v6eQR8Al1"/>
    <hyperlink ref="Q89" r:id="rId2" display="https://t.co/LhD1C3fy0p"/>
    <hyperlink ref="R5" r:id="rId3" display="https://wolfstreet.com/2019/04/16/largest-us-trucking-company-details-u-turn-of-trucking-boom/"/>
    <hyperlink ref="R6" r:id="rId4" display="https://www.ukhaulier.co.uk/news/road-transport/haulage/driver-shortage-parliamentary-group-needs-to-hear-from-hauliers/"/>
    <hyperlink ref="R7" r:id="rId5" display="https://www.ukhaulier.co.uk/news/road-transport/haulage/driver-shortage-parliamentary-group-needs-to-hear-from-hauliers/"/>
    <hyperlink ref="R8" r:id="rId6" display="https://www.ukhaulier.co.uk/news/road-transport/haulage/driver-shortage-parliamentary-group-needs-to-hear-from-hauliers/"/>
    <hyperlink ref="R9" r:id="rId7" display="https://www.ukhaulier.co.uk/news/road-transport/haulage/driver-shortage-parliamentary-group-needs-to-hear-from-hauliers/"/>
    <hyperlink ref="R10" r:id="rId8" display="https://www.marketsandmarkets.com/Market-Reports/semi-autonomous-truck-market-224614273.html"/>
    <hyperlink ref="R12" r:id="rId9" display="https://www.rha.uk.net/news/press-releases/2019-04-april/driver-shortage-%E2%80%93-parliamentary-group-needs-to-hear-from-hauliers"/>
    <hyperlink ref="R13" r:id="rId10" display="https://www.rha.uk.net/news/press-releases/2019-04-april/driver-shortage-%E2%80%93-parliamentary-group-needs-to-hear-from-hauliers"/>
    <hyperlink ref="R15" r:id="rId11" display="https://twitter.com/JulieChang1/status/1117061260066136066"/>
    <hyperlink ref="R17" r:id="rId12" display="https://www.ukhaulier.co.uk/news/road-transport/haulage/driver-shortage-parliamentary-group-needs-to-hear-from-hauliers/"/>
    <hyperlink ref="R23" r:id="rId13" display="https://www.autotrainingcentre.com/blog/4-practices-retaining-drivers-dispatch-school/?utm_content=89496665&amp;utm_medium=social&amp;utm_source=twitter&amp;hss_channel=tw-2321219312"/>
    <hyperlink ref="R24" r:id="rId14" display="https://www.riederstravis.com/truck-driver-shortage/"/>
    <hyperlink ref="R25" r:id="rId15" display="https://www.ashtonslegal.co.uk/insights/legal-news/our-ongoing-driver-shortage-crisis-where-to-now/"/>
    <hyperlink ref="R33" r:id="rId16" display="https://www.highplainspundit.com/2019/04/driver-shortage-causes-amarillo-to.html"/>
    <hyperlink ref="R34" r:id="rId17" display="https://kdkaradio.radio.com/articles/pittsburgh-public-schools-looking-eliminate-some-bus-routes-due-driver-shortage"/>
    <hyperlink ref="R35" r:id="rId18" display="https://www.texomashomepage.com/news/local-news/school-districts-assess-bus-driver-shortage/1933856764?utm_medium=social&amp;utm_source=twitter_TexomasHomepage"/>
    <hyperlink ref="R36" r:id="rId19" display="https://abc7amarillo.com/news/local/amarillo-city-transit-alternating-services-on-routes-22-23-due-to-driver-shortage"/>
    <hyperlink ref="R37" r:id="rId20" display="https://wolfstreet.com/2019/04/16/largest-us-trucking-company-details-u-turn-of-trucking-boom/"/>
    <hyperlink ref="R40" r:id="rId21" display="https://twitter.com/transport_messe/status/1116782304624619523"/>
    <hyperlink ref="R42" r:id="rId22" display="https://www.rha.uk.net/news/press-releases/2019-04-april/driver-shortage-%e2%80%93-parliamentary-group-needs-to-hear-from-hauliers"/>
    <hyperlink ref="R43" r:id="rId23" display="https://www.smerconish.com/news/2018/11/26/why-is-there-a-professional-driver-shortage"/>
    <hyperlink ref="R44" r:id="rId24" display="https://www.rha.uk.net/news/press-releases/2019-04-april/driver-shortage-%E2%80%93-parliamentary-group-needs-to-hear-from-hauliers"/>
    <hyperlink ref="R45" r:id="rId25" display="https://www.rha.uk.net/news/press-releases/2019-04-april/driver-shortage-%E2%80%93-parliamentary-group-needs-to-hear-from-hauliers"/>
    <hyperlink ref="R48" r:id="rId26" display="https://www.cnbc.com/2019/04/13/embark-tesla-tusimple-developing-driverless-trucks.html"/>
    <hyperlink ref="R49" r:id="rId27" display="https://www.commercialfleet.org/news/people-news/2019/03/20/a-fifth-of-driver-vacancies-unfilled-says-iru"/>
    <hyperlink ref="R51" r:id="rId28" display="https://lnkd.in/eAeYwk5"/>
    <hyperlink ref="R52" r:id="rId29" display="https://www.ttnews.com/articles/opinion-multiple-strategies-can-mitigate-driver-shortage?utm_source=twitter&amp;utm_medium=socialmedia&amp;utm_campaign=third%20partie&amp;utm_content=Opinion:%20Multiple%20Strategies%20Can%20Mitigate%20Driver%20Shortage"/>
    <hyperlink ref="R55" r:id="rId30" display="https://www.greenworldwide.com/is-the-truck-driver-shortage-real-study-questions-industry/"/>
    <hyperlink ref="R58" r:id="rId31" display="https://bakersfieldnow.com/news/local/truck-driver-shortage-in-kern-county"/>
    <hyperlink ref="R60" r:id="rId32" display="https://amp.businessinsider.com/women-truck-drivers-better-safer-trucker-shortage-2018-12"/>
    <hyperlink ref="R62" r:id="rId33" display="https://kmph.com/news/local/truck-driver-shortage-in-kern-county"/>
    <hyperlink ref="R63" r:id="rId34" display="https://kmph.com/news/local/truck-driver-shortage-in-kern-county"/>
    <hyperlink ref="R64" r:id="rId35" display="https://kmph.com/news/local/truck-driver-shortage-in-kern-county"/>
    <hyperlink ref="R71" r:id="rId36" display="https://goo.gl/alerts/VJaC5"/>
    <hyperlink ref="R72" r:id="rId37" display="https://goo.gl/alerts/VJaC5"/>
    <hyperlink ref="R73" r:id="rId38" display="https://www.kuebix.com/new-study-questions-validity-of-the-truck-driver-shortage/"/>
    <hyperlink ref="R74" r:id="rId39" display="https://www.trucker.com/drivers/driver-shortage-solutions"/>
    <hyperlink ref="R75" r:id="rId40" display="https://cdllife.com/2019/gamers-could-be-the-next-replacement-for-truckers-say-remotely-controlled-truck-developers/"/>
    <hyperlink ref="R76" r:id="rId41" display="https://twitter.com/alex_hallowell/status/1119270615339266048"/>
    <hyperlink ref="R78" r:id="rId42" display="https://www.freightwaves.com/news/tacking-shortage-women-truckers-canada?utm_campaign=Daily%20Newsletter&amp;utm_source=hs_email&amp;utm_medium=email&amp;utm_content=70608394&amp;_hsenc=p2ANqtz-812g-NzAa2MAwrdNffu7elGVC2t9ascSV652FHFwrjR3BZEib48xQiuYlXlD6XJRGDOryQ1fVtI1Z7UVhPYtUa7KcYU42jICfKbIZrQvF63-9yLsY&amp;_hsmi=70608394"/>
    <hyperlink ref="R81" r:id="rId43" display="https://www.denverpost.com/?p=3395779"/>
    <hyperlink ref="R82" r:id="rId44" display="https://www.denverpost.com/?p=3395779"/>
    <hyperlink ref="R83" r:id="rId45" display="https://www.denverpost.com/?p=3395779"/>
    <hyperlink ref="R84" r:id="rId46" display="https://www.protoolreviews.com/tools/power/accessories/apex-bits-impact-bits-nut-driver-and-bit-holders/44225/"/>
    <hyperlink ref="R86" r:id="rId47" display="https://asia.nikkei.com/Politics/Japan-puts-self-driving-transit-buses-to-the-test-next-year"/>
    <hyperlink ref="R87" r:id="rId48" display="https://www.ashtonstransport.co.uk/news/our-ongoing-driver-shortage-crisis-where-to-now"/>
    <hyperlink ref="R88" r:id="rId49" display="https://www.ashtonstransport.co.uk/news/our-ongoing-driver-shortage-crisis-where-to-now"/>
    <hyperlink ref="R89" r:id="rId50" display="https://www.ashtonslegal.co.uk/insights/legal-news/our-ongoing-driver-shortage-crisis-where-to-now/"/>
    <hyperlink ref="R95" r:id="rId51" display="https://www.youtube.com/watch?v=vMXivgUGVn8&amp;feature=youtu.be"/>
    <hyperlink ref="R96" r:id="rId52" display="https://s.einnews.com/z3Jd0W_m7g"/>
    <hyperlink ref="R98" r:id="rId53" display="http://fortune.com/2019/01/23/walmart-truck-driver-trucking-shortage/"/>
    <hyperlink ref="R101" r:id="rId54" display="https://mybcmea.bcmea.com/mybcmea_vancouver_work.aspx?category=All%20Categories&amp;detail=true"/>
    <hyperlink ref="R102" r:id="rId55" display="https://wolfstreet.com/2019/04/16/largest-us-trucking-company-details-u-turn-of-trucking-boom/"/>
    <hyperlink ref="R105" r:id="rId56" display="https://asia.nikkei.com/Politics/Japan-puts-self-driving-transit-buses-to-the-test-next-year"/>
    <hyperlink ref="R106" r:id="rId57" display="https://asia.nikkei.com/Politics/Japan-puts-self-driving-transit-buses-to-the-test-next-year"/>
    <hyperlink ref="R115" r:id="rId58" display="https://www.postjobfree.com/job/fg1nt7/rig-shipping-carriers-pool-united-states"/>
    <hyperlink ref="R116" r:id="rId59" display="https://www.postjobfree.com/job/fg1nt7/rig-shipping-carriers-pool-united-states"/>
    <hyperlink ref="R117" r:id="rId60" display="https://www.postjobfree.com/job/fg1nt7"/>
    <hyperlink ref="R118" r:id="rId61" display="https://www.bbc.co.uk/news/health-47646193"/>
    <hyperlink ref="R119" r:id="rId62" display="https://wolfstreet.com/2019/04/16/largest-us-trucking-company-details-u-turn-of-trucking-boom/"/>
    <hyperlink ref="R121" r:id="rId63" display="https://www.southcoasttoday.com/news/20190420/truck-driver-shortage-maybe-not"/>
    <hyperlink ref="R122" r:id="rId64" display="https://www.southcoasttoday.com/news/20190420/truck-driver-shortage-maybe-not"/>
    <hyperlink ref="R123" r:id="rId65" display="http://ow.ly/jtNg30otf4R"/>
    <hyperlink ref="R124" r:id="rId66" display="http://ow.ly/jtNg30otf4R"/>
    <hyperlink ref="R125" r:id="rId67" display="http://ow.ly/jtNg30otf4R"/>
    <hyperlink ref="R126" r:id="rId68" display="http://ow.ly/jtNg30otf4R"/>
    <hyperlink ref="R129" r:id="rId69" display="https://www-washingtonpost-com.cdn.ampproject.org/v/s/www.washingtonpost.com/amphtml/news/wonk/wp/2018/05/28/america-has-a-massive-truck-driver-shortage-heres-why-few-want-an-80000-job/?usqp=mq331AQCCAE%3D&amp;amp_js_v=0.1"/>
    <hyperlink ref="R130" r:id="rId70" display="https://www.businessinsider.in/the-federal-government-just-confirmed-what-americas-1-8-million-truck-drivers-have-been-saying-for-years-the-truck-driver-shortage-doesnt-really-exist/articleshow/68485451.cms?utm_sq=g1wymdrv69"/>
    <hyperlink ref="R144" r:id="rId71" display="https://morningconsult.com/opinions/americans-to-congress-pass-drive-safe-act-to-fix-crippling-truck-driver-shortage/"/>
    <hyperlink ref="R145" r:id="rId72" display="https://www.thegazette.com/subject/news/business/report-downplays-truck-driver-shortage-argues-better-pay-could-help-industry-20190421"/>
    <hyperlink ref="R146" r:id="rId73" display="https://www.thegazette.com/subject/news/business/report-downplays-truck-driver-shortage-argues-better-pay-could-help-industry-20190421"/>
    <hyperlink ref="R153" r:id="rId74" display="https://www.truckinginfo.com/327605/labor-department-analysis-questions-driver-shortage"/>
    <hyperlink ref="R157" r:id="rId75" display="https://sfbay.ca/2019/04/22/orinda-considers-permit-and-fee-programs-to-alleviate-parking-shortage/"/>
    <hyperlink ref="R159" r:id="rId76" display="https://www.linkedin.com/pulse/driver-retention-being-more-challenging-than-shortage-malhotra"/>
    <hyperlink ref="R160" r:id="rId77" display="https://www.linkedin.com/pulse/driver-retention-being-more-challenging-than-shortage-malhotra"/>
    <hyperlink ref="R161" r:id="rId78" display="https://www.thegazette.com/subject/news/business/report-downplays-truck-driver-shortage-argues-better-pay-could-help-industry-20190421?template=amphtml"/>
    <hyperlink ref="R162" r:id="rId79" display="https://www.thegazette.com/subject/news/business/report-downplays-truck-driver-shortage-argues-better-pay-could-help-industry-20190421?template=amphtml"/>
    <hyperlink ref="R163" r:id="rId80" display="https://truckerworld.uk/l/1885"/>
    <hyperlink ref="R164" r:id="rId81" display="https://truckerworld.uk/l/188h"/>
    <hyperlink ref="R165" r:id="rId82" display="https://truckerworld.uk/l/188t"/>
    <hyperlink ref="R166" r:id="rId83" display="https://truckerworld.uk/l/189b"/>
    <hyperlink ref="R170" r:id="rId84" display="https://sf.curbed.com/2018/12/6/18129164/muni-sfmta-driver-shortage-meltdown-wages-vallie-brown"/>
    <hyperlink ref="R171" r:id="rId85" display="https://sf.curbed.com/2018/12/6/18129164/muni-sfmta-driver-shortage-meltdown-wages-vallie-brown"/>
    <hyperlink ref="R172" r:id="rId86" display="https://www.euronews.com/2019/03/26/road-trip-day-7-europe-s-truck-driver-shortage"/>
    <hyperlink ref="R173" r:id="rId87" display="https://www.euronews.com/2019/03/26/road-trip-day-7-europe-s-truck-driver-shortage"/>
    <hyperlink ref="R174" r:id="rId88" display="https://www.euronews.com/2019/03/26/road-trip-day-7-europe-s-truck-driver-shortage"/>
    <hyperlink ref="R186" r:id="rId89" display="https://www.icontainers.com/us/2019/04/23/how-the-us-trucking-shortage-has-affected-ocean-freight-logistics/?utm_source=twitter&amp;utm_medium=organic&amp;utm_campaign=how-the-us-trucking-shortage-has-affected-ocean-freight-logistics"/>
    <hyperlink ref="R187" r:id="rId90" display="https://handyshippingguide.com/shipping-news/mp-calls-for-road-haulage-interests-to-speak-up-on-skills-and-staff-shortage-in-logistics_11865"/>
    <hyperlink ref="R188" r:id="rId91" display="https://www.rha.uk.net/news/press-releases/2019-04-april/driver-shortage-%E2%80%93-parliamentary-group-needs-to-hear-from-hauliers"/>
    <hyperlink ref="R189" r:id="rId92" display="https://www.rha.uk.net/news/press-releases/2019-04-april/driver-shortage-%E2%80%93-parliamentary-group-needs-to-hear-from-hauliers"/>
    <hyperlink ref="R190" r:id="rId93" display="https://www.southcoasttoday.com/news/20190420/truck-driver-shortage-maybe-not"/>
    <hyperlink ref="R191" r:id="rId94" display="https://news.rha.uk.net/#continuous:page-6363"/>
    <hyperlink ref="R194" r:id="rId95" display="https://www.rha.uk.net/news/press-releases/2019-04-april/driver-shortage-%E2%80%93-parliamentary-group-needs-to-hear-from-hauliers"/>
    <hyperlink ref="R195" r:id="rId96" display="https://www.rha.uk.net/news/press-releases/2019-04-april/driver-shortage-%E2%80%93-parliamentary-group-needs-to-hear-from-hauliers"/>
    <hyperlink ref="R196" r:id="rId97" display="https://www.thegazette.com/subject/news/business/report-downplays-truck-driver-shortage-argues-better-pay-could-help-industry-20190421?template=amphtml"/>
    <hyperlink ref="R197" r:id="rId98" display="https://trib.al/p06XGYp"/>
    <hyperlink ref="R198" r:id="rId99" display="https://trib.al/p06XGYp"/>
    <hyperlink ref="R199" r:id="rId100" display="http://fortune.com/2019/03/02/us-trucker-shortage/"/>
    <hyperlink ref="R200" r:id="rId101" display="http://fortune.com/2019/03/02/us-trucker-shortage/"/>
    <hyperlink ref="R201" r:id="rId102" display="http://fortune.com/2019/03/02/us-trucker-shortage/"/>
    <hyperlink ref="R202" r:id="rId103" display="https://trib.al/iVJOhTQ"/>
    <hyperlink ref="R203" r:id="rId104" display="https://trib.al/iVJOhTQ"/>
    <hyperlink ref="R204" r:id="rId105" display="https://trib.al/iVJOhTQ"/>
    <hyperlink ref="R205" r:id="rId106" display="https://trib.al/iVJOhTQ"/>
    <hyperlink ref="R206" r:id="rId107" display="https://www.mlive.com/news/ann-arbor/2019/04/driver-shortage-prompts-lincoln-schools-to-consider-privatized-busing.html"/>
    <hyperlink ref="R209" r:id="rId108" display="https://www.ttnews.com/articles/there-truck-driver-shortage-or-not-ata-says-research-paper-made-critical-errors"/>
    <hyperlink ref="R211" r:id="rId109" display="https://www.kare11.com/video/news/local/kare11-sunrise/field-trips-hurt-by-minnesotas-school-bus-driver-shortage/89-aa8c1b38-0c42-46f7-b211-fb4055086196"/>
    <hyperlink ref="R212" r:id="rId110" display="https://www.mlive.com/news/ann-arbor/2019/04/driver-shortage-prompts-lincoln-schools-to-consider-privatized-busing.html"/>
    <hyperlink ref="R215" r:id="rId111" display="https://www.joplinglobe.com/news/local_news/joplin-suspends-saturday-trolley-maps-service/article_3c8d1cfc-dca9-5f53-a0cc-800050f30fca.html#utm_campaign=blox&amp;utm_source=twitter&amp;utm_medium=social"/>
    <hyperlink ref="R217" r:id="rId112" display="https://kmph.com/news/local/truck-driver-shortage-in-kern-county"/>
    <hyperlink ref="R218" r:id="rId113" display="https://www.thegazette.com/subject/news/business/report-downplays-truck-driver-shortage-argues-better-pay-could-help-industry-20190421"/>
    <hyperlink ref="R219" r:id="rId114" display="https://www.9and10news.com/2019/04/23/mesick-schools-faces-bus-driver-shortage/"/>
    <hyperlink ref="R220" r:id="rId115" display="https://www.ukhaulier.co.uk/news/road-transport/haulage/driver-shortage-parliamentary-group-needs-to-hear-from-hauliers/"/>
    <hyperlink ref="R221" r:id="rId116" display="https://www.ukhaulier.co.uk/news/road-transport/haulage/driver-shortage-parliamentary-group-needs-to-hear-from-hauliers/"/>
    <hyperlink ref="R226" r:id="rId117" display="https://lnkd.in/g73FEvA"/>
    <hyperlink ref="R238" r:id="rId118" display="https://forwardermagazine.com/driver-shortage-parliamentary-group-needs-to-hear-from-hauliers/"/>
    <hyperlink ref="R239" r:id="rId119" display="https://forwardermagazine.com/driver-shortage-parliamentary-group-needs-to-hear-from-hauliers/"/>
    <hyperlink ref="R240" r:id="rId120" display="https://www.rha.uk.net/news/press-releases/2019-04-april/driver-shortage-%E2%80%93-parliamentary-group-needs-to-hear-from-hauliers"/>
    <hyperlink ref="R241" r:id="rId121" display="https://www.rha.uk.net/news/press-releases/2019-04-april/driver-shortage-%E2%80%93-parliamentary-group-needs-to-hear-from-hauliers"/>
    <hyperlink ref="R244" r:id="rId122" display="https://twitter.com/Land_Line_Mag/status/1120808565176856576"/>
    <hyperlink ref="R247" r:id="rId123" display="https://www.businessinsider.com/us-xpress-new-training-program-truck-driver-shortage-2019-2?utm_source=twitter&amp;utm_medium=referral&amp;utm_content=topbar&amp;utm_term=desktop&amp;referrer=twitter"/>
    <hyperlink ref="R248" r:id="rId124" display="https://www.thegazette.com/subject/news/business/report-downplays-truck-driver-shortage-argues-better-pay-could-help-industry-20190421"/>
    <hyperlink ref="R249" r:id="rId125" display="https://www.autotrainingcentre.com/blog/4-practices-retaining-drivers-dispatch-school/?utm_content=89493863&amp;utm_medium=social&amp;utm_source=twitter&amp;hss_channel=tw-2511210782"/>
    <hyperlink ref="R250" r:id="rId126" display="https://www.autotrainingcentre.com/blog/4-tips-power-driver-shortage-dispatch-training/?utm_content=90120493&amp;utm_medium=social&amp;utm_source=twitter&amp;hss_channel=tw-2511210782"/>
    <hyperlink ref="R251" r:id="rId127" display="http://www.landlinemag.com/Story.aspx?StoryID=74112"/>
    <hyperlink ref="R257" r:id="rId128" display="http://www.landlinemag.com/Story.aspx?StoryID=74112"/>
    <hyperlink ref="R259" r:id="rId129" display="https://www.healthcaredive.com/news/graying-doctors-patients-to-fuel-122k-physician-shortage-by-2032-aamc-war/553327/"/>
    <hyperlink ref="R260" r:id="rId130" display="https://theshopmag.com/features/exclusive-driver-shortage-creates-hurdles-fast-growing-meyer-distributing?utm_source=theshop.ly&amp;utm_medium=urlshortener"/>
    <hyperlink ref="R265" r:id="rId131" display="https://www.manpower.co.uk/staticpages/10307/a-new-solution-for-today-s-driver-shortage/"/>
    <hyperlink ref="R266" r:id="rId132" display="https://www.manpowergroup.co.uk/the-word-on-work/new-partership-driver-shortage/"/>
    <hyperlink ref="R267" r:id="rId133" display="https://youtu.be/hoj73v5DDJ4"/>
    <hyperlink ref="R272" r:id="rId134" display="https://www.autotrainingcentre.com/blog/4-practices-retaining-drivers-dispatch-school/?utm_content=89583861&amp;utm_medium=social&amp;utm_source=twitter&amp;hss_channel=tw-1416369786"/>
    <hyperlink ref="R274" r:id="rId135" display="https://www.tryfleet.com/blog/truck-driver-shortage?utm_content=88009453&amp;utm_medium=social&amp;utm_source=twitter&amp;hss_channel=tw-3145961315"/>
    <hyperlink ref="R275" r:id="rId136" display="https://observer-reporter.com/truck-driver-shortage-affecting-business/article_86b3d794-5a28-11e9-8d2a-8bb422623e83.html?utm_medium=social&amp;utm_source=twitter&amp;utm_campaign=user-share"/>
    <hyperlink ref="R276" r:id="rId137" display="https://www.thestreet.com/markets/truck-driver-shortage-may-triple-by-2026-analysts-say-14650452"/>
    <hyperlink ref="R277" r:id="rId138" display="https://www.usatoday.com/story/money/2018/04/26/truck-driver-shortage-raises-prices/535870002/"/>
    <hyperlink ref="R278" r:id="rId139" display="https://www.rha.uk.net/news/press-releases/2019-04-april/driver-shortage-%E2%80%93-parliamentary-group-needs-to-hear-from-hauliers"/>
    <hyperlink ref="R280" r:id="rId140" display="http://www.themover.co.uk/european-news/2019/04/25/driver-shortage-parliamentary-group-urgently-needs-your-comments-survey-open-until-tuesday-30-april-"/>
    <hyperlink ref="R283" r:id="rId141" display="https://theloadstar.com/fta-calls-for-urgent-action-as-uk-faces-worsening-driver-and-logistics-staff-shortage/"/>
    <hyperlink ref="R284" r:id="rId142" display="https://www.rha.uk.net/news/press-releases/2019-04-april/driver-shortage-%E2%80%93-parliamentary-group-needs-to-hear-from-hauliers"/>
    <hyperlink ref="R285" r:id="rId143" display="https://www.rha.uk.net/news/press-releases/2019-04-april/driver-shortage-%E2%80%93-parliamentary-group-needs-to-hear-from-hauliers"/>
    <hyperlink ref="R287" r:id="rId144" display="https://www.rha.uk.net/news/press-releases/2019-04-april/driver-shortage-%E2%80%93-parliamentary-group-needs-to-hear-from-hauliers"/>
    <hyperlink ref="R288" r:id="rId145" display="https://www.rha.uk.net/news/press-releases/2019-04-april/driver-shortage-%E2%80%93-parliamentary-group-needs-to-hear-from-hauliers"/>
    <hyperlink ref="R289" r:id="rId146" display="https://www.rha.uk.net/news/press-releases/2019-04-april/driver-shortage-%E2%80%93-parliamentary-group-needs-to-hear-from-hauliers"/>
    <hyperlink ref="R290" r:id="rId147" display="https://www.rha.uk.net/news/press-releases/2019-04-april/driver-shortage-%E2%80%93-parliamentary-group-needs-to-hear-from-hauliers"/>
    <hyperlink ref="R291" r:id="rId148" display="https://theloadstar.com/us-rail-freight-operators-capitalise-on-truck-driver-shortage-to-win-new-business/"/>
    <hyperlink ref="R292" r:id="rId149" display="https://www.huffpost.com/entry/trucker-shortage-under-21_n_5c953d8de4b057f7330aa71f?ncid=engmodushpmg00000004&amp;utm_content=buffer6f056&amp;utm_medium=social&amp;utm_source=twitter.com&amp;utm_campaign=buffer"/>
    <hyperlink ref="R295" r:id="rId150" display="https://www.pdisoftware.com/blog/trucking-companies-driver-shortage/"/>
    <hyperlink ref="R297" r:id="rId151" display="https://observer-reporter.com/truck-driver-shortage-affecting-business/article_86b3d794-5a28-11e9-8d2a-8bb422623e83.html"/>
    <hyperlink ref="R303" r:id="rId152" display="https://www.southcoasttoday.com/news/20190420/truck-driver-shortage-maybe-not"/>
    <hyperlink ref="R304" r:id="rId153" display="https://observer-reporter.com/truck-driver-shortage-affecting-business/article_86b3d794-5a28-11e9-8d2a-8bb422623e83.html"/>
    <hyperlink ref="R310" r:id="rId154" display="https://observer-reporter.com/truck-driver-shortage-affecting-business/article_86b3d794-5a28-11e9-8d2a-8bb422623e83.html"/>
    <hyperlink ref="R311" r:id="rId155" display="https://theloadstar.com/us-rail-freight-operators-capitalise-on-truck-driver-shortage-to-win-new-business/"/>
    <hyperlink ref="R322" r:id="rId156" display="http://www.mhlroadmap.org/driver-shortage-capacity-crunch-voted-biggest-challenge-for-supply-chains-in-2019/"/>
    <hyperlink ref="R323" r:id="rId157" display="https://traffix.com/blog/ontario-immigration-nominee-program-embraces-trucking-industry"/>
    <hyperlink ref="R325" r:id="rId158" display="https://www.ukhaulier.co.uk/news/road-transport/haulage/driver-shortage-parliamentary-group-needs-to-hear-from-hauliers/"/>
    <hyperlink ref="R326" r:id="rId159" display="https://motortransport.co.uk/blog/2019/04/17/manpower-academy-aims-to-train-400-new-hgv-drivers-a-year/"/>
    <hyperlink ref="R327" r:id="rId160" display="https://www.manpower.co.uk/staticpages/10307/a-new-solution-for-today-s-driver-shortage/"/>
    <hyperlink ref="R328" r:id="rId161" display="https://www.rha.uk.net/news/press-releases/2019-04-april/driver-shortage-%E2%80%93-parliamentary-group-needs-to-hear-from-hauliers"/>
    <hyperlink ref="R329" r:id="rId162" display="https://www.rha.uk.net/news/press-releases/2019-04-april/driver-shortage-%E2%80%93-parliamentary-group-needs-to-hear-from-hauliers"/>
    <hyperlink ref="R330" r:id="rId163" display="https://handyshippingguide.com/shipping-news/mp-calls-for-road-haulage-interests-to-speak-up-on-skills-and-staff-shortage-in-logistics_11865"/>
    <hyperlink ref="R331" r:id="rId164" display="https://www.rha.uk.net/news/press-releases/2019-04-april/driver-shortage-%E2%80%93-parliamentary-group-needs-to-hear-from-hauliers"/>
    <hyperlink ref="R332" r:id="rId165" display="https://www.rha.uk.net/news/press-releases/2019-04-april/driver-shortage-%E2%80%93-parliamentary-group-needs-to-hear-from-hauliers"/>
    <hyperlink ref="R333" r:id="rId166" display="https://www.rha.uk.net/news/press-releases/2019-04-april/driver-shortage-%E2%80%93-parliamentary-group-needs-to-hear-from-hauliers"/>
    <hyperlink ref="R334" r:id="rId167" display="http://www.logisticsvoices.co.uk/driver-shortage-parliamentary-group-needs-to-hear-from-hauliers/"/>
    <hyperlink ref="R335" r:id="rId168" display="http://www.logisticsvoices.co.uk/driver-shortage-parliamentary-group-needs-to-hear-from-hauliers/"/>
    <hyperlink ref="R338" r:id="rId169" display="https://t1p.de/kcoemm"/>
    <hyperlink ref="R339" r:id="rId170" display="https://motortransport.co.uk/blog/2019/04/17/manpower-academy-aims-to-train-400-new-hgv-drivers-a-year/"/>
    <hyperlink ref="R340" r:id="rId171" display="https://twitter.com/UniforTheUnion/status/1121491359129452544"/>
    <hyperlink ref="U6" r:id="rId172" display="https://pbs.twimg.com/tweet_video_thumb/D4WS8MZWwAA8pnt.jpg"/>
    <hyperlink ref="U7" r:id="rId173" display="https://pbs.twimg.com/tweet_video_thumb/D4WS9H9XsAI7QqV.jpg"/>
    <hyperlink ref="U8" r:id="rId174" display="https://pbs.twimg.com/tweet_video_thumb/D4WS9j4W0AAimqc.jpg"/>
    <hyperlink ref="U9" r:id="rId175" display="https://pbs.twimg.com/tweet_video_thumb/D4WS9wpWkAI2RWq.jpg"/>
    <hyperlink ref="U10" r:id="rId176" display="https://pbs.twimg.com/media/D4WsUkXU0AEHaun.png"/>
    <hyperlink ref="U23" r:id="rId177" display="https://pbs.twimg.com/media/D4Xe5LQXsAAw0QT.jpg"/>
    <hyperlink ref="U27" r:id="rId178" display="https://pbs.twimg.com/media/D4SNT79UYAAnLsU.jpg"/>
    <hyperlink ref="U52" r:id="rId179" display="https://pbs.twimg.com/media/D4cZLWLWAAEeSNl.jpg"/>
    <hyperlink ref="U55" r:id="rId180" display="https://pbs.twimg.com/media/D4cw9lYW0AAcgd2.jpg"/>
    <hyperlink ref="U60" r:id="rId181" display="https://pbs.twimg.com/media/D4dhtMTXkAADQUj.jpg"/>
    <hyperlink ref="U78" r:id="rId182" display="https://pbs.twimg.com/media/D4ixBMeUEAAslTK.jpg"/>
    <hyperlink ref="U79" r:id="rId183" display="https://pbs.twimg.com/media/D4i3pFrUEAAy1BI.jpg"/>
    <hyperlink ref="U87" r:id="rId184" display="https://pbs.twimg.com/media/D4M59IUWkAA-n_g.jpg"/>
    <hyperlink ref="U97" r:id="rId185" display="https://pbs.twimg.com/tweet_video_thumb/D4nuQQBUYAARYNo.jpg"/>
    <hyperlink ref="U109" r:id="rId186" display="https://pbs.twimg.com/media/D4cEEU4WAAAsts5.jpg"/>
    <hyperlink ref="U110" r:id="rId187" display="https://pbs.twimg.com/media/D4cEEU4WAAAsts5.jpg"/>
    <hyperlink ref="U111" r:id="rId188" display="https://pbs.twimg.com/media/D4cEEU4WAAAsts5.jpg"/>
    <hyperlink ref="U118" r:id="rId189" display="https://pbs.twimg.com/media/D4roOJDXkAAAStb.jpg"/>
    <hyperlink ref="U119" r:id="rId190" display="https://pbs.twimg.com/media/D4TFtHEU4AA1qV5.png"/>
    <hyperlink ref="U122" r:id="rId191" display="https://pbs.twimg.com/media/D4sGT4nXkAIVZUx.jpg"/>
    <hyperlink ref="U123" r:id="rId192" display="https://pbs.twimg.com/media/D4cu9OsW4AE_PC3.jpg"/>
    <hyperlink ref="U124" r:id="rId193" display="https://pbs.twimg.com/media/D4dzlq5WkAkYV-n.jpg"/>
    <hyperlink ref="U125" r:id="rId194" display="https://pbs.twimg.com/media/D4fTs3pUUAAHs2A.jpg"/>
    <hyperlink ref="U126" r:id="rId195" display="https://pbs.twimg.com/media/D4sgVNgW0AYvG5G.jpg"/>
    <hyperlink ref="U142" r:id="rId196" display="https://pbs.twimg.com/media/D4rdBkRW0AEQLqm.jpg"/>
    <hyperlink ref="U143" r:id="rId197" display="https://pbs.twimg.com/media/D4wWW2PWsAEZnMj.jpg"/>
    <hyperlink ref="U153" r:id="rId198" display="https://pbs.twimg.com/media/D4x0LOKX4AAHy5F.jpg"/>
    <hyperlink ref="U157" r:id="rId199" display="https://pbs.twimg.com/media/D4yJrMyWsAEL3O4.jpg"/>
    <hyperlink ref="U163" r:id="rId200" display="https://pbs.twimg.com/media/D4rMyopXkAAf6n6.jpg"/>
    <hyperlink ref="U164" r:id="rId201" display="https://pbs.twimg.com/media/D4tnufFWkAANusu.jpg"/>
    <hyperlink ref="U165" r:id="rId202" display="https://pbs.twimg.com/media/D4vh4_AWsAIV-Fj.jpg"/>
    <hyperlink ref="U183" r:id="rId203" display="https://pbs.twimg.com/media/D41AY-hVUAEv05c.jpg"/>
    <hyperlink ref="U184" r:id="rId204" display="https://pbs.twimg.com/media/D40-9bqU4AAiktW.png"/>
    <hyperlink ref="U185" r:id="rId205" display="https://pbs.twimg.com/media/D41ICeHU0AEcU3F.jpg"/>
    <hyperlink ref="U186" r:id="rId206" display="https://pbs.twimg.com/media/D41vdt8X4AA6qQp.jpg"/>
    <hyperlink ref="U187" r:id="rId207" display="https://pbs.twimg.com/media/D4bo6cMXoAA10qk.jpg"/>
    <hyperlink ref="U190" r:id="rId208" display="https://pbs.twimg.com/media/D41-HKKWwAET2x3.jpg"/>
    <hyperlink ref="U249" r:id="rId209" display="https://pbs.twimg.com/media/D4XewQNW0AEaur0.jpg"/>
    <hyperlink ref="U250" r:id="rId210" display="https://pbs.twimg.com/media/D473L2eWAAIJdmF.jpg"/>
    <hyperlink ref="U251" r:id="rId211" display="https://pbs.twimg.com/media/D43c9GmXsAEqkZv.jpg"/>
    <hyperlink ref="U257" r:id="rId212" display="https://pbs.twimg.com/media/D43c9GmXsAEqkZv.jpg"/>
    <hyperlink ref="U260" r:id="rId213" display="https://pbs.twimg.com/media/D48gqHxU0AEUn3T.jpg"/>
    <hyperlink ref="U265" r:id="rId214" display="https://pbs.twimg.com/media/D4a-vGvX4AAAL8y.jpg"/>
    <hyperlink ref="U272" r:id="rId215" display="https://pbs.twimg.com/media/D48yWjlXoAMbFA-.jpg"/>
    <hyperlink ref="U281" r:id="rId216" display="https://pbs.twimg.com/media/D495v2GW0AAa-c2.jpg"/>
    <hyperlink ref="U283" r:id="rId217" display="https://pbs.twimg.com/media/D4_8iImXsAYZW52.jpg"/>
    <hyperlink ref="U292" r:id="rId218" display="https://pbs.twimg.com/media/D5AQYLvWAAQREe6.jpg"/>
    <hyperlink ref="U316" r:id="rId219" display="https://pbs.twimg.com/media/D5Asup-VUAAK-51.jpg"/>
    <hyperlink ref="U325" r:id="rId220" display="https://pbs.twimg.com/media/D5D-4qxU8AAfX9T.jpg"/>
    <hyperlink ref="U326" r:id="rId221" display="https://pbs.twimg.com/media/D46PnwlXkAU4i4K.jpg"/>
    <hyperlink ref="U327" r:id="rId222" display="https://pbs.twimg.com/media/D5EVwpcWkAEIyUH.jpg"/>
    <hyperlink ref="U329" r:id="rId223" display="https://pbs.twimg.com/media/D4RZhbIW0AIau8P.jpg"/>
    <hyperlink ref="U330" r:id="rId224" display="https://pbs.twimg.com/media/D4bo6cMXoAA10qk.jpg"/>
    <hyperlink ref="U331" r:id="rId225" display="https://pbs.twimg.com/media/D418b8BXsAAxSXg.jpg"/>
    <hyperlink ref="U332" r:id="rId226" display="https://pbs.twimg.com/media/D4RZhbIW0AIau8P.jpg"/>
    <hyperlink ref="U333" r:id="rId227" display="https://pbs.twimg.com/media/D4RZhbIW0AIau8P.jpg"/>
    <hyperlink ref="U334" r:id="rId228" display="https://pbs.twimg.com/media/D4TC_ucWAAATGYh.jpg"/>
    <hyperlink ref="U335" r:id="rId229" display="https://pbs.twimg.com/media/D4TC_ucWAAATGYh.jpg"/>
    <hyperlink ref="U338" r:id="rId230" display="https://pbs.twimg.com/media/D5Ee8HxXsAIPN0g.jpg"/>
    <hyperlink ref="U339" r:id="rId231" display="https://pbs.twimg.com/media/D5AXdMxW4AAQyX5.jpg"/>
    <hyperlink ref="V3" r:id="rId232" display="http://pbs.twimg.com/profile_images/3252636838/08152fec7b1a37781b540b2c4d116d2e_normal.jpeg"/>
    <hyperlink ref="V4" r:id="rId233" display="http://pbs.twimg.com/profile_images/1068109354530795521/3V8LQAl3_normal.jpg"/>
    <hyperlink ref="V5" r:id="rId234" display="http://pbs.twimg.com/profile_images/1116775380361326593/cZH5BrHd_normal.png"/>
    <hyperlink ref="V6" r:id="rId235" display="https://pbs.twimg.com/tweet_video_thumb/D4WS8MZWwAA8pnt.jpg"/>
    <hyperlink ref="V7" r:id="rId236" display="https://pbs.twimg.com/tweet_video_thumb/D4WS9H9XsAI7QqV.jpg"/>
    <hyperlink ref="V8" r:id="rId237" display="https://pbs.twimg.com/tweet_video_thumb/D4WS9j4W0AAimqc.jpg"/>
    <hyperlink ref="V9" r:id="rId238" display="https://pbs.twimg.com/tweet_video_thumb/D4WS9wpWkAI2RWq.jpg"/>
    <hyperlink ref="V10" r:id="rId239" display="https://pbs.twimg.com/media/D4WsUkXU0AEHaun.png"/>
    <hyperlink ref="V11" r:id="rId240" display="http://pbs.twimg.com/profile_images/778336502677925888/8dOCBo0t_normal.jpg"/>
    <hyperlink ref="V12" r:id="rId241" display="http://pbs.twimg.com/profile_images/1091297273852628992/nkEYbvIb_normal.jpg"/>
    <hyperlink ref="V13" r:id="rId242" display="http://pbs.twimg.com/profile_images/1091297273852628992/nkEYbvIb_normal.jpg"/>
    <hyperlink ref="V14" r:id="rId243" display="http://pbs.twimg.com/profile_images/965955704975691779/CW1I4OYY_normal.jpg"/>
    <hyperlink ref="V15" r:id="rId244" display="http://pbs.twimg.com/profile_images/629669646682099713/ZqA5Pe-j_normal.jpg"/>
    <hyperlink ref="V16" r:id="rId245" display="http://pbs.twimg.com/profile_images/1062699498894311424/F4UJ6807_normal.jpg"/>
    <hyperlink ref="V17" r:id="rId246" display="http://pbs.twimg.com/profile_images/1106175643555979265/3A4rSW58_normal.png"/>
    <hyperlink ref="V18" r:id="rId247" display="http://pbs.twimg.com/profile_images/915658913860718592/hnvk8nfM_normal.jpg"/>
    <hyperlink ref="V19" r:id="rId248" display="http://pbs.twimg.com/profile_images/915658913860718592/hnvk8nfM_normal.jpg"/>
    <hyperlink ref="V20" r:id="rId249" display="http://pbs.twimg.com/profile_images/1135381343/statue_normal.jpg"/>
    <hyperlink ref="V21" r:id="rId250" display="http://pbs.twimg.com/profile_images/525612271997702144/N4csiuu3_normal.jpeg"/>
    <hyperlink ref="V22" r:id="rId251" display="http://pbs.twimg.com/profile_images/525612271997702144/N4csiuu3_normal.jpeg"/>
    <hyperlink ref="V23" r:id="rId252" display="https://pbs.twimg.com/media/D4Xe5LQXsAAw0QT.jpg"/>
    <hyperlink ref="V24" r:id="rId253" display="http://pbs.twimg.com/profile_images/788900556580462593/UOJlkHzR_normal.jpg"/>
    <hyperlink ref="V25" r:id="rId254" display="http://pbs.twimg.com/profile_images/914147613670301696/H9dZ_Dd1_normal.jpg"/>
    <hyperlink ref="V26" r:id="rId255" display="http://pbs.twimg.com/profile_images/883186132648955905/dryozO6B_normal.jpg"/>
    <hyperlink ref="V27" r:id="rId256" display="https://pbs.twimg.com/media/D4SNT79UYAAnLsU.jpg"/>
    <hyperlink ref="V28" r:id="rId257" display="http://pbs.twimg.com/profile_images/1095372808656277504/7DR8H-30_normal.jpg"/>
    <hyperlink ref="V29" r:id="rId258" display="http://pbs.twimg.com/profile_images/1020682270833688576/kJmsoH0G_normal.jpg"/>
    <hyperlink ref="V30" r:id="rId259" display="http://pbs.twimg.com/profile_images/1020682270833688576/kJmsoH0G_normal.jpg"/>
    <hyperlink ref="V31" r:id="rId260" display="http://pbs.twimg.com/profile_images/1020682270833688576/kJmsoH0G_normal.jpg"/>
    <hyperlink ref="V32" r:id="rId261" display="http://pbs.twimg.com/profile_images/1020682270833688576/kJmsoH0G_normal.jpg"/>
    <hyperlink ref="V33" r:id="rId262" display="http://pbs.twimg.com/profile_images/916674494600642560/ChNnKBJt_normal.jpg"/>
    <hyperlink ref="V34" r:id="rId263" display="http://pbs.twimg.com/profile_images/1076247722376790017/Pf8mDjF6_normal.jpg"/>
    <hyperlink ref="V35" r:id="rId264" display="http://pbs.twimg.com/profile_images/1016787101302566912/1hICqsDJ_normal.jpg"/>
    <hyperlink ref="V36" r:id="rId265" display="http://pbs.twimg.com/profile_images/684062820837662720/4164R5lb_normal.png"/>
    <hyperlink ref="V37" r:id="rId266" display="http://pbs.twimg.com/profile_images/1108115851696324608/2A0n7H73_normal.jpg"/>
    <hyperlink ref="V38" r:id="rId267" display="http://pbs.twimg.com/profile_images/210521381/tnDSC_8197-2_1__normal.jpg"/>
    <hyperlink ref="V39" r:id="rId268" display="http://pbs.twimg.com/profile_images/210521381/tnDSC_8197-2_1__normal.jpg"/>
    <hyperlink ref="V40" r:id="rId269" display="http://pbs.twimg.com/profile_images/735062277670375426/bLgDNd1m_normal.jpg"/>
    <hyperlink ref="V41" r:id="rId270" display="http://pbs.twimg.com/profile_images/1044235536242790400/aQKwt2g3_normal.jpg"/>
    <hyperlink ref="V42" r:id="rId271" display="http://pbs.twimg.com/profile_images/1268785069/Adv_logo_as_PNG_mini_normal.png"/>
    <hyperlink ref="V43" r:id="rId272" display="http://pbs.twimg.com/profile_images/820323191939682304/xICKjQT3_normal.jpg"/>
    <hyperlink ref="V44" r:id="rId273" display="http://pbs.twimg.com/profile_images/1017307193685827585/1HEt28Ko_normal.jpg"/>
    <hyperlink ref="V45" r:id="rId274" display="http://pbs.twimg.com/profile_images/1017307193685827585/1HEt28Ko_normal.jpg"/>
    <hyperlink ref="V46" r:id="rId275" display="http://pbs.twimg.com/profile_images/1017307193685827585/1HEt28Ko_normal.jpg"/>
    <hyperlink ref="V47" r:id="rId276" display="http://pbs.twimg.com/profile_images/1017307193685827585/1HEt28Ko_normal.jpg"/>
    <hyperlink ref="V48" r:id="rId277" display="http://pbs.twimg.com/profile_images/1080805938028777473/9D9ihKEW_normal.jpg"/>
    <hyperlink ref="V49" r:id="rId278" display="http://pbs.twimg.com/profile_images/920654735396556800/Z84HZdQd_normal.jpg"/>
    <hyperlink ref="V50" r:id="rId279" display="http://pbs.twimg.com/profile_images/1113810470002135046/c_tpugoF_normal.jpg"/>
    <hyperlink ref="V51" r:id="rId280" display="http://pbs.twimg.com/profile_images/578552127389200384/TkVTBT-r_normal.jpeg"/>
    <hyperlink ref="V52" r:id="rId281" display="https://pbs.twimg.com/media/D4cZLWLWAAEeSNl.jpg"/>
    <hyperlink ref="V53" r:id="rId282" display="http://pbs.twimg.com/profile_images/756028357259788288/tMX2SbzA_normal.jpg"/>
    <hyperlink ref="V54" r:id="rId283" display="http://pbs.twimg.com/profile_images/756028357259788288/tMX2SbzA_normal.jpg"/>
    <hyperlink ref="V55" r:id="rId284" display="https://pbs.twimg.com/media/D4cw9lYW0AAcgd2.jpg"/>
    <hyperlink ref="V56" r:id="rId285" display="http://pbs.twimg.com/profile_images/661873654863691776/iuLjnEU__normal.jpg"/>
    <hyperlink ref="V57" r:id="rId286" display="http://pbs.twimg.com/profile_images/661873654863691776/iuLjnEU__normal.jpg"/>
    <hyperlink ref="V58" r:id="rId287" display="http://pbs.twimg.com/profile_images/1120590316065546240/LYAVNCuo_normal.jpg"/>
    <hyperlink ref="V59" r:id="rId288" display="http://pbs.twimg.com/profile_images/537553900144828416/wB62ekyb_normal.jpeg"/>
    <hyperlink ref="V60" r:id="rId289" display="https://pbs.twimg.com/media/D4dhtMTXkAADQUj.jpg"/>
    <hyperlink ref="V61" r:id="rId290" display="http://pbs.twimg.com/profile_images/1236790342/161432_763134021_4937399_q_normal.jpg"/>
    <hyperlink ref="V62" r:id="rId291" display="http://pbs.twimg.com/profile_images/1081816130610577408/WZ46du3P_normal.jpg"/>
    <hyperlink ref="V63" r:id="rId292" display="http://pbs.twimg.com/profile_images/875481210645921793/jguaZQwD_normal.jpg"/>
    <hyperlink ref="V64" r:id="rId293" display="http://pbs.twimg.com/profile_images/638181478677872641/sFAsiXY1_normal.jpg"/>
    <hyperlink ref="V65" r:id="rId294" display="http://abs.twimg.com/sticky/default_profile_images/default_profile_normal.png"/>
    <hyperlink ref="V66" r:id="rId295" display="http://abs.twimg.com/sticky/default_profile_images/default_profile_normal.png"/>
    <hyperlink ref="V67" r:id="rId296" display="http://pbs.twimg.com/profile_images/893391584435335168/gbWD7cMQ_normal.jpg"/>
    <hyperlink ref="V68" r:id="rId297" display="http://pbs.twimg.com/profile_images/893391584435335168/gbWD7cMQ_normal.jpg"/>
    <hyperlink ref="V69" r:id="rId298" display="http://pbs.twimg.com/profile_images/477095137621725184/4Tpb8xkS_normal.jpeg"/>
    <hyperlink ref="V70" r:id="rId299" display="http://pbs.twimg.com/profile_images/477095137621725184/4Tpb8xkS_normal.jpeg"/>
    <hyperlink ref="V71" r:id="rId300" display="http://pbs.twimg.com/profile_images/906183648491307009/YEFUDqyJ_normal.jpg"/>
    <hyperlink ref="V72" r:id="rId301" display="http://pbs.twimg.com/profile_images/739485559446511616/6J9-YbP5_normal.jpg"/>
    <hyperlink ref="V73" r:id="rId302" display="http://pbs.twimg.com/profile_images/865199684234625024/lOhBzOcs_normal.jpg"/>
    <hyperlink ref="V74" r:id="rId303" display="http://pbs.twimg.com/profile_images/580452227896225792/sb4F3IYR_normal.jpg"/>
    <hyperlink ref="V75" r:id="rId304" display="http://pbs.twimg.com/profile_images/1080493114224242689/vRqV99a0_normal.jpg"/>
    <hyperlink ref="V76" r:id="rId305" display="http://pbs.twimg.com/profile_images/1010796110204420097/RihyFFdd_normal.jpg"/>
    <hyperlink ref="V77" r:id="rId306" display="http://pbs.twimg.com/profile_images/1116574130629799936/yTECguu__normal.png"/>
    <hyperlink ref="V78" r:id="rId307" display="https://pbs.twimg.com/media/D4ixBMeUEAAslTK.jpg"/>
    <hyperlink ref="V79" r:id="rId308" display="https://pbs.twimg.com/media/D4i3pFrUEAAy1BI.jpg"/>
    <hyperlink ref="V80" r:id="rId309" display="http://pbs.twimg.com/profile_images/752480225712279552/f5OQEMLC_normal.jpg"/>
    <hyperlink ref="V81" r:id="rId310" display="http://pbs.twimg.com/profile_images/834542821755412482/EOTZRCw__normal.jpg"/>
    <hyperlink ref="V82" r:id="rId311" display="http://pbs.twimg.com/profile_images/834542821755412482/EOTZRCw__normal.jpg"/>
    <hyperlink ref="V83" r:id="rId312" display="http://pbs.twimg.com/profile_images/834542821755412482/EOTZRCw__normal.jpg"/>
    <hyperlink ref="V84" r:id="rId313" display="http://pbs.twimg.com/profile_images/3092082388/1dbc83d720947a29b7e4d6bb5570cb4c_normal.png"/>
    <hyperlink ref="V85" r:id="rId314" display="http://pbs.twimg.com/profile_images/1117495832092086273/ckNhK1Er_normal.png"/>
    <hyperlink ref="V86" r:id="rId315" display="http://pbs.twimg.com/profile_images/698255732093751297/Km_uzt0A_normal.jpg"/>
    <hyperlink ref="V87" r:id="rId316" display="https://pbs.twimg.com/media/D4M59IUWkAA-n_g.jpg"/>
    <hyperlink ref="V88" r:id="rId317" display="http://pbs.twimg.com/profile_images/1445628316/imagesCAG62Y7twitter_normal.jpg"/>
    <hyperlink ref="V89" r:id="rId318" display="http://pbs.twimg.com/profile_images/1445628316/imagesCAG62Y7twitter_normal.jpg"/>
    <hyperlink ref="V90" r:id="rId319" display="http://pbs.twimg.com/profile_images/1121766318519328768/kLBf1ElH_normal.jpg"/>
    <hyperlink ref="V91" r:id="rId320" display="http://pbs.twimg.com/profile_images/1121766318519328768/kLBf1ElH_normal.jpg"/>
    <hyperlink ref="V92" r:id="rId321" display="http://pbs.twimg.com/profile_images/1121766318519328768/kLBf1ElH_normal.jpg"/>
    <hyperlink ref="V93" r:id="rId322" display="http://pbs.twimg.com/profile_images/1121766318519328768/kLBf1ElH_normal.jpg"/>
    <hyperlink ref="V94" r:id="rId323" display="http://pbs.twimg.com/profile_images/1121766318519328768/kLBf1ElH_normal.jpg"/>
    <hyperlink ref="V95" r:id="rId324" display="http://pbs.twimg.com/profile_images/991411151455096832/A3irJspC_normal.jpg"/>
    <hyperlink ref="V96" r:id="rId325" display="http://pbs.twimg.com/profile_images/2561580373/4bfsbgbjfe4v93f9yeog_normal.png"/>
    <hyperlink ref="V97" r:id="rId326" display="https://pbs.twimg.com/tweet_video_thumb/D4nuQQBUYAARYNo.jpg"/>
    <hyperlink ref="V98" r:id="rId327" display="http://pbs.twimg.com/profile_images/1070311019170414592/GXucWE_t_normal.jpg"/>
    <hyperlink ref="V99" r:id="rId328" display="http://pbs.twimg.com/profile_images/1103417250197848064/Pd5PJlLK_normal.png"/>
    <hyperlink ref="V100" r:id="rId329" display="http://pbs.twimg.com/profile_images/1121657489412378626/aOWz_ZF8_normal.jpg"/>
    <hyperlink ref="V101" r:id="rId330" display="http://pbs.twimg.com/profile_images/424187281830727681/LMt5wrtT_normal.jpeg"/>
    <hyperlink ref="V102" r:id="rId331" display="http://pbs.twimg.com/profile_images/755977521837899776/cO-0FLDK_normal.jpg"/>
    <hyperlink ref="V103" r:id="rId332" display="http://pbs.twimg.com/profile_images/719181748832182274/gZpMokd3_normal.jpg"/>
    <hyperlink ref="V104" r:id="rId333" display="http://pbs.twimg.com/profile_images/754751923442618368/Cj2Xm1kJ_normal.jpg"/>
    <hyperlink ref="V105" r:id="rId334" display="http://pbs.twimg.com/profile_images/378800000139934505/00b5cada29d63ed8ec6ea340c6dc4f31_normal.jpeg"/>
    <hyperlink ref="V106" r:id="rId335" display="http://pbs.twimg.com/profile_images/1052607027158093824/yN7V6lZu_normal.jpg"/>
    <hyperlink ref="V107" r:id="rId336" display="http://pbs.twimg.com/profile_images/613045035236503552/uf2HMAb5_normal.jpg"/>
    <hyperlink ref="V108" r:id="rId337" display="http://pbs.twimg.com/profile_images/938092471334133760/dAApCQjp_normal.jpg"/>
    <hyperlink ref="V109" r:id="rId338" display="https://pbs.twimg.com/media/D4cEEU4WAAAsts5.jpg"/>
    <hyperlink ref="V110" r:id="rId339" display="https://pbs.twimg.com/media/D4cEEU4WAAAsts5.jpg"/>
    <hyperlink ref="V111" r:id="rId340" display="https://pbs.twimg.com/media/D4cEEU4WAAAsts5.jpg"/>
    <hyperlink ref="V112" r:id="rId341" display="http://pbs.twimg.com/profile_images/1066106623091892224/31FpgR2i_normal.jpg"/>
    <hyperlink ref="V113" r:id="rId342" display="http://pbs.twimg.com/profile_images/1066106623091892224/31FpgR2i_normal.jpg"/>
    <hyperlink ref="V114" r:id="rId343" display="http://pbs.twimg.com/profile_images/815877819855151104/E8-yHCgO_normal.jpg"/>
    <hyperlink ref="V115" r:id="rId344" display="http://pbs.twimg.com/profile_images/1893241282/adset2-300x300_normal.jpg"/>
    <hyperlink ref="V116" r:id="rId345" display="http://pbs.twimg.com/profile_images/1893241282/adset2-300x300_normal.jpg"/>
    <hyperlink ref="V117" r:id="rId346" display="http://pbs.twimg.com/profile_images/1133692153/pjf_small_logo_normal.png"/>
    <hyperlink ref="V118" r:id="rId347" display="https://pbs.twimg.com/media/D4roOJDXkAAAStb.jpg"/>
    <hyperlink ref="V119" r:id="rId348" display="https://pbs.twimg.com/media/D4TFtHEU4AA1qV5.png"/>
    <hyperlink ref="V120" r:id="rId349" display="http://pbs.twimg.com/profile_images/1069027021026664449/rOn9iOe__normal.jpg"/>
    <hyperlink ref="V121" r:id="rId350" display="http://pbs.twimg.com/profile_images/727875392149803008/3JseODMZ_normal.jpg"/>
    <hyperlink ref="V122" r:id="rId351" display="https://pbs.twimg.com/media/D4sGT4nXkAIVZUx.jpg"/>
    <hyperlink ref="V123" r:id="rId352" display="https://pbs.twimg.com/media/D4cu9OsW4AE_PC3.jpg"/>
    <hyperlink ref="V124" r:id="rId353" display="https://pbs.twimg.com/media/D4dzlq5WkAkYV-n.jpg"/>
    <hyperlink ref="V125" r:id="rId354" display="https://pbs.twimg.com/media/D4fTs3pUUAAHs2A.jpg"/>
    <hyperlink ref="V126" r:id="rId355" display="https://pbs.twimg.com/media/D4sgVNgW0AYvG5G.jpg"/>
    <hyperlink ref="V127" r:id="rId356" display="http://abs.twimg.com/sticky/default_profile_images/default_profile_normal.png"/>
    <hyperlink ref="V128" r:id="rId357" display="http://abs.twimg.com/sticky/default_profile_images/default_profile_normal.png"/>
    <hyperlink ref="V129" r:id="rId358" display="http://pbs.twimg.com/profile_images/310291921/562M_normal.jpg"/>
    <hyperlink ref="V130" r:id="rId359" display="http://pbs.twimg.com/profile_images/634940608432345088/v19UeC_z_normal.jpg"/>
    <hyperlink ref="V131" r:id="rId360" display="http://pbs.twimg.com/profile_images/1016721126142152704/n3uWr3x3_normal.jpg"/>
    <hyperlink ref="V132" r:id="rId361" display="http://pbs.twimg.com/profile_images/715715410360926209/cRQupvIN_normal.jpg"/>
    <hyperlink ref="V133" r:id="rId362" display="http://pbs.twimg.com/profile_images/715715410360926209/cRQupvIN_normal.jpg"/>
    <hyperlink ref="V134" r:id="rId363" display="http://pbs.twimg.com/profile_images/1119706897744060417/NOKxZILO_normal.jpg"/>
    <hyperlink ref="V135" r:id="rId364" display="http://pbs.twimg.com/profile_images/517697079733272577/1aod4jGB_normal.jpeg"/>
    <hyperlink ref="V136" r:id="rId365" display="http://pbs.twimg.com/profile_images/944104450636914688/hpHatKPH_normal.jpg"/>
    <hyperlink ref="V137" r:id="rId366" display="http://pbs.twimg.com/profile_images/944104450636914688/hpHatKPH_normal.jpg"/>
    <hyperlink ref="V138" r:id="rId367" display="http://pbs.twimg.com/profile_images/944104450636914688/hpHatKPH_normal.jpg"/>
    <hyperlink ref="V139" r:id="rId368" display="http://pbs.twimg.com/profile_images/944104450636914688/hpHatKPH_normal.jpg"/>
    <hyperlink ref="V140" r:id="rId369" display="http://pbs.twimg.com/profile_images/1008561824147488768/JLPgq_RG_normal.jpg"/>
    <hyperlink ref="V141" r:id="rId370" display="http://pbs.twimg.com/profile_images/1008561824147488768/JLPgq_RG_normal.jpg"/>
    <hyperlink ref="V142" r:id="rId371" display="https://pbs.twimg.com/media/D4rdBkRW0AEQLqm.jpg"/>
    <hyperlink ref="V143" r:id="rId372" display="https://pbs.twimg.com/media/D4wWW2PWsAEZnMj.jpg"/>
    <hyperlink ref="V144" r:id="rId373" display="http://pbs.twimg.com/profile_images/1007365951870947329/uJu3TKjb_normal.jpg"/>
    <hyperlink ref="V145" r:id="rId374" display="http://pbs.twimg.com/profile_images/1429295829/tG_normal.jpg"/>
    <hyperlink ref="V146" r:id="rId375" display="http://pbs.twimg.com/profile_images/1106701340988846080/aq32Txji_normal.png"/>
    <hyperlink ref="V147" r:id="rId376" display="http://pbs.twimg.com/profile_images/666215681130631168/nFrGQLbD_normal.jpg"/>
    <hyperlink ref="V148" r:id="rId377" display="http://pbs.twimg.com/profile_images/666215681130631168/nFrGQLbD_normal.jpg"/>
    <hyperlink ref="V149" r:id="rId378" display="http://pbs.twimg.com/profile_images/1033385289006366720/P0jYNYRM_normal.jpg"/>
    <hyperlink ref="V150" r:id="rId379" display="http://abs.twimg.com/sticky/default_profile_images/default_profile_normal.png"/>
    <hyperlink ref="V151" r:id="rId380" display="http://abs.twimg.com/sticky/default_profile_images/default_profile_normal.png"/>
    <hyperlink ref="V152" r:id="rId381" display="http://pbs.twimg.com/profile_images/1100417178334052352/QMdFxrg5_normal.png"/>
    <hyperlink ref="V153" r:id="rId382" display="https://pbs.twimg.com/media/D4x0LOKX4AAHy5F.jpg"/>
    <hyperlink ref="V154" r:id="rId383" display="http://pbs.twimg.com/profile_images/1039622035117232128/88VHKw7G_normal.jpg"/>
    <hyperlink ref="V155" r:id="rId384" display="http://pbs.twimg.com/profile_images/1039622035117232128/88VHKw7G_normal.jpg"/>
    <hyperlink ref="V156" r:id="rId385" display="http://pbs.twimg.com/profile_images/887146185726713856/6HsUokM8_normal.jpg"/>
    <hyperlink ref="V157" r:id="rId386" display="https://pbs.twimg.com/media/D4yJrMyWsAEL3O4.jpg"/>
    <hyperlink ref="V158" r:id="rId387" display="http://pbs.twimg.com/profile_images/581284543363072000/up3cCJVE_normal.jpg"/>
    <hyperlink ref="V159" r:id="rId388" display="http://pbs.twimg.com/profile_images/1117132829979078656/Hv8F-dya_normal.jpg"/>
    <hyperlink ref="V160" r:id="rId389" display="http://pbs.twimg.com/profile_images/1032658643349581825/ZkztfeuC_normal.jpg"/>
    <hyperlink ref="V161" r:id="rId390" display="http://pbs.twimg.com/profile_images/1768890040/TR-final-logo-symbol_normal.jpg"/>
    <hyperlink ref="V162" r:id="rId391" display="http://pbs.twimg.com/profile_images/1032658643349581825/ZkztfeuC_normal.jpg"/>
    <hyperlink ref="V163" r:id="rId392" display="https://pbs.twimg.com/media/D4rMyopXkAAf6n6.jpg"/>
    <hyperlink ref="V164" r:id="rId393" display="https://pbs.twimg.com/media/D4tnufFWkAANusu.jpg"/>
    <hyperlink ref="V165" r:id="rId394" display="https://pbs.twimg.com/media/D4vh4_AWsAIV-Fj.jpg"/>
    <hyperlink ref="V166" r:id="rId395" display="http://pbs.twimg.com/profile_images/1015681815573680128/YOZ9nSSh_normal.jpg"/>
    <hyperlink ref="V167" r:id="rId396" display="http://pbs.twimg.com/profile_images/1119623324697604096/02TD8YgG_normal.jpg"/>
    <hyperlink ref="V168" r:id="rId397" display="http://pbs.twimg.com/profile_images/1061410689623965697/dFiJl-sm_normal.jpg"/>
    <hyperlink ref="V169" r:id="rId398" display="http://pbs.twimg.com/profile_images/2343580021/trojanhead_normal.jpg"/>
    <hyperlink ref="V170" r:id="rId399" display="http://pbs.twimg.com/profile_images/776186570038583296/OcvHNDAU_normal.jpg"/>
    <hyperlink ref="V171" r:id="rId400" display="http://pbs.twimg.com/profile_images/776186570038583296/OcvHNDAU_normal.jpg"/>
    <hyperlink ref="V172" r:id="rId401" display="http://pbs.twimg.com/profile_images/3419598481/633d5ed81677343c4a379ddab4d26921_normal.jpeg"/>
    <hyperlink ref="V173" r:id="rId402" display="http://pbs.twimg.com/profile_images/3419598481/633d5ed81677343c4a379ddab4d26921_normal.jpeg"/>
    <hyperlink ref="V174" r:id="rId403" display="http://pbs.twimg.com/profile_images/3419598481/633d5ed81677343c4a379ddab4d26921_normal.jpeg"/>
    <hyperlink ref="V175" r:id="rId404" display="http://pbs.twimg.com/profile_images/571821173169893378/lO4YN8QU_normal.jpeg"/>
    <hyperlink ref="V176" r:id="rId405" display="http://pbs.twimg.com/profile_images/571821173169893378/lO4YN8QU_normal.jpeg"/>
    <hyperlink ref="V177" r:id="rId406" display="http://pbs.twimg.com/profile_images/450357174112235520/Vfn3OyDF_normal.jpeg"/>
    <hyperlink ref="V178" r:id="rId407" display="http://pbs.twimg.com/profile_images/450357174112235520/Vfn3OyDF_normal.jpeg"/>
    <hyperlink ref="V179" r:id="rId408" display="http://pbs.twimg.com/profile_images/844356844709691392/JBUVpO0J_normal.jpg"/>
    <hyperlink ref="V180" r:id="rId409" display="http://pbs.twimg.com/profile_images/844356844709691392/JBUVpO0J_normal.jpg"/>
    <hyperlink ref="V181" r:id="rId410" display="http://pbs.twimg.com/profile_images/1109864035909095425/EkPUs3d7_normal.jpg"/>
    <hyperlink ref="V182" r:id="rId411" display="http://pbs.twimg.com/profile_images/1109864035909095425/EkPUs3d7_normal.jpg"/>
    <hyperlink ref="V183" r:id="rId412" display="https://pbs.twimg.com/media/D41AY-hVUAEv05c.jpg"/>
    <hyperlink ref="V184" r:id="rId413" display="https://pbs.twimg.com/media/D40-9bqU4AAiktW.png"/>
    <hyperlink ref="V185" r:id="rId414" display="https://pbs.twimg.com/media/D41ICeHU0AEcU3F.jpg"/>
    <hyperlink ref="V186" r:id="rId415" display="https://pbs.twimg.com/media/D41vdt8X4AA6qQp.jpg"/>
    <hyperlink ref="V187" r:id="rId416" display="https://pbs.twimg.com/media/D4bo6cMXoAA10qk.jpg"/>
    <hyperlink ref="V188" r:id="rId417" display="http://pbs.twimg.com/profile_images/957992455974072320/m9y9NsCd_normal.jpg"/>
    <hyperlink ref="V189" r:id="rId418" display="http://pbs.twimg.com/profile_images/957992455974072320/m9y9NsCd_normal.jpg"/>
    <hyperlink ref="V190" r:id="rId419" display="https://pbs.twimg.com/media/D41-HKKWwAET2x3.jpg"/>
    <hyperlink ref="V191" r:id="rId420" display="http://pbs.twimg.com/profile_images/1583410140/DSCF3549_normal.jpg"/>
    <hyperlink ref="V192" r:id="rId421" display="http://pbs.twimg.com/profile_images/1095415059298308096/KZ3sEIlZ_normal.jpg"/>
    <hyperlink ref="V193" r:id="rId422" display="http://pbs.twimg.com/profile_images/1095415059298308096/KZ3sEIlZ_normal.jpg"/>
    <hyperlink ref="V194" r:id="rId423" display="http://pbs.twimg.com/profile_images/1095415059298308096/KZ3sEIlZ_normal.jpg"/>
    <hyperlink ref="V195" r:id="rId424" display="http://pbs.twimg.com/profile_images/1095415059298308096/KZ3sEIlZ_normal.jpg"/>
    <hyperlink ref="V196" r:id="rId425" display="http://pbs.twimg.com/profile_images/477610638437404672/K2EkJIHw_normal.jpeg"/>
    <hyperlink ref="V197" r:id="rId426" display="http://pbs.twimg.com/profile_images/961622782021984256/P8y6gcyM_normal.jpg"/>
    <hyperlink ref="V198" r:id="rId427" display="http://pbs.twimg.com/profile_images/1044493037701877760/idjZzzOF_normal.jpg"/>
    <hyperlink ref="V199" r:id="rId428" display="http://pbs.twimg.com/profile_images/1098480054391263232/JpWTgTd0_normal.jpg"/>
    <hyperlink ref="V200" r:id="rId429" display="http://pbs.twimg.com/profile_images/1098480054391263232/JpWTgTd0_normal.jpg"/>
    <hyperlink ref="V201" r:id="rId430" display="http://pbs.twimg.com/profile_images/1098480054391263232/JpWTgTd0_normal.jpg"/>
    <hyperlink ref="V202" r:id="rId431" display="http://pbs.twimg.com/profile_images/2449199706/nnpc75d8kegfs12bzdc1_normal.jpeg"/>
    <hyperlink ref="V203" r:id="rId432" display="http://pbs.twimg.com/profile_images/793369608493211648/dnVAZgOM_normal.jpg"/>
    <hyperlink ref="V204" r:id="rId433" display="http://pbs.twimg.com/profile_images/961579276167507969/g5i1wXX8_normal.jpg"/>
    <hyperlink ref="V205" r:id="rId434" display="http://pbs.twimg.com/profile_images/1076647161687875584/WF5sykvJ_normal.jpg"/>
    <hyperlink ref="V206" r:id="rId435" display="http://pbs.twimg.com/profile_images/1074635371840004096/p2_tEfg7_normal.jpg"/>
    <hyperlink ref="V207" r:id="rId436" display="http://pbs.twimg.com/profile_images/378800000228219535/a18c11c977dc3288bdb6888bdf681795_normal.jpeg"/>
    <hyperlink ref="V208" r:id="rId437" display="http://pbs.twimg.com/profile_images/1007340584737132546/nT8k2r90_normal.jpg"/>
    <hyperlink ref="V209" r:id="rId438" display="http://pbs.twimg.com/profile_images/563026925757558784/-hJ0HQcF_normal.jpeg"/>
    <hyperlink ref="V210" r:id="rId439" display="http://abs.twimg.com/sticky/default_profile_images/default_profile_normal.png"/>
    <hyperlink ref="V211" r:id="rId440" display="http://pbs.twimg.com/profile_images/897117268831752192/W8jn9ura_normal.jpg"/>
    <hyperlink ref="V212" r:id="rId441" display="http://pbs.twimg.com/profile_images/877659151480041472/4zohqzsI_normal.jpg"/>
    <hyperlink ref="V213" r:id="rId442" display="http://pbs.twimg.com/profile_images/1022175609538002944/lJQfmrGC_normal.jpg"/>
    <hyperlink ref="V214" r:id="rId443" display="http://pbs.twimg.com/profile_images/1022175609538002944/lJQfmrGC_normal.jpg"/>
    <hyperlink ref="V215" r:id="rId444" display="http://pbs.twimg.com/profile_images/1498803493/71158_124496457141_1160906_n_normal.jpg"/>
    <hyperlink ref="V216" r:id="rId445" display="http://pbs.twimg.com/profile_images/971142157255036928/JizlKre5_normal.jpg"/>
    <hyperlink ref="V217" r:id="rId446" display="http://pbs.twimg.com/profile_images/738780701525463040/u0YGigIK_normal.jpg"/>
    <hyperlink ref="V218" r:id="rId447" display="http://pbs.twimg.com/profile_images/738780701525463040/u0YGigIK_normal.jpg"/>
    <hyperlink ref="V219" r:id="rId448" display="http://pbs.twimg.com/profile_images/738780701525463040/u0YGigIK_normal.jpg"/>
    <hyperlink ref="V220" r:id="rId449" display="http://pbs.twimg.com/profile_images/876855953672593408/y7bMeNID_normal.jpg"/>
    <hyperlink ref="V221" r:id="rId450" display="http://pbs.twimg.com/profile_images/378800000837609901/d984c5b9170da4edba4df4b1d0d6d1da_normal.png"/>
    <hyperlink ref="V222" r:id="rId451" display="http://pbs.twimg.com/profile_images/1115715027346939904/9TnRYT8J_normal.jpg"/>
    <hyperlink ref="V223" r:id="rId452" display="http://pbs.twimg.com/profile_images/966360915519078400/EWWcx0JR_normal.jpg"/>
    <hyperlink ref="V224" r:id="rId453" display="http://pbs.twimg.com/profile_images/966360915519078400/EWWcx0JR_normal.jpg"/>
    <hyperlink ref="V225" r:id="rId454" display="http://pbs.twimg.com/profile_images/966360915519078400/EWWcx0JR_normal.jpg"/>
    <hyperlink ref="V226" r:id="rId455" display="http://pbs.twimg.com/profile_images/555032848566992896/g6bs4-V__normal.jpeg"/>
    <hyperlink ref="V227" r:id="rId456" display="http://pbs.twimg.com/profile_images/1077953066748530688/uVauXvCN_normal.jpg"/>
    <hyperlink ref="V228" r:id="rId457" display="http://pbs.twimg.com/profile_images/1115715027346939904/9TnRYT8J_normal.jpg"/>
    <hyperlink ref="V229" r:id="rId458" display="http://pbs.twimg.com/profile_images/733891884502810624/dY1g9PUX_normal.jpg"/>
    <hyperlink ref="V230" r:id="rId459" display="http://pbs.twimg.com/profile_images/1115715027346939904/9TnRYT8J_normal.jpg"/>
    <hyperlink ref="V231" r:id="rId460" display="http://pbs.twimg.com/profile_images/733891884502810624/dY1g9PUX_normal.jpg"/>
    <hyperlink ref="V232" r:id="rId461" display="http://pbs.twimg.com/profile_images/1115715027346939904/9TnRYT8J_normal.jpg"/>
    <hyperlink ref="V233" r:id="rId462" display="http://pbs.twimg.com/profile_images/733891884502810624/dY1g9PUX_normal.jpg"/>
    <hyperlink ref="V234" r:id="rId463" display="http://pbs.twimg.com/profile_images/1115715027346939904/9TnRYT8J_normal.jpg"/>
    <hyperlink ref="V235" r:id="rId464" display="http://pbs.twimg.com/profile_images/1115715027346939904/9TnRYT8J_normal.jpg"/>
    <hyperlink ref="V236" r:id="rId465" display="http://pbs.twimg.com/profile_images/733891884502810624/dY1g9PUX_normal.jpg"/>
    <hyperlink ref="V237" r:id="rId466" display="http://pbs.twimg.com/profile_images/733891884502810624/dY1g9PUX_normal.jpg"/>
    <hyperlink ref="V238" r:id="rId467" display="http://pbs.twimg.com/profile_images/738036244576411648/kxkDDyzw_normal.jpg"/>
    <hyperlink ref="V239" r:id="rId468" display="http://pbs.twimg.com/profile_images/618441786600620032/95PE3ply_normal.jpg"/>
    <hyperlink ref="V240" r:id="rId469" display="http://pbs.twimg.com/profile_images/930832385997967360/1Y2ZoWWg_normal.jpg"/>
    <hyperlink ref="V241" r:id="rId470" display="http://pbs.twimg.com/profile_images/930832385997967360/1Y2ZoWWg_normal.jpg"/>
    <hyperlink ref="V242" r:id="rId471" display="http://pbs.twimg.com/profile_images/729086885918736384/lOxkOrxi_normal.jpg"/>
    <hyperlink ref="V243" r:id="rId472" display="http://pbs.twimg.com/profile_images/729086885918736384/lOxkOrxi_normal.jpg"/>
    <hyperlink ref="V244" r:id="rId473" display="http://pbs.twimg.com/profile_images/996465352270798848/C5AcW7IS_normal.jpg"/>
    <hyperlink ref="V245" r:id="rId474" display="http://pbs.twimg.com/profile_images/929066902827225088/Q_Os1lEA_normal.jpg"/>
    <hyperlink ref="V246" r:id="rId475" display="http://pbs.twimg.com/profile_images/929066902827225088/Q_Os1lEA_normal.jpg"/>
    <hyperlink ref="V247" r:id="rId476" display="http://pbs.twimg.com/profile_images/551970301391560704/jzVuRk6M_normal.jpeg"/>
    <hyperlink ref="V248" r:id="rId477" display="http://pbs.twimg.com/profile_images/461243399505330176/umE8q79O_normal.png"/>
    <hyperlink ref="V249" r:id="rId478" display="https://pbs.twimg.com/media/D4XewQNW0AEaur0.jpg"/>
    <hyperlink ref="V250" r:id="rId479" display="https://pbs.twimg.com/media/D473L2eWAAIJdmF.jpg"/>
    <hyperlink ref="V251" r:id="rId480" display="https://pbs.twimg.com/media/D43c9GmXsAEqkZv.jpg"/>
    <hyperlink ref="V252" r:id="rId481" display="http://pbs.twimg.com/profile_images/710066064089022465/eedsP7b3_normal.jpg"/>
    <hyperlink ref="V253" r:id="rId482" display="http://pbs.twimg.com/profile_images/710066064089022465/eedsP7b3_normal.jpg"/>
    <hyperlink ref="V254" r:id="rId483" display="http://pbs.twimg.com/profile_images/710066064089022465/eedsP7b3_normal.jpg"/>
    <hyperlink ref="V255" r:id="rId484" display="http://pbs.twimg.com/profile_images/710066064089022465/eedsP7b3_normal.jpg"/>
    <hyperlink ref="V256" r:id="rId485" display="http://pbs.twimg.com/profile_images/710066064089022465/eedsP7b3_normal.jpg"/>
    <hyperlink ref="V257" r:id="rId486" display="https://pbs.twimg.com/media/D43c9GmXsAEqkZv.jpg"/>
    <hyperlink ref="V258" r:id="rId487" display="http://pbs.twimg.com/profile_images/1049367591934779394/Wyi8Z0NK_normal.jpg"/>
    <hyperlink ref="V259" r:id="rId488" display="http://pbs.twimg.com/profile_images/973770203979907072/4-u060gM_normal.jpg"/>
    <hyperlink ref="V260" r:id="rId489" display="https://pbs.twimg.com/media/D48gqHxU0AEUn3T.jpg"/>
    <hyperlink ref="V261" r:id="rId490" display="http://pbs.twimg.com/profile_images/1132354810/MeyerDistributingLogoHR121W_normal.jpg"/>
    <hyperlink ref="V262" r:id="rId491" display="http://pbs.twimg.com/profile_images/1121079728809529344/1ABjWVgV_normal.jpg"/>
    <hyperlink ref="V263" r:id="rId492" display="http://pbs.twimg.com/profile_images/1114172809813614592/-kvLoTWV_normal.jpg"/>
    <hyperlink ref="V264" r:id="rId493" display="http://pbs.twimg.com/profile_images/1114172809813614592/-kvLoTWV_normal.jpg"/>
    <hyperlink ref="V265" r:id="rId494" display="https://pbs.twimg.com/media/D4a-vGvX4AAAL8y.jpg"/>
    <hyperlink ref="V266" r:id="rId495" display="http://pbs.twimg.com/profile_images/882563797667508224/1Jbe9J3Q_normal.jpg"/>
    <hyperlink ref="V267" r:id="rId496" display="http://pbs.twimg.com/profile_images/882563797667508224/1Jbe9J3Q_normal.jpg"/>
    <hyperlink ref="V268" r:id="rId497" display="http://pbs.twimg.com/profile_images/1044339550787645440/UBb9LHZG_normal.jpg"/>
    <hyperlink ref="V269" r:id="rId498" display="http://pbs.twimg.com/profile_images/1044339550787645440/UBb9LHZG_normal.jpg"/>
    <hyperlink ref="V270" r:id="rId499" display="http://pbs.twimg.com/profile_images/1044339550787645440/UBb9LHZG_normal.jpg"/>
    <hyperlink ref="V271" r:id="rId500" display="http://pbs.twimg.com/profile_images/1044339550787645440/UBb9LHZG_normal.jpg"/>
    <hyperlink ref="V272" r:id="rId501" display="https://pbs.twimg.com/media/D48yWjlXoAMbFA-.jpg"/>
    <hyperlink ref="V273" r:id="rId502" display="http://pbs.twimg.com/profile_images/912472302280994816/6jUIdpX3_normal.jpg"/>
    <hyperlink ref="V274" r:id="rId503" display="http://pbs.twimg.com/profile_images/752983337472434176/v48MUatI_normal.jpg"/>
    <hyperlink ref="V275" r:id="rId504" display="http://pbs.twimg.com/profile_images/2267437511/fv6oeyixnc637txtp4z4_normal.png"/>
    <hyperlink ref="V276" r:id="rId505" display="http://pbs.twimg.com/profile_images/1116059165695401984/4bSGqOBk_normal.jpg"/>
    <hyperlink ref="V277" r:id="rId506" display="http://pbs.twimg.com/profile_images/1116059165695401984/4bSGqOBk_normal.jpg"/>
    <hyperlink ref="V278" r:id="rId507" display="http://pbs.twimg.com/profile_images/852604073509572608/OjzioGBZ_normal.jpg"/>
    <hyperlink ref="V279" r:id="rId508" display="http://pbs.twimg.com/profile_images/883363617034448898/ELNLqDLy_normal.jpg"/>
    <hyperlink ref="V280" r:id="rId509" display="http://pbs.twimg.com/profile_images/1265844848/The_Mover_magazine_avatar_normal.jpg"/>
    <hyperlink ref="V281" r:id="rId510" display="https://pbs.twimg.com/media/D495v2GW0AAa-c2.jpg"/>
    <hyperlink ref="V282" r:id="rId511" display="http://pbs.twimg.com/profile_images/1117380626007642118/EbVuJLEW_normal.jpg"/>
    <hyperlink ref="V283" r:id="rId512" display="https://pbs.twimg.com/media/D4_8iImXsAYZW52.jpg"/>
    <hyperlink ref="V284" r:id="rId513" display="http://pbs.twimg.com/profile_images/1102931777960771586/cyxjQvfL_normal.png"/>
    <hyperlink ref="V285" r:id="rId514" display="http://pbs.twimg.com/profile_images/1102931777960771586/cyxjQvfL_normal.png"/>
    <hyperlink ref="V286" r:id="rId515" display="http://pbs.twimg.com/profile_images/629332538956365824/aWfCemrr_normal.jpg"/>
    <hyperlink ref="V287" r:id="rId516" display="http://pbs.twimg.com/profile_images/923563924519358464/fWyRCDqG_normal.jpg"/>
    <hyperlink ref="V288" r:id="rId517" display="http://pbs.twimg.com/profile_images/923563924519358464/fWyRCDqG_normal.jpg"/>
    <hyperlink ref="V289" r:id="rId518" display="http://pbs.twimg.com/profile_images/923563924519358464/fWyRCDqG_normal.jpg"/>
    <hyperlink ref="V290" r:id="rId519" display="http://pbs.twimg.com/profile_images/923563924519358464/fWyRCDqG_normal.jpg"/>
    <hyperlink ref="V291" r:id="rId520" display="http://pbs.twimg.com/profile_images/1964529831/Loadstar_star_normal.png"/>
    <hyperlink ref="V292" r:id="rId521" display="https://pbs.twimg.com/media/D5AQYLvWAAQREe6.jpg"/>
    <hyperlink ref="V293" r:id="rId522" display="http://pbs.twimg.com/profile_images/968212415920988162/8hFoa6JF_normal.jpg"/>
    <hyperlink ref="V294" r:id="rId523" display="http://pbs.twimg.com/profile_images/968212415920988162/8hFoa6JF_normal.jpg"/>
    <hyperlink ref="V295" r:id="rId524" display="http://pbs.twimg.com/profile_images/908020432246161408/YjH0BrXu_normal.jpg"/>
    <hyperlink ref="V296" r:id="rId525" display="http://pbs.twimg.com/profile_images/1103712313729789952/zGBhrIzQ_normal.png"/>
    <hyperlink ref="V297" r:id="rId526" display="http://pbs.twimg.com/profile_images/958839490335801344/N8ikB-t9_normal.jpg"/>
    <hyperlink ref="V298" r:id="rId527" display="http://pbs.twimg.com/profile_images/1004836024227262464/kEyhFxGk_normal.jpg"/>
    <hyperlink ref="V299" r:id="rId528" display="http://pbs.twimg.com/profile_images/964178302482157569/SuPbDEJl_normal.jpg"/>
    <hyperlink ref="V300" r:id="rId529" display="http://pbs.twimg.com/profile_images/964178302482157569/SuPbDEJl_normal.jpg"/>
    <hyperlink ref="V301" r:id="rId530" display="http://abs.twimg.com/sticky/default_profile_images/default_profile_normal.png"/>
    <hyperlink ref="V302" r:id="rId531" display="http://abs.twimg.com/sticky/default_profile_images/default_profile_normal.png"/>
    <hyperlink ref="V303" r:id="rId532" display="http://pbs.twimg.com/profile_images/484328019029266432/yloQUnQr_normal.jpeg"/>
    <hyperlink ref="V304" r:id="rId533" display="http://pbs.twimg.com/profile_images/484328019029266432/yloQUnQr_normal.jpeg"/>
    <hyperlink ref="V305" r:id="rId534" display="http://pbs.twimg.com/profile_images/1031165288450936832/HPTDrItK_normal.jpg"/>
    <hyperlink ref="V306" r:id="rId535" display="http://pbs.twimg.com/profile_images/1031165288450936832/HPTDrItK_normal.jpg"/>
    <hyperlink ref="V307" r:id="rId536" display="http://pbs.twimg.com/profile_images/1079889381262012422/405Rj5nn_normal.jpg"/>
    <hyperlink ref="V308" r:id="rId537" display="http://pbs.twimg.com/profile_images/1079889381262012422/405Rj5nn_normal.jpg"/>
    <hyperlink ref="V309" r:id="rId538" display="http://pbs.twimg.com/profile_images/1108628600054439936/cn3JpeIb_normal.jpg"/>
    <hyperlink ref="V310" r:id="rId539" display="http://pbs.twimg.com/profile_images/627201709597569024/8z9ykvFE_normal.png"/>
    <hyperlink ref="V311" r:id="rId540" display="http://pbs.twimg.com/profile_images/627201709597569024/8z9ykvFE_normal.png"/>
    <hyperlink ref="V312" r:id="rId541" display="http://pbs.twimg.com/profile_images/1107419891366313985/8q_LPf8d_normal.jpg"/>
    <hyperlink ref="V313" r:id="rId542" display="http://pbs.twimg.com/profile_images/1107419891366313985/8q_LPf8d_normal.jpg"/>
    <hyperlink ref="V314" r:id="rId543" display="http://pbs.twimg.com/profile_images/549531501294256128/Y8-vA2YW_normal.jpeg"/>
    <hyperlink ref="V315" r:id="rId544" display="http://pbs.twimg.com/profile_images/549531501294256128/Y8-vA2YW_normal.jpeg"/>
    <hyperlink ref="V316" r:id="rId545" display="https://pbs.twimg.com/media/D5Asup-VUAAK-51.jpg"/>
    <hyperlink ref="V317" r:id="rId546" display="http://pbs.twimg.com/profile_images/1081721372030705664/_S3HkF46_normal.jpg"/>
    <hyperlink ref="V318" r:id="rId547" display="http://pbs.twimg.com/profile_images/1017293682939125760/GSowTvz2_normal.jpg"/>
    <hyperlink ref="V319" r:id="rId548" display="http://pbs.twimg.com/profile_images/1017293682939125760/GSowTvz2_normal.jpg"/>
    <hyperlink ref="V320" r:id="rId549" display="http://pbs.twimg.com/profile_images/1017293682939125760/GSowTvz2_normal.jpg"/>
    <hyperlink ref="V321" r:id="rId550" display="http://pbs.twimg.com/profile_images/1017293682939125760/GSowTvz2_normal.jpg"/>
    <hyperlink ref="V322" r:id="rId551" display="http://pbs.twimg.com/profile_images/3077751259/783fbdff1b9083e833a05e7fb43f2ce5_normal.png"/>
    <hyperlink ref="V323" r:id="rId552" display="http://pbs.twimg.com/profile_images/1011623687957745664/fPDBco5U_normal.jpg"/>
    <hyperlink ref="V324" r:id="rId553" display="http://pbs.twimg.com/profile_images/971178071582638080/Pg7q4ZB8_normal.jpg"/>
    <hyperlink ref="V325" r:id="rId554" display="https://pbs.twimg.com/media/D5D-4qxU8AAfX9T.jpg"/>
    <hyperlink ref="V326" r:id="rId555" display="https://pbs.twimg.com/media/D46PnwlXkAU4i4K.jpg"/>
    <hyperlink ref="V327" r:id="rId556" display="https://pbs.twimg.com/media/D5EVwpcWkAEIyUH.jpg"/>
    <hyperlink ref="V328" r:id="rId557" display="http://pbs.twimg.com/profile_images/1115996304511991808/ylrLDaqZ_normal.png"/>
    <hyperlink ref="V329" r:id="rId558" display="https://pbs.twimg.com/media/D4RZhbIW0AIau8P.jpg"/>
    <hyperlink ref="V330" r:id="rId559" display="https://pbs.twimg.com/media/D4bo6cMXoAA10qk.jpg"/>
    <hyperlink ref="V331" r:id="rId560" display="https://pbs.twimg.com/media/D418b8BXsAAxSXg.jpg"/>
    <hyperlink ref="V332" r:id="rId561" display="https://pbs.twimg.com/media/D4RZhbIW0AIau8P.jpg"/>
    <hyperlink ref="V333" r:id="rId562" display="https://pbs.twimg.com/media/D4RZhbIW0AIau8P.jpg"/>
    <hyperlink ref="V334" r:id="rId563" display="https://pbs.twimg.com/media/D4TC_ucWAAATGYh.jpg"/>
    <hyperlink ref="V335" r:id="rId564" display="https://pbs.twimg.com/media/D4TC_ucWAAATGYh.jpg"/>
    <hyperlink ref="V336" r:id="rId565" display="http://pbs.twimg.com/profile_images/1117606142236971009/HqlzQB5u_normal.png"/>
    <hyperlink ref="V337" r:id="rId566" display="http://pbs.twimg.com/profile_images/1120201540709404672/RHb3M0OX_normal.png"/>
    <hyperlink ref="V338" r:id="rId567" display="https://pbs.twimg.com/media/D5Ee8HxXsAIPN0g.jpg"/>
    <hyperlink ref="V339" r:id="rId568" display="https://pbs.twimg.com/media/D5AXdMxW4AAQyX5.jpg"/>
    <hyperlink ref="V340" r:id="rId569" display="http://pbs.twimg.com/profile_images/1072927611045597184/PYps66Z8_normal.jpg"/>
    <hyperlink ref="V341" r:id="rId570" display="http://pbs.twimg.com/profile_images/1101562470483873793/Fwbyg5P-_normal.jpg"/>
    <hyperlink ref="V342" r:id="rId571" display="http://pbs.twimg.com/profile_images/1101562470483873793/Fwbyg5P-_normal.jpg"/>
    <hyperlink ref="X3" r:id="rId572" display="https://twitter.com/#!/flower_power_67/status/1118362027574034434"/>
    <hyperlink ref="X4" r:id="rId573" display="https://twitter.com/#!/zulutron/status/1118408881783234560"/>
    <hyperlink ref="X5" r:id="rId574" display="https://twitter.com/#!/jefflee2020/status/1118447365793435648"/>
    <hyperlink ref="X6" r:id="rId575" display="https://twitter.com/#!/exarmytrucks/status/1118461647478304768"/>
    <hyperlink ref="X7" r:id="rId576" display="https://twitter.com/#!/scania_online/status/1118461663194124288"/>
    <hyperlink ref="X8" r:id="rId577" display="https://twitter.com/#!/truckplantparts/status/1118461670257496066"/>
    <hyperlink ref="X9" r:id="rId578" display="https://twitter.com/#!/truckplantsales/status/1118461673742970885"/>
    <hyperlink ref="X10" r:id="rId579" display="https://twitter.com/#!/swapnil5979/status/1118489564601937924"/>
    <hyperlink ref="X11" r:id="rId580" display="https://twitter.com/#!/wiomax_md/status/1118495383666274307"/>
    <hyperlink ref="X12" r:id="rId581" display="https://twitter.com/#!/rhajoshr/status/1118502739745628161"/>
    <hyperlink ref="X13" r:id="rId582" display="https://twitter.com/#!/rhajoshr/status/1118502739745628161"/>
    <hyperlink ref="X14" r:id="rId583" display="https://twitter.com/#!/brunobertez/status/1118506554435735552"/>
    <hyperlink ref="X15" r:id="rId584" display="https://twitter.com/#!/juliechang1/status/1117901599760769024"/>
    <hyperlink ref="X16" r:id="rId585" display="https://twitter.com/#!/damicoaustin/status/1118511969412112384"/>
    <hyperlink ref="X17" r:id="rId586" display="https://twitter.com/#!/eclipsediag/status/1118528326874947585"/>
    <hyperlink ref="X18" r:id="rId587" display="https://twitter.com/#!/zachlubarsky/status/1118538280755056641"/>
    <hyperlink ref="X19" r:id="rId588" display="https://twitter.com/#!/zachlubarsky/status/1118538280755056641"/>
    <hyperlink ref="X20" r:id="rId589" display="https://twitter.com/#!/tallgarv/status/1118543713087696897"/>
    <hyperlink ref="X21" r:id="rId590" display="https://twitter.com/#!/gnrupdates/status/1118544809420099584"/>
    <hyperlink ref="X22" r:id="rId591" display="https://twitter.com/#!/gnrupdates/status/1118544809420099584"/>
    <hyperlink ref="X23" r:id="rId592" display="https://twitter.com/#!/cati_careers/status/1118545157652209664"/>
    <hyperlink ref="X24" r:id="rId593" display="https://twitter.com/#!/riederstravis86/status/1118594410734813184"/>
    <hyperlink ref="X25" r:id="rId594" display="https://twitter.com/#!/chwalker16/status/1118597420567486466"/>
    <hyperlink ref="X26" r:id="rId595" display="https://twitter.com/#!/drakekoefoed2/status/1118597974710476800"/>
    <hyperlink ref="X27" r:id="rId596" display="https://twitter.com/#!/workday/status/1118174232838430722"/>
    <hyperlink ref="X28" r:id="rId597" display="https://twitter.com/#!/emenogugd/status/1118606377855934466"/>
    <hyperlink ref="X29" r:id="rId598" display="https://twitter.com/#!/t42592/status/1118612965572243456"/>
    <hyperlink ref="X30" r:id="rId599" display="https://twitter.com/#!/t42592/status/1118612965572243456"/>
    <hyperlink ref="X31" r:id="rId600" display="https://twitter.com/#!/t42592/status/1118612965572243456"/>
    <hyperlink ref="X32" r:id="rId601" display="https://twitter.com/#!/t42592/status/1118612965572243456"/>
    <hyperlink ref="X33" r:id="rId602" display="https://twitter.com/#!/hppundit/status/1118618786033209344"/>
    <hyperlink ref="X34" r:id="rId603" display="https://twitter.com/#!/manginoonkdkaam/status/1118625035005112322"/>
    <hyperlink ref="X35" r:id="rId604" display="https://twitter.com/#!/texomashomepage/status/1118635279609413638"/>
    <hyperlink ref="X36" r:id="rId605" display="https://twitter.com/#!/abc7amarillo/status/1118635284550311936"/>
    <hyperlink ref="X37" r:id="rId606" display="https://twitter.com/#!/wamylove/status/1118650307955834880"/>
    <hyperlink ref="X38" r:id="rId607" display="https://twitter.com/#!/caterham7/status/1118746871508418567"/>
    <hyperlink ref="X39" r:id="rId608" display="https://twitter.com/#!/caterham7/status/1118746871508418567"/>
    <hyperlink ref="X40" r:id="rId609" display="https://twitter.com/#!/theifactory1/status/1117711624603934720"/>
    <hyperlink ref="X41" r:id="rId610" display="https://twitter.com/#!/datadazza/status/1118823418726625280"/>
    <hyperlink ref="X42" r:id="rId611" display="https://twitter.com/#!/advlogsupport/status/1118833234891165696"/>
    <hyperlink ref="X43" r:id="rId612" display="https://twitter.com/#!/marathontrucker/status/1118836367709167617"/>
    <hyperlink ref="X44" r:id="rId613" display="https://twitter.com/#!/rhachriss/status/1118859139789225985"/>
    <hyperlink ref="X45" r:id="rId614" display="https://twitter.com/#!/rhachriss/status/1118859139789225985"/>
    <hyperlink ref="X46" r:id="rId615" display="https://twitter.com/#!/rhachriss/status/1118859203370786816"/>
    <hyperlink ref="X47" r:id="rId616" display="https://twitter.com/#!/rhachriss/status/1118859203370786816"/>
    <hyperlink ref="X48" r:id="rId617" display="https://twitter.com/#!/fmwmlaw/status/1118869404018724866"/>
    <hyperlink ref="X49" r:id="rId618" display="https://twitter.com/#!/totalinuk/status/1117704363345088513"/>
    <hyperlink ref="X50" r:id="rId619" display="https://twitter.com/#!/inckcog/status/1118871040409649153"/>
    <hyperlink ref="X51" r:id="rId620" display="https://twitter.com/#!/gsrobins/status/1118874738003251200"/>
    <hyperlink ref="X52" r:id="rId621" display="https://twitter.com/#!/simonkucher/status/1118890717194194944"/>
    <hyperlink ref="X53" r:id="rId622" display="https://twitter.com/#!/crampley/status/1118905831867736064"/>
    <hyperlink ref="X54" r:id="rId623" display="https://twitter.com/#!/crampley/status/1118905831867736064"/>
    <hyperlink ref="X55" r:id="rId624" display="https://twitter.com/#!/greenworldwide/status/1118916873620545536"/>
    <hyperlink ref="X56" r:id="rId625" display="https://twitter.com/#!/patbrailey/status/1118927997304750080"/>
    <hyperlink ref="X57" r:id="rId626" display="https://twitter.com/#!/patbrailey/status/1118927997304750080"/>
    <hyperlink ref="X58" r:id="rId627" display="https://twitter.com/#!/bakersfieldnow/status/1118955857201385472"/>
    <hyperlink ref="X59" r:id="rId628" display="https://twitter.com/#!/bakocom/status/1118969457832091651"/>
    <hyperlink ref="X60" r:id="rId629" display="https://twitter.com/#!/ldi_hq/status/1118970462753701889"/>
    <hyperlink ref="X61" r:id="rId630" display="https://twitter.com/#!/hugoacosta_/status/1118988404023160832"/>
    <hyperlink ref="X62" r:id="rId631" display="https://twitter.com/#!/zachcoooer8288/status/1119000897130909697"/>
    <hyperlink ref="X63" r:id="rId632" display="https://twitter.com/#!/kmphfox26/status/1119000029237088256"/>
    <hyperlink ref="X64" r:id="rId633" display="https://twitter.com/#!/kool_kix/status/1119003263674634240"/>
    <hyperlink ref="X65" r:id="rId634" display="https://twitter.com/#!/htsihlis/status/1119039063477108737"/>
    <hyperlink ref="X66" r:id="rId635" display="https://twitter.com/#!/htsihlis/status/1119039063477108737"/>
    <hyperlink ref="X67" r:id="rId636" display="https://twitter.com/#!/rhasarahm/status/1119141631339315200"/>
    <hyperlink ref="X68" r:id="rId637" display="https://twitter.com/#!/rhasarahm/status/1119141631339315200"/>
    <hyperlink ref="X69" r:id="rId638" display="https://twitter.com/#!/rhatracyl/status/1119194604715352069"/>
    <hyperlink ref="X70" r:id="rId639" display="https://twitter.com/#!/rhatracyl/status/1119194604715352069"/>
    <hyperlink ref="X71" r:id="rId640" display="https://twitter.com/#!/officialctaa/status/1119200004068052993"/>
    <hyperlink ref="X72" r:id="rId641" display="https://twitter.com/#!/joannhutchinson/status/1119225516006039554"/>
    <hyperlink ref="X73" r:id="rId642" display="https://twitter.com/#!/kuebixtms/status/1119239886421331969"/>
    <hyperlink ref="X74" r:id="rId643" display="https://twitter.com/#!/truckeramt/status/1119266416635654144"/>
    <hyperlink ref="X75" r:id="rId644" display="https://twitter.com/#!/sj_markham/status/1119281466569969666"/>
    <hyperlink ref="X76" r:id="rId645" display="https://twitter.com/#!/sf_transit_news/status/1119273225429479426"/>
    <hyperlink ref="X77" r:id="rId646" display="https://twitter.com/#!/kilodelta/status/1119283807788642305"/>
    <hyperlink ref="X78" r:id="rId647" display="https://twitter.com/#!/pgllogistics/status/1119339149020950528"/>
    <hyperlink ref="X79" r:id="rId648" display="https://twitter.com/#!/wapatosd/status/1119346934496391168"/>
    <hyperlink ref="X80" r:id="rId649" display="https://twitter.com/#!/wolfie_smith/status/1119357306804809733"/>
    <hyperlink ref="X81" r:id="rId650" display="https://twitter.com/#!/cvtc_cdl/status/1119368394904604673"/>
    <hyperlink ref="X82" r:id="rId651" display="https://twitter.com/#!/cvtc_cdl/status/1119368394904604673"/>
    <hyperlink ref="X83" r:id="rId652" display="https://twitter.com/#!/cvtc_cdl/status/1119368394904604673"/>
    <hyperlink ref="X84" r:id="rId653" display="https://twitter.com/#!/protoolreviews/status/1119375400415764480"/>
    <hyperlink ref="X85" r:id="rId654" display="https://twitter.com/#!/bemcwilliam/status/1119400976098586625"/>
    <hyperlink ref="X86" r:id="rId655" display="https://twitter.com/#!/walky22talky/status/1119403846831308803"/>
    <hyperlink ref="X87" r:id="rId656" display="https://twitter.com/#!/ashtonslegal/status/1117801503618682880"/>
    <hyperlink ref="X88" r:id="rId657" display="https://twitter.com/#!/transportlaw/status/1119497560929050624"/>
    <hyperlink ref="X89" r:id="rId658" display="https://twitter.com/#!/transportlaw/status/1118548694738132994"/>
    <hyperlink ref="X90" r:id="rId659" display="https://twitter.com/#!/brookedtaylor/status/1119594399996968962"/>
    <hyperlink ref="X91" r:id="rId660" display="https://twitter.com/#!/brookedtaylor/status/1119594399996968962"/>
    <hyperlink ref="X92" r:id="rId661" display="https://twitter.com/#!/brookedtaylor/status/1119594399996968962"/>
    <hyperlink ref="X93" r:id="rId662" display="https://twitter.com/#!/brookedtaylor/status/1119594399996968962"/>
    <hyperlink ref="X94" r:id="rId663" display="https://twitter.com/#!/brookedtaylor/status/1119594399996968962"/>
    <hyperlink ref="X95" r:id="rId664" display="https://twitter.com/#!/ct_lopez1/status/1119628677749321728"/>
    <hyperlink ref="X96" r:id="rId665" display="https://twitter.com/#!/einshippingnews/status/1119662222748340224"/>
    <hyperlink ref="X97" r:id="rId666" display="https://twitter.com/#!/creepstakes/status/1119687953200979968"/>
    <hyperlink ref="X98" r:id="rId667" display="https://twitter.com/#!/jon_doughnut/status/1119704189205188610"/>
    <hyperlink ref="X99" r:id="rId668" display="https://twitter.com/#!/ashleylynch/status/1113621910946844672"/>
    <hyperlink ref="X100" r:id="rId669" display="https://twitter.com/#!/mybellasparkles/status/1119720986369249280"/>
    <hyperlink ref="X101" r:id="rId670" display="https://twitter.com/#!/vanbcdispatch/status/1119731221888585728"/>
    <hyperlink ref="X102" r:id="rId671" display="https://twitter.com/#!/101stmonk3y/status/1119738031995486208"/>
    <hyperlink ref="X103" r:id="rId672" display="https://twitter.com/#!/kmtrangel/status/1119757807346229255"/>
    <hyperlink ref="X104" r:id="rId673" display="https://twitter.com/#!/jamiegrant67/status/1119831118000414720"/>
    <hyperlink ref="X105" r:id="rId674" display="https://twitter.com/#!/tombamonte/status/1119398721387663366"/>
    <hyperlink ref="X106" r:id="rId675" display="https://twitter.com/#!/futureautonomo1/status/1119832992724201473"/>
    <hyperlink ref="X107" r:id="rId676" display="https://twitter.com/#!/mcm_ct/status/1119874266596618240"/>
    <hyperlink ref="X108" r:id="rId677" display="https://twitter.com/#!/joeknowbest/status/1119879010576752640"/>
    <hyperlink ref="X109" r:id="rId678" display="https://twitter.com/#!/unclegtruck/status/1118867533367578624"/>
    <hyperlink ref="X110" r:id="rId679" display="https://twitter.com/#!/unclegtruck/status/1118867533367578624"/>
    <hyperlink ref="X111" r:id="rId680" display="https://twitter.com/#!/unclegtruck/status/1118867533367578624"/>
    <hyperlink ref="X112" r:id="rId681" display="https://twitter.com/#!/unclegtruck/status/1119887057692839937"/>
    <hyperlink ref="X113" r:id="rId682" display="https://twitter.com/#!/unclegtruck/status/1119887057692839937"/>
    <hyperlink ref="X114" r:id="rId683" display="https://twitter.com/#!/tomclarke24g/status/1119938513070379008"/>
    <hyperlink ref="X115" r:id="rId684" display="https://twitter.com/#!/joshuamyra/status/1119950336632983555"/>
    <hyperlink ref="X116" r:id="rId685" display="https://twitter.com/#!/joshuamyra/status/1119950377821122560"/>
    <hyperlink ref="X117" r:id="rId686" display="https://twitter.com/#!/postjobfree/status/1119953600266915840"/>
    <hyperlink ref="X118" r:id="rId687" display="https://twitter.com/#!/gettingamedical/status/1119962788426858497"/>
    <hyperlink ref="X119" r:id="rId688" display="https://twitter.com/#!/wolfofwolfst/status/1118236088097632256"/>
    <hyperlink ref="X120" r:id="rId689" display="https://twitter.com/#!/sonofabeach56/status/1119963511671668736"/>
    <hyperlink ref="X121" r:id="rId690" display="https://twitter.com/#!/southcoasttoday/status/1119700670431596545"/>
    <hyperlink ref="X122" r:id="rId691" display="https://twitter.com/#!/southcoasttoday/status/1119995872086044672"/>
    <hyperlink ref="X123" r:id="rId692" display="https://twitter.com/#!/sentinelcolo/status/1118914663633309696"/>
    <hyperlink ref="X124" r:id="rId693" display="https://twitter.com/#!/sentinelcolo/status/1118990125202051074"/>
    <hyperlink ref="X125" r:id="rId694" display="https://twitter.com/#!/sentinelcolo/status/1119095802503110656"/>
    <hyperlink ref="X126" r:id="rId695" display="https://twitter.com/#!/sentinelcolo/status/1120024482830323713"/>
    <hyperlink ref="X127" r:id="rId696" display="https://twitter.com/#!/tramgary/status/1120078690342150144"/>
    <hyperlink ref="X128" r:id="rId697" display="https://twitter.com/#!/tramgary/status/1120078690342150144"/>
    <hyperlink ref="X129" r:id="rId698" display="https://twitter.com/#!/tank442/status/1120095475582099457"/>
    <hyperlink ref="X130" r:id="rId699" display="https://twitter.com/#!/247breakdown/status/1120149042862927872"/>
    <hyperlink ref="X131" r:id="rId700" display="https://twitter.com/#!/sw_help/status/1120183320514633728"/>
    <hyperlink ref="X132" r:id="rId701" display="https://twitter.com/#!/northernassist/status/1119991291507609600"/>
    <hyperlink ref="X133" r:id="rId702" display="https://twitter.com/#!/northernassist/status/1120236297044594688"/>
    <hyperlink ref="X134" r:id="rId703" display="https://twitter.com/#!/a_capable_woman/status/1120246835032088577"/>
    <hyperlink ref="X135" r:id="rId704" display="https://twitter.com/#!/publicwrongs/status/1119897464411054080"/>
    <hyperlink ref="X136" r:id="rId705" display="https://twitter.com/#!/stuartbdonovan/status/1120278251924938754"/>
    <hyperlink ref="X137" r:id="rId706" display="https://twitter.com/#!/stuartbdonovan/status/1120278251924938754"/>
    <hyperlink ref="X138" r:id="rId707" display="https://twitter.com/#!/stuartbdonovan/status/1120278251924938754"/>
    <hyperlink ref="X139" r:id="rId708" display="https://twitter.com/#!/stuartbdonovan/status/1120278251924938754"/>
    <hyperlink ref="X140" r:id="rId709" display="https://twitter.com/#!/patrickmorgan/status/1120281082115420160"/>
    <hyperlink ref="X141" r:id="rId710" display="https://twitter.com/#!/patrickmorgan/status/1120281082115420160"/>
    <hyperlink ref="X142" r:id="rId711" display="https://twitter.com/#!/nottmrlwystn/status/1119950480585699328"/>
    <hyperlink ref="X143" r:id="rId712" display="https://twitter.com/#!/nottmrlwystn/status/1120294993263046657"/>
    <hyperlink ref="X144" r:id="rId713" display="https://twitter.com/#!/morningconsult/status/1120322361570365442"/>
    <hyperlink ref="X145" r:id="rId714" display="https://twitter.com/#!/gazettedotcom/status/1120303741582958592"/>
    <hyperlink ref="X146" r:id="rId715" display="https://twitter.com/#!/schmidtmitchell/status/1120347986444394497"/>
    <hyperlink ref="X147" r:id="rId716" display="https://twitter.com/#!/shondo/status/1120354329611907072"/>
    <hyperlink ref="X148" r:id="rId717" display="https://twitter.com/#!/shondo/status/1120354329611907072"/>
    <hyperlink ref="X149" r:id="rId718" display="https://twitter.com/#!/coachspegal/status/1120354415901331456"/>
    <hyperlink ref="X150" r:id="rId719" display="https://twitter.com/#!/geraldlamb9/status/1120362764772552704"/>
    <hyperlink ref="X151" r:id="rId720" display="https://twitter.com/#!/bobfrench3/status/1120365424917479424"/>
    <hyperlink ref="X152" r:id="rId721" display="https://twitter.com/#!/troygirlsbball/status/1120375481541517312"/>
    <hyperlink ref="X153" r:id="rId722" display="https://twitter.com/#!/etrucksifta/status/1120398145865814016"/>
    <hyperlink ref="X154" r:id="rId723" display="https://twitter.com/#!/yourbackseat/status/1120398780447318020"/>
    <hyperlink ref="X155" r:id="rId724" display="https://twitter.com/#!/yourbackseat/status/1120398780447318020"/>
    <hyperlink ref="X156" r:id="rId725" display="https://twitter.com/#!/sharidaann/status/1120408329807962113"/>
    <hyperlink ref="X157" r:id="rId726" display="https://twitter.com/#!/sfbay/status/1120421784891875328"/>
    <hyperlink ref="X158" r:id="rId727" display="https://twitter.com/#!/coachcharlie87/status/1120422022654373888"/>
    <hyperlink ref="X159" r:id="rId728" display="https://twitter.com/#!/malhotrasud/status/1120093295810449408"/>
    <hyperlink ref="X160" r:id="rId729" display="https://twitter.com/#!/ttsaoontario/status/1120097886983925760"/>
    <hyperlink ref="X161" r:id="rId730" display="https://twitter.com/#!/trucknewstalk/status/1120364043183771653"/>
    <hyperlink ref="X162" r:id="rId731" display="https://twitter.com/#!/ttsaoontario/status/1120459489361133568"/>
    <hyperlink ref="X163" r:id="rId732" display="https://twitter.com/#!/truckerworld/status/1119932630181527552"/>
    <hyperlink ref="X164" r:id="rId733" display="https://twitter.com/#!/truckerworld/status/1120102984338300930"/>
    <hyperlink ref="X165" r:id="rId734" display="https://twitter.com/#!/truckerworld/status/1120237303392239616"/>
    <hyperlink ref="X166" r:id="rId735" display="https://twitter.com/#!/truckerworld/status/1120471644127072256"/>
    <hyperlink ref="X167" r:id="rId736" display="https://twitter.com/#!/theericcarter/status/1120479760302395392"/>
    <hyperlink ref="X168" r:id="rId737" display="https://twitter.com/#!/tbhs_fb/status/1120351431905693697"/>
    <hyperlink ref="X169" r:id="rId738" display="https://twitter.com/#!/tms_trojans/status/1120493753557487617"/>
    <hyperlink ref="X170" r:id="rId739" display="https://twitter.com/#!/bobakkabob37/status/1120497531270696961"/>
    <hyperlink ref="X171" r:id="rId740" display="https://twitter.com/#!/bobakkabob37/status/1120497531270696961"/>
    <hyperlink ref="X172" r:id="rId741" display="https://twitter.com/#!/xy4info/status/1120593425483563008"/>
    <hyperlink ref="X173" r:id="rId742" display="https://twitter.com/#!/xy4info/status/1120593425483563008"/>
    <hyperlink ref="X174" r:id="rId743" display="https://twitter.com/#!/xy4info/status/1120593425483563008"/>
    <hyperlink ref="X175" r:id="rId744" display="https://twitter.com/#!/nixon_tod/status/1120609186407120896"/>
    <hyperlink ref="X176" r:id="rId745" display="https://twitter.com/#!/nixon_tod/status/1120609186407120896"/>
    <hyperlink ref="X177" r:id="rId746" display="https://twitter.com/#!/gdciaul/status/1120611460034461697"/>
    <hyperlink ref="X178" r:id="rId747" display="https://twitter.com/#!/gdciaul/status/1120611460034461697"/>
    <hyperlink ref="X179" r:id="rId748" display="https://twitter.com/#!/karlachristoph1/status/1120641281745739776"/>
    <hyperlink ref="X180" r:id="rId749" display="https://twitter.com/#!/karlachristoph1/status/1120641281745739776"/>
    <hyperlink ref="X181" r:id="rId750" display="https://twitter.com/#!/kiyaedwards/status/1120641058080219136"/>
    <hyperlink ref="X182" r:id="rId751" display="https://twitter.com/#!/kiyaedwards/status/1120641195640807425"/>
    <hyperlink ref="X183" r:id="rId752" display="https://twitter.com/#!/kare11/status/1120628379860992000"/>
    <hyperlink ref="X184" r:id="rId753" display="https://twitter.com/#!/kare11/status/1120640961153880074"/>
    <hyperlink ref="X185" r:id="rId754" display="https://twitter.com/#!/kare11/status/1120643478474645504"/>
    <hyperlink ref="X186" r:id="rId755" display="https://twitter.com/#!/icontainers/status/1120674440352808965"/>
    <hyperlink ref="X187" r:id="rId756" display="https://twitter.com/#!/rhanews/status/1118837741201035265"/>
    <hyperlink ref="X188" r:id="rId757" display="https://twitter.com/#!/go2_stream/status/1120688827411116033"/>
    <hyperlink ref="X189" r:id="rId758" display="https://twitter.com/#!/go2_stream/status/1120688827411116033"/>
    <hyperlink ref="X190" r:id="rId759" display="https://twitter.com/#!/viprocure/status/1120690547147014144"/>
    <hyperlink ref="X191" r:id="rId760" display="https://twitter.com/#!/mdean04/status/1118782593460264960"/>
    <hyperlink ref="X192" r:id="rId761" display="https://twitter.com/#!/rhalucieb/status/1118784399200411653"/>
    <hyperlink ref="X193" r:id="rId762" display="https://twitter.com/#!/rhalucieb/status/1118784399200411653"/>
    <hyperlink ref="X194" r:id="rId763" display="https://twitter.com/#!/rhalucieb/status/1120693296341377025"/>
    <hyperlink ref="X195" r:id="rId764" display="https://twitter.com/#!/rhalucieb/status/1120693296341377025"/>
    <hyperlink ref="X196" r:id="rId765" display="https://twitter.com/#!/dontigerrr/status/1120697954006913024"/>
    <hyperlink ref="X197" r:id="rId766" display="https://twitter.com/#!/annarbornews/status/1120703260573274113"/>
    <hyperlink ref="X198" r:id="rId767" display="https://twitter.com/#!/infinite_i2g/status/1120704440049254400"/>
    <hyperlink ref="X199" r:id="rId768" display="https://twitter.com/#!/westlooptom/status/1120704475445039107"/>
    <hyperlink ref="X200" r:id="rId769" display="https://twitter.com/#!/westlooptom/status/1120704475445039107"/>
    <hyperlink ref="X201" r:id="rId770" display="https://twitter.com/#!/westlooptom/status/1120704475445039107"/>
    <hyperlink ref="X202" r:id="rId771" display="https://twitter.com/#!/fromhuronout/status/1120704779393675265"/>
    <hyperlink ref="X203" r:id="rId772" display="https://twitter.com/#!/blckgirlfromdet/status/1120705090854293510"/>
    <hyperlink ref="X204" r:id="rId773" display="https://twitter.com/#!/mlive/status/1120704257752281088"/>
    <hyperlink ref="X205" r:id="rId774" display="https://twitter.com/#!/michael91693258/status/1120705993673990144"/>
    <hyperlink ref="X206" r:id="rId775" display="https://twitter.com/#!/laurenslagter/status/1120708002279936000"/>
    <hyperlink ref="X207" r:id="rId776" display="https://twitter.com/#!/nicholas_whalen/status/1120643836320129027"/>
    <hyperlink ref="X208" r:id="rId777" display="https://twitter.com/#!/plummerofficial/status/1120708733712195584"/>
    <hyperlink ref="X209" r:id="rId778" display="https://twitter.com/#!/conversionia/status/1120734968509026305"/>
    <hyperlink ref="X210" r:id="rId779" display="https://twitter.com/#!/david96306994/status/1120744966035263492"/>
    <hyperlink ref="X211" r:id="rId780" display="https://twitter.com/#!/themsboa/status/1120745355887435776"/>
    <hyperlink ref="X212" r:id="rId781" display="https://twitter.com/#!/trusteemonicarw/status/1120784453763313665"/>
    <hyperlink ref="X213" r:id="rId782" display="https://twitter.com/#!/truckingwithgnw/status/1120824015860506626"/>
    <hyperlink ref="X214" r:id="rId783" display="https://twitter.com/#!/truckingwithgnw/status/1120824015860506626"/>
    <hyperlink ref="X215" r:id="rId784" display="https://twitter.com/#!/joplinglobe/status/1120879809507336193"/>
    <hyperlink ref="X216" r:id="rId785" display="https://twitter.com/#!/notme001/status/1120890714815172608"/>
    <hyperlink ref="X217" r:id="rId786" display="https://twitter.com/#!/accuratedrivers/status/1119167278183010304"/>
    <hyperlink ref="X218" r:id="rId787" display="https://twitter.com/#!/accuratedrivers/status/1120339243992326147"/>
    <hyperlink ref="X219" r:id="rId788" display="https://twitter.com/#!/accuratedrivers/status/1120946306153963521"/>
    <hyperlink ref="X220" r:id="rId789" display="https://twitter.com/#!/ukhaulier/status/1118456806769143810"/>
    <hyperlink ref="X221" r:id="rId790" display="https://twitter.com/#!/orbcomm_inc/status/1120948018914713602"/>
    <hyperlink ref="X222" r:id="rId791" display="https://twitter.com/#!/buzzandhum/status/1120957551741267968"/>
    <hyperlink ref="X223" r:id="rId792" display="https://twitter.com/#!/stockrat/status/1120979780264955904"/>
    <hyperlink ref="X224" r:id="rId793" display="https://twitter.com/#!/stockrat/status/1120979780264955904"/>
    <hyperlink ref="X225" r:id="rId794" display="https://twitter.com/#!/stockrat/status/1120979780264955904"/>
    <hyperlink ref="X226" r:id="rId795" display="https://twitter.com/#!/tommyrondi/status/1120983215894695937"/>
    <hyperlink ref="X227" r:id="rId796" display="https://twitter.com/#!/endgame00/status/1120984585951698944"/>
    <hyperlink ref="X228" r:id="rId797" display="https://twitter.com/#!/buzzandhum/status/1120957551741267968"/>
    <hyperlink ref="X229" r:id="rId798" display="https://twitter.com/#!/roger_blakeley/status/1121003061009235968"/>
    <hyperlink ref="X230" r:id="rId799" display="https://twitter.com/#!/buzzandhum/status/1120957551741267968"/>
    <hyperlink ref="X231" r:id="rId800" display="https://twitter.com/#!/roger_blakeley/status/1121003061009235968"/>
    <hyperlink ref="X232" r:id="rId801" display="https://twitter.com/#!/buzzandhum/status/1120957551741267968"/>
    <hyperlink ref="X233" r:id="rId802" display="https://twitter.com/#!/roger_blakeley/status/1121003061009235968"/>
    <hyperlink ref="X234" r:id="rId803" display="https://twitter.com/#!/buzzandhum/status/1120957551741267968"/>
    <hyperlink ref="X235" r:id="rId804" display="https://twitter.com/#!/buzzandhum/status/1120957551741267968"/>
    <hyperlink ref="X236" r:id="rId805" display="https://twitter.com/#!/roger_blakeley/status/1121003061009235968"/>
    <hyperlink ref="X237" r:id="rId806" display="https://twitter.com/#!/roger_blakeley/status/1121003061009235968"/>
    <hyperlink ref="X238" r:id="rId807" display="https://twitter.com/#!/forwardermag/status/1121004437928128513"/>
    <hyperlink ref="X239" r:id="rId808" display="https://twitter.com/#!/relaytransport/status/1121005588022996993"/>
    <hyperlink ref="X240" r:id="rId809" display="https://twitter.com/#!/axle492/status/1121067828621266945"/>
    <hyperlink ref="X241" r:id="rId810" display="https://twitter.com/#!/axle492/status/1121067828621266945"/>
    <hyperlink ref="X242" r:id="rId811" display="https://twitter.com/#!/neednewplanet/status/1121075636418670592"/>
    <hyperlink ref="X243" r:id="rId812" display="https://twitter.com/#!/neednewplanet/status/1121075636418670592"/>
    <hyperlink ref="X244" r:id="rId813" display="https://twitter.com/#!/kerryes/status/1120815196661067776"/>
    <hyperlink ref="X245" r:id="rId814" display="https://twitter.com/#!/reevertransport/status/1121079209387016193"/>
    <hyperlink ref="X246" r:id="rId815" display="https://twitter.com/#!/reevertransport/status/1121079209387016193"/>
    <hyperlink ref="X247" r:id="rId816" display="https://twitter.com/#!/adiglobaltrade/status/1121079349661143041"/>
    <hyperlink ref="X248" r:id="rId817" display="https://twitter.com/#!/roadsidemasters/status/1121081965770432522"/>
    <hyperlink ref="X249" r:id="rId818" display="https://twitter.com/#!/atc_surrey/status/1118545004690124800"/>
    <hyperlink ref="X250" r:id="rId819" display="https://twitter.com/#!/atc_surrey/status/1121105142009532417"/>
    <hyperlink ref="X251" r:id="rId820" display="https://twitter.com/#!/land_line_mag/status/1121110555488550913"/>
    <hyperlink ref="X252" r:id="rId821" display="https://twitter.com/#!/davethul/status/1121111416524689408"/>
    <hyperlink ref="X253" r:id="rId822" display="https://twitter.com/#!/davethul/status/1121111416524689408"/>
    <hyperlink ref="X254" r:id="rId823" display="https://twitter.com/#!/davethul/status/1121111416524689408"/>
    <hyperlink ref="X255" r:id="rId824" display="https://twitter.com/#!/davethul/status/1121111416524689408"/>
    <hyperlink ref="X256" r:id="rId825" display="https://twitter.com/#!/davethul/status/1121111416524689408"/>
    <hyperlink ref="X257" r:id="rId826" display="https://twitter.com/#!/land_line_mag/status/1121110555488550913"/>
    <hyperlink ref="X258" r:id="rId827" display="https://twitter.com/#!/ooida/status/1121116513514196993"/>
    <hyperlink ref="X259" r:id="rId828" display="https://twitter.com/#!/healthcaredive/status/1121136979238768640"/>
    <hyperlink ref="X260" r:id="rId829" display="https://twitter.com/#!/theshopmagazine/status/1121150776296890369"/>
    <hyperlink ref="X261" r:id="rId830" display="https://twitter.com/#!/meyerdist/status/1121152034118479877"/>
    <hyperlink ref="X262" r:id="rId831" display="https://twitter.com/#!/i_isdonaldtrump/status/1121093056298545153"/>
    <hyperlink ref="X263" r:id="rId832" display="https://twitter.com/#!/nancyl_hancock/status/1121162855619940352"/>
    <hyperlink ref="X264" r:id="rId833" display="https://twitter.com/#!/nancyl_hancock/status/1121162855619940352"/>
    <hyperlink ref="X265" r:id="rId834" display="https://twitter.com/#!/manpowergroupuk/status/1118791278416633857"/>
    <hyperlink ref="X266" r:id="rId835" display="https://twitter.com/#!/manpowergroupuk/status/1120322866631847937"/>
    <hyperlink ref="X267" r:id="rId836" display="https://twitter.com/#!/manpowergroupuk/status/1120611384260202496"/>
    <hyperlink ref="X268" r:id="rId837" display="https://twitter.com/#!/helenbrocklehu1/status/1121167522437521410"/>
    <hyperlink ref="X269" r:id="rId838" display="https://twitter.com/#!/helenbrocklehu1/status/1121164980089499648"/>
    <hyperlink ref="X270" r:id="rId839" display="https://twitter.com/#!/helenbrocklehu1/status/1121164980089499648"/>
    <hyperlink ref="X271" r:id="rId840" display="https://twitter.com/#!/helenbrocklehu1/status/1121167522437521410"/>
    <hyperlink ref="X272" r:id="rId841" display="https://twitter.com/#!/ecoleautomtl/status/1121170196528533504"/>
    <hyperlink ref="X273" r:id="rId842" display="https://twitter.com/#!/shortyroc1979/status/1121184997468250112"/>
    <hyperlink ref="X274" r:id="rId843" display="https://twitter.com/#!/tryfleet/status/1121257018591973376"/>
    <hyperlink ref="X275" r:id="rId844" display="https://twitter.com/#!/quicktsi/status/1121287209909276672"/>
    <hyperlink ref="X276" r:id="rId845" display="https://twitter.com/#!/chriswi37248709/status/1120671944033153024"/>
    <hyperlink ref="X277" r:id="rId846" display="https://twitter.com/#!/chriswi37248709/status/1121312065669541888"/>
    <hyperlink ref="X278" r:id="rId847" display="https://twitter.com/#!/amicussolutions/status/1121338224721506304"/>
    <hyperlink ref="X279" r:id="rId848" display="https://twitter.com/#!/tomtomwebfleet/status/1121351284777521153"/>
    <hyperlink ref="X280" r:id="rId849" display="https://twitter.com/#!/the_mover_mag/status/1121365900245045250"/>
    <hyperlink ref="X281" r:id="rId850" display="https://twitter.com/#!/celems_pfisd/status/1121248696384012288"/>
    <hyperlink ref="X282" r:id="rId851" display="https://twitter.com/#!/kbyers273/status/1121390297953513472"/>
    <hyperlink ref="X283" r:id="rId852" display="https://twitter.com/#!/asmukltd/status/1121392496888696832"/>
    <hyperlink ref="X284" r:id="rId853" display="https://twitter.com/#!/transendepod/status/1121393458407718912"/>
    <hyperlink ref="X285" r:id="rId854" display="https://twitter.com/#!/transendepod/status/1121393458407718912"/>
    <hyperlink ref="X286" r:id="rId855" display="https://twitter.com/#!/emptrainrept/status/1121398464993214465"/>
    <hyperlink ref="X287" r:id="rId856" display="https://twitter.com/#!/rhaheather/status/1118458498130567168"/>
    <hyperlink ref="X288" r:id="rId857" display="https://twitter.com/#!/rhaheather/status/1118458498130567168"/>
    <hyperlink ref="X289" r:id="rId858" display="https://twitter.com/#!/rhaheather/status/1121403000189325312"/>
    <hyperlink ref="X290" r:id="rId859" display="https://twitter.com/#!/rhaheather/status/1121403000189325312"/>
    <hyperlink ref="X291" r:id="rId860" display="https://twitter.com/#!/theloadstar/status/1121405301658398720"/>
    <hyperlink ref="X292" r:id="rId861" display="https://twitter.com/#!/commerciallines/status/1121414316530524161"/>
    <hyperlink ref="X293" r:id="rId862" display="https://twitter.com/#!/alyourpalster/status/1121421366119542785"/>
    <hyperlink ref="X294" r:id="rId863" display="https://twitter.com/#!/alyourpalster/status/1121421366119542785"/>
    <hyperlink ref="X295" r:id="rId864" display="https://twitter.com/#!/pdisoftware/status/1121456005412466688"/>
    <hyperlink ref="X296" r:id="rId865" display="https://twitter.com/#!/ttndailytweets/status/1121476291708854273"/>
    <hyperlink ref="X297" r:id="rId866" display="https://twitter.com/#!/rocketcdl/status/1121483770832588801"/>
    <hyperlink ref="X298" r:id="rId867" display="https://twitter.com/#!/taleman31/status/1121494543222755329"/>
    <hyperlink ref="X299" r:id="rId868" display="https://twitter.com/#!/alexdc1/status/1121500992472780802"/>
    <hyperlink ref="X300" r:id="rId869" display="https://twitter.com/#!/alexdc1/status/1121500992472780802"/>
    <hyperlink ref="X301" r:id="rId870" display="https://twitter.com/#!/nomorebooks/status/1121516635087568903"/>
    <hyperlink ref="X302" r:id="rId871" display="https://twitter.com/#!/nomorebooks/status/1121516635087568903"/>
    <hyperlink ref="X303" r:id="rId872" display="https://twitter.com/#!/thecdlschool/status/1120338518683914240"/>
    <hyperlink ref="X304" r:id="rId873" display="https://twitter.com/#!/thecdlschool/status/1121517928455733252"/>
    <hyperlink ref="X305" r:id="rId874" display="https://twitter.com/#!/moeyd64/status/1121523639168319488"/>
    <hyperlink ref="X306" r:id="rId875" display="https://twitter.com/#!/moeyd64/status/1121523639168319488"/>
    <hyperlink ref="X307" r:id="rId876" display="https://twitter.com/#!/johnnylarueto/status/1121529648934993920"/>
    <hyperlink ref="X308" r:id="rId877" display="https://twitter.com/#!/johnnylarueto/status/1121529648934993920"/>
    <hyperlink ref="X309" r:id="rId878" display="https://twitter.com/#!/nedklee12/status/1121534795765305344"/>
    <hyperlink ref="X310" r:id="rId879" display="https://twitter.com/#!/freightfactor1/status/1121214252054908929"/>
    <hyperlink ref="X311" r:id="rId880" display="https://twitter.com/#!/freightfactor1/status/1121535807326756864"/>
    <hyperlink ref="X312" r:id="rId881" display="https://twitter.com/#!/bryanco48015138/status/1121538034556477440"/>
    <hyperlink ref="X313" r:id="rId882" display="https://twitter.com/#!/bryanco48015138/status/1121538034556477440"/>
    <hyperlink ref="X314" r:id="rId883" display="https://twitter.com/#!/splicedwdm/status/1121543587957747714"/>
    <hyperlink ref="X315" r:id="rId884" display="https://twitter.com/#!/splicedwdm/status/1121543587957747714"/>
    <hyperlink ref="X316" r:id="rId885" display="https://twitter.com/#!/dashcamsdontlie/status/1121445491915378693"/>
    <hyperlink ref="X317" r:id="rId886" display="https://twitter.com/#!/skinnybitch_ang/status/1121588775329701888"/>
    <hyperlink ref="X318" r:id="rId887" display="https://twitter.com/#!/sourish_dhar/status/1121590901640294400"/>
    <hyperlink ref="X319" r:id="rId888" display="https://twitter.com/#!/sourish_dhar/status/1121590901640294400"/>
    <hyperlink ref="X320" r:id="rId889" display="https://twitter.com/#!/sourish_dhar/status/1121590901640294400"/>
    <hyperlink ref="X321" r:id="rId890" display="https://twitter.com/#!/sourish_dhar/status/1121590901640294400"/>
    <hyperlink ref="X322" r:id="rId891" display="https://twitter.com/#!/poweredbymhi/status/1121640494058967041"/>
    <hyperlink ref="X323" r:id="rId892" display="https://twitter.com/#!/traffix1979/status/1121472949028974593"/>
    <hyperlink ref="X324" r:id="rId893" display="https://twitter.com/#!/truckn/status/1121659226416242688"/>
    <hyperlink ref="X325" r:id="rId894" display="https://twitter.com/#!/ictruckandvan/status/1121676559130120193"/>
    <hyperlink ref="X326" r:id="rId895" display="https://twitter.com/#!/manpoweruktoday/status/1120991272569921538"/>
    <hyperlink ref="X327" r:id="rId896" display="https://twitter.com/#!/manpoweruktoday/status/1121701710882324480"/>
    <hyperlink ref="X328" r:id="rId897" display="https://twitter.com/#!/roadfreightappg/status/1118502321300934661"/>
    <hyperlink ref="X329" r:id="rId898" display="https://twitter.com/#!/rhanews/status/1118117148965130240"/>
    <hyperlink ref="X330" r:id="rId899" display="https://twitter.com/#!/rhanews/status/1118837741201035265"/>
    <hyperlink ref="X331" r:id="rId900" display="https://twitter.com/#!/rhanews/status/1120688735560118278"/>
    <hyperlink ref="X332" r:id="rId901" display="https://twitter.com/#!/7transcan/status/1120681312568926208"/>
    <hyperlink ref="X333" r:id="rId902" display="https://twitter.com/#!/7transcan/status/1120681312568926208"/>
    <hyperlink ref="X334" r:id="rId903" display="https://twitter.com/#!/7transcan/status/1121701719455535104"/>
    <hyperlink ref="X335" r:id="rId904" display="https://twitter.com/#!/7transcan/status/1121701719455535104"/>
    <hyperlink ref="X336" r:id="rId905" display="https://twitter.com/#!/rickrollvicvb/status/1121705492756086785"/>
    <hyperlink ref="X337" r:id="rId906" display="https://twitter.com/#!/lilycroze/status/1121707653783146496"/>
    <hyperlink ref="X338" r:id="rId907" display="https://twitter.com/#!/ukpapers/status/1121711804328103936"/>
    <hyperlink ref="X339" r:id="rId908" display="https://twitter.com/#!/stoneridge_uk/status/1121753291811999749"/>
    <hyperlink ref="X340" r:id="rId909" display="https://twitter.com/#!/jerrypdias/status/1121502889485037568"/>
    <hyperlink ref="X341" r:id="rId910" display="https://twitter.com/#!/jamessreaney/status/1121764260659511297"/>
    <hyperlink ref="X342" r:id="rId911" display="https://twitter.com/#!/jamessreaney/status/1121764260659511297"/>
    <hyperlink ref="AZ105" r:id="rId912" display="https://api.twitter.com/1.1/geo/id/18810aa5b43e76c7.json"/>
    <hyperlink ref="AZ136" r:id="rId913" display="https://api.twitter.com/1.1/geo/id/004ec16c62325149.json"/>
    <hyperlink ref="AZ137" r:id="rId914" display="https://api.twitter.com/1.1/geo/id/004ec16c62325149.json"/>
    <hyperlink ref="AZ138" r:id="rId915" display="https://api.twitter.com/1.1/geo/id/004ec16c62325149.json"/>
    <hyperlink ref="AZ139" r:id="rId916" display="https://api.twitter.com/1.1/geo/id/004ec16c62325149.json"/>
    <hyperlink ref="AZ150" r:id="rId917" display="https://api.twitter.com/1.1/geo/id/7b082d03ee1b544d.json"/>
    <hyperlink ref="AZ161" r:id="rId918" display="https://api.twitter.com/1.1/geo/id/02bfa8238069803a.json"/>
    <hyperlink ref="AZ207" r:id="rId919" display="https://api.twitter.com/1.1/geo/id/60e2c37980197297.json"/>
    <hyperlink ref="AZ242" r:id="rId920" display="https://api.twitter.com/1.1/geo/id/fa3435044b52ecc7.json"/>
    <hyperlink ref="AZ243" r:id="rId921" display="https://api.twitter.com/1.1/geo/id/fa3435044b52ecc7.json"/>
    <hyperlink ref="AZ276" r:id="rId922" display="https://api.twitter.com/1.1/geo/id/dcd73905ee565216.json"/>
    <hyperlink ref="AZ277" r:id="rId923" display="https://api.twitter.com/1.1/geo/id/42e46bc3663a4b5f.json"/>
  </hyperlinks>
  <printOptions/>
  <pageMargins left="0.7" right="0.7" top="0.75" bottom="0.75" header="0.3" footer="0.3"/>
  <pageSetup horizontalDpi="600" verticalDpi="600" orientation="portrait" r:id="rId927"/>
  <legacyDrawing r:id="rId925"/>
  <tableParts>
    <tablePart r:id="rId92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0"/>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4929</v>
      </c>
      <c r="B1" s="13" t="s">
        <v>5388</v>
      </c>
      <c r="C1" s="13" t="s">
        <v>5389</v>
      </c>
      <c r="D1" s="13" t="s">
        <v>144</v>
      </c>
      <c r="E1" s="13" t="s">
        <v>5391</v>
      </c>
      <c r="F1" s="13" t="s">
        <v>5392</v>
      </c>
      <c r="G1" s="13" t="s">
        <v>5393</v>
      </c>
    </row>
    <row r="2" spans="1:7" ht="15">
      <c r="A2" s="78" t="s">
        <v>4142</v>
      </c>
      <c r="B2" s="78">
        <v>120</v>
      </c>
      <c r="C2" s="122">
        <v>0.019509022923101936</v>
      </c>
      <c r="D2" s="78" t="s">
        <v>5390</v>
      </c>
      <c r="E2" s="78"/>
      <c r="F2" s="78"/>
      <c r="G2" s="78"/>
    </row>
    <row r="3" spans="1:7" ht="15">
      <c r="A3" s="78" t="s">
        <v>4143</v>
      </c>
      <c r="B3" s="78">
        <v>366</v>
      </c>
      <c r="C3" s="122">
        <v>0.059502519915460905</v>
      </c>
      <c r="D3" s="78" t="s">
        <v>5390</v>
      </c>
      <c r="E3" s="78"/>
      <c r="F3" s="78"/>
      <c r="G3" s="78"/>
    </row>
    <row r="4" spans="1:7" ht="15">
      <c r="A4" s="78" t="s">
        <v>4144</v>
      </c>
      <c r="B4" s="78">
        <v>0</v>
      </c>
      <c r="C4" s="122">
        <v>0</v>
      </c>
      <c r="D4" s="78" t="s">
        <v>5390</v>
      </c>
      <c r="E4" s="78"/>
      <c r="F4" s="78"/>
      <c r="G4" s="78"/>
    </row>
    <row r="5" spans="1:7" ht="15">
      <c r="A5" s="78" t="s">
        <v>4145</v>
      </c>
      <c r="B5" s="78">
        <v>5665</v>
      </c>
      <c r="C5" s="122">
        <v>0.9209884571614372</v>
      </c>
      <c r="D5" s="78" t="s">
        <v>5390</v>
      </c>
      <c r="E5" s="78"/>
      <c r="F5" s="78"/>
      <c r="G5" s="78"/>
    </row>
    <row r="6" spans="1:7" ht="15">
      <c r="A6" s="78" t="s">
        <v>4146</v>
      </c>
      <c r="B6" s="78">
        <v>6151</v>
      </c>
      <c r="C6" s="122">
        <v>1</v>
      </c>
      <c r="D6" s="78" t="s">
        <v>5390</v>
      </c>
      <c r="E6" s="78"/>
      <c r="F6" s="78"/>
      <c r="G6" s="78"/>
    </row>
    <row r="7" spans="1:7" ht="15">
      <c r="A7" s="84" t="s">
        <v>4116</v>
      </c>
      <c r="B7" s="84">
        <v>229</v>
      </c>
      <c r="C7" s="123">
        <v>0.005264711702333429</v>
      </c>
      <c r="D7" s="84" t="s">
        <v>5390</v>
      </c>
      <c r="E7" s="84" t="b">
        <v>0</v>
      </c>
      <c r="F7" s="84" t="b">
        <v>0</v>
      </c>
      <c r="G7" s="84" t="b">
        <v>0</v>
      </c>
    </row>
    <row r="8" spans="1:7" ht="15">
      <c r="A8" s="84" t="s">
        <v>4147</v>
      </c>
      <c r="B8" s="84">
        <v>227</v>
      </c>
      <c r="C8" s="123">
        <v>0.0042712377008619065</v>
      </c>
      <c r="D8" s="84" t="s">
        <v>5390</v>
      </c>
      <c r="E8" s="84" t="b">
        <v>0</v>
      </c>
      <c r="F8" s="84" t="b">
        <v>1</v>
      </c>
      <c r="G8" s="84" t="b">
        <v>0</v>
      </c>
    </row>
    <row r="9" spans="1:7" ht="15">
      <c r="A9" s="84" t="s">
        <v>934</v>
      </c>
      <c r="B9" s="84">
        <v>38</v>
      </c>
      <c r="C9" s="123">
        <v>0.009797624951497027</v>
      </c>
      <c r="D9" s="84" t="s">
        <v>5390</v>
      </c>
      <c r="E9" s="84" t="b">
        <v>0</v>
      </c>
      <c r="F9" s="84" t="b">
        <v>0</v>
      </c>
      <c r="G9" s="84" t="b">
        <v>0</v>
      </c>
    </row>
    <row r="10" spans="1:7" ht="15">
      <c r="A10" s="84" t="s">
        <v>4148</v>
      </c>
      <c r="B10" s="84">
        <v>36</v>
      </c>
      <c r="C10" s="123">
        <v>0.00844354139654144</v>
      </c>
      <c r="D10" s="84" t="s">
        <v>5390</v>
      </c>
      <c r="E10" s="84" t="b">
        <v>0</v>
      </c>
      <c r="F10" s="84" t="b">
        <v>0</v>
      </c>
      <c r="G10" s="84" t="b">
        <v>0</v>
      </c>
    </row>
    <row r="11" spans="1:7" ht="15">
      <c r="A11" s="84" t="s">
        <v>4149</v>
      </c>
      <c r="B11" s="84">
        <v>34</v>
      </c>
      <c r="C11" s="123">
        <v>0.007974455763400248</v>
      </c>
      <c r="D11" s="84" t="s">
        <v>5390</v>
      </c>
      <c r="E11" s="84" t="b">
        <v>0</v>
      </c>
      <c r="F11" s="84" t="b">
        <v>0</v>
      </c>
      <c r="G11" s="84" t="b">
        <v>0</v>
      </c>
    </row>
    <row r="12" spans="1:7" ht="15">
      <c r="A12" s="84" t="s">
        <v>4151</v>
      </c>
      <c r="B12" s="84">
        <v>30</v>
      </c>
      <c r="C12" s="123">
        <v>0.007367524014842168</v>
      </c>
      <c r="D12" s="84" t="s">
        <v>5390</v>
      </c>
      <c r="E12" s="84" t="b">
        <v>0</v>
      </c>
      <c r="F12" s="84" t="b">
        <v>0</v>
      </c>
      <c r="G12" s="84" t="b">
        <v>0</v>
      </c>
    </row>
    <row r="13" spans="1:7" ht="15">
      <c r="A13" s="84" t="s">
        <v>4152</v>
      </c>
      <c r="B13" s="84">
        <v>30</v>
      </c>
      <c r="C13" s="123">
        <v>0.00748560226812267</v>
      </c>
      <c r="D13" s="84" t="s">
        <v>5390</v>
      </c>
      <c r="E13" s="84" t="b">
        <v>0</v>
      </c>
      <c r="F13" s="84" t="b">
        <v>0</v>
      </c>
      <c r="G13" s="84" t="b">
        <v>0</v>
      </c>
    </row>
    <row r="14" spans="1:7" ht="15">
      <c r="A14" s="84" t="s">
        <v>4163</v>
      </c>
      <c r="B14" s="84">
        <v>28</v>
      </c>
      <c r="C14" s="123">
        <v>0.006986562116914492</v>
      </c>
      <c r="D14" s="84" t="s">
        <v>5390</v>
      </c>
      <c r="E14" s="84" t="b">
        <v>0</v>
      </c>
      <c r="F14" s="84" t="b">
        <v>0</v>
      </c>
      <c r="G14" s="84" t="b">
        <v>0</v>
      </c>
    </row>
    <row r="15" spans="1:7" ht="15">
      <c r="A15" s="84" t="s">
        <v>4158</v>
      </c>
      <c r="B15" s="84">
        <v>28</v>
      </c>
      <c r="C15" s="123">
        <v>0.006986562116914492</v>
      </c>
      <c r="D15" s="84" t="s">
        <v>5390</v>
      </c>
      <c r="E15" s="84" t="b">
        <v>0</v>
      </c>
      <c r="F15" s="84" t="b">
        <v>0</v>
      </c>
      <c r="G15" s="84" t="b">
        <v>0</v>
      </c>
    </row>
    <row r="16" spans="1:7" ht="15">
      <c r="A16" s="84" t="s">
        <v>4174</v>
      </c>
      <c r="B16" s="84">
        <v>24</v>
      </c>
      <c r="C16" s="123">
        <v>0.006518007818576398</v>
      </c>
      <c r="D16" s="84" t="s">
        <v>5390</v>
      </c>
      <c r="E16" s="84" t="b">
        <v>0</v>
      </c>
      <c r="F16" s="84" t="b">
        <v>0</v>
      </c>
      <c r="G16" s="84" t="b">
        <v>0</v>
      </c>
    </row>
    <row r="17" spans="1:7" ht="15">
      <c r="A17" s="84" t="s">
        <v>4178</v>
      </c>
      <c r="B17" s="84">
        <v>24</v>
      </c>
      <c r="C17" s="123">
        <v>0.006637667871440365</v>
      </c>
      <c r="D17" s="84" t="s">
        <v>5390</v>
      </c>
      <c r="E17" s="84" t="b">
        <v>0</v>
      </c>
      <c r="F17" s="84" t="b">
        <v>0</v>
      </c>
      <c r="G17" s="84" t="b">
        <v>0</v>
      </c>
    </row>
    <row r="18" spans="1:7" ht="15">
      <c r="A18" s="84" t="s">
        <v>4160</v>
      </c>
      <c r="B18" s="84">
        <v>24</v>
      </c>
      <c r="C18" s="123">
        <v>0.006403441254357309</v>
      </c>
      <c r="D18" s="84" t="s">
        <v>5390</v>
      </c>
      <c r="E18" s="84" t="b">
        <v>0</v>
      </c>
      <c r="F18" s="84" t="b">
        <v>0</v>
      </c>
      <c r="G18" s="84" t="b">
        <v>0</v>
      </c>
    </row>
    <row r="19" spans="1:7" ht="15">
      <c r="A19" s="84" t="s">
        <v>4930</v>
      </c>
      <c r="B19" s="84">
        <v>23</v>
      </c>
      <c r="C19" s="123">
        <v>0.006878777623061144</v>
      </c>
      <c r="D19" s="84" t="s">
        <v>5390</v>
      </c>
      <c r="E19" s="84" t="b">
        <v>0</v>
      </c>
      <c r="F19" s="84" t="b">
        <v>0</v>
      </c>
      <c r="G19" s="84" t="b">
        <v>0</v>
      </c>
    </row>
    <row r="20" spans="1:7" ht="15">
      <c r="A20" s="84" t="s">
        <v>343</v>
      </c>
      <c r="B20" s="84">
        <v>19</v>
      </c>
      <c r="C20" s="123">
        <v>0.005567246151714885</v>
      </c>
      <c r="D20" s="84" t="s">
        <v>5390</v>
      </c>
      <c r="E20" s="84" t="b">
        <v>0</v>
      </c>
      <c r="F20" s="84" t="b">
        <v>0</v>
      </c>
      <c r="G20" s="84" t="b">
        <v>0</v>
      </c>
    </row>
    <row r="21" spans="1:7" ht="15">
      <c r="A21" s="84" t="s">
        <v>4159</v>
      </c>
      <c r="B21" s="84">
        <v>19</v>
      </c>
      <c r="C21" s="123">
        <v>0.005567246151714885</v>
      </c>
      <c r="D21" s="84" t="s">
        <v>5390</v>
      </c>
      <c r="E21" s="84" t="b">
        <v>0</v>
      </c>
      <c r="F21" s="84" t="b">
        <v>0</v>
      </c>
      <c r="G21" s="84" t="b">
        <v>0</v>
      </c>
    </row>
    <row r="22" spans="1:7" ht="15">
      <c r="A22" s="84" t="s">
        <v>4175</v>
      </c>
      <c r="B22" s="84">
        <v>18</v>
      </c>
      <c r="C22" s="123">
        <v>0.005498790074548968</v>
      </c>
      <c r="D22" s="84" t="s">
        <v>5390</v>
      </c>
      <c r="E22" s="84" t="b">
        <v>0</v>
      </c>
      <c r="F22" s="84" t="b">
        <v>0</v>
      </c>
      <c r="G22" s="84" t="b">
        <v>0</v>
      </c>
    </row>
    <row r="23" spans="1:7" ht="15">
      <c r="A23" s="84" t="s">
        <v>431</v>
      </c>
      <c r="B23" s="84">
        <v>17</v>
      </c>
      <c r="C23" s="123">
        <v>0.005193301737074024</v>
      </c>
      <c r="D23" s="84" t="s">
        <v>5390</v>
      </c>
      <c r="E23" s="84" t="b">
        <v>0</v>
      </c>
      <c r="F23" s="84" t="b">
        <v>0</v>
      </c>
      <c r="G23" s="84" t="b">
        <v>0</v>
      </c>
    </row>
    <row r="24" spans="1:7" ht="15">
      <c r="A24" s="84" t="s">
        <v>4207</v>
      </c>
      <c r="B24" s="84">
        <v>17</v>
      </c>
      <c r="C24" s="123">
        <v>0.005193301737074024</v>
      </c>
      <c r="D24" s="84" t="s">
        <v>5390</v>
      </c>
      <c r="E24" s="84" t="b">
        <v>0</v>
      </c>
      <c r="F24" s="84" t="b">
        <v>0</v>
      </c>
      <c r="G24" s="84" t="b">
        <v>0</v>
      </c>
    </row>
    <row r="25" spans="1:7" ht="15">
      <c r="A25" s="84" t="s">
        <v>4183</v>
      </c>
      <c r="B25" s="84">
        <v>17</v>
      </c>
      <c r="C25" s="123">
        <v>0.005193301737074024</v>
      </c>
      <c r="D25" s="84" t="s">
        <v>5390</v>
      </c>
      <c r="E25" s="84" t="b">
        <v>0</v>
      </c>
      <c r="F25" s="84" t="b">
        <v>0</v>
      </c>
      <c r="G25" s="84" t="b">
        <v>0</v>
      </c>
    </row>
    <row r="26" spans="1:7" ht="15">
      <c r="A26" s="84" t="s">
        <v>4199</v>
      </c>
      <c r="B26" s="84">
        <v>16</v>
      </c>
      <c r="C26" s="123">
        <v>0.004996610667046806</v>
      </c>
      <c r="D26" s="84" t="s">
        <v>5390</v>
      </c>
      <c r="E26" s="84" t="b">
        <v>0</v>
      </c>
      <c r="F26" s="84" t="b">
        <v>0</v>
      </c>
      <c r="G26" s="84" t="b">
        <v>0</v>
      </c>
    </row>
    <row r="27" spans="1:7" ht="15">
      <c r="A27" s="84" t="s">
        <v>4155</v>
      </c>
      <c r="B27" s="84">
        <v>15</v>
      </c>
      <c r="C27" s="123">
        <v>0.004908981385858783</v>
      </c>
      <c r="D27" s="84" t="s">
        <v>5390</v>
      </c>
      <c r="E27" s="84" t="b">
        <v>0</v>
      </c>
      <c r="F27" s="84" t="b">
        <v>0</v>
      </c>
      <c r="G27" s="84" t="b">
        <v>0</v>
      </c>
    </row>
    <row r="28" spans="1:7" ht="15">
      <c r="A28" s="84" t="s">
        <v>4153</v>
      </c>
      <c r="B28" s="84">
        <v>15</v>
      </c>
      <c r="C28" s="123">
        <v>0.004792904849014349</v>
      </c>
      <c r="D28" s="84" t="s">
        <v>5390</v>
      </c>
      <c r="E28" s="84" t="b">
        <v>0</v>
      </c>
      <c r="F28" s="84" t="b">
        <v>0</v>
      </c>
      <c r="G28" s="84" t="b">
        <v>0</v>
      </c>
    </row>
    <row r="29" spans="1:7" ht="15">
      <c r="A29" s="84" t="s">
        <v>4154</v>
      </c>
      <c r="B29" s="84">
        <v>15</v>
      </c>
      <c r="C29" s="123">
        <v>0.004792904849014349</v>
      </c>
      <c r="D29" s="84" t="s">
        <v>5390</v>
      </c>
      <c r="E29" s="84" t="b">
        <v>0</v>
      </c>
      <c r="F29" s="84" t="b">
        <v>0</v>
      </c>
      <c r="G29" s="84" t="b">
        <v>0</v>
      </c>
    </row>
    <row r="30" spans="1:7" ht="15">
      <c r="A30" s="84" t="s">
        <v>4161</v>
      </c>
      <c r="B30" s="84">
        <v>15</v>
      </c>
      <c r="C30" s="123">
        <v>0.004792904849014349</v>
      </c>
      <c r="D30" s="84" t="s">
        <v>5390</v>
      </c>
      <c r="E30" s="84" t="b">
        <v>0</v>
      </c>
      <c r="F30" s="84" t="b">
        <v>0</v>
      </c>
      <c r="G30" s="84" t="b">
        <v>0</v>
      </c>
    </row>
    <row r="31" spans="1:7" ht="15">
      <c r="A31" s="84" t="s">
        <v>4931</v>
      </c>
      <c r="B31" s="84">
        <v>15</v>
      </c>
      <c r="C31" s="123">
        <v>0.004908981385858783</v>
      </c>
      <c r="D31" s="84" t="s">
        <v>5390</v>
      </c>
      <c r="E31" s="84" t="b">
        <v>0</v>
      </c>
      <c r="F31" s="84" t="b">
        <v>0</v>
      </c>
      <c r="G31" s="84" t="b">
        <v>0</v>
      </c>
    </row>
    <row r="32" spans="1:7" ht="15">
      <c r="A32" s="84" t="s">
        <v>4932</v>
      </c>
      <c r="B32" s="84">
        <v>14</v>
      </c>
      <c r="C32" s="123">
        <v>0.004698086199597575</v>
      </c>
      <c r="D32" s="84" t="s">
        <v>5390</v>
      </c>
      <c r="E32" s="84" t="b">
        <v>0</v>
      </c>
      <c r="F32" s="84" t="b">
        <v>0</v>
      </c>
      <c r="G32" s="84" t="b">
        <v>0</v>
      </c>
    </row>
    <row r="33" spans="1:7" ht="15">
      <c r="A33" s="84" t="s">
        <v>4933</v>
      </c>
      <c r="B33" s="84">
        <v>14</v>
      </c>
      <c r="C33" s="123">
        <v>0.004581715960134864</v>
      </c>
      <c r="D33" s="84" t="s">
        <v>5390</v>
      </c>
      <c r="E33" s="84" t="b">
        <v>0</v>
      </c>
      <c r="F33" s="84" t="b">
        <v>0</v>
      </c>
      <c r="G33" s="84" t="b">
        <v>0</v>
      </c>
    </row>
    <row r="34" spans="1:7" ht="15">
      <c r="A34" s="84" t="s">
        <v>4934</v>
      </c>
      <c r="B34" s="84">
        <v>14</v>
      </c>
      <c r="C34" s="123">
        <v>0.004581715960134864</v>
      </c>
      <c r="D34" s="84" t="s">
        <v>5390</v>
      </c>
      <c r="E34" s="84" t="b">
        <v>0</v>
      </c>
      <c r="F34" s="84" t="b">
        <v>0</v>
      </c>
      <c r="G34" s="84" t="b">
        <v>0</v>
      </c>
    </row>
    <row r="35" spans="1:7" ht="15">
      <c r="A35" s="84" t="s">
        <v>4185</v>
      </c>
      <c r="B35" s="84">
        <v>14</v>
      </c>
      <c r="C35" s="123">
        <v>0.004581715960134864</v>
      </c>
      <c r="D35" s="84" t="s">
        <v>5390</v>
      </c>
      <c r="E35" s="84" t="b">
        <v>0</v>
      </c>
      <c r="F35" s="84" t="b">
        <v>0</v>
      </c>
      <c r="G35" s="84" t="b">
        <v>0</v>
      </c>
    </row>
    <row r="36" spans="1:7" ht="15">
      <c r="A36" s="84" t="s">
        <v>4935</v>
      </c>
      <c r="B36" s="84">
        <v>14</v>
      </c>
      <c r="C36" s="123">
        <v>0.004581715960134864</v>
      </c>
      <c r="D36" s="84" t="s">
        <v>5390</v>
      </c>
      <c r="E36" s="84" t="b">
        <v>0</v>
      </c>
      <c r="F36" s="84" t="b">
        <v>1</v>
      </c>
      <c r="G36" s="84" t="b">
        <v>0</v>
      </c>
    </row>
    <row r="37" spans="1:7" ht="15">
      <c r="A37" s="84" t="s">
        <v>4936</v>
      </c>
      <c r="B37" s="84">
        <v>13</v>
      </c>
      <c r="C37" s="123">
        <v>0.004362508613912034</v>
      </c>
      <c r="D37" s="84" t="s">
        <v>5390</v>
      </c>
      <c r="E37" s="84" t="b">
        <v>0</v>
      </c>
      <c r="F37" s="84" t="b">
        <v>0</v>
      </c>
      <c r="G37" s="84" t="b">
        <v>0</v>
      </c>
    </row>
    <row r="38" spans="1:7" ht="15">
      <c r="A38" s="84" t="s">
        <v>4210</v>
      </c>
      <c r="B38" s="84">
        <v>13</v>
      </c>
      <c r="C38" s="123">
        <v>0.004362508613912034</v>
      </c>
      <c r="D38" s="84" t="s">
        <v>5390</v>
      </c>
      <c r="E38" s="84" t="b">
        <v>0</v>
      </c>
      <c r="F38" s="84" t="b">
        <v>0</v>
      </c>
      <c r="G38" s="84" t="b">
        <v>0</v>
      </c>
    </row>
    <row r="39" spans="1:7" ht="15">
      <c r="A39" s="84" t="s">
        <v>4182</v>
      </c>
      <c r="B39" s="84">
        <v>13</v>
      </c>
      <c r="C39" s="123">
        <v>0.004362508613912034</v>
      </c>
      <c r="D39" s="84" t="s">
        <v>5390</v>
      </c>
      <c r="E39" s="84" t="b">
        <v>0</v>
      </c>
      <c r="F39" s="84" t="b">
        <v>0</v>
      </c>
      <c r="G39" s="84" t="b">
        <v>0</v>
      </c>
    </row>
    <row r="40" spans="1:7" ht="15">
      <c r="A40" s="84" t="s">
        <v>4937</v>
      </c>
      <c r="B40" s="84">
        <v>13</v>
      </c>
      <c r="C40" s="123">
        <v>0.004362508613912034</v>
      </c>
      <c r="D40" s="84" t="s">
        <v>5390</v>
      </c>
      <c r="E40" s="84" t="b">
        <v>0</v>
      </c>
      <c r="F40" s="84" t="b">
        <v>0</v>
      </c>
      <c r="G40" s="84" t="b">
        <v>0</v>
      </c>
    </row>
    <row r="41" spans="1:7" ht="15">
      <c r="A41" s="84" t="s">
        <v>4938</v>
      </c>
      <c r="B41" s="84">
        <v>13</v>
      </c>
      <c r="C41" s="123">
        <v>0.004362508613912034</v>
      </c>
      <c r="D41" s="84" t="s">
        <v>5390</v>
      </c>
      <c r="E41" s="84" t="b">
        <v>0</v>
      </c>
      <c r="F41" s="84" t="b">
        <v>0</v>
      </c>
      <c r="G41" s="84" t="b">
        <v>0</v>
      </c>
    </row>
    <row r="42" spans="1:7" ht="15">
      <c r="A42" s="84" t="s">
        <v>4123</v>
      </c>
      <c r="B42" s="84">
        <v>12</v>
      </c>
      <c r="C42" s="123">
        <v>0.0041346648286166125</v>
      </c>
      <c r="D42" s="84" t="s">
        <v>5390</v>
      </c>
      <c r="E42" s="84" t="b">
        <v>0</v>
      </c>
      <c r="F42" s="84" t="b">
        <v>0</v>
      </c>
      <c r="G42" s="84" t="b">
        <v>0</v>
      </c>
    </row>
    <row r="43" spans="1:7" ht="15">
      <c r="A43" s="84" t="s">
        <v>4939</v>
      </c>
      <c r="B43" s="84">
        <v>12</v>
      </c>
      <c r="C43" s="123">
        <v>0.004251778137158141</v>
      </c>
      <c r="D43" s="84" t="s">
        <v>5390</v>
      </c>
      <c r="E43" s="84" t="b">
        <v>0</v>
      </c>
      <c r="F43" s="84" t="b">
        <v>0</v>
      </c>
      <c r="G43" s="84" t="b">
        <v>0</v>
      </c>
    </row>
    <row r="44" spans="1:7" ht="15">
      <c r="A44" s="84" t="s">
        <v>4189</v>
      </c>
      <c r="B44" s="84">
        <v>12</v>
      </c>
      <c r="C44" s="123">
        <v>0.0041346648286166125</v>
      </c>
      <c r="D44" s="84" t="s">
        <v>5390</v>
      </c>
      <c r="E44" s="84" t="b">
        <v>0</v>
      </c>
      <c r="F44" s="84" t="b">
        <v>0</v>
      </c>
      <c r="G44" s="84" t="b">
        <v>0</v>
      </c>
    </row>
    <row r="45" spans="1:7" ht="15">
      <c r="A45" s="84" t="s">
        <v>4940</v>
      </c>
      <c r="B45" s="84">
        <v>12</v>
      </c>
      <c r="C45" s="123">
        <v>0.0041346648286166125</v>
      </c>
      <c r="D45" s="84" t="s">
        <v>5390</v>
      </c>
      <c r="E45" s="84" t="b">
        <v>0</v>
      </c>
      <c r="F45" s="84" t="b">
        <v>0</v>
      </c>
      <c r="G45" s="84" t="b">
        <v>0</v>
      </c>
    </row>
    <row r="46" spans="1:7" ht="15">
      <c r="A46" s="84" t="s">
        <v>4941</v>
      </c>
      <c r="B46" s="84">
        <v>12</v>
      </c>
      <c r="C46" s="123">
        <v>0.0041346648286166125</v>
      </c>
      <c r="D46" s="84" t="s">
        <v>5390</v>
      </c>
      <c r="E46" s="84" t="b">
        <v>0</v>
      </c>
      <c r="F46" s="84" t="b">
        <v>0</v>
      </c>
      <c r="G46" s="84" t="b">
        <v>0</v>
      </c>
    </row>
    <row r="47" spans="1:7" ht="15">
      <c r="A47" s="84" t="s">
        <v>4180</v>
      </c>
      <c r="B47" s="84">
        <v>11</v>
      </c>
      <c r="C47" s="123">
        <v>0.0038974632923949627</v>
      </c>
      <c r="D47" s="84" t="s">
        <v>5390</v>
      </c>
      <c r="E47" s="84" t="b">
        <v>0</v>
      </c>
      <c r="F47" s="84" t="b">
        <v>0</v>
      </c>
      <c r="G47" s="84" t="b">
        <v>0</v>
      </c>
    </row>
    <row r="48" spans="1:7" ht="15">
      <c r="A48" s="84" t="s">
        <v>4156</v>
      </c>
      <c r="B48" s="84">
        <v>11</v>
      </c>
      <c r="C48" s="123">
        <v>0.0038974632923949627</v>
      </c>
      <c r="D48" s="84" t="s">
        <v>5390</v>
      </c>
      <c r="E48" s="84" t="b">
        <v>0</v>
      </c>
      <c r="F48" s="84" t="b">
        <v>0</v>
      </c>
      <c r="G48" s="84" t="b">
        <v>0</v>
      </c>
    </row>
    <row r="49" spans="1:7" ht="15">
      <c r="A49" s="84" t="s">
        <v>4942</v>
      </c>
      <c r="B49" s="84">
        <v>11</v>
      </c>
      <c r="C49" s="123">
        <v>0.004015056147958102</v>
      </c>
      <c r="D49" s="84" t="s">
        <v>5390</v>
      </c>
      <c r="E49" s="84" t="b">
        <v>0</v>
      </c>
      <c r="F49" s="84" t="b">
        <v>0</v>
      </c>
      <c r="G49" s="84" t="b">
        <v>0</v>
      </c>
    </row>
    <row r="50" spans="1:7" ht="15">
      <c r="A50" s="84" t="s">
        <v>4186</v>
      </c>
      <c r="B50" s="84">
        <v>11</v>
      </c>
      <c r="C50" s="123">
        <v>0.0038974632923949627</v>
      </c>
      <c r="D50" s="84" t="s">
        <v>5390</v>
      </c>
      <c r="E50" s="84" t="b">
        <v>0</v>
      </c>
      <c r="F50" s="84" t="b">
        <v>0</v>
      </c>
      <c r="G50" s="84" t="b">
        <v>0</v>
      </c>
    </row>
    <row r="51" spans="1:7" ht="15">
      <c r="A51" s="84" t="s">
        <v>4179</v>
      </c>
      <c r="B51" s="84">
        <v>10</v>
      </c>
      <c r="C51" s="123">
        <v>0.003650051043598275</v>
      </c>
      <c r="D51" s="84" t="s">
        <v>5390</v>
      </c>
      <c r="E51" s="84" t="b">
        <v>0</v>
      </c>
      <c r="F51" s="84" t="b">
        <v>0</v>
      </c>
      <c r="G51" s="84" t="b">
        <v>0</v>
      </c>
    </row>
    <row r="52" spans="1:7" ht="15">
      <c r="A52" s="84" t="s">
        <v>4943</v>
      </c>
      <c r="B52" s="84">
        <v>10</v>
      </c>
      <c r="C52" s="123">
        <v>0.003650051043598275</v>
      </c>
      <c r="D52" s="84" t="s">
        <v>5390</v>
      </c>
      <c r="E52" s="84" t="b">
        <v>0</v>
      </c>
      <c r="F52" s="84" t="b">
        <v>0</v>
      </c>
      <c r="G52" s="84" t="b">
        <v>0</v>
      </c>
    </row>
    <row r="53" spans="1:7" ht="15">
      <c r="A53" s="84" t="s">
        <v>4944</v>
      </c>
      <c r="B53" s="84">
        <v>10</v>
      </c>
      <c r="C53" s="123">
        <v>0.0039003351681025523</v>
      </c>
      <c r="D53" s="84" t="s">
        <v>5390</v>
      </c>
      <c r="E53" s="84" t="b">
        <v>0</v>
      </c>
      <c r="F53" s="84" t="b">
        <v>0</v>
      </c>
      <c r="G53" s="84" t="b">
        <v>0</v>
      </c>
    </row>
    <row r="54" spans="1:7" ht="15">
      <c r="A54" s="84" t="s">
        <v>4945</v>
      </c>
      <c r="B54" s="84">
        <v>10</v>
      </c>
      <c r="C54" s="123">
        <v>0.003650051043598275</v>
      </c>
      <c r="D54" s="84" t="s">
        <v>5390</v>
      </c>
      <c r="E54" s="84" t="b">
        <v>0</v>
      </c>
      <c r="F54" s="84" t="b">
        <v>0</v>
      </c>
      <c r="G54" s="84" t="b">
        <v>0</v>
      </c>
    </row>
    <row r="55" spans="1:7" ht="15">
      <c r="A55" s="84" t="s">
        <v>4194</v>
      </c>
      <c r="B55" s="84">
        <v>10</v>
      </c>
      <c r="C55" s="123">
        <v>0.003650051043598275</v>
      </c>
      <c r="D55" s="84" t="s">
        <v>5390</v>
      </c>
      <c r="E55" s="84" t="b">
        <v>0</v>
      </c>
      <c r="F55" s="84" t="b">
        <v>1</v>
      </c>
      <c r="G55" s="84" t="b">
        <v>0</v>
      </c>
    </row>
    <row r="56" spans="1:7" ht="15">
      <c r="A56" s="84" t="s">
        <v>4946</v>
      </c>
      <c r="B56" s="84">
        <v>10</v>
      </c>
      <c r="C56" s="123">
        <v>0.003650051043598275</v>
      </c>
      <c r="D56" s="84" t="s">
        <v>5390</v>
      </c>
      <c r="E56" s="84" t="b">
        <v>1</v>
      </c>
      <c r="F56" s="84" t="b">
        <v>0</v>
      </c>
      <c r="G56" s="84" t="b">
        <v>0</v>
      </c>
    </row>
    <row r="57" spans="1:7" ht="15">
      <c r="A57" s="84" t="s">
        <v>4947</v>
      </c>
      <c r="B57" s="84">
        <v>10</v>
      </c>
      <c r="C57" s="123">
        <v>0.003768226380790101</v>
      </c>
      <c r="D57" s="84" t="s">
        <v>5390</v>
      </c>
      <c r="E57" s="84" t="b">
        <v>0</v>
      </c>
      <c r="F57" s="84" t="b">
        <v>0</v>
      </c>
      <c r="G57" s="84" t="b">
        <v>0</v>
      </c>
    </row>
    <row r="58" spans="1:7" ht="15">
      <c r="A58" s="84" t="s">
        <v>4948</v>
      </c>
      <c r="B58" s="84">
        <v>10</v>
      </c>
      <c r="C58" s="123">
        <v>0.003650051043598275</v>
      </c>
      <c r="D58" s="84" t="s">
        <v>5390</v>
      </c>
      <c r="E58" s="84" t="b">
        <v>0</v>
      </c>
      <c r="F58" s="84" t="b">
        <v>0</v>
      </c>
      <c r="G58" s="84" t="b">
        <v>0</v>
      </c>
    </row>
    <row r="59" spans="1:7" ht="15">
      <c r="A59" s="84" t="s">
        <v>4188</v>
      </c>
      <c r="B59" s="84">
        <v>10</v>
      </c>
      <c r="C59" s="123">
        <v>0.003650051043598275</v>
      </c>
      <c r="D59" s="84" t="s">
        <v>5390</v>
      </c>
      <c r="E59" s="84" t="b">
        <v>0</v>
      </c>
      <c r="F59" s="84" t="b">
        <v>0</v>
      </c>
      <c r="G59" s="84" t="b">
        <v>0</v>
      </c>
    </row>
    <row r="60" spans="1:7" ht="15">
      <c r="A60" s="84" t="s">
        <v>4190</v>
      </c>
      <c r="B60" s="84">
        <v>10</v>
      </c>
      <c r="C60" s="123">
        <v>0.003650051043598275</v>
      </c>
      <c r="D60" s="84" t="s">
        <v>5390</v>
      </c>
      <c r="E60" s="84" t="b">
        <v>0</v>
      </c>
      <c r="F60" s="84" t="b">
        <v>0</v>
      </c>
      <c r="G60" s="84" t="b">
        <v>0</v>
      </c>
    </row>
    <row r="61" spans="1:7" ht="15">
      <c r="A61" s="84" t="s">
        <v>4176</v>
      </c>
      <c r="B61" s="84">
        <v>9</v>
      </c>
      <c r="C61" s="123">
        <v>0.0033914037427110904</v>
      </c>
      <c r="D61" s="84" t="s">
        <v>5390</v>
      </c>
      <c r="E61" s="84" t="b">
        <v>0</v>
      </c>
      <c r="F61" s="84" t="b">
        <v>0</v>
      </c>
      <c r="G61" s="84" t="b">
        <v>0</v>
      </c>
    </row>
    <row r="62" spans="1:7" ht="15">
      <c r="A62" s="84" t="s">
        <v>4949</v>
      </c>
      <c r="B62" s="84">
        <v>9</v>
      </c>
      <c r="C62" s="123">
        <v>0.0036450969825937386</v>
      </c>
      <c r="D62" s="84" t="s">
        <v>5390</v>
      </c>
      <c r="E62" s="84" t="b">
        <v>0</v>
      </c>
      <c r="F62" s="84" t="b">
        <v>0</v>
      </c>
      <c r="G62" s="84" t="b">
        <v>0</v>
      </c>
    </row>
    <row r="63" spans="1:7" ht="15">
      <c r="A63" s="84" t="s">
        <v>4950</v>
      </c>
      <c r="B63" s="84">
        <v>9</v>
      </c>
      <c r="C63" s="123">
        <v>0.0033914037427110904</v>
      </c>
      <c r="D63" s="84" t="s">
        <v>5390</v>
      </c>
      <c r="E63" s="84" t="b">
        <v>0</v>
      </c>
      <c r="F63" s="84" t="b">
        <v>0</v>
      </c>
      <c r="G63" s="84" t="b">
        <v>0</v>
      </c>
    </row>
    <row r="64" spans="1:7" ht="15">
      <c r="A64" s="84" t="s">
        <v>4951</v>
      </c>
      <c r="B64" s="84">
        <v>9</v>
      </c>
      <c r="C64" s="123">
        <v>0.0033914037427110904</v>
      </c>
      <c r="D64" s="84" t="s">
        <v>5390</v>
      </c>
      <c r="E64" s="84" t="b">
        <v>0</v>
      </c>
      <c r="F64" s="84" t="b">
        <v>0</v>
      </c>
      <c r="G64" s="84" t="b">
        <v>0</v>
      </c>
    </row>
    <row r="65" spans="1:7" ht="15">
      <c r="A65" s="84" t="s">
        <v>4162</v>
      </c>
      <c r="B65" s="84">
        <v>9</v>
      </c>
      <c r="C65" s="123">
        <v>0.0033914037427110904</v>
      </c>
      <c r="D65" s="84" t="s">
        <v>5390</v>
      </c>
      <c r="E65" s="84" t="b">
        <v>0</v>
      </c>
      <c r="F65" s="84" t="b">
        <v>0</v>
      </c>
      <c r="G65" s="84" t="b">
        <v>0</v>
      </c>
    </row>
    <row r="66" spans="1:7" ht="15">
      <c r="A66" s="84" t="s">
        <v>4952</v>
      </c>
      <c r="B66" s="84">
        <v>9</v>
      </c>
      <c r="C66" s="123">
        <v>0.003510301651292297</v>
      </c>
      <c r="D66" s="84" t="s">
        <v>5390</v>
      </c>
      <c r="E66" s="84" t="b">
        <v>0</v>
      </c>
      <c r="F66" s="84" t="b">
        <v>0</v>
      </c>
      <c r="G66" s="84" t="b">
        <v>0</v>
      </c>
    </row>
    <row r="67" spans="1:7" ht="15">
      <c r="A67" s="84" t="s">
        <v>4953</v>
      </c>
      <c r="B67" s="84">
        <v>9</v>
      </c>
      <c r="C67" s="123">
        <v>0.0033914037427110904</v>
      </c>
      <c r="D67" s="84" t="s">
        <v>5390</v>
      </c>
      <c r="E67" s="84" t="b">
        <v>0</v>
      </c>
      <c r="F67" s="84" t="b">
        <v>0</v>
      </c>
      <c r="G67" s="84" t="b">
        <v>0</v>
      </c>
    </row>
    <row r="68" spans="1:7" ht="15">
      <c r="A68" s="84" t="s">
        <v>4954</v>
      </c>
      <c r="B68" s="84">
        <v>9</v>
      </c>
      <c r="C68" s="123">
        <v>0.0033914037427110904</v>
      </c>
      <c r="D68" s="84" t="s">
        <v>5390</v>
      </c>
      <c r="E68" s="84" t="b">
        <v>0</v>
      </c>
      <c r="F68" s="84" t="b">
        <v>0</v>
      </c>
      <c r="G68" s="84" t="b">
        <v>0</v>
      </c>
    </row>
    <row r="69" spans="1:7" ht="15">
      <c r="A69" s="84" t="s">
        <v>4184</v>
      </c>
      <c r="B69" s="84">
        <v>9</v>
      </c>
      <c r="C69" s="123">
        <v>0.0033914037427110904</v>
      </c>
      <c r="D69" s="84" t="s">
        <v>5390</v>
      </c>
      <c r="E69" s="84" t="b">
        <v>0</v>
      </c>
      <c r="F69" s="84" t="b">
        <v>0</v>
      </c>
      <c r="G69" s="84" t="b">
        <v>0</v>
      </c>
    </row>
    <row r="70" spans="1:7" ht="15">
      <c r="A70" s="84" t="s">
        <v>4955</v>
      </c>
      <c r="B70" s="84">
        <v>8</v>
      </c>
      <c r="C70" s="123">
        <v>0.0031202681344820416</v>
      </c>
      <c r="D70" s="84" t="s">
        <v>5390</v>
      </c>
      <c r="E70" s="84" t="b">
        <v>0</v>
      </c>
      <c r="F70" s="84" t="b">
        <v>0</v>
      </c>
      <c r="G70" s="84" t="b">
        <v>0</v>
      </c>
    </row>
    <row r="71" spans="1:7" ht="15">
      <c r="A71" s="84" t="s">
        <v>4956</v>
      </c>
      <c r="B71" s="84">
        <v>8</v>
      </c>
      <c r="C71" s="123">
        <v>0.0031202681344820416</v>
      </c>
      <c r="D71" s="84" t="s">
        <v>5390</v>
      </c>
      <c r="E71" s="84" t="b">
        <v>0</v>
      </c>
      <c r="F71" s="84" t="b">
        <v>0</v>
      </c>
      <c r="G71" s="84" t="b">
        <v>0</v>
      </c>
    </row>
    <row r="72" spans="1:7" ht="15">
      <c r="A72" s="84" t="s">
        <v>4204</v>
      </c>
      <c r="B72" s="84">
        <v>8</v>
      </c>
      <c r="C72" s="123">
        <v>0.0032400862067499896</v>
      </c>
      <c r="D72" s="84" t="s">
        <v>5390</v>
      </c>
      <c r="E72" s="84" t="b">
        <v>0</v>
      </c>
      <c r="F72" s="84" t="b">
        <v>0</v>
      </c>
      <c r="G72" s="84" t="b">
        <v>0</v>
      </c>
    </row>
    <row r="73" spans="1:7" ht="15">
      <c r="A73" s="84" t="s">
        <v>4113</v>
      </c>
      <c r="B73" s="84">
        <v>8</v>
      </c>
      <c r="C73" s="123">
        <v>0.0031202681344820416</v>
      </c>
      <c r="D73" s="84" t="s">
        <v>5390</v>
      </c>
      <c r="E73" s="84" t="b">
        <v>0</v>
      </c>
      <c r="F73" s="84" t="b">
        <v>0</v>
      </c>
      <c r="G73" s="84" t="b">
        <v>0</v>
      </c>
    </row>
    <row r="74" spans="1:7" ht="15">
      <c r="A74" s="84" t="s">
        <v>4957</v>
      </c>
      <c r="B74" s="84">
        <v>8</v>
      </c>
      <c r="C74" s="123">
        <v>0.0031202681344820416</v>
      </c>
      <c r="D74" s="84" t="s">
        <v>5390</v>
      </c>
      <c r="E74" s="84" t="b">
        <v>0</v>
      </c>
      <c r="F74" s="84" t="b">
        <v>0</v>
      </c>
      <c r="G74" s="84" t="b">
        <v>0</v>
      </c>
    </row>
    <row r="75" spans="1:7" ht="15">
      <c r="A75" s="84" t="s">
        <v>4187</v>
      </c>
      <c r="B75" s="84">
        <v>8</v>
      </c>
      <c r="C75" s="123">
        <v>0.0031202681344820416</v>
      </c>
      <c r="D75" s="84" t="s">
        <v>5390</v>
      </c>
      <c r="E75" s="84" t="b">
        <v>1</v>
      </c>
      <c r="F75" s="84" t="b">
        <v>0</v>
      </c>
      <c r="G75" s="84" t="b">
        <v>0</v>
      </c>
    </row>
    <row r="76" spans="1:7" ht="15">
      <c r="A76" s="84" t="s">
        <v>521</v>
      </c>
      <c r="B76" s="84">
        <v>7</v>
      </c>
      <c r="C76" s="123">
        <v>0.002835075430906241</v>
      </c>
      <c r="D76" s="84" t="s">
        <v>5390</v>
      </c>
      <c r="E76" s="84" t="b">
        <v>0</v>
      </c>
      <c r="F76" s="84" t="b">
        <v>0</v>
      </c>
      <c r="G76" s="84" t="b">
        <v>0</v>
      </c>
    </row>
    <row r="77" spans="1:7" ht="15">
      <c r="A77" s="84" t="s">
        <v>4173</v>
      </c>
      <c r="B77" s="84">
        <v>7</v>
      </c>
      <c r="C77" s="123">
        <v>0.002835075430906241</v>
      </c>
      <c r="D77" s="84" t="s">
        <v>5390</v>
      </c>
      <c r="E77" s="84" t="b">
        <v>0</v>
      </c>
      <c r="F77" s="84" t="b">
        <v>0</v>
      </c>
      <c r="G77" s="84" t="b">
        <v>0</v>
      </c>
    </row>
    <row r="78" spans="1:7" ht="15">
      <c r="A78" s="84" t="s">
        <v>4177</v>
      </c>
      <c r="B78" s="84">
        <v>7</v>
      </c>
      <c r="C78" s="123">
        <v>0.002835075430906241</v>
      </c>
      <c r="D78" s="84" t="s">
        <v>5390</v>
      </c>
      <c r="E78" s="84" t="b">
        <v>0</v>
      </c>
      <c r="F78" s="84" t="b">
        <v>0</v>
      </c>
      <c r="G78" s="84" t="b">
        <v>0</v>
      </c>
    </row>
    <row r="79" spans="1:7" ht="15">
      <c r="A79" s="84" t="s">
        <v>4958</v>
      </c>
      <c r="B79" s="84">
        <v>7</v>
      </c>
      <c r="C79" s="123">
        <v>0.002835075430906241</v>
      </c>
      <c r="D79" s="84" t="s">
        <v>5390</v>
      </c>
      <c r="E79" s="84" t="b">
        <v>0</v>
      </c>
      <c r="F79" s="84" t="b">
        <v>0</v>
      </c>
      <c r="G79" s="84" t="b">
        <v>0</v>
      </c>
    </row>
    <row r="80" spans="1:7" ht="15">
      <c r="A80" s="84" t="s">
        <v>4959</v>
      </c>
      <c r="B80" s="84">
        <v>7</v>
      </c>
      <c r="C80" s="123">
        <v>0.002835075430906241</v>
      </c>
      <c r="D80" s="84" t="s">
        <v>5390</v>
      </c>
      <c r="E80" s="84" t="b">
        <v>0</v>
      </c>
      <c r="F80" s="84" t="b">
        <v>1</v>
      </c>
      <c r="G80" s="84" t="b">
        <v>0</v>
      </c>
    </row>
    <row r="81" spans="1:7" ht="15">
      <c r="A81" s="84" t="s">
        <v>4960</v>
      </c>
      <c r="B81" s="84">
        <v>7</v>
      </c>
      <c r="C81" s="123">
        <v>0.002835075430906241</v>
      </c>
      <c r="D81" s="84" t="s">
        <v>5390</v>
      </c>
      <c r="E81" s="84" t="b">
        <v>0</v>
      </c>
      <c r="F81" s="84" t="b">
        <v>0</v>
      </c>
      <c r="G81" s="84" t="b">
        <v>0</v>
      </c>
    </row>
    <row r="82" spans="1:7" ht="15">
      <c r="A82" s="84" t="s">
        <v>4961</v>
      </c>
      <c r="B82" s="84">
        <v>7</v>
      </c>
      <c r="C82" s="123">
        <v>0.002835075430906241</v>
      </c>
      <c r="D82" s="84" t="s">
        <v>5390</v>
      </c>
      <c r="E82" s="84" t="b">
        <v>0</v>
      </c>
      <c r="F82" s="84" t="b">
        <v>0</v>
      </c>
      <c r="G82" s="84" t="b">
        <v>0</v>
      </c>
    </row>
    <row r="83" spans="1:7" ht="15">
      <c r="A83" s="84" t="s">
        <v>4962</v>
      </c>
      <c r="B83" s="84">
        <v>7</v>
      </c>
      <c r="C83" s="123">
        <v>0.002835075430906241</v>
      </c>
      <c r="D83" s="84" t="s">
        <v>5390</v>
      </c>
      <c r="E83" s="84" t="b">
        <v>0</v>
      </c>
      <c r="F83" s="84" t="b">
        <v>0</v>
      </c>
      <c r="G83" s="84" t="b">
        <v>0</v>
      </c>
    </row>
    <row r="84" spans="1:7" ht="15">
      <c r="A84" s="84" t="s">
        <v>4963</v>
      </c>
      <c r="B84" s="84">
        <v>7</v>
      </c>
      <c r="C84" s="123">
        <v>0.002835075430906241</v>
      </c>
      <c r="D84" s="84" t="s">
        <v>5390</v>
      </c>
      <c r="E84" s="84" t="b">
        <v>0</v>
      </c>
      <c r="F84" s="84" t="b">
        <v>0</v>
      </c>
      <c r="G84" s="84" t="b">
        <v>0</v>
      </c>
    </row>
    <row r="85" spans="1:7" ht="15">
      <c r="A85" s="84" t="s">
        <v>4964</v>
      </c>
      <c r="B85" s="84">
        <v>7</v>
      </c>
      <c r="C85" s="123">
        <v>0.002835075430906241</v>
      </c>
      <c r="D85" s="84" t="s">
        <v>5390</v>
      </c>
      <c r="E85" s="84" t="b">
        <v>0</v>
      </c>
      <c r="F85" s="84" t="b">
        <v>0</v>
      </c>
      <c r="G85" s="84" t="b">
        <v>0</v>
      </c>
    </row>
    <row r="86" spans="1:7" ht="15">
      <c r="A86" s="84" t="s">
        <v>4965</v>
      </c>
      <c r="B86" s="84">
        <v>7</v>
      </c>
      <c r="C86" s="123">
        <v>0.002835075430906241</v>
      </c>
      <c r="D86" s="84" t="s">
        <v>5390</v>
      </c>
      <c r="E86" s="84" t="b">
        <v>0</v>
      </c>
      <c r="F86" s="84" t="b">
        <v>0</v>
      </c>
      <c r="G86" s="84" t="b">
        <v>0</v>
      </c>
    </row>
    <row r="87" spans="1:7" ht="15">
      <c r="A87" s="84" t="s">
        <v>4208</v>
      </c>
      <c r="B87" s="84">
        <v>7</v>
      </c>
      <c r="C87" s="123">
        <v>0.002835075430906241</v>
      </c>
      <c r="D87" s="84" t="s">
        <v>5390</v>
      </c>
      <c r="E87" s="84" t="b">
        <v>0</v>
      </c>
      <c r="F87" s="84" t="b">
        <v>0</v>
      </c>
      <c r="G87" s="84" t="b">
        <v>0</v>
      </c>
    </row>
    <row r="88" spans="1:7" ht="15">
      <c r="A88" s="84" t="s">
        <v>4966</v>
      </c>
      <c r="B88" s="84">
        <v>7</v>
      </c>
      <c r="C88" s="123">
        <v>0.002835075430906241</v>
      </c>
      <c r="D88" s="84" t="s">
        <v>5390</v>
      </c>
      <c r="E88" s="84" t="b">
        <v>0</v>
      </c>
      <c r="F88" s="84" t="b">
        <v>0</v>
      </c>
      <c r="G88" s="84" t="b">
        <v>0</v>
      </c>
    </row>
    <row r="89" spans="1:7" ht="15">
      <c r="A89" s="84" t="s">
        <v>4967</v>
      </c>
      <c r="B89" s="84">
        <v>7</v>
      </c>
      <c r="C89" s="123">
        <v>0.002835075430906241</v>
      </c>
      <c r="D89" s="84" t="s">
        <v>5390</v>
      </c>
      <c r="E89" s="84" t="b">
        <v>0</v>
      </c>
      <c r="F89" s="84" t="b">
        <v>1</v>
      </c>
      <c r="G89" s="84" t="b">
        <v>0</v>
      </c>
    </row>
    <row r="90" spans="1:7" ht="15">
      <c r="A90" s="84" t="s">
        <v>4968</v>
      </c>
      <c r="B90" s="84">
        <v>7</v>
      </c>
      <c r="C90" s="123">
        <v>0.002956105267531833</v>
      </c>
      <c r="D90" s="84" t="s">
        <v>5390</v>
      </c>
      <c r="E90" s="84" t="b">
        <v>0</v>
      </c>
      <c r="F90" s="84" t="b">
        <v>0</v>
      </c>
      <c r="G90" s="84" t="b">
        <v>0</v>
      </c>
    </row>
    <row r="91" spans="1:7" ht="15">
      <c r="A91" s="84" t="s">
        <v>4969</v>
      </c>
      <c r="B91" s="84">
        <v>7</v>
      </c>
      <c r="C91" s="123">
        <v>0.002835075430906241</v>
      </c>
      <c r="D91" s="84" t="s">
        <v>5390</v>
      </c>
      <c r="E91" s="84" t="b">
        <v>0</v>
      </c>
      <c r="F91" s="84" t="b">
        <v>0</v>
      </c>
      <c r="G91" s="84" t="b">
        <v>0</v>
      </c>
    </row>
    <row r="92" spans="1:7" ht="15">
      <c r="A92" s="84" t="s">
        <v>4970</v>
      </c>
      <c r="B92" s="84">
        <v>7</v>
      </c>
      <c r="C92" s="123">
        <v>0.002835075430906241</v>
      </c>
      <c r="D92" s="84" t="s">
        <v>5390</v>
      </c>
      <c r="E92" s="84" t="b">
        <v>0</v>
      </c>
      <c r="F92" s="84" t="b">
        <v>0</v>
      </c>
      <c r="G92" s="84" t="b">
        <v>0</v>
      </c>
    </row>
    <row r="93" spans="1:7" ht="15">
      <c r="A93" s="84" t="s">
        <v>1878</v>
      </c>
      <c r="B93" s="84">
        <v>7</v>
      </c>
      <c r="C93" s="123">
        <v>0.002956105267531833</v>
      </c>
      <c r="D93" s="84" t="s">
        <v>5390</v>
      </c>
      <c r="E93" s="84" t="b">
        <v>0</v>
      </c>
      <c r="F93" s="84" t="b">
        <v>0</v>
      </c>
      <c r="G93" s="84" t="b">
        <v>0</v>
      </c>
    </row>
    <row r="94" spans="1:7" ht="15">
      <c r="A94" s="84" t="s">
        <v>4170</v>
      </c>
      <c r="B94" s="84">
        <v>7</v>
      </c>
      <c r="C94" s="123">
        <v>0.002835075430906241</v>
      </c>
      <c r="D94" s="84" t="s">
        <v>5390</v>
      </c>
      <c r="E94" s="84" t="b">
        <v>0</v>
      </c>
      <c r="F94" s="84" t="b">
        <v>0</v>
      </c>
      <c r="G94" s="84" t="b">
        <v>0</v>
      </c>
    </row>
    <row r="95" spans="1:7" ht="15">
      <c r="A95" s="84" t="s">
        <v>4971</v>
      </c>
      <c r="B95" s="84">
        <v>7</v>
      </c>
      <c r="C95" s="123">
        <v>0.002835075430906241</v>
      </c>
      <c r="D95" s="84" t="s">
        <v>5390</v>
      </c>
      <c r="E95" s="84" t="b">
        <v>0</v>
      </c>
      <c r="F95" s="84" t="b">
        <v>0</v>
      </c>
      <c r="G95" s="84" t="b">
        <v>0</v>
      </c>
    </row>
    <row r="96" spans="1:7" ht="15">
      <c r="A96" s="84" t="s">
        <v>4972</v>
      </c>
      <c r="B96" s="84">
        <v>7</v>
      </c>
      <c r="C96" s="123">
        <v>0.002835075430906241</v>
      </c>
      <c r="D96" s="84" t="s">
        <v>5390</v>
      </c>
      <c r="E96" s="84" t="b">
        <v>0</v>
      </c>
      <c r="F96" s="84" t="b">
        <v>0</v>
      </c>
      <c r="G96" s="84" t="b">
        <v>0</v>
      </c>
    </row>
    <row r="97" spans="1:7" ht="15">
      <c r="A97" s="84" t="s">
        <v>4973</v>
      </c>
      <c r="B97" s="84">
        <v>7</v>
      </c>
      <c r="C97" s="123">
        <v>0.002835075430906241</v>
      </c>
      <c r="D97" s="84" t="s">
        <v>5390</v>
      </c>
      <c r="E97" s="84" t="b">
        <v>0</v>
      </c>
      <c r="F97" s="84" t="b">
        <v>0</v>
      </c>
      <c r="G97" s="84" t="b">
        <v>0</v>
      </c>
    </row>
    <row r="98" spans="1:7" ht="15">
      <c r="A98" s="84" t="s">
        <v>4206</v>
      </c>
      <c r="B98" s="84">
        <v>7</v>
      </c>
      <c r="C98" s="123">
        <v>0.002835075430906241</v>
      </c>
      <c r="D98" s="84" t="s">
        <v>5390</v>
      </c>
      <c r="E98" s="84" t="b">
        <v>0</v>
      </c>
      <c r="F98" s="84" t="b">
        <v>0</v>
      </c>
      <c r="G98" s="84" t="b">
        <v>0</v>
      </c>
    </row>
    <row r="99" spans="1:7" ht="15">
      <c r="A99" s="84" t="s">
        <v>4209</v>
      </c>
      <c r="B99" s="84">
        <v>7</v>
      </c>
      <c r="C99" s="123">
        <v>0.002835075430906241</v>
      </c>
      <c r="D99" s="84" t="s">
        <v>5390</v>
      </c>
      <c r="E99" s="84" t="b">
        <v>0</v>
      </c>
      <c r="F99" s="84" t="b">
        <v>1</v>
      </c>
      <c r="G99" s="84" t="b">
        <v>0</v>
      </c>
    </row>
    <row r="100" spans="1:7" ht="15">
      <c r="A100" s="84" t="s">
        <v>4205</v>
      </c>
      <c r="B100" s="84">
        <v>7</v>
      </c>
      <c r="C100" s="123">
        <v>0.002956105267531833</v>
      </c>
      <c r="D100" s="84" t="s">
        <v>5390</v>
      </c>
      <c r="E100" s="84" t="b">
        <v>0</v>
      </c>
      <c r="F100" s="84" t="b">
        <v>0</v>
      </c>
      <c r="G100" s="84" t="b">
        <v>0</v>
      </c>
    </row>
    <row r="101" spans="1:7" ht="15">
      <c r="A101" s="84" t="s">
        <v>4214</v>
      </c>
      <c r="B101" s="84">
        <v>7</v>
      </c>
      <c r="C101" s="123">
        <v>0.002956105267531833</v>
      </c>
      <c r="D101" s="84" t="s">
        <v>5390</v>
      </c>
      <c r="E101" s="84" t="b">
        <v>0</v>
      </c>
      <c r="F101" s="84" t="b">
        <v>0</v>
      </c>
      <c r="G101" s="84" t="b">
        <v>0</v>
      </c>
    </row>
    <row r="102" spans="1:7" ht="15">
      <c r="A102" s="84" t="s">
        <v>4974</v>
      </c>
      <c r="B102" s="84">
        <v>7</v>
      </c>
      <c r="C102" s="123">
        <v>0.003274452068510596</v>
      </c>
      <c r="D102" s="84" t="s">
        <v>5390</v>
      </c>
      <c r="E102" s="84" t="b">
        <v>0</v>
      </c>
      <c r="F102" s="84" t="b">
        <v>0</v>
      </c>
      <c r="G102" s="84" t="b">
        <v>0</v>
      </c>
    </row>
    <row r="103" spans="1:7" ht="15">
      <c r="A103" s="84" t="s">
        <v>301</v>
      </c>
      <c r="B103" s="84">
        <v>7</v>
      </c>
      <c r="C103" s="123">
        <v>0.002835075430906241</v>
      </c>
      <c r="D103" s="84" t="s">
        <v>5390</v>
      </c>
      <c r="E103" s="84" t="b">
        <v>0</v>
      </c>
      <c r="F103" s="84" t="b">
        <v>0</v>
      </c>
      <c r="G103" s="84" t="b">
        <v>0</v>
      </c>
    </row>
    <row r="104" spans="1:7" ht="15">
      <c r="A104" s="84" t="s">
        <v>437</v>
      </c>
      <c r="B104" s="84">
        <v>6</v>
      </c>
      <c r="C104" s="123">
        <v>0.0025338045150272858</v>
      </c>
      <c r="D104" s="84" t="s">
        <v>5390</v>
      </c>
      <c r="E104" s="84" t="b">
        <v>0</v>
      </c>
      <c r="F104" s="84" t="b">
        <v>0</v>
      </c>
      <c r="G104" s="84" t="b">
        <v>0</v>
      </c>
    </row>
    <row r="105" spans="1:7" ht="15">
      <c r="A105" s="84" t="s">
        <v>4975</v>
      </c>
      <c r="B105" s="84">
        <v>6</v>
      </c>
      <c r="C105" s="123">
        <v>0.0025338045150272858</v>
      </c>
      <c r="D105" s="84" t="s">
        <v>5390</v>
      </c>
      <c r="E105" s="84" t="b">
        <v>0</v>
      </c>
      <c r="F105" s="84" t="b">
        <v>0</v>
      </c>
      <c r="G105" s="84" t="b">
        <v>0</v>
      </c>
    </row>
    <row r="106" spans="1:7" ht="15">
      <c r="A106" s="84" t="s">
        <v>4976</v>
      </c>
      <c r="B106" s="84">
        <v>6</v>
      </c>
      <c r="C106" s="123">
        <v>0.0025338045150272858</v>
      </c>
      <c r="D106" s="84" t="s">
        <v>5390</v>
      </c>
      <c r="E106" s="84" t="b">
        <v>0</v>
      </c>
      <c r="F106" s="84" t="b">
        <v>0</v>
      </c>
      <c r="G106" s="84" t="b">
        <v>0</v>
      </c>
    </row>
    <row r="107" spans="1:7" ht="15">
      <c r="A107" s="84" t="s">
        <v>930</v>
      </c>
      <c r="B107" s="84">
        <v>6</v>
      </c>
      <c r="C107" s="123">
        <v>0.0025338045150272858</v>
      </c>
      <c r="D107" s="84" t="s">
        <v>5390</v>
      </c>
      <c r="E107" s="84" t="b">
        <v>0</v>
      </c>
      <c r="F107" s="84" t="b">
        <v>0</v>
      </c>
      <c r="G107" s="84" t="b">
        <v>0</v>
      </c>
    </row>
    <row r="108" spans="1:7" ht="15">
      <c r="A108" s="84" t="s">
        <v>4977</v>
      </c>
      <c r="B108" s="84">
        <v>6</v>
      </c>
      <c r="C108" s="123">
        <v>0.0025338045150272858</v>
      </c>
      <c r="D108" s="84" t="s">
        <v>5390</v>
      </c>
      <c r="E108" s="84" t="b">
        <v>0</v>
      </c>
      <c r="F108" s="84" t="b">
        <v>0</v>
      </c>
      <c r="G108" s="84" t="b">
        <v>0</v>
      </c>
    </row>
    <row r="109" spans="1:7" ht="15">
      <c r="A109" s="84" t="s">
        <v>4978</v>
      </c>
      <c r="B109" s="84">
        <v>6</v>
      </c>
      <c r="C109" s="123">
        <v>0.0025338045150272858</v>
      </c>
      <c r="D109" s="84" t="s">
        <v>5390</v>
      </c>
      <c r="E109" s="84" t="b">
        <v>0</v>
      </c>
      <c r="F109" s="84" t="b">
        <v>0</v>
      </c>
      <c r="G109" s="84" t="b">
        <v>0</v>
      </c>
    </row>
    <row r="110" spans="1:7" ht="15">
      <c r="A110" s="84" t="s">
        <v>4979</v>
      </c>
      <c r="B110" s="84">
        <v>6</v>
      </c>
      <c r="C110" s="123">
        <v>0.0025338045150272858</v>
      </c>
      <c r="D110" s="84" t="s">
        <v>5390</v>
      </c>
      <c r="E110" s="84" t="b">
        <v>0</v>
      </c>
      <c r="F110" s="84" t="b">
        <v>0</v>
      </c>
      <c r="G110" s="84" t="b">
        <v>0</v>
      </c>
    </row>
    <row r="111" spans="1:7" ht="15">
      <c r="A111" s="84" t="s">
        <v>4980</v>
      </c>
      <c r="B111" s="84">
        <v>6</v>
      </c>
      <c r="C111" s="123">
        <v>0.0025338045150272858</v>
      </c>
      <c r="D111" s="84" t="s">
        <v>5390</v>
      </c>
      <c r="E111" s="84" t="b">
        <v>0</v>
      </c>
      <c r="F111" s="84" t="b">
        <v>0</v>
      </c>
      <c r="G111" s="84" t="b">
        <v>0</v>
      </c>
    </row>
    <row r="112" spans="1:7" ht="15">
      <c r="A112" s="84" t="s">
        <v>4981</v>
      </c>
      <c r="B112" s="84">
        <v>6</v>
      </c>
      <c r="C112" s="123">
        <v>0.0025338045150272858</v>
      </c>
      <c r="D112" s="84" t="s">
        <v>5390</v>
      </c>
      <c r="E112" s="84" t="b">
        <v>0</v>
      </c>
      <c r="F112" s="84" t="b">
        <v>0</v>
      </c>
      <c r="G112" s="84" t="b">
        <v>0</v>
      </c>
    </row>
    <row r="113" spans="1:7" ht="15">
      <c r="A113" s="84" t="s">
        <v>4982</v>
      </c>
      <c r="B113" s="84">
        <v>6</v>
      </c>
      <c r="C113" s="123">
        <v>0.0025338045150272858</v>
      </c>
      <c r="D113" s="84" t="s">
        <v>5390</v>
      </c>
      <c r="E113" s="84" t="b">
        <v>0</v>
      </c>
      <c r="F113" s="84" t="b">
        <v>0</v>
      </c>
      <c r="G113" s="84" t="b">
        <v>0</v>
      </c>
    </row>
    <row r="114" spans="1:7" ht="15">
      <c r="A114" s="84" t="s">
        <v>4983</v>
      </c>
      <c r="B114" s="84">
        <v>6</v>
      </c>
      <c r="C114" s="123">
        <v>0.0025338045150272858</v>
      </c>
      <c r="D114" s="84" t="s">
        <v>5390</v>
      </c>
      <c r="E114" s="84" t="b">
        <v>0</v>
      </c>
      <c r="F114" s="84" t="b">
        <v>0</v>
      </c>
      <c r="G114" s="84" t="b">
        <v>0</v>
      </c>
    </row>
    <row r="115" spans="1:7" ht="15">
      <c r="A115" s="84" t="s">
        <v>4193</v>
      </c>
      <c r="B115" s="84">
        <v>6</v>
      </c>
      <c r="C115" s="123">
        <v>0.0026565027268779435</v>
      </c>
      <c r="D115" s="84" t="s">
        <v>5390</v>
      </c>
      <c r="E115" s="84" t="b">
        <v>0</v>
      </c>
      <c r="F115" s="84" t="b">
        <v>0</v>
      </c>
      <c r="G115" s="84" t="b">
        <v>0</v>
      </c>
    </row>
    <row r="116" spans="1:7" ht="15">
      <c r="A116" s="84" t="s">
        <v>4984</v>
      </c>
      <c r="B116" s="84">
        <v>6</v>
      </c>
      <c r="C116" s="123">
        <v>0.0025338045150272858</v>
      </c>
      <c r="D116" s="84" t="s">
        <v>5390</v>
      </c>
      <c r="E116" s="84" t="b">
        <v>0</v>
      </c>
      <c r="F116" s="84" t="b">
        <v>1</v>
      </c>
      <c r="G116" s="84" t="b">
        <v>0</v>
      </c>
    </row>
    <row r="117" spans="1:7" ht="15">
      <c r="A117" s="84" t="s">
        <v>949</v>
      </c>
      <c r="B117" s="84">
        <v>6</v>
      </c>
      <c r="C117" s="123">
        <v>0.0025338045150272858</v>
      </c>
      <c r="D117" s="84" t="s">
        <v>5390</v>
      </c>
      <c r="E117" s="84" t="b">
        <v>0</v>
      </c>
      <c r="F117" s="84" t="b">
        <v>0</v>
      </c>
      <c r="G117" s="84" t="b">
        <v>0</v>
      </c>
    </row>
    <row r="118" spans="1:7" ht="15">
      <c r="A118" s="84" t="s">
        <v>4985</v>
      </c>
      <c r="B118" s="84">
        <v>6</v>
      </c>
      <c r="C118" s="123">
        <v>0.0025338045150272858</v>
      </c>
      <c r="D118" s="84" t="s">
        <v>5390</v>
      </c>
      <c r="E118" s="84" t="b">
        <v>0</v>
      </c>
      <c r="F118" s="84" t="b">
        <v>0</v>
      </c>
      <c r="G118" s="84" t="b">
        <v>0</v>
      </c>
    </row>
    <row r="119" spans="1:7" ht="15">
      <c r="A119" s="84" t="s">
        <v>4384</v>
      </c>
      <c r="B119" s="84">
        <v>6</v>
      </c>
      <c r="C119" s="123">
        <v>0.0026565027268779435</v>
      </c>
      <c r="D119" s="84" t="s">
        <v>5390</v>
      </c>
      <c r="E119" s="84" t="b">
        <v>0</v>
      </c>
      <c r="F119" s="84" t="b">
        <v>0</v>
      </c>
      <c r="G119" s="84" t="b">
        <v>0</v>
      </c>
    </row>
    <row r="120" spans="1:7" ht="15">
      <c r="A120" s="84" t="s">
        <v>4986</v>
      </c>
      <c r="B120" s="84">
        <v>6</v>
      </c>
      <c r="C120" s="123">
        <v>0.0025338045150272858</v>
      </c>
      <c r="D120" s="84" t="s">
        <v>5390</v>
      </c>
      <c r="E120" s="84" t="b">
        <v>0</v>
      </c>
      <c r="F120" s="84" t="b">
        <v>0</v>
      </c>
      <c r="G120" s="84" t="b">
        <v>0</v>
      </c>
    </row>
    <row r="121" spans="1:7" ht="15">
      <c r="A121" s="84" t="s">
        <v>4987</v>
      </c>
      <c r="B121" s="84">
        <v>6</v>
      </c>
      <c r="C121" s="123">
        <v>0.0025338045150272858</v>
      </c>
      <c r="D121" s="84" t="s">
        <v>5390</v>
      </c>
      <c r="E121" s="84" t="b">
        <v>0</v>
      </c>
      <c r="F121" s="84" t="b">
        <v>0</v>
      </c>
      <c r="G121" s="84" t="b">
        <v>0</v>
      </c>
    </row>
    <row r="122" spans="1:7" ht="15">
      <c r="A122" s="84" t="s">
        <v>4988</v>
      </c>
      <c r="B122" s="84">
        <v>6</v>
      </c>
      <c r="C122" s="123">
        <v>0.0025338045150272858</v>
      </c>
      <c r="D122" s="84" t="s">
        <v>5390</v>
      </c>
      <c r="E122" s="84" t="b">
        <v>0</v>
      </c>
      <c r="F122" s="84" t="b">
        <v>0</v>
      </c>
      <c r="G122" s="84" t="b">
        <v>0</v>
      </c>
    </row>
    <row r="123" spans="1:7" ht="15">
      <c r="A123" s="84" t="s">
        <v>4989</v>
      </c>
      <c r="B123" s="84">
        <v>6</v>
      </c>
      <c r="C123" s="123">
        <v>0.0025338045150272858</v>
      </c>
      <c r="D123" s="84" t="s">
        <v>5390</v>
      </c>
      <c r="E123" s="84" t="b">
        <v>0</v>
      </c>
      <c r="F123" s="84" t="b">
        <v>0</v>
      </c>
      <c r="G123" s="84" t="b">
        <v>0</v>
      </c>
    </row>
    <row r="124" spans="1:7" ht="15">
      <c r="A124" s="84" t="s">
        <v>4990</v>
      </c>
      <c r="B124" s="84">
        <v>6</v>
      </c>
      <c r="C124" s="123">
        <v>0.0025338045150272858</v>
      </c>
      <c r="D124" s="84" t="s">
        <v>5390</v>
      </c>
      <c r="E124" s="84" t="b">
        <v>0</v>
      </c>
      <c r="F124" s="84" t="b">
        <v>0</v>
      </c>
      <c r="G124" s="84" t="b">
        <v>0</v>
      </c>
    </row>
    <row r="125" spans="1:7" ht="15">
      <c r="A125" s="84" t="s">
        <v>4165</v>
      </c>
      <c r="B125" s="84">
        <v>6</v>
      </c>
      <c r="C125" s="123">
        <v>0.0026565027268779435</v>
      </c>
      <c r="D125" s="84" t="s">
        <v>5390</v>
      </c>
      <c r="E125" s="84" t="b">
        <v>0</v>
      </c>
      <c r="F125" s="84" t="b">
        <v>0</v>
      </c>
      <c r="G125" s="84" t="b">
        <v>0</v>
      </c>
    </row>
    <row r="126" spans="1:7" ht="15">
      <c r="A126" s="84" t="s">
        <v>4991</v>
      </c>
      <c r="B126" s="84">
        <v>6</v>
      </c>
      <c r="C126" s="123">
        <v>0.0025338045150272858</v>
      </c>
      <c r="D126" s="84" t="s">
        <v>5390</v>
      </c>
      <c r="E126" s="84" t="b">
        <v>0</v>
      </c>
      <c r="F126" s="84" t="b">
        <v>0</v>
      </c>
      <c r="G126" s="84" t="b">
        <v>0</v>
      </c>
    </row>
    <row r="127" spans="1:7" ht="15">
      <c r="A127" s="84" t="s">
        <v>4992</v>
      </c>
      <c r="B127" s="84">
        <v>6</v>
      </c>
      <c r="C127" s="123">
        <v>0.0025338045150272858</v>
      </c>
      <c r="D127" s="84" t="s">
        <v>5390</v>
      </c>
      <c r="E127" s="84" t="b">
        <v>0</v>
      </c>
      <c r="F127" s="84" t="b">
        <v>0</v>
      </c>
      <c r="G127" s="84" t="b">
        <v>0</v>
      </c>
    </row>
    <row r="128" spans="1:7" ht="15">
      <c r="A128" s="84" t="s">
        <v>4201</v>
      </c>
      <c r="B128" s="84">
        <v>6</v>
      </c>
      <c r="C128" s="123">
        <v>0.0026565027268779435</v>
      </c>
      <c r="D128" s="84" t="s">
        <v>5390</v>
      </c>
      <c r="E128" s="84" t="b">
        <v>0</v>
      </c>
      <c r="F128" s="84" t="b">
        <v>0</v>
      </c>
      <c r="G128" s="84" t="b">
        <v>0</v>
      </c>
    </row>
    <row r="129" spans="1:7" ht="15">
      <c r="A129" s="84" t="s">
        <v>4198</v>
      </c>
      <c r="B129" s="84">
        <v>6</v>
      </c>
      <c r="C129" s="123">
        <v>0.0028066732015805105</v>
      </c>
      <c r="D129" s="84" t="s">
        <v>5390</v>
      </c>
      <c r="E129" s="84" t="b">
        <v>0</v>
      </c>
      <c r="F129" s="84" t="b">
        <v>0</v>
      </c>
      <c r="G129" s="84" t="b">
        <v>0</v>
      </c>
    </row>
    <row r="130" spans="1:7" ht="15">
      <c r="A130" s="84" t="s">
        <v>4993</v>
      </c>
      <c r="B130" s="84">
        <v>6</v>
      </c>
      <c r="C130" s="123">
        <v>0.0025338045150272858</v>
      </c>
      <c r="D130" s="84" t="s">
        <v>5390</v>
      </c>
      <c r="E130" s="84" t="b">
        <v>0</v>
      </c>
      <c r="F130" s="84" t="b">
        <v>0</v>
      </c>
      <c r="G130" s="84" t="b">
        <v>0</v>
      </c>
    </row>
    <row r="131" spans="1:7" ht="15">
      <c r="A131" s="84" t="s">
        <v>4994</v>
      </c>
      <c r="B131" s="84">
        <v>6</v>
      </c>
      <c r="C131" s="123">
        <v>0.0025338045150272858</v>
      </c>
      <c r="D131" s="84" t="s">
        <v>5390</v>
      </c>
      <c r="E131" s="84" t="b">
        <v>0</v>
      </c>
      <c r="F131" s="84" t="b">
        <v>0</v>
      </c>
      <c r="G131" s="84" t="b">
        <v>0</v>
      </c>
    </row>
    <row r="132" spans="1:7" ht="15">
      <c r="A132" s="84" t="s">
        <v>4995</v>
      </c>
      <c r="B132" s="84">
        <v>6</v>
      </c>
      <c r="C132" s="123">
        <v>0.0025338045150272858</v>
      </c>
      <c r="D132" s="84" t="s">
        <v>5390</v>
      </c>
      <c r="E132" s="84" t="b">
        <v>0</v>
      </c>
      <c r="F132" s="84" t="b">
        <v>0</v>
      </c>
      <c r="G132" s="84" t="b">
        <v>0</v>
      </c>
    </row>
    <row r="133" spans="1:7" ht="15">
      <c r="A133" s="84" t="s">
        <v>4996</v>
      </c>
      <c r="B133" s="84">
        <v>6</v>
      </c>
      <c r="C133" s="123">
        <v>0.0025338045150272858</v>
      </c>
      <c r="D133" s="84" t="s">
        <v>5390</v>
      </c>
      <c r="E133" s="84" t="b">
        <v>0</v>
      </c>
      <c r="F133" s="84" t="b">
        <v>0</v>
      </c>
      <c r="G133" s="84" t="b">
        <v>0</v>
      </c>
    </row>
    <row r="134" spans="1:7" ht="15">
      <c r="A134" s="84" t="s">
        <v>4997</v>
      </c>
      <c r="B134" s="84">
        <v>6</v>
      </c>
      <c r="C134" s="123">
        <v>0.0028066732015805105</v>
      </c>
      <c r="D134" s="84" t="s">
        <v>5390</v>
      </c>
      <c r="E134" s="84" t="b">
        <v>0</v>
      </c>
      <c r="F134" s="84" t="b">
        <v>0</v>
      </c>
      <c r="G134" s="84" t="b">
        <v>0</v>
      </c>
    </row>
    <row r="135" spans="1:7" ht="15">
      <c r="A135" s="84" t="s">
        <v>4998</v>
      </c>
      <c r="B135" s="84">
        <v>5</v>
      </c>
      <c r="C135" s="123">
        <v>0.0022137522723982865</v>
      </c>
      <c r="D135" s="84" t="s">
        <v>5390</v>
      </c>
      <c r="E135" s="84" t="b">
        <v>0</v>
      </c>
      <c r="F135" s="84" t="b">
        <v>0</v>
      </c>
      <c r="G135" s="84" t="b">
        <v>0</v>
      </c>
    </row>
    <row r="136" spans="1:7" ht="15">
      <c r="A136" s="84" t="s">
        <v>4999</v>
      </c>
      <c r="B136" s="84">
        <v>5</v>
      </c>
      <c r="C136" s="123">
        <v>0.0022137522723982865</v>
      </c>
      <c r="D136" s="84" t="s">
        <v>5390</v>
      </c>
      <c r="E136" s="84" t="b">
        <v>1</v>
      </c>
      <c r="F136" s="84" t="b">
        <v>0</v>
      </c>
      <c r="G136" s="84" t="b">
        <v>0</v>
      </c>
    </row>
    <row r="137" spans="1:7" ht="15">
      <c r="A137" s="84" t="s">
        <v>5000</v>
      </c>
      <c r="B137" s="84">
        <v>5</v>
      </c>
      <c r="C137" s="123">
        <v>0.002500230513121887</v>
      </c>
      <c r="D137" s="84" t="s">
        <v>5390</v>
      </c>
      <c r="E137" s="84" t="b">
        <v>0</v>
      </c>
      <c r="F137" s="84" t="b">
        <v>0</v>
      </c>
      <c r="G137" s="84" t="b">
        <v>0</v>
      </c>
    </row>
    <row r="138" spans="1:7" ht="15">
      <c r="A138" s="84" t="s">
        <v>5001</v>
      </c>
      <c r="B138" s="84">
        <v>5</v>
      </c>
      <c r="C138" s="123">
        <v>0.0022137522723982865</v>
      </c>
      <c r="D138" s="84" t="s">
        <v>5390</v>
      </c>
      <c r="E138" s="84" t="b">
        <v>0</v>
      </c>
      <c r="F138" s="84" t="b">
        <v>0</v>
      </c>
      <c r="G138" s="84" t="b">
        <v>0</v>
      </c>
    </row>
    <row r="139" spans="1:7" ht="15">
      <c r="A139" s="84" t="s">
        <v>5002</v>
      </c>
      <c r="B139" s="84">
        <v>5</v>
      </c>
      <c r="C139" s="123">
        <v>0.0022137522723982865</v>
      </c>
      <c r="D139" s="84" t="s">
        <v>5390</v>
      </c>
      <c r="E139" s="84" t="b">
        <v>0</v>
      </c>
      <c r="F139" s="84" t="b">
        <v>0</v>
      </c>
      <c r="G139" s="84" t="b">
        <v>0</v>
      </c>
    </row>
    <row r="140" spans="1:7" ht="15">
      <c r="A140" s="84" t="s">
        <v>5003</v>
      </c>
      <c r="B140" s="84">
        <v>5</v>
      </c>
      <c r="C140" s="123">
        <v>0.0022137522723982865</v>
      </c>
      <c r="D140" s="84" t="s">
        <v>5390</v>
      </c>
      <c r="E140" s="84" t="b">
        <v>0</v>
      </c>
      <c r="F140" s="84" t="b">
        <v>0</v>
      </c>
      <c r="G140" s="84" t="b">
        <v>0</v>
      </c>
    </row>
    <row r="141" spans="1:7" ht="15">
      <c r="A141" s="84" t="s">
        <v>5004</v>
      </c>
      <c r="B141" s="84">
        <v>5</v>
      </c>
      <c r="C141" s="123">
        <v>0.0022137522723982865</v>
      </c>
      <c r="D141" s="84" t="s">
        <v>5390</v>
      </c>
      <c r="E141" s="84" t="b">
        <v>0</v>
      </c>
      <c r="F141" s="84" t="b">
        <v>0</v>
      </c>
      <c r="G141" s="84" t="b">
        <v>0</v>
      </c>
    </row>
    <row r="142" spans="1:7" ht="15">
      <c r="A142" s="84" t="s">
        <v>5005</v>
      </c>
      <c r="B142" s="84">
        <v>5</v>
      </c>
      <c r="C142" s="123">
        <v>0.0022137522723982865</v>
      </c>
      <c r="D142" s="84" t="s">
        <v>5390</v>
      </c>
      <c r="E142" s="84" t="b">
        <v>0</v>
      </c>
      <c r="F142" s="84" t="b">
        <v>0</v>
      </c>
      <c r="G142" s="84" t="b">
        <v>0</v>
      </c>
    </row>
    <row r="143" spans="1:7" ht="15">
      <c r="A143" s="84" t="s">
        <v>5006</v>
      </c>
      <c r="B143" s="84">
        <v>5</v>
      </c>
      <c r="C143" s="123">
        <v>0.0022137522723982865</v>
      </c>
      <c r="D143" s="84" t="s">
        <v>5390</v>
      </c>
      <c r="E143" s="84" t="b">
        <v>1</v>
      </c>
      <c r="F143" s="84" t="b">
        <v>0</v>
      </c>
      <c r="G143" s="84" t="b">
        <v>0</v>
      </c>
    </row>
    <row r="144" spans="1:7" ht="15">
      <c r="A144" s="84" t="s">
        <v>5007</v>
      </c>
      <c r="B144" s="84">
        <v>5</v>
      </c>
      <c r="C144" s="123">
        <v>0.0022137522723982865</v>
      </c>
      <c r="D144" s="84" t="s">
        <v>5390</v>
      </c>
      <c r="E144" s="84" t="b">
        <v>0</v>
      </c>
      <c r="F144" s="84" t="b">
        <v>0</v>
      </c>
      <c r="G144" s="84" t="b">
        <v>0</v>
      </c>
    </row>
    <row r="145" spans="1:7" ht="15">
      <c r="A145" s="84" t="s">
        <v>5008</v>
      </c>
      <c r="B145" s="84">
        <v>5</v>
      </c>
      <c r="C145" s="123">
        <v>0.0022137522723982865</v>
      </c>
      <c r="D145" s="84" t="s">
        <v>5390</v>
      </c>
      <c r="E145" s="84" t="b">
        <v>1</v>
      </c>
      <c r="F145" s="84" t="b">
        <v>0</v>
      </c>
      <c r="G145" s="84" t="b">
        <v>0</v>
      </c>
    </row>
    <row r="146" spans="1:7" ht="15">
      <c r="A146" s="84" t="s">
        <v>5009</v>
      </c>
      <c r="B146" s="84">
        <v>5</v>
      </c>
      <c r="C146" s="123">
        <v>0.0022137522723982865</v>
      </c>
      <c r="D146" s="84" t="s">
        <v>5390</v>
      </c>
      <c r="E146" s="84" t="b">
        <v>0</v>
      </c>
      <c r="F146" s="84" t="b">
        <v>0</v>
      </c>
      <c r="G146" s="84" t="b">
        <v>0</v>
      </c>
    </row>
    <row r="147" spans="1:7" ht="15">
      <c r="A147" s="84" t="s">
        <v>5010</v>
      </c>
      <c r="B147" s="84">
        <v>5</v>
      </c>
      <c r="C147" s="123">
        <v>0.0022137522723982865</v>
      </c>
      <c r="D147" s="84" t="s">
        <v>5390</v>
      </c>
      <c r="E147" s="84" t="b">
        <v>0</v>
      </c>
      <c r="F147" s="84" t="b">
        <v>0</v>
      </c>
      <c r="G147" s="84" t="b">
        <v>0</v>
      </c>
    </row>
    <row r="148" spans="1:7" ht="15">
      <c r="A148" s="84" t="s">
        <v>5011</v>
      </c>
      <c r="B148" s="84">
        <v>5</v>
      </c>
      <c r="C148" s="123">
        <v>0.0022137522723982865</v>
      </c>
      <c r="D148" s="84" t="s">
        <v>5390</v>
      </c>
      <c r="E148" s="84" t="b">
        <v>0</v>
      </c>
      <c r="F148" s="84" t="b">
        <v>0</v>
      </c>
      <c r="G148" s="84" t="b">
        <v>0</v>
      </c>
    </row>
    <row r="149" spans="1:7" ht="15">
      <c r="A149" s="84" t="s">
        <v>5012</v>
      </c>
      <c r="B149" s="84">
        <v>5</v>
      </c>
      <c r="C149" s="123">
        <v>0.0022137522723982865</v>
      </c>
      <c r="D149" s="84" t="s">
        <v>5390</v>
      </c>
      <c r="E149" s="84" t="b">
        <v>0</v>
      </c>
      <c r="F149" s="84" t="b">
        <v>0</v>
      </c>
      <c r="G149" s="84" t="b">
        <v>0</v>
      </c>
    </row>
    <row r="150" spans="1:7" ht="15">
      <c r="A150" s="84" t="s">
        <v>5013</v>
      </c>
      <c r="B150" s="84">
        <v>5</v>
      </c>
      <c r="C150" s="123">
        <v>0.0022137522723982865</v>
      </c>
      <c r="D150" s="84" t="s">
        <v>5390</v>
      </c>
      <c r="E150" s="84" t="b">
        <v>0</v>
      </c>
      <c r="F150" s="84" t="b">
        <v>0</v>
      </c>
      <c r="G150" s="84" t="b">
        <v>0</v>
      </c>
    </row>
    <row r="151" spans="1:7" ht="15">
      <c r="A151" s="84" t="s">
        <v>4167</v>
      </c>
      <c r="B151" s="84">
        <v>5</v>
      </c>
      <c r="C151" s="123">
        <v>0.0023388943346504256</v>
      </c>
      <c r="D151" s="84" t="s">
        <v>5390</v>
      </c>
      <c r="E151" s="84" t="b">
        <v>0</v>
      </c>
      <c r="F151" s="84" t="b">
        <v>0</v>
      </c>
      <c r="G151" s="84" t="b">
        <v>0</v>
      </c>
    </row>
    <row r="152" spans="1:7" ht="15">
      <c r="A152" s="84" t="s">
        <v>385</v>
      </c>
      <c r="B152" s="84">
        <v>5</v>
      </c>
      <c r="C152" s="123">
        <v>0.0022137522723982865</v>
      </c>
      <c r="D152" s="84" t="s">
        <v>5390</v>
      </c>
      <c r="E152" s="84" t="b">
        <v>0</v>
      </c>
      <c r="F152" s="84" t="b">
        <v>0</v>
      </c>
      <c r="G152" s="84" t="b">
        <v>0</v>
      </c>
    </row>
    <row r="153" spans="1:7" ht="15">
      <c r="A153" s="84" t="s">
        <v>5014</v>
      </c>
      <c r="B153" s="84">
        <v>5</v>
      </c>
      <c r="C153" s="123">
        <v>0.0022137522723982865</v>
      </c>
      <c r="D153" s="84" t="s">
        <v>5390</v>
      </c>
      <c r="E153" s="84" t="b">
        <v>0</v>
      </c>
      <c r="F153" s="84" t="b">
        <v>0</v>
      </c>
      <c r="G153" s="84" t="b">
        <v>0</v>
      </c>
    </row>
    <row r="154" spans="1:7" ht="15">
      <c r="A154" s="84" t="s">
        <v>5015</v>
      </c>
      <c r="B154" s="84">
        <v>5</v>
      </c>
      <c r="C154" s="123">
        <v>0.0022137522723982865</v>
      </c>
      <c r="D154" s="84" t="s">
        <v>5390</v>
      </c>
      <c r="E154" s="84" t="b">
        <v>0</v>
      </c>
      <c r="F154" s="84" t="b">
        <v>0</v>
      </c>
      <c r="G154" s="84" t="b">
        <v>0</v>
      </c>
    </row>
    <row r="155" spans="1:7" ht="15">
      <c r="A155" s="84" t="s">
        <v>5016</v>
      </c>
      <c r="B155" s="84">
        <v>5</v>
      </c>
      <c r="C155" s="123">
        <v>0.0022137522723982865</v>
      </c>
      <c r="D155" s="84" t="s">
        <v>5390</v>
      </c>
      <c r="E155" s="84" t="b">
        <v>0</v>
      </c>
      <c r="F155" s="84" t="b">
        <v>0</v>
      </c>
      <c r="G155" s="84" t="b">
        <v>0</v>
      </c>
    </row>
    <row r="156" spans="1:7" ht="15">
      <c r="A156" s="84" t="s">
        <v>341</v>
      </c>
      <c r="B156" s="84">
        <v>5</v>
      </c>
      <c r="C156" s="123">
        <v>0.0022137522723982865</v>
      </c>
      <c r="D156" s="84" t="s">
        <v>5390</v>
      </c>
      <c r="E156" s="84" t="b">
        <v>0</v>
      </c>
      <c r="F156" s="84" t="b">
        <v>0</v>
      </c>
      <c r="G156" s="84" t="b">
        <v>0</v>
      </c>
    </row>
    <row r="157" spans="1:7" ht="15">
      <c r="A157" s="84" t="s">
        <v>4202</v>
      </c>
      <c r="B157" s="84">
        <v>5</v>
      </c>
      <c r="C157" s="123">
        <v>0.0022137522723982865</v>
      </c>
      <c r="D157" s="84" t="s">
        <v>5390</v>
      </c>
      <c r="E157" s="84" t="b">
        <v>0</v>
      </c>
      <c r="F157" s="84" t="b">
        <v>0</v>
      </c>
      <c r="G157" s="84" t="b">
        <v>0</v>
      </c>
    </row>
    <row r="158" spans="1:7" ht="15">
      <c r="A158" s="84" t="s">
        <v>5017</v>
      </c>
      <c r="B158" s="84">
        <v>5</v>
      </c>
      <c r="C158" s="123">
        <v>0.0023388943346504256</v>
      </c>
      <c r="D158" s="84" t="s">
        <v>5390</v>
      </c>
      <c r="E158" s="84" t="b">
        <v>0</v>
      </c>
      <c r="F158" s="84" t="b">
        <v>0</v>
      </c>
      <c r="G158" s="84" t="b">
        <v>0</v>
      </c>
    </row>
    <row r="159" spans="1:7" ht="15">
      <c r="A159" s="84" t="s">
        <v>5018</v>
      </c>
      <c r="B159" s="84">
        <v>5</v>
      </c>
      <c r="C159" s="123">
        <v>0.0022137522723982865</v>
      </c>
      <c r="D159" s="84" t="s">
        <v>5390</v>
      </c>
      <c r="E159" s="84" t="b">
        <v>0</v>
      </c>
      <c r="F159" s="84" t="b">
        <v>0</v>
      </c>
      <c r="G159" s="84" t="b">
        <v>0</v>
      </c>
    </row>
    <row r="160" spans="1:7" ht="15">
      <c r="A160" s="84" t="s">
        <v>340</v>
      </c>
      <c r="B160" s="84">
        <v>5</v>
      </c>
      <c r="C160" s="123">
        <v>0.0022137522723982865</v>
      </c>
      <c r="D160" s="84" t="s">
        <v>5390</v>
      </c>
      <c r="E160" s="84" t="b">
        <v>0</v>
      </c>
      <c r="F160" s="84" t="b">
        <v>0</v>
      </c>
      <c r="G160" s="84" t="b">
        <v>0</v>
      </c>
    </row>
    <row r="161" spans="1:7" ht="15">
      <c r="A161" s="84" t="s">
        <v>333</v>
      </c>
      <c r="B161" s="84">
        <v>5</v>
      </c>
      <c r="C161" s="123">
        <v>0.0022137522723982865</v>
      </c>
      <c r="D161" s="84" t="s">
        <v>5390</v>
      </c>
      <c r="E161" s="84" t="b">
        <v>0</v>
      </c>
      <c r="F161" s="84" t="b">
        <v>0</v>
      </c>
      <c r="G161" s="84" t="b">
        <v>0</v>
      </c>
    </row>
    <row r="162" spans="1:7" ht="15">
      <c r="A162" s="84" t="s">
        <v>5019</v>
      </c>
      <c r="B162" s="84">
        <v>5</v>
      </c>
      <c r="C162" s="123">
        <v>0.0022137522723982865</v>
      </c>
      <c r="D162" s="84" t="s">
        <v>5390</v>
      </c>
      <c r="E162" s="84" t="b">
        <v>0</v>
      </c>
      <c r="F162" s="84" t="b">
        <v>0</v>
      </c>
      <c r="G162" s="84" t="b">
        <v>0</v>
      </c>
    </row>
    <row r="163" spans="1:7" ht="15">
      <c r="A163" s="84" t="s">
        <v>5020</v>
      </c>
      <c r="B163" s="84">
        <v>5</v>
      </c>
      <c r="C163" s="123">
        <v>0.0022137522723982865</v>
      </c>
      <c r="D163" s="84" t="s">
        <v>5390</v>
      </c>
      <c r="E163" s="84" t="b">
        <v>0</v>
      </c>
      <c r="F163" s="84" t="b">
        <v>0</v>
      </c>
      <c r="G163" s="84" t="b">
        <v>0</v>
      </c>
    </row>
    <row r="164" spans="1:7" ht="15">
      <c r="A164" s="84" t="s">
        <v>5021</v>
      </c>
      <c r="B164" s="84">
        <v>5</v>
      </c>
      <c r="C164" s="123">
        <v>0.0022137522723982865</v>
      </c>
      <c r="D164" s="84" t="s">
        <v>5390</v>
      </c>
      <c r="E164" s="84" t="b">
        <v>0</v>
      </c>
      <c r="F164" s="84" t="b">
        <v>0</v>
      </c>
      <c r="G164" s="84" t="b">
        <v>0</v>
      </c>
    </row>
    <row r="165" spans="1:7" ht="15">
      <c r="A165" s="84" t="s">
        <v>5022</v>
      </c>
      <c r="B165" s="84">
        <v>5</v>
      </c>
      <c r="C165" s="123">
        <v>0.0022137522723982865</v>
      </c>
      <c r="D165" s="84" t="s">
        <v>5390</v>
      </c>
      <c r="E165" s="84" t="b">
        <v>0</v>
      </c>
      <c r="F165" s="84" t="b">
        <v>0</v>
      </c>
      <c r="G165" s="84" t="b">
        <v>0</v>
      </c>
    </row>
    <row r="166" spans="1:7" ht="15">
      <c r="A166" s="84" t="s">
        <v>5023</v>
      </c>
      <c r="B166" s="84">
        <v>5</v>
      </c>
      <c r="C166" s="123">
        <v>0.0022137522723982865</v>
      </c>
      <c r="D166" s="84" t="s">
        <v>5390</v>
      </c>
      <c r="E166" s="84" t="b">
        <v>0</v>
      </c>
      <c r="F166" s="84" t="b">
        <v>0</v>
      </c>
      <c r="G166" s="84" t="b">
        <v>0</v>
      </c>
    </row>
    <row r="167" spans="1:7" ht="15">
      <c r="A167" s="84" t="s">
        <v>5024</v>
      </c>
      <c r="B167" s="84">
        <v>5</v>
      </c>
      <c r="C167" s="123">
        <v>0.0022137522723982865</v>
      </c>
      <c r="D167" s="84" t="s">
        <v>5390</v>
      </c>
      <c r="E167" s="84" t="b">
        <v>0</v>
      </c>
      <c r="F167" s="84" t="b">
        <v>1</v>
      </c>
      <c r="G167" s="84" t="b">
        <v>0</v>
      </c>
    </row>
    <row r="168" spans="1:7" ht="15">
      <c r="A168" s="84" t="s">
        <v>5025</v>
      </c>
      <c r="B168" s="84">
        <v>5</v>
      </c>
      <c r="C168" s="123">
        <v>0.0022137522723982865</v>
      </c>
      <c r="D168" s="84" t="s">
        <v>5390</v>
      </c>
      <c r="E168" s="84" t="b">
        <v>0</v>
      </c>
      <c r="F168" s="84" t="b">
        <v>0</v>
      </c>
      <c r="G168" s="84" t="b">
        <v>0</v>
      </c>
    </row>
    <row r="169" spans="1:7" ht="15">
      <c r="A169" s="84" t="s">
        <v>5026</v>
      </c>
      <c r="B169" s="84">
        <v>4</v>
      </c>
      <c r="C169" s="123">
        <v>0.00218209686819966</v>
      </c>
      <c r="D169" s="84" t="s">
        <v>5390</v>
      </c>
      <c r="E169" s="84" t="b">
        <v>0</v>
      </c>
      <c r="F169" s="84" t="b">
        <v>0</v>
      </c>
      <c r="G169" s="84" t="b">
        <v>0</v>
      </c>
    </row>
    <row r="170" spans="1:7" ht="15">
      <c r="A170" s="84" t="s">
        <v>5027</v>
      </c>
      <c r="B170" s="84">
        <v>4</v>
      </c>
      <c r="C170" s="123">
        <v>0.0018711154677203403</v>
      </c>
      <c r="D170" s="84" t="s">
        <v>5390</v>
      </c>
      <c r="E170" s="84" t="b">
        <v>0</v>
      </c>
      <c r="F170" s="84" t="b">
        <v>0</v>
      </c>
      <c r="G170" s="84" t="b">
        <v>0</v>
      </c>
    </row>
    <row r="171" spans="1:7" ht="15">
      <c r="A171" s="84" t="s">
        <v>5028</v>
      </c>
      <c r="B171" s="84">
        <v>4</v>
      </c>
      <c r="C171" s="123">
        <v>0.0018711154677203403</v>
      </c>
      <c r="D171" s="84" t="s">
        <v>5390</v>
      </c>
      <c r="E171" s="84" t="b">
        <v>0</v>
      </c>
      <c r="F171" s="84" t="b">
        <v>0</v>
      </c>
      <c r="G171" s="84" t="b">
        <v>0</v>
      </c>
    </row>
    <row r="172" spans="1:7" ht="15">
      <c r="A172" s="84" t="s">
        <v>5029</v>
      </c>
      <c r="B172" s="84">
        <v>4</v>
      </c>
      <c r="C172" s="123">
        <v>0.0018711154677203403</v>
      </c>
      <c r="D172" s="84" t="s">
        <v>5390</v>
      </c>
      <c r="E172" s="84" t="b">
        <v>0</v>
      </c>
      <c r="F172" s="84" t="b">
        <v>0</v>
      </c>
      <c r="G172" s="84" t="b">
        <v>0</v>
      </c>
    </row>
    <row r="173" spans="1:7" ht="15">
      <c r="A173" s="84" t="s">
        <v>5030</v>
      </c>
      <c r="B173" s="84">
        <v>4</v>
      </c>
      <c r="C173" s="123">
        <v>0.0018711154677203403</v>
      </c>
      <c r="D173" s="84" t="s">
        <v>5390</v>
      </c>
      <c r="E173" s="84" t="b">
        <v>0</v>
      </c>
      <c r="F173" s="84" t="b">
        <v>0</v>
      </c>
      <c r="G173" s="84" t="b">
        <v>0</v>
      </c>
    </row>
    <row r="174" spans="1:7" ht="15">
      <c r="A174" s="84" t="s">
        <v>5031</v>
      </c>
      <c r="B174" s="84">
        <v>4</v>
      </c>
      <c r="C174" s="123">
        <v>0.0018711154677203403</v>
      </c>
      <c r="D174" s="84" t="s">
        <v>5390</v>
      </c>
      <c r="E174" s="84" t="b">
        <v>0</v>
      </c>
      <c r="F174" s="84" t="b">
        <v>0</v>
      </c>
      <c r="G174" s="84" t="b">
        <v>0</v>
      </c>
    </row>
    <row r="175" spans="1:7" ht="15">
      <c r="A175" s="84" t="s">
        <v>5032</v>
      </c>
      <c r="B175" s="84">
        <v>4</v>
      </c>
      <c r="C175" s="123">
        <v>0.0018711154677203403</v>
      </c>
      <c r="D175" s="84" t="s">
        <v>5390</v>
      </c>
      <c r="E175" s="84" t="b">
        <v>1</v>
      </c>
      <c r="F175" s="84" t="b">
        <v>0</v>
      </c>
      <c r="G175" s="84" t="b">
        <v>0</v>
      </c>
    </row>
    <row r="176" spans="1:7" ht="15">
      <c r="A176" s="84" t="s">
        <v>5033</v>
      </c>
      <c r="B176" s="84">
        <v>4</v>
      </c>
      <c r="C176" s="123">
        <v>0.0018711154677203403</v>
      </c>
      <c r="D176" s="84" t="s">
        <v>5390</v>
      </c>
      <c r="E176" s="84" t="b">
        <v>0</v>
      </c>
      <c r="F176" s="84" t="b">
        <v>0</v>
      </c>
      <c r="G176" s="84" t="b">
        <v>0</v>
      </c>
    </row>
    <row r="177" spans="1:7" ht="15">
      <c r="A177" s="84" t="s">
        <v>5034</v>
      </c>
      <c r="B177" s="84">
        <v>4</v>
      </c>
      <c r="C177" s="123">
        <v>0.0018711154677203403</v>
      </c>
      <c r="D177" s="84" t="s">
        <v>5390</v>
      </c>
      <c r="E177" s="84" t="b">
        <v>0</v>
      </c>
      <c r="F177" s="84" t="b">
        <v>0</v>
      </c>
      <c r="G177" s="84" t="b">
        <v>0</v>
      </c>
    </row>
    <row r="178" spans="1:7" ht="15">
      <c r="A178" s="84" t="s">
        <v>4641</v>
      </c>
      <c r="B178" s="84">
        <v>4</v>
      </c>
      <c r="C178" s="123">
        <v>0.0018711154677203403</v>
      </c>
      <c r="D178" s="84" t="s">
        <v>5390</v>
      </c>
      <c r="E178" s="84" t="b">
        <v>0</v>
      </c>
      <c r="F178" s="84" t="b">
        <v>0</v>
      </c>
      <c r="G178" s="84" t="b">
        <v>0</v>
      </c>
    </row>
    <row r="179" spans="1:7" ht="15">
      <c r="A179" s="84" t="s">
        <v>5035</v>
      </c>
      <c r="B179" s="84">
        <v>4</v>
      </c>
      <c r="C179" s="123">
        <v>0.0018711154677203403</v>
      </c>
      <c r="D179" s="84" t="s">
        <v>5390</v>
      </c>
      <c r="E179" s="84" t="b">
        <v>0</v>
      </c>
      <c r="F179" s="84" t="b">
        <v>0</v>
      </c>
      <c r="G179" s="84" t="b">
        <v>0</v>
      </c>
    </row>
    <row r="180" spans="1:7" ht="15">
      <c r="A180" s="84" t="s">
        <v>5036</v>
      </c>
      <c r="B180" s="84">
        <v>4</v>
      </c>
      <c r="C180" s="123">
        <v>0.0018711154677203403</v>
      </c>
      <c r="D180" s="84" t="s">
        <v>5390</v>
      </c>
      <c r="E180" s="84" t="b">
        <v>0</v>
      </c>
      <c r="F180" s="84" t="b">
        <v>0</v>
      </c>
      <c r="G180" s="84" t="b">
        <v>0</v>
      </c>
    </row>
    <row r="181" spans="1:7" ht="15">
      <c r="A181" s="84" t="s">
        <v>5037</v>
      </c>
      <c r="B181" s="84">
        <v>4</v>
      </c>
      <c r="C181" s="123">
        <v>0.0020001844104975096</v>
      </c>
      <c r="D181" s="84" t="s">
        <v>5390</v>
      </c>
      <c r="E181" s="84" t="b">
        <v>0</v>
      </c>
      <c r="F181" s="84" t="b">
        <v>0</v>
      </c>
      <c r="G181" s="84" t="b">
        <v>0</v>
      </c>
    </row>
    <row r="182" spans="1:7" ht="15">
      <c r="A182" s="84" t="s">
        <v>5038</v>
      </c>
      <c r="B182" s="84">
        <v>4</v>
      </c>
      <c r="C182" s="123">
        <v>0.0018711154677203403</v>
      </c>
      <c r="D182" s="84" t="s">
        <v>5390</v>
      </c>
      <c r="E182" s="84" t="b">
        <v>0</v>
      </c>
      <c r="F182" s="84" t="b">
        <v>0</v>
      </c>
      <c r="G182" s="84" t="b">
        <v>0</v>
      </c>
    </row>
    <row r="183" spans="1:7" ht="15">
      <c r="A183" s="84" t="s">
        <v>5039</v>
      </c>
      <c r="B183" s="84">
        <v>4</v>
      </c>
      <c r="C183" s="123">
        <v>0.0018711154677203403</v>
      </c>
      <c r="D183" s="84" t="s">
        <v>5390</v>
      </c>
      <c r="E183" s="84" t="b">
        <v>0</v>
      </c>
      <c r="F183" s="84" t="b">
        <v>0</v>
      </c>
      <c r="G183" s="84" t="b">
        <v>0</v>
      </c>
    </row>
    <row r="184" spans="1:7" ht="15">
      <c r="A184" s="84" t="s">
        <v>5040</v>
      </c>
      <c r="B184" s="84">
        <v>4</v>
      </c>
      <c r="C184" s="123">
        <v>0.00218209686819966</v>
      </c>
      <c r="D184" s="84" t="s">
        <v>5390</v>
      </c>
      <c r="E184" s="84" t="b">
        <v>0</v>
      </c>
      <c r="F184" s="84" t="b">
        <v>0</v>
      </c>
      <c r="G184" s="84" t="b">
        <v>0</v>
      </c>
    </row>
    <row r="185" spans="1:7" ht="15">
      <c r="A185" s="84" t="s">
        <v>5041</v>
      </c>
      <c r="B185" s="84">
        <v>4</v>
      </c>
      <c r="C185" s="123">
        <v>0.0018711154677203403</v>
      </c>
      <c r="D185" s="84" t="s">
        <v>5390</v>
      </c>
      <c r="E185" s="84" t="b">
        <v>0</v>
      </c>
      <c r="F185" s="84" t="b">
        <v>0</v>
      </c>
      <c r="G185" s="84" t="b">
        <v>0</v>
      </c>
    </row>
    <row r="186" spans="1:7" ht="15">
      <c r="A186" s="84" t="s">
        <v>5042</v>
      </c>
      <c r="B186" s="84">
        <v>4</v>
      </c>
      <c r="C186" s="123">
        <v>0.0018711154677203403</v>
      </c>
      <c r="D186" s="84" t="s">
        <v>5390</v>
      </c>
      <c r="E186" s="84" t="b">
        <v>0</v>
      </c>
      <c r="F186" s="84" t="b">
        <v>0</v>
      </c>
      <c r="G186" s="84" t="b">
        <v>0</v>
      </c>
    </row>
    <row r="187" spans="1:7" ht="15">
      <c r="A187" s="84" t="s">
        <v>5043</v>
      </c>
      <c r="B187" s="84">
        <v>4</v>
      </c>
      <c r="C187" s="123">
        <v>0.0018711154677203403</v>
      </c>
      <c r="D187" s="84" t="s">
        <v>5390</v>
      </c>
      <c r="E187" s="84" t="b">
        <v>0</v>
      </c>
      <c r="F187" s="84" t="b">
        <v>0</v>
      </c>
      <c r="G187" s="84" t="b">
        <v>0</v>
      </c>
    </row>
    <row r="188" spans="1:7" ht="15">
      <c r="A188" s="84" t="s">
        <v>430</v>
      </c>
      <c r="B188" s="84">
        <v>4</v>
      </c>
      <c r="C188" s="123">
        <v>0.0018711154677203403</v>
      </c>
      <c r="D188" s="84" t="s">
        <v>5390</v>
      </c>
      <c r="E188" s="84" t="b">
        <v>0</v>
      </c>
      <c r="F188" s="84" t="b">
        <v>0</v>
      </c>
      <c r="G188" s="84" t="b">
        <v>0</v>
      </c>
    </row>
    <row r="189" spans="1:7" ht="15">
      <c r="A189" s="84" t="s">
        <v>5044</v>
      </c>
      <c r="B189" s="84">
        <v>4</v>
      </c>
      <c r="C189" s="123">
        <v>0.0018711154677203403</v>
      </c>
      <c r="D189" s="84" t="s">
        <v>5390</v>
      </c>
      <c r="E189" s="84" t="b">
        <v>0</v>
      </c>
      <c r="F189" s="84" t="b">
        <v>0</v>
      </c>
      <c r="G189" s="84" t="b">
        <v>0</v>
      </c>
    </row>
    <row r="190" spans="1:7" ht="15">
      <c r="A190" s="84" t="s">
        <v>5045</v>
      </c>
      <c r="B190" s="84">
        <v>4</v>
      </c>
      <c r="C190" s="123">
        <v>0.0020001844104975096</v>
      </c>
      <c r="D190" s="84" t="s">
        <v>5390</v>
      </c>
      <c r="E190" s="84" t="b">
        <v>1</v>
      </c>
      <c r="F190" s="84" t="b">
        <v>0</v>
      </c>
      <c r="G190" s="84" t="b">
        <v>0</v>
      </c>
    </row>
    <row r="191" spans="1:7" ht="15">
      <c r="A191" s="84" t="s">
        <v>4166</v>
      </c>
      <c r="B191" s="84">
        <v>4</v>
      </c>
      <c r="C191" s="123">
        <v>0.0020001844104975096</v>
      </c>
      <c r="D191" s="84" t="s">
        <v>5390</v>
      </c>
      <c r="E191" s="84" t="b">
        <v>1</v>
      </c>
      <c r="F191" s="84" t="b">
        <v>0</v>
      </c>
      <c r="G191" s="84" t="b">
        <v>0</v>
      </c>
    </row>
    <row r="192" spans="1:7" ht="15">
      <c r="A192" s="84" t="s">
        <v>5046</v>
      </c>
      <c r="B192" s="84">
        <v>4</v>
      </c>
      <c r="C192" s="123">
        <v>0.0018711154677203403</v>
      </c>
      <c r="D192" s="84" t="s">
        <v>5390</v>
      </c>
      <c r="E192" s="84" t="b">
        <v>0</v>
      </c>
      <c r="F192" s="84" t="b">
        <v>0</v>
      </c>
      <c r="G192" s="84" t="b">
        <v>0</v>
      </c>
    </row>
    <row r="193" spans="1:7" ht="15">
      <c r="A193" s="84" t="s">
        <v>5047</v>
      </c>
      <c r="B193" s="84">
        <v>4</v>
      </c>
      <c r="C193" s="123">
        <v>0.0018711154677203403</v>
      </c>
      <c r="D193" s="84" t="s">
        <v>5390</v>
      </c>
      <c r="E193" s="84" t="b">
        <v>0</v>
      </c>
      <c r="F193" s="84" t="b">
        <v>0</v>
      </c>
      <c r="G193" s="84" t="b">
        <v>0</v>
      </c>
    </row>
    <row r="194" spans="1:7" ht="15">
      <c r="A194" s="84" t="s">
        <v>5048</v>
      </c>
      <c r="B194" s="84">
        <v>4</v>
      </c>
      <c r="C194" s="123">
        <v>0.0018711154677203403</v>
      </c>
      <c r="D194" s="84" t="s">
        <v>5390</v>
      </c>
      <c r="E194" s="84" t="b">
        <v>0</v>
      </c>
      <c r="F194" s="84" t="b">
        <v>0</v>
      </c>
      <c r="G194" s="84" t="b">
        <v>0</v>
      </c>
    </row>
    <row r="195" spans="1:7" ht="15">
      <c r="A195" s="84" t="s">
        <v>5049</v>
      </c>
      <c r="B195" s="84">
        <v>4</v>
      </c>
      <c r="C195" s="123">
        <v>0.0018711154677203403</v>
      </c>
      <c r="D195" s="84" t="s">
        <v>5390</v>
      </c>
      <c r="E195" s="84" t="b">
        <v>0</v>
      </c>
      <c r="F195" s="84" t="b">
        <v>0</v>
      </c>
      <c r="G195" s="84" t="b">
        <v>0</v>
      </c>
    </row>
    <row r="196" spans="1:7" ht="15">
      <c r="A196" s="84" t="s">
        <v>5050</v>
      </c>
      <c r="B196" s="84">
        <v>4</v>
      </c>
      <c r="C196" s="123">
        <v>0.0018711154677203403</v>
      </c>
      <c r="D196" s="84" t="s">
        <v>5390</v>
      </c>
      <c r="E196" s="84" t="b">
        <v>0</v>
      </c>
      <c r="F196" s="84" t="b">
        <v>0</v>
      </c>
      <c r="G196" s="84" t="b">
        <v>0</v>
      </c>
    </row>
    <row r="197" spans="1:7" ht="15">
      <c r="A197" s="84" t="s">
        <v>5051</v>
      </c>
      <c r="B197" s="84">
        <v>4</v>
      </c>
      <c r="C197" s="123">
        <v>0.0018711154677203403</v>
      </c>
      <c r="D197" s="84" t="s">
        <v>5390</v>
      </c>
      <c r="E197" s="84" t="b">
        <v>0</v>
      </c>
      <c r="F197" s="84" t="b">
        <v>0</v>
      </c>
      <c r="G197" s="84" t="b">
        <v>0</v>
      </c>
    </row>
    <row r="198" spans="1:7" ht="15">
      <c r="A198" s="84" t="s">
        <v>4200</v>
      </c>
      <c r="B198" s="84">
        <v>4</v>
      </c>
      <c r="C198" s="123">
        <v>0.0018711154677203403</v>
      </c>
      <c r="D198" s="84" t="s">
        <v>5390</v>
      </c>
      <c r="E198" s="84" t="b">
        <v>0</v>
      </c>
      <c r="F198" s="84" t="b">
        <v>0</v>
      </c>
      <c r="G198" s="84" t="b">
        <v>0</v>
      </c>
    </row>
    <row r="199" spans="1:7" ht="15">
      <c r="A199" s="84" t="s">
        <v>5052</v>
      </c>
      <c r="B199" s="84">
        <v>4</v>
      </c>
      <c r="C199" s="123">
        <v>0.0018711154677203403</v>
      </c>
      <c r="D199" s="84" t="s">
        <v>5390</v>
      </c>
      <c r="E199" s="84" t="b">
        <v>0</v>
      </c>
      <c r="F199" s="84" t="b">
        <v>0</v>
      </c>
      <c r="G199" s="84" t="b">
        <v>0</v>
      </c>
    </row>
    <row r="200" spans="1:7" ht="15">
      <c r="A200" s="84" t="s">
        <v>5053</v>
      </c>
      <c r="B200" s="84">
        <v>4</v>
      </c>
      <c r="C200" s="123">
        <v>0.0018711154677203403</v>
      </c>
      <c r="D200" s="84" t="s">
        <v>5390</v>
      </c>
      <c r="E200" s="84" t="b">
        <v>0</v>
      </c>
      <c r="F200" s="84" t="b">
        <v>0</v>
      </c>
      <c r="G200" s="84" t="b">
        <v>0</v>
      </c>
    </row>
    <row r="201" spans="1:7" ht="15">
      <c r="A201" s="84" t="s">
        <v>5054</v>
      </c>
      <c r="B201" s="84">
        <v>4</v>
      </c>
      <c r="C201" s="123">
        <v>0.0018711154677203403</v>
      </c>
      <c r="D201" s="84" t="s">
        <v>5390</v>
      </c>
      <c r="E201" s="84" t="b">
        <v>0</v>
      </c>
      <c r="F201" s="84" t="b">
        <v>0</v>
      </c>
      <c r="G201" s="84" t="b">
        <v>0</v>
      </c>
    </row>
    <row r="202" spans="1:7" ht="15">
      <c r="A202" s="84" t="s">
        <v>5055</v>
      </c>
      <c r="B202" s="84">
        <v>4</v>
      </c>
      <c r="C202" s="123">
        <v>0.0018711154677203403</v>
      </c>
      <c r="D202" s="84" t="s">
        <v>5390</v>
      </c>
      <c r="E202" s="84" t="b">
        <v>0</v>
      </c>
      <c r="F202" s="84" t="b">
        <v>0</v>
      </c>
      <c r="G202" s="84" t="b">
        <v>0</v>
      </c>
    </row>
    <row r="203" spans="1:7" ht="15">
      <c r="A203" s="84" t="s">
        <v>5056</v>
      </c>
      <c r="B203" s="84">
        <v>4</v>
      </c>
      <c r="C203" s="123">
        <v>0.0018711154677203403</v>
      </c>
      <c r="D203" s="84" t="s">
        <v>5390</v>
      </c>
      <c r="E203" s="84" t="b">
        <v>0</v>
      </c>
      <c r="F203" s="84" t="b">
        <v>0</v>
      </c>
      <c r="G203" s="84" t="b">
        <v>0</v>
      </c>
    </row>
    <row r="204" spans="1:7" ht="15">
      <c r="A204" s="84" t="s">
        <v>5057</v>
      </c>
      <c r="B204" s="84">
        <v>4</v>
      </c>
      <c r="C204" s="123">
        <v>0.0018711154677203403</v>
      </c>
      <c r="D204" s="84" t="s">
        <v>5390</v>
      </c>
      <c r="E204" s="84" t="b">
        <v>0</v>
      </c>
      <c r="F204" s="84" t="b">
        <v>0</v>
      </c>
      <c r="G204" s="84" t="b">
        <v>0</v>
      </c>
    </row>
    <row r="205" spans="1:7" ht="15">
      <c r="A205" s="84" t="s">
        <v>5058</v>
      </c>
      <c r="B205" s="84">
        <v>4</v>
      </c>
      <c r="C205" s="123">
        <v>0.0018711154677203403</v>
      </c>
      <c r="D205" s="84" t="s">
        <v>5390</v>
      </c>
      <c r="E205" s="84" t="b">
        <v>0</v>
      </c>
      <c r="F205" s="84" t="b">
        <v>0</v>
      </c>
      <c r="G205" s="84" t="b">
        <v>0</v>
      </c>
    </row>
    <row r="206" spans="1:7" ht="15">
      <c r="A206" s="84" t="s">
        <v>5059</v>
      </c>
      <c r="B206" s="84">
        <v>4</v>
      </c>
      <c r="C206" s="123">
        <v>0.0020001844104975096</v>
      </c>
      <c r="D206" s="84" t="s">
        <v>5390</v>
      </c>
      <c r="E206" s="84" t="b">
        <v>0</v>
      </c>
      <c r="F206" s="84" t="b">
        <v>0</v>
      </c>
      <c r="G206" s="84" t="b">
        <v>0</v>
      </c>
    </row>
    <row r="207" spans="1:7" ht="15">
      <c r="A207" s="84" t="s">
        <v>5060</v>
      </c>
      <c r="B207" s="84">
        <v>4</v>
      </c>
      <c r="C207" s="123">
        <v>0.0024930782686789794</v>
      </c>
      <c r="D207" s="84" t="s">
        <v>5390</v>
      </c>
      <c r="E207" s="84" t="b">
        <v>0</v>
      </c>
      <c r="F207" s="84" t="b">
        <v>1</v>
      </c>
      <c r="G207" s="84" t="b">
        <v>0</v>
      </c>
    </row>
    <row r="208" spans="1:7" ht="15">
      <c r="A208" s="84" t="s">
        <v>5061</v>
      </c>
      <c r="B208" s="84">
        <v>4</v>
      </c>
      <c r="C208" s="123">
        <v>0.0018711154677203403</v>
      </c>
      <c r="D208" s="84" t="s">
        <v>5390</v>
      </c>
      <c r="E208" s="84" t="b">
        <v>0</v>
      </c>
      <c r="F208" s="84" t="b">
        <v>0</v>
      </c>
      <c r="G208" s="84" t="b">
        <v>0</v>
      </c>
    </row>
    <row r="209" spans="1:7" ht="15">
      <c r="A209" s="84" t="s">
        <v>4118</v>
      </c>
      <c r="B209" s="84">
        <v>4</v>
      </c>
      <c r="C209" s="123">
        <v>0.0018711154677203403</v>
      </c>
      <c r="D209" s="84" t="s">
        <v>5390</v>
      </c>
      <c r="E209" s="84" t="b">
        <v>0</v>
      </c>
      <c r="F209" s="84" t="b">
        <v>0</v>
      </c>
      <c r="G209" s="84" t="b">
        <v>0</v>
      </c>
    </row>
    <row r="210" spans="1:7" ht="15">
      <c r="A210" s="84" t="s">
        <v>5062</v>
      </c>
      <c r="B210" s="84">
        <v>4</v>
      </c>
      <c r="C210" s="123">
        <v>0.0018711154677203403</v>
      </c>
      <c r="D210" s="84" t="s">
        <v>5390</v>
      </c>
      <c r="E210" s="84" t="b">
        <v>0</v>
      </c>
      <c r="F210" s="84" t="b">
        <v>1</v>
      </c>
      <c r="G210" s="84" t="b">
        <v>0</v>
      </c>
    </row>
    <row r="211" spans="1:7" ht="15">
      <c r="A211" s="84" t="s">
        <v>5063</v>
      </c>
      <c r="B211" s="84">
        <v>4</v>
      </c>
      <c r="C211" s="123">
        <v>0.0018711154677203403</v>
      </c>
      <c r="D211" s="84" t="s">
        <v>5390</v>
      </c>
      <c r="E211" s="84" t="b">
        <v>0</v>
      </c>
      <c r="F211" s="84" t="b">
        <v>0</v>
      </c>
      <c r="G211" s="84" t="b">
        <v>0</v>
      </c>
    </row>
    <row r="212" spans="1:7" ht="15">
      <c r="A212" s="84" t="s">
        <v>5064</v>
      </c>
      <c r="B212" s="84">
        <v>4</v>
      </c>
      <c r="C212" s="123">
        <v>0.0018711154677203403</v>
      </c>
      <c r="D212" s="84" t="s">
        <v>5390</v>
      </c>
      <c r="E212" s="84" t="b">
        <v>0</v>
      </c>
      <c r="F212" s="84" t="b">
        <v>0</v>
      </c>
      <c r="G212" s="84" t="b">
        <v>0</v>
      </c>
    </row>
    <row r="213" spans="1:7" ht="15">
      <c r="A213" s="84" t="s">
        <v>4117</v>
      </c>
      <c r="B213" s="84">
        <v>4</v>
      </c>
      <c r="C213" s="123">
        <v>0.0018711154677203403</v>
      </c>
      <c r="D213" s="84" t="s">
        <v>5390</v>
      </c>
      <c r="E213" s="84" t="b">
        <v>0</v>
      </c>
      <c r="F213" s="84" t="b">
        <v>0</v>
      </c>
      <c r="G213" s="84" t="b">
        <v>0</v>
      </c>
    </row>
    <row r="214" spans="1:7" ht="15">
      <c r="A214" s="84" t="s">
        <v>5065</v>
      </c>
      <c r="B214" s="84">
        <v>4</v>
      </c>
      <c r="C214" s="123">
        <v>0.0018711154677203403</v>
      </c>
      <c r="D214" s="84" t="s">
        <v>5390</v>
      </c>
      <c r="E214" s="84" t="b">
        <v>0</v>
      </c>
      <c r="F214" s="84" t="b">
        <v>0</v>
      </c>
      <c r="G214" s="84" t="b">
        <v>0</v>
      </c>
    </row>
    <row r="215" spans="1:7" ht="15">
      <c r="A215" s="84" t="s">
        <v>5066</v>
      </c>
      <c r="B215" s="84">
        <v>4</v>
      </c>
      <c r="C215" s="123">
        <v>0.0018711154677203403</v>
      </c>
      <c r="D215" s="84" t="s">
        <v>5390</v>
      </c>
      <c r="E215" s="84" t="b">
        <v>0</v>
      </c>
      <c r="F215" s="84" t="b">
        <v>0</v>
      </c>
      <c r="G215" s="84" t="b">
        <v>0</v>
      </c>
    </row>
    <row r="216" spans="1:7" ht="15">
      <c r="A216" s="84" t="s">
        <v>5067</v>
      </c>
      <c r="B216" s="84">
        <v>4</v>
      </c>
      <c r="C216" s="123">
        <v>0.0018711154677203403</v>
      </c>
      <c r="D216" s="84" t="s">
        <v>5390</v>
      </c>
      <c r="E216" s="84" t="b">
        <v>0</v>
      </c>
      <c r="F216" s="84" t="b">
        <v>0</v>
      </c>
      <c r="G216" s="84" t="b">
        <v>0</v>
      </c>
    </row>
    <row r="217" spans="1:7" ht="15">
      <c r="A217" s="84" t="s">
        <v>5068</v>
      </c>
      <c r="B217" s="84">
        <v>4</v>
      </c>
      <c r="C217" s="123">
        <v>0.0018711154677203403</v>
      </c>
      <c r="D217" s="84" t="s">
        <v>5390</v>
      </c>
      <c r="E217" s="84" t="b">
        <v>0</v>
      </c>
      <c r="F217" s="84" t="b">
        <v>0</v>
      </c>
      <c r="G217" s="84" t="b">
        <v>0</v>
      </c>
    </row>
    <row r="218" spans="1:7" ht="15">
      <c r="A218" s="84" t="s">
        <v>5069</v>
      </c>
      <c r="B218" s="84">
        <v>4</v>
      </c>
      <c r="C218" s="123">
        <v>0.00218209686819966</v>
      </c>
      <c r="D218" s="84" t="s">
        <v>5390</v>
      </c>
      <c r="E218" s="84" t="b">
        <v>0</v>
      </c>
      <c r="F218" s="84" t="b">
        <v>0</v>
      </c>
      <c r="G218" s="84" t="b">
        <v>0</v>
      </c>
    </row>
    <row r="219" spans="1:7" ht="15">
      <c r="A219" s="84" t="s">
        <v>5070</v>
      </c>
      <c r="B219" s="84">
        <v>4</v>
      </c>
      <c r="C219" s="123">
        <v>0.00218209686819966</v>
      </c>
      <c r="D219" s="84" t="s">
        <v>5390</v>
      </c>
      <c r="E219" s="84" t="b">
        <v>0</v>
      </c>
      <c r="F219" s="84" t="b">
        <v>0</v>
      </c>
      <c r="G219" s="84" t="b">
        <v>0</v>
      </c>
    </row>
    <row r="220" spans="1:7" ht="15">
      <c r="A220" s="84" t="s">
        <v>5071</v>
      </c>
      <c r="B220" s="84">
        <v>3</v>
      </c>
      <c r="C220" s="123">
        <v>0.0015001383078731322</v>
      </c>
      <c r="D220" s="84" t="s">
        <v>5390</v>
      </c>
      <c r="E220" s="84" t="b">
        <v>0</v>
      </c>
      <c r="F220" s="84" t="b">
        <v>0</v>
      </c>
      <c r="G220" s="84" t="b">
        <v>0</v>
      </c>
    </row>
    <row r="221" spans="1:7" ht="15">
      <c r="A221" s="84" t="s">
        <v>5072</v>
      </c>
      <c r="B221" s="84">
        <v>3</v>
      </c>
      <c r="C221" s="123">
        <v>0.0015001383078731322</v>
      </c>
      <c r="D221" s="84" t="s">
        <v>5390</v>
      </c>
      <c r="E221" s="84" t="b">
        <v>0</v>
      </c>
      <c r="F221" s="84" t="b">
        <v>0</v>
      </c>
      <c r="G221" s="84" t="b">
        <v>0</v>
      </c>
    </row>
    <row r="222" spans="1:7" ht="15">
      <c r="A222" s="84" t="s">
        <v>5073</v>
      </c>
      <c r="B222" s="84">
        <v>3</v>
      </c>
      <c r="C222" s="123">
        <v>0.0015001383078731322</v>
      </c>
      <c r="D222" s="84" t="s">
        <v>5390</v>
      </c>
      <c r="E222" s="84" t="b">
        <v>0</v>
      </c>
      <c r="F222" s="84" t="b">
        <v>0</v>
      </c>
      <c r="G222" s="84" t="b">
        <v>0</v>
      </c>
    </row>
    <row r="223" spans="1:7" ht="15">
      <c r="A223" s="84" t="s">
        <v>5074</v>
      </c>
      <c r="B223" s="84">
        <v>3</v>
      </c>
      <c r="C223" s="123">
        <v>0.0015001383078731322</v>
      </c>
      <c r="D223" s="84" t="s">
        <v>5390</v>
      </c>
      <c r="E223" s="84" t="b">
        <v>0</v>
      </c>
      <c r="F223" s="84" t="b">
        <v>0</v>
      </c>
      <c r="G223" s="84" t="b">
        <v>0</v>
      </c>
    </row>
    <row r="224" spans="1:7" ht="15">
      <c r="A224" s="84" t="s">
        <v>5075</v>
      </c>
      <c r="B224" s="84">
        <v>3</v>
      </c>
      <c r="C224" s="123">
        <v>0.0015001383078731322</v>
      </c>
      <c r="D224" s="84" t="s">
        <v>5390</v>
      </c>
      <c r="E224" s="84" t="b">
        <v>0</v>
      </c>
      <c r="F224" s="84" t="b">
        <v>0</v>
      </c>
      <c r="G224" s="84" t="b">
        <v>0</v>
      </c>
    </row>
    <row r="225" spans="1:7" ht="15">
      <c r="A225" s="84" t="s">
        <v>5076</v>
      </c>
      <c r="B225" s="84">
        <v>3</v>
      </c>
      <c r="C225" s="123">
        <v>0.0015001383078731322</v>
      </c>
      <c r="D225" s="84" t="s">
        <v>5390</v>
      </c>
      <c r="E225" s="84" t="b">
        <v>0</v>
      </c>
      <c r="F225" s="84" t="b">
        <v>0</v>
      </c>
      <c r="G225" s="84" t="b">
        <v>0</v>
      </c>
    </row>
    <row r="226" spans="1:7" ht="15">
      <c r="A226" s="84" t="s">
        <v>5077</v>
      </c>
      <c r="B226" s="84">
        <v>3</v>
      </c>
      <c r="C226" s="123">
        <v>0.0015001383078731322</v>
      </c>
      <c r="D226" s="84" t="s">
        <v>5390</v>
      </c>
      <c r="E226" s="84" t="b">
        <v>0</v>
      </c>
      <c r="F226" s="84" t="b">
        <v>0</v>
      </c>
      <c r="G226" s="84" t="b">
        <v>0</v>
      </c>
    </row>
    <row r="227" spans="1:7" ht="15">
      <c r="A227" s="84" t="s">
        <v>5078</v>
      </c>
      <c r="B227" s="84">
        <v>3</v>
      </c>
      <c r="C227" s="123">
        <v>0.0015001383078731322</v>
      </c>
      <c r="D227" s="84" t="s">
        <v>5390</v>
      </c>
      <c r="E227" s="84" t="b">
        <v>0</v>
      </c>
      <c r="F227" s="84" t="b">
        <v>0</v>
      </c>
      <c r="G227" s="84" t="b">
        <v>0</v>
      </c>
    </row>
    <row r="228" spans="1:7" ht="15">
      <c r="A228" s="84" t="s">
        <v>5079</v>
      </c>
      <c r="B228" s="84">
        <v>3</v>
      </c>
      <c r="C228" s="123">
        <v>0.0015001383078731322</v>
      </c>
      <c r="D228" s="84" t="s">
        <v>5390</v>
      </c>
      <c r="E228" s="84" t="b">
        <v>0</v>
      </c>
      <c r="F228" s="84" t="b">
        <v>0</v>
      </c>
      <c r="G228" s="84" t="b">
        <v>0</v>
      </c>
    </row>
    <row r="229" spans="1:7" ht="15">
      <c r="A229" s="84" t="s">
        <v>5080</v>
      </c>
      <c r="B229" s="84">
        <v>3</v>
      </c>
      <c r="C229" s="123">
        <v>0.0015001383078731322</v>
      </c>
      <c r="D229" s="84" t="s">
        <v>5390</v>
      </c>
      <c r="E229" s="84" t="b">
        <v>0</v>
      </c>
      <c r="F229" s="84" t="b">
        <v>0</v>
      </c>
      <c r="G229" s="84" t="b">
        <v>0</v>
      </c>
    </row>
    <row r="230" spans="1:7" ht="15">
      <c r="A230" s="84" t="s">
        <v>5081</v>
      </c>
      <c r="B230" s="84">
        <v>3</v>
      </c>
      <c r="C230" s="123">
        <v>0.0015001383078731322</v>
      </c>
      <c r="D230" s="84" t="s">
        <v>5390</v>
      </c>
      <c r="E230" s="84" t="b">
        <v>0</v>
      </c>
      <c r="F230" s="84" t="b">
        <v>0</v>
      </c>
      <c r="G230" s="84" t="b">
        <v>0</v>
      </c>
    </row>
    <row r="231" spans="1:7" ht="15">
      <c r="A231" s="84" t="s">
        <v>5082</v>
      </c>
      <c r="B231" s="84">
        <v>3</v>
      </c>
      <c r="C231" s="123">
        <v>0.0015001383078731322</v>
      </c>
      <c r="D231" s="84" t="s">
        <v>5390</v>
      </c>
      <c r="E231" s="84" t="b">
        <v>0</v>
      </c>
      <c r="F231" s="84" t="b">
        <v>0</v>
      </c>
      <c r="G231" s="84" t="b">
        <v>0</v>
      </c>
    </row>
    <row r="232" spans="1:7" ht="15">
      <c r="A232" s="84" t="s">
        <v>5083</v>
      </c>
      <c r="B232" s="84">
        <v>3</v>
      </c>
      <c r="C232" s="123">
        <v>0.0015001383078731322</v>
      </c>
      <c r="D232" s="84" t="s">
        <v>5390</v>
      </c>
      <c r="E232" s="84" t="b">
        <v>0</v>
      </c>
      <c r="F232" s="84" t="b">
        <v>0</v>
      </c>
      <c r="G232" s="84" t="b">
        <v>0</v>
      </c>
    </row>
    <row r="233" spans="1:7" ht="15">
      <c r="A233" s="84" t="s">
        <v>4126</v>
      </c>
      <c r="B233" s="84">
        <v>3</v>
      </c>
      <c r="C233" s="123">
        <v>0.0015001383078731322</v>
      </c>
      <c r="D233" s="84" t="s">
        <v>5390</v>
      </c>
      <c r="E233" s="84" t="b">
        <v>0</v>
      </c>
      <c r="F233" s="84" t="b">
        <v>0</v>
      </c>
      <c r="G233" s="84" t="b">
        <v>0</v>
      </c>
    </row>
    <row r="234" spans="1:7" ht="15">
      <c r="A234" s="84" t="s">
        <v>5084</v>
      </c>
      <c r="B234" s="84">
        <v>3</v>
      </c>
      <c r="C234" s="123">
        <v>0.0015001383078731322</v>
      </c>
      <c r="D234" s="84" t="s">
        <v>5390</v>
      </c>
      <c r="E234" s="84" t="b">
        <v>0</v>
      </c>
      <c r="F234" s="84" t="b">
        <v>0</v>
      </c>
      <c r="G234" s="84" t="b">
        <v>0</v>
      </c>
    </row>
    <row r="235" spans="1:7" ht="15">
      <c r="A235" s="84" t="s">
        <v>4239</v>
      </c>
      <c r="B235" s="84">
        <v>3</v>
      </c>
      <c r="C235" s="123">
        <v>0.0016365726511497448</v>
      </c>
      <c r="D235" s="84" t="s">
        <v>5390</v>
      </c>
      <c r="E235" s="84" t="b">
        <v>0</v>
      </c>
      <c r="F235" s="84" t="b">
        <v>0</v>
      </c>
      <c r="G235" s="84" t="b">
        <v>0</v>
      </c>
    </row>
    <row r="236" spans="1:7" ht="15">
      <c r="A236" s="84" t="s">
        <v>5085</v>
      </c>
      <c r="B236" s="84">
        <v>3</v>
      </c>
      <c r="C236" s="123">
        <v>0.0015001383078731322</v>
      </c>
      <c r="D236" s="84" t="s">
        <v>5390</v>
      </c>
      <c r="E236" s="84" t="b">
        <v>0</v>
      </c>
      <c r="F236" s="84" t="b">
        <v>0</v>
      </c>
      <c r="G236" s="84" t="b">
        <v>0</v>
      </c>
    </row>
    <row r="237" spans="1:7" ht="15">
      <c r="A237" s="84" t="s">
        <v>5086</v>
      </c>
      <c r="B237" s="84">
        <v>3</v>
      </c>
      <c r="C237" s="123">
        <v>0.0015001383078731322</v>
      </c>
      <c r="D237" s="84" t="s">
        <v>5390</v>
      </c>
      <c r="E237" s="84" t="b">
        <v>0</v>
      </c>
      <c r="F237" s="84" t="b">
        <v>0</v>
      </c>
      <c r="G237" s="84" t="b">
        <v>0</v>
      </c>
    </row>
    <row r="238" spans="1:7" ht="15">
      <c r="A238" s="84" t="s">
        <v>5087</v>
      </c>
      <c r="B238" s="84">
        <v>3</v>
      </c>
      <c r="C238" s="123">
        <v>0.0015001383078731322</v>
      </c>
      <c r="D238" s="84" t="s">
        <v>5390</v>
      </c>
      <c r="E238" s="84" t="b">
        <v>0</v>
      </c>
      <c r="F238" s="84" t="b">
        <v>0</v>
      </c>
      <c r="G238" s="84" t="b">
        <v>0</v>
      </c>
    </row>
    <row r="239" spans="1:7" ht="15">
      <c r="A239" s="84" t="s">
        <v>5088</v>
      </c>
      <c r="B239" s="84">
        <v>3</v>
      </c>
      <c r="C239" s="123">
        <v>0.0015001383078731322</v>
      </c>
      <c r="D239" s="84" t="s">
        <v>5390</v>
      </c>
      <c r="E239" s="84" t="b">
        <v>0</v>
      </c>
      <c r="F239" s="84" t="b">
        <v>0</v>
      </c>
      <c r="G239" s="84" t="b">
        <v>0</v>
      </c>
    </row>
    <row r="240" spans="1:7" ht="15">
      <c r="A240" s="84" t="s">
        <v>5089</v>
      </c>
      <c r="B240" s="84">
        <v>3</v>
      </c>
      <c r="C240" s="123">
        <v>0.0015001383078731322</v>
      </c>
      <c r="D240" s="84" t="s">
        <v>5390</v>
      </c>
      <c r="E240" s="84" t="b">
        <v>0</v>
      </c>
      <c r="F240" s="84" t="b">
        <v>0</v>
      </c>
      <c r="G240" s="84" t="b">
        <v>0</v>
      </c>
    </row>
    <row r="241" spans="1:7" ht="15">
      <c r="A241" s="84" t="s">
        <v>5090</v>
      </c>
      <c r="B241" s="84">
        <v>3</v>
      </c>
      <c r="C241" s="123">
        <v>0.0016365726511497448</v>
      </c>
      <c r="D241" s="84" t="s">
        <v>5390</v>
      </c>
      <c r="E241" s="84" t="b">
        <v>0</v>
      </c>
      <c r="F241" s="84" t="b">
        <v>0</v>
      </c>
      <c r="G241" s="84" t="b">
        <v>0</v>
      </c>
    </row>
    <row r="242" spans="1:7" ht="15">
      <c r="A242" s="84" t="s">
        <v>5091</v>
      </c>
      <c r="B242" s="84">
        <v>3</v>
      </c>
      <c r="C242" s="123">
        <v>0.0015001383078731322</v>
      </c>
      <c r="D242" s="84" t="s">
        <v>5390</v>
      </c>
      <c r="E242" s="84" t="b">
        <v>0</v>
      </c>
      <c r="F242" s="84" t="b">
        <v>0</v>
      </c>
      <c r="G242" s="84" t="b">
        <v>0</v>
      </c>
    </row>
    <row r="243" spans="1:7" ht="15">
      <c r="A243" s="84" t="s">
        <v>5092</v>
      </c>
      <c r="B243" s="84">
        <v>3</v>
      </c>
      <c r="C243" s="123">
        <v>0.0015001383078731322</v>
      </c>
      <c r="D243" s="84" t="s">
        <v>5390</v>
      </c>
      <c r="E243" s="84" t="b">
        <v>0</v>
      </c>
      <c r="F243" s="84" t="b">
        <v>0</v>
      </c>
      <c r="G243" s="84" t="b">
        <v>0</v>
      </c>
    </row>
    <row r="244" spans="1:7" ht="15">
      <c r="A244" s="84" t="s">
        <v>5093</v>
      </c>
      <c r="B244" s="84">
        <v>3</v>
      </c>
      <c r="C244" s="123">
        <v>0.0015001383078731322</v>
      </c>
      <c r="D244" s="84" t="s">
        <v>5390</v>
      </c>
      <c r="E244" s="84" t="b">
        <v>0</v>
      </c>
      <c r="F244" s="84" t="b">
        <v>0</v>
      </c>
      <c r="G244" s="84" t="b">
        <v>0</v>
      </c>
    </row>
    <row r="245" spans="1:7" ht="15">
      <c r="A245" s="84" t="s">
        <v>5094</v>
      </c>
      <c r="B245" s="84">
        <v>3</v>
      </c>
      <c r="C245" s="123">
        <v>0.0015001383078731322</v>
      </c>
      <c r="D245" s="84" t="s">
        <v>5390</v>
      </c>
      <c r="E245" s="84" t="b">
        <v>0</v>
      </c>
      <c r="F245" s="84" t="b">
        <v>0</v>
      </c>
      <c r="G245" s="84" t="b">
        <v>0</v>
      </c>
    </row>
    <row r="246" spans="1:7" ht="15">
      <c r="A246" s="84" t="s">
        <v>5095</v>
      </c>
      <c r="B246" s="84">
        <v>3</v>
      </c>
      <c r="C246" s="123">
        <v>0.0015001383078731322</v>
      </c>
      <c r="D246" s="84" t="s">
        <v>5390</v>
      </c>
      <c r="E246" s="84" t="b">
        <v>0</v>
      </c>
      <c r="F246" s="84" t="b">
        <v>0</v>
      </c>
      <c r="G246" s="84" t="b">
        <v>0</v>
      </c>
    </row>
    <row r="247" spans="1:7" ht="15">
      <c r="A247" s="84" t="s">
        <v>5096</v>
      </c>
      <c r="B247" s="84">
        <v>3</v>
      </c>
      <c r="C247" s="123">
        <v>0.0015001383078731322</v>
      </c>
      <c r="D247" s="84" t="s">
        <v>5390</v>
      </c>
      <c r="E247" s="84" t="b">
        <v>0</v>
      </c>
      <c r="F247" s="84" t="b">
        <v>1</v>
      </c>
      <c r="G247" s="84" t="b">
        <v>0</v>
      </c>
    </row>
    <row r="248" spans="1:7" ht="15">
      <c r="A248" s="84" t="s">
        <v>5097</v>
      </c>
      <c r="B248" s="84">
        <v>3</v>
      </c>
      <c r="C248" s="123">
        <v>0.0015001383078731322</v>
      </c>
      <c r="D248" s="84" t="s">
        <v>5390</v>
      </c>
      <c r="E248" s="84" t="b">
        <v>0</v>
      </c>
      <c r="F248" s="84" t="b">
        <v>0</v>
      </c>
      <c r="G248" s="84" t="b">
        <v>0</v>
      </c>
    </row>
    <row r="249" spans="1:7" ht="15">
      <c r="A249" s="84" t="s">
        <v>5098</v>
      </c>
      <c r="B249" s="84">
        <v>3</v>
      </c>
      <c r="C249" s="123">
        <v>0.0015001383078731322</v>
      </c>
      <c r="D249" s="84" t="s">
        <v>5390</v>
      </c>
      <c r="E249" s="84" t="b">
        <v>0</v>
      </c>
      <c r="F249" s="84" t="b">
        <v>0</v>
      </c>
      <c r="G249" s="84" t="b">
        <v>0</v>
      </c>
    </row>
    <row r="250" spans="1:7" ht="15">
      <c r="A250" s="84" t="s">
        <v>5099</v>
      </c>
      <c r="B250" s="84">
        <v>3</v>
      </c>
      <c r="C250" s="123">
        <v>0.0015001383078731322</v>
      </c>
      <c r="D250" s="84" t="s">
        <v>5390</v>
      </c>
      <c r="E250" s="84" t="b">
        <v>1</v>
      </c>
      <c r="F250" s="84" t="b">
        <v>0</v>
      </c>
      <c r="G250" s="84" t="b">
        <v>0</v>
      </c>
    </row>
    <row r="251" spans="1:7" ht="15">
      <c r="A251" s="84" t="s">
        <v>5100</v>
      </c>
      <c r="B251" s="84">
        <v>3</v>
      </c>
      <c r="C251" s="123">
        <v>0.0015001383078731322</v>
      </c>
      <c r="D251" s="84" t="s">
        <v>5390</v>
      </c>
      <c r="E251" s="84" t="b">
        <v>0</v>
      </c>
      <c r="F251" s="84" t="b">
        <v>0</v>
      </c>
      <c r="G251" s="84" t="b">
        <v>0</v>
      </c>
    </row>
    <row r="252" spans="1:7" ht="15">
      <c r="A252" s="84" t="s">
        <v>5101</v>
      </c>
      <c r="B252" s="84">
        <v>3</v>
      </c>
      <c r="C252" s="123">
        <v>0.0015001383078731322</v>
      </c>
      <c r="D252" s="84" t="s">
        <v>5390</v>
      </c>
      <c r="E252" s="84" t="b">
        <v>0</v>
      </c>
      <c r="F252" s="84" t="b">
        <v>0</v>
      </c>
      <c r="G252" s="84" t="b">
        <v>0</v>
      </c>
    </row>
    <row r="253" spans="1:7" ht="15">
      <c r="A253" s="84" t="s">
        <v>5102</v>
      </c>
      <c r="B253" s="84">
        <v>3</v>
      </c>
      <c r="C253" s="123">
        <v>0.0015001383078731322</v>
      </c>
      <c r="D253" s="84" t="s">
        <v>5390</v>
      </c>
      <c r="E253" s="84" t="b">
        <v>1</v>
      </c>
      <c r="F253" s="84" t="b">
        <v>0</v>
      </c>
      <c r="G253" s="84" t="b">
        <v>0</v>
      </c>
    </row>
    <row r="254" spans="1:7" ht="15">
      <c r="A254" s="84" t="s">
        <v>5103</v>
      </c>
      <c r="B254" s="84">
        <v>3</v>
      </c>
      <c r="C254" s="123">
        <v>0.0015001383078731322</v>
      </c>
      <c r="D254" s="84" t="s">
        <v>5390</v>
      </c>
      <c r="E254" s="84" t="b">
        <v>0</v>
      </c>
      <c r="F254" s="84" t="b">
        <v>0</v>
      </c>
      <c r="G254" s="84" t="b">
        <v>0</v>
      </c>
    </row>
    <row r="255" spans="1:7" ht="15">
      <c r="A255" s="84" t="s">
        <v>5104</v>
      </c>
      <c r="B255" s="84">
        <v>3</v>
      </c>
      <c r="C255" s="123">
        <v>0.0015001383078731322</v>
      </c>
      <c r="D255" s="84" t="s">
        <v>5390</v>
      </c>
      <c r="E255" s="84" t="b">
        <v>0</v>
      </c>
      <c r="F255" s="84" t="b">
        <v>0</v>
      </c>
      <c r="G255" s="84" t="b">
        <v>0</v>
      </c>
    </row>
    <row r="256" spans="1:7" ht="15">
      <c r="A256" s="84" t="s">
        <v>5105</v>
      </c>
      <c r="B256" s="84">
        <v>3</v>
      </c>
      <c r="C256" s="123">
        <v>0.0015001383078731322</v>
      </c>
      <c r="D256" s="84" t="s">
        <v>5390</v>
      </c>
      <c r="E256" s="84" t="b">
        <v>0</v>
      </c>
      <c r="F256" s="84" t="b">
        <v>0</v>
      </c>
      <c r="G256" s="84" t="b">
        <v>0</v>
      </c>
    </row>
    <row r="257" spans="1:7" ht="15">
      <c r="A257" s="84" t="s">
        <v>5106</v>
      </c>
      <c r="B257" s="84">
        <v>3</v>
      </c>
      <c r="C257" s="123">
        <v>0.0015001383078731322</v>
      </c>
      <c r="D257" s="84" t="s">
        <v>5390</v>
      </c>
      <c r="E257" s="84" t="b">
        <v>1</v>
      </c>
      <c r="F257" s="84" t="b">
        <v>0</v>
      </c>
      <c r="G257" s="84" t="b">
        <v>0</v>
      </c>
    </row>
    <row r="258" spans="1:7" ht="15">
      <c r="A258" s="84" t="s">
        <v>5107</v>
      </c>
      <c r="B258" s="84">
        <v>3</v>
      </c>
      <c r="C258" s="123">
        <v>0.0015001383078731322</v>
      </c>
      <c r="D258" s="84" t="s">
        <v>5390</v>
      </c>
      <c r="E258" s="84" t="b">
        <v>0</v>
      </c>
      <c r="F258" s="84" t="b">
        <v>0</v>
      </c>
      <c r="G258" s="84" t="b">
        <v>0</v>
      </c>
    </row>
    <row r="259" spans="1:7" ht="15">
      <c r="A259" s="84" t="s">
        <v>4168</v>
      </c>
      <c r="B259" s="84">
        <v>3</v>
      </c>
      <c r="C259" s="123">
        <v>0.0015001383078731322</v>
      </c>
      <c r="D259" s="84" t="s">
        <v>5390</v>
      </c>
      <c r="E259" s="84" t="b">
        <v>0</v>
      </c>
      <c r="F259" s="84" t="b">
        <v>1</v>
      </c>
      <c r="G259" s="84" t="b">
        <v>0</v>
      </c>
    </row>
    <row r="260" spans="1:7" ht="15">
      <c r="A260" s="84" t="s">
        <v>5108</v>
      </c>
      <c r="B260" s="84">
        <v>3</v>
      </c>
      <c r="C260" s="123">
        <v>0.0015001383078731322</v>
      </c>
      <c r="D260" s="84" t="s">
        <v>5390</v>
      </c>
      <c r="E260" s="84" t="b">
        <v>0</v>
      </c>
      <c r="F260" s="84" t="b">
        <v>0</v>
      </c>
      <c r="G260" s="84" t="b">
        <v>0</v>
      </c>
    </row>
    <row r="261" spans="1:7" ht="15">
      <c r="A261" s="84" t="s">
        <v>5109</v>
      </c>
      <c r="B261" s="84">
        <v>3</v>
      </c>
      <c r="C261" s="123">
        <v>0.0015001383078731322</v>
      </c>
      <c r="D261" s="84" t="s">
        <v>5390</v>
      </c>
      <c r="E261" s="84" t="b">
        <v>0</v>
      </c>
      <c r="F261" s="84" t="b">
        <v>0</v>
      </c>
      <c r="G261" s="84" t="b">
        <v>0</v>
      </c>
    </row>
    <row r="262" spans="1:7" ht="15">
      <c r="A262" s="84" t="s">
        <v>5110</v>
      </c>
      <c r="B262" s="84">
        <v>3</v>
      </c>
      <c r="C262" s="123">
        <v>0.0015001383078731322</v>
      </c>
      <c r="D262" s="84" t="s">
        <v>5390</v>
      </c>
      <c r="E262" s="84" t="b">
        <v>0</v>
      </c>
      <c r="F262" s="84" t="b">
        <v>0</v>
      </c>
      <c r="G262" s="84" t="b">
        <v>0</v>
      </c>
    </row>
    <row r="263" spans="1:7" ht="15">
      <c r="A263" s="84" t="s">
        <v>5111</v>
      </c>
      <c r="B263" s="84">
        <v>3</v>
      </c>
      <c r="C263" s="123">
        <v>0.0015001383078731322</v>
      </c>
      <c r="D263" s="84" t="s">
        <v>5390</v>
      </c>
      <c r="E263" s="84" t="b">
        <v>0</v>
      </c>
      <c r="F263" s="84" t="b">
        <v>0</v>
      </c>
      <c r="G263" s="84" t="b">
        <v>0</v>
      </c>
    </row>
    <row r="264" spans="1:7" ht="15">
      <c r="A264" s="84" t="s">
        <v>4192</v>
      </c>
      <c r="B264" s="84">
        <v>3</v>
      </c>
      <c r="C264" s="123">
        <v>0.0015001383078731322</v>
      </c>
      <c r="D264" s="84" t="s">
        <v>5390</v>
      </c>
      <c r="E264" s="84" t="b">
        <v>0</v>
      </c>
      <c r="F264" s="84" t="b">
        <v>0</v>
      </c>
      <c r="G264" s="84" t="b">
        <v>0</v>
      </c>
    </row>
    <row r="265" spans="1:7" ht="15">
      <c r="A265" s="84" t="s">
        <v>5112</v>
      </c>
      <c r="B265" s="84">
        <v>3</v>
      </c>
      <c r="C265" s="123">
        <v>0.0016365726511497448</v>
      </c>
      <c r="D265" s="84" t="s">
        <v>5390</v>
      </c>
      <c r="E265" s="84" t="b">
        <v>0</v>
      </c>
      <c r="F265" s="84" t="b">
        <v>0</v>
      </c>
      <c r="G265" s="84" t="b">
        <v>0</v>
      </c>
    </row>
    <row r="266" spans="1:7" ht="15">
      <c r="A266" s="84" t="s">
        <v>5113</v>
      </c>
      <c r="B266" s="84">
        <v>3</v>
      </c>
      <c r="C266" s="123">
        <v>0.0015001383078731322</v>
      </c>
      <c r="D266" s="84" t="s">
        <v>5390</v>
      </c>
      <c r="E266" s="84" t="b">
        <v>0</v>
      </c>
      <c r="F266" s="84" t="b">
        <v>0</v>
      </c>
      <c r="G266" s="84" t="b">
        <v>0</v>
      </c>
    </row>
    <row r="267" spans="1:7" ht="15">
      <c r="A267" s="84" t="s">
        <v>5114</v>
      </c>
      <c r="B267" s="84">
        <v>3</v>
      </c>
      <c r="C267" s="123">
        <v>0.0015001383078731322</v>
      </c>
      <c r="D267" s="84" t="s">
        <v>5390</v>
      </c>
      <c r="E267" s="84" t="b">
        <v>0</v>
      </c>
      <c r="F267" s="84" t="b">
        <v>0</v>
      </c>
      <c r="G267" s="84" t="b">
        <v>0</v>
      </c>
    </row>
    <row r="268" spans="1:7" ht="15">
      <c r="A268" s="84" t="s">
        <v>5115</v>
      </c>
      <c r="B268" s="84">
        <v>3</v>
      </c>
      <c r="C268" s="123">
        <v>0.0015001383078731322</v>
      </c>
      <c r="D268" s="84" t="s">
        <v>5390</v>
      </c>
      <c r="E268" s="84" t="b">
        <v>0</v>
      </c>
      <c r="F268" s="84" t="b">
        <v>0</v>
      </c>
      <c r="G268" s="84" t="b">
        <v>0</v>
      </c>
    </row>
    <row r="269" spans="1:7" ht="15">
      <c r="A269" s="84" t="s">
        <v>5116</v>
      </c>
      <c r="B269" s="84">
        <v>3</v>
      </c>
      <c r="C269" s="123">
        <v>0.0015001383078731322</v>
      </c>
      <c r="D269" s="84" t="s">
        <v>5390</v>
      </c>
      <c r="E269" s="84" t="b">
        <v>0</v>
      </c>
      <c r="F269" s="84" t="b">
        <v>0</v>
      </c>
      <c r="G269" s="84" t="b">
        <v>0</v>
      </c>
    </row>
    <row r="270" spans="1:7" ht="15">
      <c r="A270" s="84" t="s">
        <v>5117</v>
      </c>
      <c r="B270" s="84">
        <v>3</v>
      </c>
      <c r="C270" s="123">
        <v>0.0015001383078731322</v>
      </c>
      <c r="D270" s="84" t="s">
        <v>5390</v>
      </c>
      <c r="E270" s="84" t="b">
        <v>0</v>
      </c>
      <c r="F270" s="84" t="b">
        <v>0</v>
      </c>
      <c r="G270" s="84" t="b">
        <v>0</v>
      </c>
    </row>
    <row r="271" spans="1:7" ht="15">
      <c r="A271" s="84" t="s">
        <v>5118</v>
      </c>
      <c r="B271" s="84">
        <v>3</v>
      </c>
      <c r="C271" s="123">
        <v>0.0016365726511497448</v>
      </c>
      <c r="D271" s="84" t="s">
        <v>5390</v>
      </c>
      <c r="E271" s="84" t="b">
        <v>0</v>
      </c>
      <c r="F271" s="84" t="b">
        <v>0</v>
      </c>
      <c r="G271" s="84" t="b">
        <v>0</v>
      </c>
    </row>
    <row r="272" spans="1:7" ht="15">
      <c r="A272" s="84" t="s">
        <v>5119</v>
      </c>
      <c r="B272" s="84">
        <v>3</v>
      </c>
      <c r="C272" s="123">
        <v>0.0015001383078731322</v>
      </c>
      <c r="D272" s="84" t="s">
        <v>5390</v>
      </c>
      <c r="E272" s="84" t="b">
        <v>0</v>
      </c>
      <c r="F272" s="84" t="b">
        <v>0</v>
      </c>
      <c r="G272" s="84" t="b">
        <v>0</v>
      </c>
    </row>
    <row r="273" spans="1:7" ht="15">
      <c r="A273" s="84" t="s">
        <v>4169</v>
      </c>
      <c r="B273" s="84">
        <v>3</v>
      </c>
      <c r="C273" s="123">
        <v>0.0015001383078731322</v>
      </c>
      <c r="D273" s="84" t="s">
        <v>5390</v>
      </c>
      <c r="E273" s="84" t="b">
        <v>0</v>
      </c>
      <c r="F273" s="84" t="b">
        <v>0</v>
      </c>
      <c r="G273" s="84" t="b">
        <v>0</v>
      </c>
    </row>
    <row r="274" spans="1:7" ht="15">
      <c r="A274" s="84" t="s">
        <v>4171</v>
      </c>
      <c r="B274" s="84">
        <v>3</v>
      </c>
      <c r="C274" s="123">
        <v>0.0015001383078731322</v>
      </c>
      <c r="D274" s="84" t="s">
        <v>5390</v>
      </c>
      <c r="E274" s="84" t="b">
        <v>0</v>
      </c>
      <c r="F274" s="84" t="b">
        <v>0</v>
      </c>
      <c r="G274" s="84" t="b">
        <v>0</v>
      </c>
    </row>
    <row r="275" spans="1:7" ht="15">
      <c r="A275" s="84" t="s">
        <v>495</v>
      </c>
      <c r="B275" s="84">
        <v>3</v>
      </c>
      <c r="C275" s="123">
        <v>0.0015001383078731322</v>
      </c>
      <c r="D275" s="84" t="s">
        <v>5390</v>
      </c>
      <c r="E275" s="84" t="b">
        <v>0</v>
      </c>
      <c r="F275" s="84" t="b">
        <v>0</v>
      </c>
      <c r="G275" s="84" t="b">
        <v>0</v>
      </c>
    </row>
    <row r="276" spans="1:7" ht="15">
      <c r="A276" s="84" t="s">
        <v>5120</v>
      </c>
      <c r="B276" s="84">
        <v>3</v>
      </c>
      <c r="C276" s="123">
        <v>0.0015001383078731322</v>
      </c>
      <c r="D276" s="84" t="s">
        <v>5390</v>
      </c>
      <c r="E276" s="84" t="b">
        <v>0</v>
      </c>
      <c r="F276" s="84" t="b">
        <v>0</v>
      </c>
      <c r="G276" s="84" t="b">
        <v>0</v>
      </c>
    </row>
    <row r="277" spans="1:7" ht="15">
      <c r="A277" s="84" t="s">
        <v>5121</v>
      </c>
      <c r="B277" s="84">
        <v>3</v>
      </c>
      <c r="C277" s="123">
        <v>0.0015001383078731322</v>
      </c>
      <c r="D277" s="84" t="s">
        <v>5390</v>
      </c>
      <c r="E277" s="84" t="b">
        <v>0</v>
      </c>
      <c r="F277" s="84" t="b">
        <v>0</v>
      </c>
      <c r="G277" s="84" t="b">
        <v>0</v>
      </c>
    </row>
    <row r="278" spans="1:7" ht="15">
      <c r="A278" s="84" t="s">
        <v>5122</v>
      </c>
      <c r="B278" s="84">
        <v>3</v>
      </c>
      <c r="C278" s="123">
        <v>0.0015001383078731322</v>
      </c>
      <c r="D278" s="84" t="s">
        <v>5390</v>
      </c>
      <c r="E278" s="84" t="b">
        <v>0</v>
      </c>
      <c r="F278" s="84" t="b">
        <v>0</v>
      </c>
      <c r="G278" s="84" t="b">
        <v>0</v>
      </c>
    </row>
    <row r="279" spans="1:7" ht="15">
      <c r="A279" s="84" t="s">
        <v>354</v>
      </c>
      <c r="B279" s="84">
        <v>3</v>
      </c>
      <c r="C279" s="123">
        <v>0.0015001383078731322</v>
      </c>
      <c r="D279" s="84" t="s">
        <v>5390</v>
      </c>
      <c r="E279" s="84" t="b">
        <v>0</v>
      </c>
      <c r="F279" s="84" t="b">
        <v>0</v>
      </c>
      <c r="G279" s="84" t="b">
        <v>0</v>
      </c>
    </row>
    <row r="280" spans="1:7" ht="15">
      <c r="A280" s="84" t="s">
        <v>5123</v>
      </c>
      <c r="B280" s="84">
        <v>3</v>
      </c>
      <c r="C280" s="123">
        <v>0.0015001383078731322</v>
      </c>
      <c r="D280" s="84" t="s">
        <v>5390</v>
      </c>
      <c r="E280" s="84" t="b">
        <v>0</v>
      </c>
      <c r="F280" s="84" t="b">
        <v>0</v>
      </c>
      <c r="G280" s="84" t="b">
        <v>0</v>
      </c>
    </row>
    <row r="281" spans="1:7" ht="15">
      <c r="A281" s="84" t="s">
        <v>5124</v>
      </c>
      <c r="B281" s="84">
        <v>3</v>
      </c>
      <c r="C281" s="123">
        <v>0.0015001383078731322</v>
      </c>
      <c r="D281" s="84" t="s">
        <v>5390</v>
      </c>
      <c r="E281" s="84" t="b">
        <v>0</v>
      </c>
      <c r="F281" s="84" t="b">
        <v>0</v>
      </c>
      <c r="G281" s="84" t="b">
        <v>0</v>
      </c>
    </row>
    <row r="282" spans="1:7" ht="15">
      <c r="A282" s="84" t="s">
        <v>5125</v>
      </c>
      <c r="B282" s="84">
        <v>3</v>
      </c>
      <c r="C282" s="123">
        <v>0.0015001383078731322</v>
      </c>
      <c r="D282" s="84" t="s">
        <v>5390</v>
      </c>
      <c r="E282" s="84" t="b">
        <v>0</v>
      </c>
      <c r="F282" s="84" t="b">
        <v>0</v>
      </c>
      <c r="G282" s="84" t="b">
        <v>0</v>
      </c>
    </row>
    <row r="283" spans="1:7" ht="15">
      <c r="A283" s="84" t="s">
        <v>5126</v>
      </c>
      <c r="B283" s="84">
        <v>3</v>
      </c>
      <c r="C283" s="123">
        <v>0.0015001383078731322</v>
      </c>
      <c r="D283" s="84" t="s">
        <v>5390</v>
      </c>
      <c r="E283" s="84" t="b">
        <v>0</v>
      </c>
      <c r="F283" s="84" t="b">
        <v>0</v>
      </c>
      <c r="G283" s="84" t="b">
        <v>0</v>
      </c>
    </row>
    <row r="284" spans="1:7" ht="15">
      <c r="A284" s="84" t="s">
        <v>5127</v>
      </c>
      <c r="B284" s="84">
        <v>3</v>
      </c>
      <c r="C284" s="123">
        <v>0.0015001383078731322</v>
      </c>
      <c r="D284" s="84" t="s">
        <v>5390</v>
      </c>
      <c r="E284" s="84" t="b">
        <v>0</v>
      </c>
      <c r="F284" s="84" t="b">
        <v>0</v>
      </c>
      <c r="G284" s="84" t="b">
        <v>0</v>
      </c>
    </row>
    <row r="285" spans="1:7" ht="15">
      <c r="A285" s="84" t="s">
        <v>4213</v>
      </c>
      <c r="B285" s="84">
        <v>3</v>
      </c>
      <c r="C285" s="123">
        <v>0.0015001383078731322</v>
      </c>
      <c r="D285" s="84" t="s">
        <v>5390</v>
      </c>
      <c r="E285" s="84" t="b">
        <v>0</v>
      </c>
      <c r="F285" s="84" t="b">
        <v>0</v>
      </c>
      <c r="G285" s="84" t="b">
        <v>0</v>
      </c>
    </row>
    <row r="286" spans="1:7" ht="15">
      <c r="A286" s="84" t="s">
        <v>5128</v>
      </c>
      <c r="B286" s="84">
        <v>3</v>
      </c>
      <c r="C286" s="123">
        <v>0.0015001383078731322</v>
      </c>
      <c r="D286" s="84" t="s">
        <v>5390</v>
      </c>
      <c r="E286" s="84" t="b">
        <v>0</v>
      </c>
      <c r="F286" s="84" t="b">
        <v>0</v>
      </c>
      <c r="G286" s="84" t="b">
        <v>0</v>
      </c>
    </row>
    <row r="287" spans="1:7" ht="15">
      <c r="A287" s="84" t="s">
        <v>5129</v>
      </c>
      <c r="B287" s="84">
        <v>3</v>
      </c>
      <c r="C287" s="123">
        <v>0.0015001383078731322</v>
      </c>
      <c r="D287" s="84" t="s">
        <v>5390</v>
      </c>
      <c r="E287" s="84" t="b">
        <v>1</v>
      </c>
      <c r="F287" s="84" t="b">
        <v>0</v>
      </c>
      <c r="G287" s="84" t="b">
        <v>0</v>
      </c>
    </row>
    <row r="288" spans="1:7" ht="15">
      <c r="A288" s="84" t="s">
        <v>5130</v>
      </c>
      <c r="B288" s="84">
        <v>3</v>
      </c>
      <c r="C288" s="123">
        <v>0.0015001383078731322</v>
      </c>
      <c r="D288" s="84" t="s">
        <v>5390</v>
      </c>
      <c r="E288" s="84" t="b">
        <v>0</v>
      </c>
      <c r="F288" s="84" t="b">
        <v>0</v>
      </c>
      <c r="G288" s="84" t="b">
        <v>0</v>
      </c>
    </row>
    <row r="289" spans="1:7" ht="15">
      <c r="A289" s="84" t="s">
        <v>5131</v>
      </c>
      <c r="B289" s="84">
        <v>3</v>
      </c>
      <c r="C289" s="123">
        <v>0.0015001383078731322</v>
      </c>
      <c r="D289" s="84" t="s">
        <v>5390</v>
      </c>
      <c r="E289" s="84" t="b">
        <v>0</v>
      </c>
      <c r="F289" s="84" t="b">
        <v>0</v>
      </c>
      <c r="G289" s="84" t="b">
        <v>0</v>
      </c>
    </row>
    <row r="290" spans="1:7" ht="15">
      <c r="A290" s="84" t="s">
        <v>475</v>
      </c>
      <c r="B290" s="84">
        <v>3</v>
      </c>
      <c r="C290" s="123">
        <v>0.0015001383078731322</v>
      </c>
      <c r="D290" s="84" t="s">
        <v>5390</v>
      </c>
      <c r="E290" s="84" t="b">
        <v>0</v>
      </c>
      <c r="F290" s="84" t="b">
        <v>0</v>
      </c>
      <c r="G290" s="84" t="b">
        <v>0</v>
      </c>
    </row>
    <row r="291" spans="1:7" ht="15">
      <c r="A291" s="84" t="s">
        <v>5132</v>
      </c>
      <c r="B291" s="84">
        <v>3</v>
      </c>
      <c r="C291" s="123">
        <v>0.0015001383078731322</v>
      </c>
      <c r="D291" s="84" t="s">
        <v>5390</v>
      </c>
      <c r="E291" s="84" t="b">
        <v>1</v>
      </c>
      <c r="F291" s="84" t="b">
        <v>0</v>
      </c>
      <c r="G291" s="84" t="b">
        <v>0</v>
      </c>
    </row>
    <row r="292" spans="1:7" ht="15">
      <c r="A292" s="84" t="s">
        <v>5133</v>
      </c>
      <c r="B292" s="84">
        <v>3</v>
      </c>
      <c r="C292" s="123">
        <v>0.0015001383078731322</v>
      </c>
      <c r="D292" s="84" t="s">
        <v>5390</v>
      </c>
      <c r="E292" s="84" t="b">
        <v>0</v>
      </c>
      <c r="F292" s="84" t="b">
        <v>0</v>
      </c>
      <c r="G292" s="84" t="b">
        <v>0</v>
      </c>
    </row>
    <row r="293" spans="1:7" ht="15">
      <c r="A293" s="84" t="s">
        <v>5134</v>
      </c>
      <c r="B293" s="84">
        <v>3</v>
      </c>
      <c r="C293" s="123">
        <v>0.0015001383078731322</v>
      </c>
      <c r="D293" s="84" t="s">
        <v>5390</v>
      </c>
      <c r="E293" s="84" t="b">
        <v>0</v>
      </c>
      <c r="F293" s="84" t="b">
        <v>0</v>
      </c>
      <c r="G293" s="84" t="b">
        <v>0</v>
      </c>
    </row>
    <row r="294" spans="1:7" ht="15">
      <c r="A294" s="84" t="s">
        <v>5135</v>
      </c>
      <c r="B294" s="84">
        <v>3</v>
      </c>
      <c r="C294" s="123">
        <v>0.0015001383078731322</v>
      </c>
      <c r="D294" s="84" t="s">
        <v>5390</v>
      </c>
      <c r="E294" s="84" t="b">
        <v>0</v>
      </c>
      <c r="F294" s="84" t="b">
        <v>0</v>
      </c>
      <c r="G294" s="84" t="b">
        <v>0</v>
      </c>
    </row>
    <row r="295" spans="1:7" ht="15">
      <c r="A295" s="84" t="s">
        <v>5136</v>
      </c>
      <c r="B295" s="84">
        <v>3</v>
      </c>
      <c r="C295" s="123">
        <v>0.0015001383078731322</v>
      </c>
      <c r="D295" s="84" t="s">
        <v>5390</v>
      </c>
      <c r="E295" s="84" t="b">
        <v>0</v>
      </c>
      <c r="F295" s="84" t="b">
        <v>0</v>
      </c>
      <c r="G295" s="84" t="b">
        <v>0</v>
      </c>
    </row>
    <row r="296" spans="1:7" ht="15">
      <c r="A296" s="84" t="s">
        <v>5137</v>
      </c>
      <c r="B296" s="84">
        <v>3</v>
      </c>
      <c r="C296" s="123">
        <v>0.0015001383078731322</v>
      </c>
      <c r="D296" s="84" t="s">
        <v>5390</v>
      </c>
      <c r="E296" s="84" t="b">
        <v>0</v>
      </c>
      <c r="F296" s="84" t="b">
        <v>0</v>
      </c>
      <c r="G296" s="84" t="b">
        <v>0</v>
      </c>
    </row>
    <row r="297" spans="1:7" ht="15">
      <c r="A297" s="84" t="s">
        <v>5138</v>
      </c>
      <c r="B297" s="84">
        <v>3</v>
      </c>
      <c r="C297" s="123">
        <v>0.0015001383078731322</v>
      </c>
      <c r="D297" s="84" t="s">
        <v>5390</v>
      </c>
      <c r="E297" s="84" t="b">
        <v>0</v>
      </c>
      <c r="F297" s="84" t="b">
        <v>0</v>
      </c>
      <c r="G297" s="84" t="b">
        <v>0</v>
      </c>
    </row>
    <row r="298" spans="1:7" ht="15">
      <c r="A298" s="84" t="s">
        <v>5139</v>
      </c>
      <c r="B298" s="84">
        <v>3</v>
      </c>
      <c r="C298" s="123">
        <v>0.0015001383078731322</v>
      </c>
      <c r="D298" s="84" t="s">
        <v>5390</v>
      </c>
      <c r="E298" s="84" t="b">
        <v>0</v>
      </c>
      <c r="F298" s="84" t="b">
        <v>0</v>
      </c>
      <c r="G298" s="84" t="b">
        <v>0</v>
      </c>
    </row>
    <row r="299" spans="1:7" ht="15">
      <c r="A299" s="84" t="s">
        <v>5140</v>
      </c>
      <c r="B299" s="84">
        <v>3</v>
      </c>
      <c r="C299" s="123">
        <v>0.0015001383078731322</v>
      </c>
      <c r="D299" s="84" t="s">
        <v>5390</v>
      </c>
      <c r="E299" s="84" t="b">
        <v>0</v>
      </c>
      <c r="F299" s="84" t="b">
        <v>0</v>
      </c>
      <c r="G299" s="84" t="b">
        <v>0</v>
      </c>
    </row>
    <row r="300" spans="1:7" ht="15">
      <c r="A300" s="84" t="s">
        <v>5141</v>
      </c>
      <c r="B300" s="84">
        <v>3</v>
      </c>
      <c r="C300" s="123">
        <v>0.0015001383078731322</v>
      </c>
      <c r="D300" s="84" t="s">
        <v>5390</v>
      </c>
      <c r="E300" s="84" t="b">
        <v>0</v>
      </c>
      <c r="F300" s="84" t="b">
        <v>0</v>
      </c>
      <c r="G300" s="84" t="b">
        <v>0</v>
      </c>
    </row>
    <row r="301" spans="1:7" ht="15">
      <c r="A301" s="84" t="s">
        <v>5142</v>
      </c>
      <c r="B301" s="84">
        <v>3</v>
      </c>
      <c r="C301" s="123">
        <v>0.0015001383078731322</v>
      </c>
      <c r="D301" s="84" t="s">
        <v>5390</v>
      </c>
      <c r="E301" s="84" t="b">
        <v>0</v>
      </c>
      <c r="F301" s="84" t="b">
        <v>0</v>
      </c>
      <c r="G301" s="84" t="b">
        <v>0</v>
      </c>
    </row>
    <row r="302" spans="1:7" ht="15">
      <c r="A302" s="84" t="s">
        <v>5143</v>
      </c>
      <c r="B302" s="84">
        <v>3</v>
      </c>
      <c r="C302" s="123">
        <v>0.0015001383078731322</v>
      </c>
      <c r="D302" s="84" t="s">
        <v>5390</v>
      </c>
      <c r="E302" s="84" t="b">
        <v>0</v>
      </c>
      <c r="F302" s="84" t="b">
        <v>0</v>
      </c>
      <c r="G302" s="84" t="b">
        <v>0</v>
      </c>
    </row>
    <row r="303" spans="1:7" ht="15">
      <c r="A303" s="84" t="s">
        <v>5144</v>
      </c>
      <c r="B303" s="84">
        <v>3</v>
      </c>
      <c r="C303" s="123">
        <v>0.0015001383078731322</v>
      </c>
      <c r="D303" s="84" t="s">
        <v>5390</v>
      </c>
      <c r="E303" s="84" t="b">
        <v>0</v>
      </c>
      <c r="F303" s="84" t="b">
        <v>0</v>
      </c>
      <c r="G303" s="84" t="b">
        <v>0</v>
      </c>
    </row>
    <row r="304" spans="1:7" ht="15">
      <c r="A304" s="84" t="s">
        <v>280</v>
      </c>
      <c r="B304" s="84">
        <v>3</v>
      </c>
      <c r="C304" s="123">
        <v>0.0015001383078731322</v>
      </c>
      <c r="D304" s="84" t="s">
        <v>5390</v>
      </c>
      <c r="E304" s="84" t="b">
        <v>0</v>
      </c>
      <c r="F304" s="84" t="b">
        <v>0</v>
      </c>
      <c r="G304" s="84" t="b">
        <v>0</v>
      </c>
    </row>
    <row r="305" spans="1:7" ht="15">
      <c r="A305" s="84" t="s">
        <v>5145</v>
      </c>
      <c r="B305" s="84">
        <v>3</v>
      </c>
      <c r="C305" s="123">
        <v>0.0016365726511497448</v>
      </c>
      <c r="D305" s="84" t="s">
        <v>5390</v>
      </c>
      <c r="E305" s="84" t="b">
        <v>0</v>
      </c>
      <c r="F305" s="84" t="b">
        <v>0</v>
      </c>
      <c r="G305" s="84" t="b">
        <v>0</v>
      </c>
    </row>
    <row r="306" spans="1:7" ht="15">
      <c r="A306" s="84" t="s">
        <v>5146</v>
      </c>
      <c r="B306" s="84">
        <v>3</v>
      </c>
      <c r="C306" s="123">
        <v>0.0016365726511497448</v>
      </c>
      <c r="D306" s="84" t="s">
        <v>5390</v>
      </c>
      <c r="E306" s="84" t="b">
        <v>0</v>
      </c>
      <c r="F306" s="84" t="b">
        <v>0</v>
      </c>
      <c r="G306" s="84" t="b">
        <v>0</v>
      </c>
    </row>
    <row r="307" spans="1:7" ht="15">
      <c r="A307" s="84" t="s">
        <v>5147</v>
      </c>
      <c r="B307" s="84">
        <v>3</v>
      </c>
      <c r="C307" s="123">
        <v>0.0015001383078731322</v>
      </c>
      <c r="D307" s="84" t="s">
        <v>5390</v>
      </c>
      <c r="E307" s="84" t="b">
        <v>0</v>
      </c>
      <c r="F307" s="84" t="b">
        <v>0</v>
      </c>
      <c r="G307" s="84" t="b">
        <v>0</v>
      </c>
    </row>
    <row r="308" spans="1:7" ht="15">
      <c r="A308" s="84" t="s">
        <v>5148</v>
      </c>
      <c r="B308" s="84">
        <v>3</v>
      </c>
      <c r="C308" s="123">
        <v>0.0015001383078731322</v>
      </c>
      <c r="D308" s="84" t="s">
        <v>5390</v>
      </c>
      <c r="E308" s="84" t="b">
        <v>0</v>
      </c>
      <c r="F308" s="84" t="b">
        <v>0</v>
      </c>
      <c r="G308" s="84" t="b">
        <v>0</v>
      </c>
    </row>
    <row r="309" spans="1:7" ht="15">
      <c r="A309" s="84" t="s">
        <v>5149</v>
      </c>
      <c r="B309" s="84">
        <v>3</v>
      </c>
      <c r="C309" s="123">
        <v>0.0015001383078731322</v>
      </c>
      <c r="D309" s="84" t="s">
        <v>5390</v>
      </c>
      <c r="E309" s="84" t="b">
        <v>0</v>
      </c>
      <c r="F309" s="84" t="b">
        <v>1</v>
      </c>
      <c r="G309" s="84" t="b">
        <v>0</v>
      </c>
    </row>
    <row r="310" spans="1:7" ht="15">
      <c r="A310" s="84" t="s">
        <v>5150</v>
      </c>
      <c r="B310" s="84">
        <v>3</v>
      </c>
      <c r="C310" s="123">
        <v>0.0015001383078731322</v>
      </c>
      <c r="D310" s="84" t="s">
        <v>5390</v>
      </c>
      <c r="E310" s="84" t="b">
        <v>0</v>
      </c>
      <c r="F310" s="84" t="b">
        <v>0</v>
      </c>
      <c r="G310" s="84" t="b">
        <v>0</v>
      </c>
    </row>
    <row r="311" spans="1:7" ht="15">
      <c r="A311" s="84" t="s">
        <v>5151</v>
      </c>
      <c r="B311" s="84">
        <v>3</v>
      </c>
      <c r="C311" s="123">
        <v>0.0015001383078731322</v>
      </c>
      <c r="D311" s="84" t="s">
        <v>5390</v>
      </c>
      <c r="E311" s="84" t="b">
        <v>0</v>
      </c>
      <c r="F311" s="84" t="b">
        <v>0</v>
      </c>
      <c r="G311" s="84" t="b">
        <v>0</v>
      </c>
    </row>
    <row r="312" spans="1:7" ht="15">
      <c r="A312" s="84" t="s">
        <v>441</v>
      </c>
      <c r="B312" s="84">
        <v>3</v>
      </c>
      <c r="C312" s="123">
        <v>0.0015001383078731322</v>
      </c>
      <c r="D312" s="84" t="s">
        <v>5390</v>
      </c>
      <c r="E312" s="84" t="b">
        <v>0</v>
      </c>
      <c r="F312" s="84" t="b">
        <v>0</v>
      </c>
      <c r="G312" s="84" t="b">
        <v>0</v>
      </c>
    </row>
    <row r="313" spans="1:7" ht="15">
      <c r="A313" s="84" t="s">
        <v>5152</v>
      </c>
      <c r="B313" s="84">
        <v>2</v>
      </c>
      <c r="C313" s="123">
        <v>0.00109104843409983</v>
      </c>
      <c r="D313" s="84" t="s">
        <v>5390</v>
      </c>
      <c r="E313" s="84" t="b">
        <v>0</v>
      </c>
      <c r="F313" s="84" t="b">
        <v>0</v>
      </c>
      <c r="G313" s="84" t="b">
        <v>0</v>
      </c>
    </row>
    <row r="314" spans="1:7" ht="15">
      <c r="A314" s="84" t="s">
        <v>5153</v>
      </c>
      <c r="B314" s="84">
        <v>2</v>
      </c>
      <c r="C314" s="123">
        <v>0.00109104843409983</v>
      </c>
      <c r="D314" s="84" t="s">
        <v>5390</v>
      </c>
      <c r="E314" s="84" t="b">
        <v>0</v>
      </c>
      <c r="F314" s="84" t="b">
        <v>0</v>
      </c>
      <c r="G314" s="84" t="b">
        <v>0</v>
      </c>
    </row>
    <row r="315" spans="1:7" ht="15">
      <c r="A315" s="84" t="s">
        <v>5154</v>
      </c>
      <c r="B315" s="84">
        <v>2</v>
      </c>
      <c r="C315" s="123">
        <v>0.00109104843409983</v>
      </c>
      <c r="D315" s="84" t="s">
        <v>5390</v>
      </c>
      <c r="E315" s="84" t="b">
        <v>0</v>
      </c>
      <c r="F315" s="84" t="b">
        <v>0</v>
      </c>
      <c r="G315" s="84" t="b">
        <v>0</v>
      </c>
    </row>
    <row r="316" spans="1:7" ht="15">
      <c r="A316" s="84" t="s">
        <v>5155</v>
      </c>
      <c r="B316" s="84">
        <v>2</v>
      </c>
      <c r="C316" s="123">
        <v>0.00109104843409983</v>
      </c>
      <c r="D316" s="84" t="s">
        <v>5390</v>
      </c>
      <c r="E316" s="84" t="b">
        <v>0</v>
      </c>
      <c r="F316" s="84" t="b">
        <v>0</v>
      </c>
      <c r="G316" s="84" t="b">
        <v>0</v>
      </c>
    </row>
    <row r="317" spans="1:7" ht="15">
      <c r="A317" s="84" t="s">
        <v>5156</v>
      </c>
      <c r="B317" s="84">
        <v>2</v>
      </c>
      <c r="C317" s="123">
        <v>0.00109104843409983</v>
      </c>
      <c r="D317" s="84" t="s">
        <v>5390</v>
      </c>
      <c r="E317" s="84" t="b">
        <v>0</v>
      </c>
      <c r="F317" s="84" t="b">
        <v>0</v>
      </c>
      <c r="G317" s="84" t="b">
        <v>0</v>
      </c>
    </row>
    <row r="318" spans="1:7" ht="15">
      <c r="A318" s="84" t="s">
        <v>5157</v>
      </c>
      <c r="B318" s="84">
        <v>2</v>
      </c>
      <c r="C318" s="123">
        <v>0.00109104843409983</v>
      </c>
      <c r="D318" s="84" t="s">
        <v>5390</v>
      </c>
      <c r="E318" s="84" t="b">
        <v>0</v>
      </c>
      <c r="F318" s="84" t="b">
        <v>0</v>
      </c>
      <c r="G318" s="84" t="b">
        <v>0</v>
      </c>
    </row>
    <row r="319" spans="1:7" ht="15">
      <c r="A319" s="84" t="s">
        <v>5158</v>
      </c>
      <c r="B319" s="84">
        <v>2</v>
      </c>
      <c r="C319" s="123">
        <v>0.00109104843409983</v>
      </c>
      <c r="D319" s="84" t="s">
        <v>5390</v>
      </c>
      <c r="E319" s="84" t="b">
        <v>0</v>
      </c>
      <c r="F319" s="84" t="b">
        <v>0</v>
      </c>
      <c r="G319" s="84" t="b">
        <v>0</v>
      </c>
    </row>
    <row r="320" spans="1:7" ht="15">
      <c r="A320" s="84" t="s">
        <v>5159</v>
      </c>
      <c r="B320" s="84">
        <v>2</v>
      </c>
      <c r="C320" s="123">
        <v>0.00109104843409983</v>
      </c>
      <c r="D320" s="84" t="s">
        <v>5390</v>
      </c>
      <c r="E320" s="84" t="b">
        <v>0</v>
      </c>
      <c r="F320" s="84" t="b">
        <v>0</v>
      </c>
      <c r="G320" s="84" t="b">
        <v>0</v>
      </c>
    </row>
    <row r="321" spans="1:7" ht="15">
      <c r="A321" s="84" t="s">
        <v>5160</v>
      </c>
      <c r="B321" s="84">
        <v>2</v>
      </c>
      <c r="C321" s="123">
        <v>0.00109104843409983</v>
      </c>
      <c r="D321" s="84" t="s">
        <v>5390</v>
      </c>
      <c r="E321" s="84" t="b">
        <v>0</v>
      </c>
      <c r="F321" s="84" t="b">
        <v>0</v>
      </c>
      <c r="G321" s="84" t="b">
        <v>0</v>
      </c>
    </row>
    <row r="322" spans="1:7" ht="15">
      <c r="A322" s="84" t="s">
        <v>5161</v>
      </c>
      <c r="B322" s="84">
        <v>2</v>
      </c>
      <c r="C322" s="123">
        <v>0.00109104843409983</v>
      </c>
      <c r="D322" s="84" t="s">
        <v>5390</v>
      </c>
      <c r="E322" s="84" t="b">
        <v>0</v>
      </c>
      <c r="F322" s="84" t="b">
        <v>0</v>
      </c>
      <c r="G322" s="84" t="b">
        <v>0</v>
      </c>
    </row>
    <row r="323" spans="1:7" ht="15">
      <c r="A323" s="84" t="s">
        <v>5162</v>
      </c>
      <c r="B323" s="84">
        <v>2</v>
      </c>
      <c r="C323" s="123">
        <v>0.00109104843409983</v>
      </c>
      <c r="D323" s="84" t="s">
        <v>5390</v>
      </c>
      <c r="E323" s="84" t="b">
        <v>0</v>
      </c>
      <c r="F323" s="84" t="b">
        <v>0</v>
      </c>
      <c r="G323" s="84" t="b">
        <v>0</v>
      </c>
    </row>
    <row r="324" spans="1:7" ht="15">
      <c r="A324" s="84" t="s">
        <v>5163</v>
      </c>
      <c r="B324" s="84">
        <v>2</v>
      </c>
      <c r="C324" s="123">
        <v>0.00109104843409983</v>
      </c>
      <c r="D324" s="84" t="s">
        <v>5390</v>
      </c>
      <c r="E324" s="84" t="b">
        <v>0</v>
      </c>
      <c r="F324" s="84" t="b">
        <v>0</v>
      </c>
      <c r="G324" s="84" t="b">
        <v>0</v>
      </c>
    </row>
    <row r="325" spans="1:7" ht="15">
      <c r="A325" s="84" t="s">
        <v>5164</v>
      </c>
      <c r="B325" s="84">
        <v>2</v>
      </c>
      <c r="C325" s="123">
        <v>0.00109104843409983</v>
      </c>
      <c r="D325" s="84" t="s">
        <v>5390</v>
      </c>
      <c r="E325" s="84" t="b">
        <v>0</v>
      </c>
      <c r="F325" s="84" t="b">
        <v>0</v>
      </c>
      <c r="G325" s="84" t="b">
        <v>0</v>
      </c>
    </row>
    <row r="326" spans="1:7" ht="15">
      <c r="A326" s="84" t="s">
        <v>5165</v>
      </c>
      <c r="B326" s="84">
        <v>2</v>
      </c>
      <c r="C326" s="123">
        <v>0.00109104843409983</v>
      </c>
      <c r="D326" s="84" t="s">
        <v>5390</v>
      </c>
      <c r="E326" s="84" t="b">
        <v>0</v>
      </c>
      <c r="F326" s="84" t="b">
        <v>0</v>
      </c>
      <c r="G326" s="84" t="b">
        <v>0</v>
      </c>
    </row>
    <row r="327" spans="1:7" ht="15">
      <c r="A327" s="84" t="s">
        <v>5166</v>
      </c>
      <c r="B327" s="84">
        <v>2</v>
      </c>
      <c r="C327" s="123">
        <v>0.00109104843409983</v>
      </c>
      <c r="D327" s="84" t="s">
        <v>5390</v>
      </c>
      <c r="E327" s="84" t="b">
        <v>0</v>
      </c>
      <c r="F327" s="84" t="b">
        <v>0</v>
      </c>
      <c r="G327" s="84" t="b">
        <v>0</v>
      </c>
    </row>
    <row r="328" spans="1:7" ht="15">
      <c r="A328" s="84" t="s">
        <v>5167</v>
      </c>
      <c r="B328" s="84">
        <v>2</v>
      </c>
      <c r="C328" s="123">
        <v>0.00109104843409983</v>
      </c>
      <c r="D328" s="84" t="s">
        <v>5390</v>
      </c>
      <c r="E328" s="84" t="b">
        <v>0</v>
      </c>
      <c r="F328" s="84" t="b">
        <v>0</v>
      </c>
      <c r="G328" s="84" t="b">
        <v>0</v>
      </c>
    </row>
    <row r="329" spans="1:7" ht="15">
      <c r="A329" s="84" t="s">
        <v>5168</v>
      </c>
      <c r="B329" s="84">
        <v>2</v>
      </c>
      <c r="C329" s="123">
        <v>0.00109104843409983</v>
      </c>
      <c r="D329" s="84" t="s">
        <v>5390</v>
      </c>
      <c r="E329" s="84" t="b">
        <v>0</v>
      </c>
      <c r="F329" s="84" t="b">
        <v>0</v>
      </c>
      <c r="G329" s="84" t="b">
        <v>0</v>
      </c>
    </row>
    <row r="330" spans="1:7" ht="15">
      <c r="A330" s="84" t="s">
        <v>5169</v>
      </c>
      <c r="B330" s="84">
        <v>2</v>
      </c>
      <c r="C330" s="123">
        <v>0.00109104843409983</v>
      </c>
      <c r="D330" s="84" t="s">
        <v>5390</v>
      </c>
      <c r="E330" s="84" t="b">
        <v>0</v>
      </c>
      <c r="F330" s="84" t="b">
        <v>0</v>
      </c>
      <c r="G330" s="84" t="b">
        <v>0</v>
      </c>
    </row>
    <row r="331" spans="1:7" ht="15">
      <c r="A331" s="84" t="s">
        <v>427</v>
      </c>
      <c r="B331" s="84">
        <v>2</v>
      </c>
      <c r="C331" s="123">
        <v>0.00109104843409983</v>
      </c>
      <c r="D331" s="84" t="s">
        <v>5390</v>
      </c>
      <c r="E331" s="84" t="b">
        <v>0</v>
      </c>
      <c r="F331" s="84" t="b">
        <v>0</v>
      </c>
      <c r="G331" s="84" t="b">
        <v>0</v>
      </c>
    </row>
    <row r="332" spans="1:7" ht="15">
      <c r="A332" s="84" t="s">
        <v>5170</v>
      </c>
      <c r="B332" s="84">
        <v>2</v>
      </c>
      <c r="C332" s="123">
        <v>0.00109104843409983</v>
      </c>
      <c r="D332" s="84" t="s">
        <v>5390</v>
      </c>
      <c r="E332" s="84" t="b">
        <v>0</v>
      </c>
      <c r="F332" s="84" t="b">
        <v>0</v>
      </c>
      <c r="G332" s="84" t="b">
        <v>0</v>
      </c>
    </row>
    <row r="333" spans="1:7" ht="15">
      <c r="A333" s="84" t="s">
        <v>5171</v>
      </c>
      <c r="B333" s="84">
        <v>2</v>
      </c>
      <c r="C333" s="123">
        <v>0.00109104843409983</v>
      </c>
      <c r="D333" s="84" t="s">
        <v>5390</v>
      </c>
      <c r="E333" s="84" t="b">
        <v>0</v>
      </c>
      <c r="F333" s="84" t="b">
        <v>0</v>
      </c>
      <c r="G333" s="84" t="b">
        <v>0</v>
      </c>
    </row>
    <row r="334" spans="1:7" ht="15">
      <c r="A334" s="84" t="s">
        <v>5172</v>
      </c>
      <c r="B334" s="84">
        <v>2</v>
      </c>
      <c r="C334" s="123">
        <v>0.00109104843409983</v>
      </c>
      <c r="D334" s="84" t="s">
        <v>5390</v>
      </c>
      <c r="E334" s="84" t="b">
        <v>0</v>
      </c>
      <c r="F334" s="84" t="b">
        <v>0</v>
      </c>
      <c r="G334" s="84" t="b">
        <v>0</v>
      </c>
    </row>
    <row r="335" spans="1:7" ht="15">
      <c r="A335" s="84" t="s">
        <v>423</v>
      </c>
      <c r="B335" s="84">
        <v>2</v>
      </c>
      <c r="C335" s="123">
        <v>0.00109104843409983</v>
      </c>
      <c r="D335" s="84" t="s">
        <v>5390</v>
      </c>
      <c r="E335" s="84" t="b">
        <v>0</v>
      </c>
      <c r="F335" s="84" t="b">
        <v>0</v>
      </c>
      <c r="G335" s="84" t="b">
        <v>0</v>
      </c>
    </row>
    <row r="336" spans="1:7" ht="15">
      <c r="A336" s="84" t="s">
        <v>5173</v>
      </c>
      <c r="B336" s="84">
        <v>2</v>
      </c>
      <c r="C336" s="123">
        <v>0.00109104843409983</v>
      </c>
      <c r="D336" s="84" t="s">
        <v>5390</v>
      </c>
      <c r="E336" s="84" t="b">
        <v>0</v>
      </c>
      <c r="F336" s="84" t="b">
        <v>1</v>
      </c>
      <c r="G336" s="84" t="b">
        <v>0</v>
      </c>
    </row>
    <row r="337" spans="1:7" ht="15">
      <c r="A337" s="84" t="s">
        <v>5174</v>
      </c>
      <c r="B337" s="84">
        <v>2</v>
      </c>
      <c r="C337" s="123">
        <v>0.00109104843409983</v>
      </c>
      <c r="D337" s="84" t="s">
        <v>5390</v>
      </c>
      <c r="E337" s="84" t="b">
        <v>0</v>
      </c>
      <c r="F337" s="84" t="b">
        <v>0</v>
      </c>
      <c r="G337" s="84" t="b">
        <v>0</v>
      </c>
    </row>
    <row r="338" spans="1:7" ht="15">
      <c r="A338" s="84" t="s">
        <v>5175</v>
      </c>
      <c r="B338" s="84">
        <v>2</v>
      </c>
      <c r="C338" s="123">
        <v>0.00109104843409983</v>
      </c>
      <c r="D338" s="84" t="s">
        <v>5390</v>
      </c>
      <c r="E338" s="84" t="b">
        <v>1</v>
      </c>
      <c r="F338" s="84" t="b">
        <v>0</v>
      </c>
      <c r="G338" s="84" t="b">
        <v>0</v>
      </c>
    </row>
    <row r="339" spans="1:7" ht="15">
      <c r="A339" s="84" t="s">
        <v>5176</v>
      </c>
      <c r="B339" s="84">
        <v>2</v>
      </c>
      <c r="C339" s="123">
        <v>0.00109104843409983</v>
      </c>
      <c r="D339" s="84" t="s">
        <v>5390</v>
      </c>
      <c r="E339" s="84" t="b">
        <v>0</v>
      </c>
      <c r="F339" s="84" t="b">
        <v>0</v>
      </c>
      <c r="G339" s="84" t="b">
        <v>0</v>
      </c>
    </row>
    <row r="340" spans="1:7" ht="15">
      <c r="A340" s="84" t="s">
        <v>5177</v>
      </c>
      <c r="B340" s="84">
        <v>2</v>
      </c>
      <c r="C340" s="123">
        <v>0.00109104843409983</v>
      </c>
      <c r="D340" s="84" t="s">
        <v>5390</v>
      </c>
      <c r="E340" s="84" t="b">
        <v>0</v>
      </c>
      <c r="F340" s="84" t="b">
        <v>0</v>
      </c>
      <c r="G340" s="84" t="b">
        <v>0</v>
      </c>
    </row>
    <row r="341" spans="1:7" ht="15">
      <c r="A341" s="84" t="s">
        <v>5178</v>
      </c>
      <c r="B341" s="84">
        <v>2</v>
      </c>
      <c r="C341" s="123">
        <v>0.00109104843409983</v>
      </c>
      <c r="D341" s="84" t="s">
        <v>5390</v>
      </c>
      <c r="E341" s="84" t="b">
        <v>0</v>
      </c>
      <c r="F341" s="84" t="b">
        <v>0</v>
      </c>
      <c r="G341" s="84" t="b">
        <v>0</v>
      </c>
    </row>
    <row r="342" spans="1:7" ht="15">
      <c r="A342" s="84" t="s">
        <v>5179</v>
      </c>
      <c r="B342" s="84">
        <v>2</v>
      </c>
      <c r="C342" s="123">
        <v>0.00109104843409983</v>
      </c>
      <c r="D342" s="84" t="s">
        <v>5390</v>
      </c>
      <c r="E342" s="84" t="b">
        <v>0</v>
      </c>
      <c r="F342" s="84" t="b">
        <v>0</v>
      </c>
      <c r="G342" s="84" t="b">
        <v>0</v>
      </c>
    </row>
    <row r="343" spans="1:7" ht="15">
      <c r="A343" s="84" t="s">
        <v>5180</v>
      </c>
      <c r="B343" s="84">
        <v>2</v>
      </c>
      <c r="C343" s="123">
        <v>0.00109104843409983</v>
      </c>
      <c r="D343" s="84" t="s">
        <v>5390</v>
      </c>
      <c r="E343" s="84" t="b">
        <v>0</v>
      </c>
      <c r="F343" s="84" t="b">
        <v>0</v>
      </c>
      <c r="G343" s="84" t="b">
        <v>0</v>
      </c>
    </row>
    <row r="344" spans="1:7" ht="15">
      <c r="A344" s="84" t="s">
        <v>5181</v>
      </c>
      <c r="B344" s="84">
        <v>2</v>
      </c>
      <c r="C344" s="123">
        <v>0.00109104843409983</v>
      </c>
      <c r="D344" s="84" t="s">
        <v>5390</v>
      </c>
      <c r="E344" s="84" t="b">
        <v>0</v>
      </c>
      <c r="F344" s="84" t="b">
        <v>0</v>
      </c>
      <c r="G344" s="84" t="b">
        <v>0</v>
      </c>
    </row>
    <row r="345" spans="1:7" ht="15">
      <c r="A345" s="84" t="s">
        <v>5182</v>
      </c>
      <c r="B345" s="84">
        <v>2</v>
      </c>
      <c r="C345" s="123">
        <v>0.00109104843409983</v>
      </c>
      <c r="D345" s="84" t="s">
        <v>5390</v>
      </c>
      <c r="E345" s="84" t="b">
        <v>0</v>
      </c>
      <c r="F345" s="84" t="b">
        <v>0</v>
      </c>
      <c r="G345" s="84" t="b">
        <v>0</v>
      </c>
    </row>
    <row r="346" spans="1:7" ht="15">
      <c r="A346" s="84" t="s">
        <v>5183</v>
      </c>
      <c r="B346" s="84">
        <v>2</v>
      </c>
      <c r="C346" s="123">
        <v>0.00109104843409983</v>
      </c>
      <c r="D346" s="84" t="s">
        <v>5390</v>
      </c>
      <c r="E346" s="84" t="b">
        <v>0</v>
      </c>
      <c r="F346" s="84" t="b">
        <v>0</v>
      </c>
      <c r="G346" s="84" t="b">
        <v>0</v>
      </c>
    </row>
    <row r="347" spans="1:7" ht="15">
      <c r="A347" s="84" t="s">
        <v>5184</v>
      </c>
      <c r="B347" s="84">
        <v>2</v>
      </c>
      <c r="C347" s="123">
        <v>0.00109104843409983</v>
      </c>
      <c r="D347" s="84" t="s">
        <v>5390</v>
      </c>
      <c r="E347" s="84" t="b">
        <v>0</v>
      </c>
      <c r="F347" s="84" t="b">
        <v>0</v>
      </c>
      <c r="G347" s="84" t="b">
        <v>0</v>
      </c>
    </row>
    <row r="348" spans="1:7" ht="15">
      <c r="A348" s="84" t="s">
        <v>5185</v>
      </c>
      <c r="B348" s="84">
        <v>2</v>
      </c>
      <c r="C348" s="123">
        <v>0.00109104843409983</v>
      </c>
      <c r="D348" s="84" t="s">
        <v>5390</v>
      </c>
      <c r="E348" s="84" t="b">
        <v>0</v>
      </c>
      <c r="F348" s="84" t="b">
        <v>0</v>
      </c>
      <c r="G348" s="84" t="b">
        <v>0</v>
      </c>
    </row>
    <row r="349" spans="1:7" ht="15">
      <c r="A349" s="84" t="s">
        <v>5186</v>
      </c>
      <c r="B349" s="84">
        <v>2</v>
      </c>
      <c r="C349" s="123">
        <v>0.00109104843409983</v>
      </c>
      <c r="D349" s="84" t="s">
        <v>5390</v>
      </c>
      <c r="E349" s="84" t="b">
        <v>0</v>
      </c>
      <c r="F349" s="84" t="b">
        <v>0</v>
      </c>
      <c r="G349" s="84" t="b">
        <v>0</v>
      </c>
    </row>
    <row r="350" spans="1:7" ht="15">
      <c r="A350" s="84" t="s">
        <v>5187</v>
      </c>
      <c r="B350" s="84">
        <v>2</v>
      </c>
      <c r="C350" s="123">
        <v>0.00109104843409983</v>
      </c>
      <c r="D350" s="84" t="s">
        <v>5390</v>
      </c>
      <c r="E350" s="84" t="b">
        <v>0</v>
      </c>
      <c r="F350" s="84" t="b">
        <v>0</v>
      </c>
      <c r="G350" s="84" t="b">
        <v>0</v>
      </c>
    </row>
    <row r="351" spans="1:7" ht="15">
      <c r="A351" s="84" t="s">
        <v>5188</v>
      </c>
      <c r="B351" s="84">
        <v>2</v>
      </c>
      <c r="C351" s="123">
        <v>0.00109104843409983</v>
      </c>
      <c r="D351" s="84" t="s">
        <v>5390</v>
      </c>
      <c r="E351" s="84" t="b">
        <v>0</v>
      </c>
      <c r="F351" s="84" t="b">
        <v>0</v>
      </c>
      <c r="G351" s="84" t="b">
        <v>0</v>
      </c>
    </row>
    <row r="352" spans="1:7" ht="15">
      <c r="A352" s="84" t="s">
        <v>5189</v>
      </c>
      <c r="B352" s="84">
        <v>2</v>
      </c>
      <c r="C352" s="123">
        <v>0.00109104843409983</v>
      </c>
      <c r="D352" s="84" t="s">
        <v>5390</v>
      </c>
      <c r="E352" s="84" t="b">
        <v>0</v>
      </c>
      <c r="F352" s="84" t="b">
        <v>0</v>
      </c>
      <c r="G352" s="84" t="b">
        <v>0</v>
      </c>
    </row>
    <row r="353" spans="1:7" ht="15">
      <c r="A353" s="84" t="s">
        <v>5190</v>
      </c>
      <c r="B353" s="84">
        <v>2</v>
      </c>
      <c r="C353" s="123">
        <v>0.00109104843409983</v>
      </c>
      <c r="D353" s="84" t="s">
        <v>5390</v>
      </c>
      <c r="E353" s="84" t="b">
        <v>0</v>
      </c>
      <c r="F353" s="84" t="b">
        <v>0</v>
      </c>
      <c r="G353" s="84" t="b">
        <v>0</v>
      </c>
    </row>
    <row r="354" spans="1:7" ht="15">
      <c r="A354" s="84" t="s">
        <v>5191</v>
      </c>
      <c r="B354" s="84">
        <v>2</v>
      </c>
      <c r="C354" s="123">
        <v>0.00109104843409983</v>
      </c>
      <c r="D354" s="84" t="s">
        <v>5390</v>
      </c>
      <c r="E354" s="84" t="b">
        <v>0</v>
      </c>
      <c r="F354" s="84" t="b">
        <v>0</v>
      </c>
      <c r="G354" s="84" t="b">
        <v>0</v>
      </c>
    </row>
    <row r="355" spans="1:7" ht="15">
      <c r="A355" s="84" t="s">
        <v>5192</v>
      </c>
      <c r="B355" s="84">
        <v>2</v>
      </c>
      <c r="C355" s="123">
        <v>0.00109104843409983</v>
      </c>
      <c r="D355" s="84" t="s">
        <v>5390</v>
      </c>
      <c r="E355" s="84" t="b">
        <v>0</v>
      </c>
      <c r="F355" s="84" t="b">
        <v>0</v>
      </c>
      <c r="G355" s="84" t="b">
        <v>0</v>
      </c>
    </row>
    <row r="356" spans="1:7" ht="15">
      <c r="A356" s="84" t="s">
        <v>5193</v>
      </c>
      <c r="B356" s="84">
        <v>2</v>
      </c>
      <c r="C356" s="123">
        <v>0.00109104843409983</v>
      </c>
      <c r="D356" s="84" t="s">
        <v>5390</v>
      </c>
      <c r="E356" s="84" t="b">
        <v>0</v>
      </c>
      <c r="F356" s="84" t="b">
        <v>0</v>
      </c>
      <c r="G356" s="84" t="b">
        <v>0</v>
      </c>
    </row>
    <row r="357" spans="1:7" ht="15">
      <c r="A357" s="84" t="s">
        <v>5194</v>
      </c>
      <c r="B357" s="84">
        <v>2</v>
      </c>
      <c r="C357" s="123">
        <v>0.00109104843409983</v>
      </c>
      <c r="D357" s="84" t="s">
        <v>5390</v>
      </c>
      <c r="E357" s="84" t="b">
        <v>0</v>
      </c>
      <c r="F357" s="84" t="b">
        <v>0</v>
      </c>
      <c r="G357" s="84" t="b">
        <v>0</v>
      </c>
    </row>
    <row r="358" spans="1:7" ht="15">
      <c r="A358" s="84" t="s">
        <v>5195</v>
      </c>
      <c r="B358" s="84">
        <v>2</v>
      </c>
      <c r="C358" s="123">
        <v>0.00109104843409983</v>
      </c>
      <c r="D358" s="84" t="s">
        <v>5390</v>
      </c>
      <c r="E358" s="84" t="b">
        <v>0</v>
      </c>
      <c r="F358" s="84" t="b">
        <v>0</v>
      </c>
      <c r="G358" s="84" t="b">
        <v>0</v>
      </c>
    </row>
    <row r="359" spans="1:7" ht="15">
      <c r="A359" s="84" t="s">
        <v>5196</v>
      </c>
      <c r="B359" s="84">
        <v>2</v>
      </c>
      <c r="C359" s="123">
        <v>0.00109104843409983</v>
      </c>
      <c r="D359" s="84" t="s">
        <v>5390</v>
      </c>
      <c r="E359" s="84" t="b">
        <v>0</v>
      </c>
      <c r="F359" s="84" t="b">
        <v>0</v>
      </c>
      <c r="G359" s="84" t="b">
        <v>0</v>
      </c>
    </row>
    <row r="360" spans="1:7" ht="15">
      <c r="A360" s="84" t="s">
        <v>5197</v>
      </c>
      <c r="B360" s="84">
        <v>2</v>
      </c>
      <c r="C360" s="123">
        <v>0.00109104843409983</v>
      </c>
      <c r="D360" s="84" t="s">
        <v>5390</v>
      </c>
      <c r="E360" s="84" t="b">
        <v>0</v>
      </c>
      <c r="F360" s="84" t="b">
        <v>0</v>
      </c>
      <c r="G360" s="84" t="b">
        <v>0</v>
      </c>
    </row>
    <row r="361" spans="1:7" ht="15">
      <c r="A361" s="84" t="s">
        <v>4585</v>
      </c>
      <c r="B361" s="84">
        <v>2</v>
      </c>
      <c r="C361" s="123">
        <v>0.00109104843409983</v>
      </c>
      <c r="D361" s="84" t="s">
        <v>5390</v>
      </c>
      <c r="E361" s="84" t="b">
        <v>0</v>
      </c>
      <c r="F361" s="84" t="b">
        <v>0</v>
      </c>
      <c r="G361" s="84" t="b">
        <v>0</v>
      </c>
    </row>
    <row r="362" spans="1:7" ht="15">
      <c r="A362" s="84" t="s">
        <v>5198</v>
      </c>
      <c r="B362" s="84">
        <v>2</v>
      </c>
      <c r="C362" s="123">
        <v>0.00109104843409983</v>
      </c>
      <c r="D362" s="84" t="s">
        <v>5390</v>
      </c>
      <c r="E362" s="84" t="b">
        <v>0</v>
      </c>
      <c r="F362" s="84" t="b">
        <v>0</v>
      </c>
      <c r="G362" s="84" t="b">
        <v>0</v>
      </c>
    </row>
    <row r="363" spans="1:7" ht="15">
      <c r="A363" s="84" t="s">
        <v>5199</v>
      </c>
      <c r="B363" s="84">
        <v>2</v>
      </c>
      <c r="C363" s="123">
        <v>0.00109104843409983</v>
      </c>
      <c r="D363" s="84" t="s">
        <v>5390</v>
      </c>
      <c r="E363" s="84" t="b">
        <v>0</v>
      </c>
      <c r="F363" s="84" t="b">
        <v>0</v>
      </c>
      <c r="G363" s="84" t="b">
        <v>0</v>
      </c>
    </row>
    <row r="364" spans="1:7" ht="15">
      <c r="A364" s="84" t="s">
        <v>5200</v>
      </c>
      <c r="B364" s="84">
        <v>2</v>
      </c>
      <c r="C364" s="123">
        <v>0.00109104843409983</v>
      </c>
      <c r="D364" s="84" t="s">
        <v>5390</v>
      </c>
      <c r="E364" s="84" t="b">
        <v>0</v>
      </c>
      <c r="F364" s="84" t="b">
        <v>0</v>
      </c>
      <c r="G364" s="84" t="b">
        <v>0</v>
      </c>
    </row>
    <row r="365" spans="1:7" ht="15">
      <c r="A365" s="84" t="s">
        <v>5201</v>
      </c>
      <c r="B365" s="84">
        <v>2</v>
      </c>
      <c r="C365" s="123">
        <v>0.00109104843409983</v>
      </c>
      <c r="D365" s="84" t="s">
        <v>5390</v>
      </c>
      <c r="E365" s="84" t="b">
        <v>0</v>
      </c>
      <c r="F365" s="84" t="b">
        <v>0</v>
      </c>
      <c r="G365" s="84" t="b">
        <v>0</v>
      </c>
    </row>
    <row r="366" spans="1:7" ht="15">
      <c r="A366" s="84" t="s">
        <v>5202</v>
      </c>
      <c r="B366" s="84">
        <v>2</v>
      </c>
      <c r="C366" s="123">
        <v>0.00109104843409983</v>
      </c>
      <c r="D366" s="84" t="s">
        <v>5390</v>
      </c>
      <c r="E366" s="84" t="b">
        <v>0</v>
      </c>
      <c r="F366" s="84" t="b">
        <v>0</v>
      </c>
      <c r="G366" s="84" t="b">
        <v>0</v>
      </c>
    </row>
    <row r="367" spans="1:7" ht="15">
      <c r="A367" s="84" t="s">
        <v>4115</v>
      </c>
      <c r="B367" s="84">
        <v>2</v>
      </c>
      <c r="C367" s="123">
        <v>0.00109104843409983</v>
      </c>
      <c r="D367" s="84" t="s">
        <v>5390</v>
      </c>
      <c r="E367" s="84" t="b">
        <v>0</v>
      </c>
      <c r="F367" s="84" t="b">
        <v>0</v>
      </c>
      <c r="G367" s="84" t="b">
        <v>0</v>
      </c>
    </row>
    <row r="368" spans="1:7" ht="15">
      <c r="A368" s="84" t="s">
        <v>5203</v>
      </c>
      <c r="B368" s="84">
        <v>2</v>
      </c>
      <c r="C368" s="123">
        <v>0.00109104843409983</v>
      </c>
      <c r="D368" s="84" t="s">
        <v>5390</v>
      </c>
      <c r="E368" s="84" t="b">
        <v>0</v>
      </c>
      <c r="F368" s="84" t="b">
        <v>0</v>
      </c>
      <c r="G368" s="84" t="b">
        <v>0</v>
      </c>
    </row>
    <row r="369" spans="1:7" ht="15">
      <c r="A369" s="84" t="s">
        <v>4246</v>
      </c>
      <c r="B369" s="84">
        <v>2</v>
      </c>
      <c r="C369" s="123">
        <v>0.0012465391343394897</v>
      </c>
      <c r="D369" s="84" t="s">
        <v>5390</v>
      </c>
      <c r="E369" s="84" t="b">
        <v>0</v>
      </c>
      <c r="F369" s="84" t="b">
        <v>0</v>
      </c>
      <c r="G369" s="84" t="b">
        <v>0</v>
      </c>
    </row>
    <row r="370" spans="1:7" ht="15">
      <c r="A370" s="84" t="s">
        <v>5204</v>
      </c>
      <c r="B370" s="84">
        <v>2</v>
      </c>
      <c r="C370" s="123">
        <v>0.00109104843409983</v>
      </c>
      <c r="D370" s="84" t="s">
        <v>5390</v>
      </c>
      <c r="E370" s="84" t="b">
        <v>0</v>
      </c>
      <c r="F370" s="84" t="b">
        <v>0</v>
      </c>
      <c r="G370" s="84" t="b">
        <v>0</v>
      </c>
    </row>
    <row r="371" spans="1:7" ht="15">
      <c r="A371" s="84" t="s">
        <v>5205</v>
      </c>
      <c r="B371" s="84">
        <v>2</v>
      </c>
      <c r="C371" s="123">
        <v>0.00109104843409983</v>
      </c>
      <c r="D371" s="84" t="s">
        <v>5390</v>
      </c>
      <c r="E371" s="84" t="b">
        <v>0</v>
      </c>
      <c r="F371" s="84" t="b">
        <v>0</v>
      </c>
      <c r="G371" s="84" t="b">
        <v>0</v>
      </c>
    </row>
    <row r="372" spans="1:7" ht="15">
      <c r="A372" s="84" t="s">
        <v>5206</v>
      </c>
      <c r="B372" s="84">
        <v>2</v>
      </c>
      <c r="C372" s="123">
        <v>0.00109104843409983</v>
      </c>
      <c r="D372" s="84" t="s">
        <v>5390</v>
      </c>
      <c r="E372" s="84" t="b">
        <v>0</v>
      </c>
      <c r="F372" s="84" t="b">
        <v>0</v>
      </c>
      <c r="G372" s="84" t="b">
        <v>0</v>
      </c>
    </row>
    <row r="373" spans="1:7" ht="15">
      <c r="A373" s="84" t="s">
        <v>5207</v>
      </c>
      <c r="B373" s="84">
        <v>2</v>
      </c>
      <c r="C373" s="123">
        <v>0.00109104843409983</v>
      </c>
      <c r="D373" s="84" t="s">
        <v>5390</v>
      </c>
      <c r="E373" s="84" t="b">
        <v>0</v>
      </c>
      <c r="F373" s="84" t="b">
        <v>0</v>
      </c>
      <c r="G373" s="84" t="b">
        <v>0</v>
      </c>
    </row>
    <row r="374" spans="1:7" ht="15">
      <c r="A374" s="84" t="s">
        <v>5208</v>
      </c>
      <c r="B374" s="84">
        <v>2</v>
      </c>
      <c r="C374" s="123">
        <v>0.00109104843409983</v>
      </c>
      <c r="D374" s="84" t="s">
        <v>5390</v>
      </c>
      <c r="E374" s="84" t="b">
        <v>0</v>
      </c>
      <c r="F374" s="84" t="b">
        <v>0</v>
      </c>
      <c r="G374" s="84" t="b">
        <v>0</v>
      </c>
    </row>
    <row r="375" spans="1:7" ht="15">
      <c r="A375" s="84" t="s">
        <v>5209</v>
      </c>
      <c r="B375" s="84">
        <v>2</v>
      </c>
      <c r="C375" s="123">
        <v>0.00109104843409983</v>
      </c>
      <c r="D375" s="84" t="s">
        <v>5390</v>
      </c>
      <c r="E375" s="84" t="b">
        <v>0</v>
      </c>
      <c r="F375" s="84" t="b">
        <v>0</v>
      </c>
      <c r="G375" s="84" t="b">
        <v>0</v>
      </c>
    </row>
    <row r="376" spans="1:7" ht="15">
      <c r="A376" s="84" t="s">
        <v>512</v>
      </c>
      <c r="B376" s="84">
        <v>2</v>
      </c>
      <c r="C376" s="123">
        <v>0.00109104843409983</v>
      </c>
      <c r="D376" s="84" t="s">
        <v>5390</v>
      </c>
      <c r="E376" s="84" t="b">
        <v>0</v>
      </c>
      <c r="F376" s="84" t="b">
        <v>0</v>
      </c>
      <c r="G376" s="84" t="b">
        <v>0</v>
      </c>
    </row>
    <row r="377" spans="1:7" ht="15">
      <c r="A377" s="84" t="s">
        <v>5210</v>
      </c>
      <c r="B377" s="84">
        <v>2</v>
      </c>
      <c r="C377" s="123">
        <v>0.00109104843409983</v>
      </c>
      <c r="D377" s="84" t="s">
        <v>5390</v>
      </c>
      <c r="E377" s="84" t="b">
        <v>0</v>
      </c>
      <c r="F377" s="84" t="b">
        <v>0</v>
      </c>
      <c r="G377" s="84" t="b">
        <v>0</v>
      </c>
    </row>
    <row r="378" spans="1:7" ht="15">
      <c r="A378" s="84" t="s">
        <v>5211</v>
      </c>
      <c r="B378" s="84">
        <v>2</v>
      </c>
      <c r="C378" s="123">
        <v>0.00109104843409983</v>
      </c>
      <c r="D378" s="84" t="s">
        <v>5390</v>
      </c>
      <c r="E378" s="84" t="b">
        <v>0</v>
      </c>
      <c r="F378" s="84" t="b">
        <v>0</v>
      </c>
      <c r="G378" s="84" t="b">
        <v>0</v>
      </c>
    </row>
    <row r="379" spans="1:7" ht="15">
      <c r="A379" s="84" t="s">
        <v>391</v>
      </c>
      <c r="B379" s="84">
        <v>2</v>
      </c>
      <c r="C379" s="123">
        <v>0.00109104843409983</v>
      </c>
      <c r="D379" s="84" t="s">
        <v>5390</v>
      </c>
      <c r="E379" s="84" t="b">
        <v>0</v>
      </c>
      <c r="F379" s="84" t="b">
        <v>0</v>
      </c>
      <c r="G379" s="84" t="b">
        <v>0</v>
      </c>
    </row>
    <row r="380" spans="1:7" ht="15">
      <c r="A380" s="84" t="s">
        <v>511</v>
      </c>
      <c r="B380" s="84">
        <v>2</v>
      </c>
      <c r="C380" s="123">
        <v>0.00109104843409983</v>
      </c>
      <c r="D380" s="84" t="s">
        <v>5390</v>
      </c>
      <c r="E380" s="84" t="b">
        <v>0</v>
      </c>
      <c r="F380" s="84" t="b">
        <v>0</v>
      </c>
      <c r="G380" s="84" t="b">
        <v>0</v>
      </c>
    </row>
    <row r="381" spans="1:7" ht="15">
      <c r="A381" s="84" t="s">
        <v>5212</v>
      </c>
      <c r="B381" s="84">
        <v>2</v>
      </c>
      <c r="C381" s="123">
        <v>0.00109104843409983</v>
      </c>
      <c r="D381" s="84" t="s">
        <v>5390</v>
      </c>
      <c r="E381" s="84" t="b">
        <v>0</v>
      </c>
      <c r="F381" s="84" t="b">
        <v>0</v>
      </c>
      <c r="G381" s="84" t="b">
        <v>0</v>
      </c>
    </row>
    <row r="382" spans="1:7" ht="15">
      <c r="A382" s="84" t="s">
        <v>5213</v>
      </c>
      <c r="B382" s="84">
        <v>2</v>
      </c>
      <c r="C382" s="123">
        <v>0.00109104843409983</v>
      </c>
      <c r="D382" s="84" t="s">
        <v>5390</v>
      </c>
      <c r="E382" s="84" t="b">
        <v>0</v>
      </c>
      <c r="F382" s="84" t="b">
        <v>0</v>
      </c>
      <c r="G382" s="84" t="b">
        <v>0</v>
      </c>
    </row>
    <row r="383" spans="1:7" ht="15">
      <c r="A383" s="84" t="s">
        <v>5214</v>
      </c>
      <c r="B383" s="84">
        <v>2</v>
      </c>
      <c r="C383" s="123">
        <v>0.00109104843409983</v>
      </c>
      <c r="D383" s="84" t="s">
        <v>5390</v>
      </c>
      <c r="E383" s="84" t="b">
        <v>0</v>
      </c>
      <c r="F383" s="84" t="b">
        <v>0</v>
      </c>
      <c r="G383" s="84" t="b">
        <v>0</v>
      </c>
    </row>
    <row r="384" spans="1:7" ht="15">
      <c r="A384" s="84" t="s">
        <v>5215</v>
      </c>
      <c r="B384" s="84">
        <v>2</v>
      </c>
      <c r="C384" s="123">
        <v>0.00109104843409983</v>
      </c>
      <c r="D384" s="84" t="s">
        <v>5390</v>
      </c>
      <c r="E384" s="84" t="b">
        <v>0</v>
      </c>
      <c r="F384" s="84" t="b">
        <v>0</v>
      </c>
      <c r="G384" s="84" t="b">
        <v>0</v>
      </c>
    </row>
    <row r="385" spans="1:7" ht="15">
      <c r="A385" s="84" t="s">
        <v>5216</v>
      </c>
      <c r="B385" s="84">
        <v>2</v>
      </c>
      <c r="C385" s="123">
        <v>0.00109104843409983</v>
      </c>
      <c r="D385" s="84" t="s">
        <v>5390</v>
      </c>
      <c r="E385" s="84" t="b">
        <v>0</v>
      </c>
      <c r="F385" s="84" t="b">
        <v>0</v>
      </c>
      <c r="G385" s="84" t="b">
        <v>0</v>
      </c>
    </row>
    <row r="386" spans="1:7" ht="15">
      <c r="A386" s="84" t="s">
        <v>5217</v>
      </c>
      <c r="B386" s="84">
        <v>2</v>
      </c>
      <c r="C386" s="123">
        <v>0.00109104843409983</v>
      </c>
      <c r="D386" s="84" t="s">
        <v>5390</v>
      </c>
      <c r="E386" s="84" t="b">
        <v>0</v>
      </c>
      <c r="F386" s="84" t="b">
        <v>1</v>
      </c>
      <c r="G386" s="84" t="b">
        <v>0</v>
      </c>
    </row>
    <row r="387" spans="1:7" ht="15">
      <c r="A387" s="84" t="s">
        <v>5218</v>
      </c>
      <c r="B387" s="84">
        <v>2</v>
      </c>
      <c r="C387" s="123">
        <v>0.00109104843409983</v>
      </c>
      <c r="D387" s="84" t="s">
        <v>5390</v>
      </c>
      <c r="E387" s="84" t="b">
        <v>1</v>
      </c>
      <c r="F387" s="84" t="b">
        <v>0</v>
      </c>
      <c r="G387" s="84" t="b">
        <v>0</v>
      </c>
    </row>
    <row r="388" spans="1:7" ht="15">
      <c r="A388" s="84" t="s">
        <v>5219</v>
      </c>
      <c r="B388" s="84">
        <v>2</v>
      </c>
      <c r="C388" s="123">
        <v>0.00109104843409983</v>
      </c>
      <c r="D388" s="84" t="s">
        <v>5390</v>
      </c>
      <c r="E388" s="84" t="b">
        <v>0</v>
      </c>
      <c r="F388" s="84" t="b">
        <v>0</v>
      </c>
      <c r="G388" s="84" t="b">
        <v>0</v>
      </c>
    </row>
    <row r="389" spans="1:7" ht="15">
      <c r="A389" s="84" t="s">
        <v>5220</v>
      </c>
      <c r="B389" s="84">
        <v>2</v>
      </c>
      <c r="C389" s="123">
        <v>0.00109104843409983</v>
      </c>
      <c r="D389" s="84" t="s">
        <v>5390</v>
      </c>
      <c r="E389" s="84" t="b">
        <v>0</v>
      </c>
      <c r="F389" s="84" t="b">
        <v>0</v>
      </c>
      <c r="G389" s="84" t="b">
        <v>0</v>
      </c>
    </row>
    <row r="390" spans="1:7" ht="15">
      <c r="A390" s="84" t="s">
        <v>5221</v>
      </c>
      <c r="B390" s="84">
        <v>2</v>
      </c>
      <c r="C390" s="123">
        <v>0.00109104843409983</v>
      </c>
      <c r="D390" s="84" t="s">
        <v>5390</v>
      </c>
      <c r="E390" s="84" t="b">
        <v>0</v>
      </c>
      <c r="F390" s="84" t="b">
        <v>0</v>
      </c>
      <c r="G390" s="84" t="b">
        <v>0</v>
      </c>
    </row>
    <row r="391" spans="1:7" ht="15">
      <c r="A391" s="84" t="s">
        <v>5222</v>
      </c>
      <c r="B391" s="84">
        <v>2</v>
      </c>
      <c r="C391" s="123">
        <v>0.00109104843409983</v>
      </c>
      <c r="D391" s="84" t="s">
        <v>5390</v>
      </c>
      <c r="E391" s="84" t="b">
        <v>0</v>
      </c>
      <c r="F391" s="84" t="b">
        <v>0</v>
      </c>
      <c r="G391" s="84" t="b">
        <v>0</v>
      </c>
    </row>
    <row r="392" spans="1:7" ht="15">
      <c r="A392" s="84" t="s">
        <v>5223</v>
      </c>
      <c r="B392" s="84">
        <v>2</v>
      </c>
      <c r="C392" s="123">
        <v>0.00109104843409983</v>
      </c>
      <c r="D392" s="84" t="s">
        <v>5390</v>
      </c>
      <c r="E392" s="84" t="b">
        <v>0</v>
      </c>
      <c r="F392" s="84" t="b">
        <v>0</v>
      </c>
      <c r="G392" s="84" t="b">
        <v>0</v>
      </c>
    </row>
    <row r="393" spans="1:7" ht="15">
      <c r="A393" s="84" t="s">
        <v>388</v>
      </c>
      <c r="B393" s="84">
        <v>2</v>
      </c>
      <c r="C393" s="123">
        <v>0.00109104843409983</v>
      </c>
      <c r="D393" s="84" t="s">
        <v>5390</v>
      </c>
      <c r="E393" s="84" t="b">
        <v>0</v>
      </c>
      <c r="F393" s="84" t="b">
        <v>0</v>
      </c>
      <c r="G393" s="84" t="b">
        <v>0</v>
      </c>
    </row>
    <row r="394" spans="1:7" ht="15">
      <c r="A394" s="84" t="s">
        <v>5224</v>
      </c>
      <c r="B394" s="84">
        <v>2</v>
      </c>
      <c r="C394" s="123">
        <v>0.00109104843409983</v>
      </c>
      <c r="D394" s="84" t="s">
        <v>5390</v>
      </c>
      <c r="E394" s="84" t="b">
        <v>0</v>
      </c>
      <c r="F394" s="84" t="b">
        <v>0</v>
      </c>
      <c r="G394" s="84" t="b">
        <v>0</v>
      </c>
    </row>
    <row r="395" spans="1:7" ht="15">
      <c r="A395" s="84" t="s">
        <v>5225</v>
      </c>
      <c r="B395" s="84">
        <v>2</v>
      </c>
      <c r="C395" s="123">
        <v>0.00109104843409983</v>
      </c>
      <c r="D395" s="84" t="s">
        <v>5390</v>
      </c>
      <c r="E395" s="84" t="b">
        <v>0</v>
      </c>
      <c r="F395" s="84" t="b">
        <v>0</v>
      </c>
      <c r="G395" s="84" t="b">
        <v>0</v>
      </c>
    </row>
    <row r="396" spans="1:7" ht="15">
      <c r="A396" s="84" t="s">
        <v>5226</v>
      </c>
      <c r="B396" s="84">
        <v>2</v>
      </c>
      <c r="C396" s="123">
        <v>0.00109104843409983</v>
      </c>
      <c r="D396" s="84" t="s">
        <v>5390</v>
      </c>
      <c r="E396" s="84" t="b">
        <v>0</v>
      </c>
      <c r="F396" s="84" t="b">
        <v>0</v>
      </c>
      <c r="G396" s="84" t="b">
        <v>0</v>
      </c>
    </row>
    <row r="397" spans="1:7" ht="15">
      <c r="A397" s="84" t="s">
        <v>5227</v>
      </c>
      <c r="B397" s="84">
        <v>2</v>
      </c>
      <c r="C397" s="123">
        <v>0.00109104843409983</v>
      </c>
      <c r="D397" s="84" t="s">
        <v>5390</v>
      </c>
      <c r="E397" s="84" t="b">
        <v>1</v>
      </c>
      <c r="F397" s="84" t="b">
        <v>0</v>
      </c>
      <c r="G397" s="84" t="b">
        <v>0</v>
      </c>
    </row>
    <row r="398" spans="1:7" ht="15">
      <c r="A398" s="84" t="s">
        <v>5228</v>
      </c>
      <c r="B398" s="84">
        <v>2</v>
      </c>
      <c r="C398" s="123">
        <v>0.00109104843409983</v>
      </c>
      <c r="D398" s="84" t="s">
        <v>5390</v>
      </c>
      <c r="E398" s="84" t="b">
        <v>0</v>
      </c>
      <c r="F398" s="84" t="b">
        <v>0</v>
      </c>
      <c r="G398" s="84" t="b">
        <v>0</v>
      </c>
    </row>
    <row r="399" spans="1:7" ht="15">
      <c r="A399" s="84" t="s">
        <v>5229</v>
      </c>
      <c r="B399" s="84">
        <v>2</v>
      </c>
      <c r="C399" s="123">
        <v>0.00109104843409983</v>
      </c>
      <c r="D399" s="84" t="s">
        <v>5390</v>
      </c>
      <c r="E399" s="84" t="b">
        <v>0</v>
      </c>
      <c r="F399" s="84" t="b">
        <v>0</v>
      </c>
      <c r="G399" s="84" t="b">
        <v>0</v>
      </c>
    </row>
    <row r="400" spans="1:7" ht="15">
      <c r="A400" s="84" t="s">
        <v>5230</v>
      </c>
      <c r="B400" s="84">
        <v>2</v>
      </c>
      <c r="C400" s="123">
        <v>0.00109104843409983</v>
      </c>
      <c r="D400" s="84" t="s">
        <v>5390</v>
      </c>
      <c r="E400" s="84" t="b">
        <v>0</v>
      </c>
      <c r="F400" s="84" t="b">
        <v>0</v>
      </c>
      <c r="G400" s="84" t="b">
        <v>0</v>
      </c>
    </row>
    <row r="401" spans="1:7" ht="15">
      <c r="A401" s="84" t="s">
        <v>5231</v>
      </c>
      <c r="B401" s="84">
        <v>2</v>
      </c>
      <c r="C401" s="123">
        <v>0.00109104843409983</v>
      </c>
      <c r="D401" s="84" t="s">
        <v>5390</v>
      </c>
      <c r="E401" s="84" t="b">
        <v>0</v>
      </c>
      <c r="F401" s="84" t="b">
        <v>0</v>
      </c>
      <c r="G401" s="84" t="b">
        <v>0</v>
      </c>
    </row>
    <row r="402" spans="1:7" ht="15">
      <c r="A402" s="84" t="s">
        <v>5232</v>
      </c>
      <c r="B402" s="84">
        <v>2</v>
      </c>
      <c r="C402" s="123">
        <v>0.00109104843409983</v>
      </c>
      <c r="D402" s="84" t="s">
        <v>5390</v>
      </c>
      <c r="E402" s="84" t="b">
        <v>0</v>
      </c>
      <c r="F402" s="84" t="b">
        <v>0</v>
      </c>
      <c r="G402" s="84" t="b">
        <v>0</v>
      </c>
    </row>
    <row r="403" spans="1:7" ht="15">
      <c r="A403" s="84" t="s">
        <v>5233</v>
      </c>
      <c r="B403" s="84">
        <v>2</v>
      </c>
      <c r="C403" s="123">
        <v>0.0012465391343394897</v>
      </c>
      <c r="D403" s="84" t="s">
        <v>5390</v>
      </c>
      <c r="E403" s="84" t="b">
        <v>0</v>
      </c>
      <c r="F403" s="84" t="b">
        <v>0</v>
      </c>
      <c r="G403" s="84" t="b">
        <v>0</v>
      </c>
    </row>
    <row r="404" spans="1:7" ht="15">
      <c r="A404" s="84" t="s">
        <v>5234</v>
      </c>
      <c r="B404" s="84">
        <v>2</v>
      </c>
      <c r="C404" s="123">
        <v>0.0012465391343394897</v>
      </c>
      <c r="D404" s="84" t="s">
        <v>5390</v>
      </c>
      <c r="E404" s="84" t="b">
        <v>0</v>
      </c>
      <c r="F404" s="84" t="b">
        <v>0</v>
      </c>
      <c r="G404" s="84" t="b">
        <v>0</v>
      </c>
    </row>
    <row r="405" spans="1:7" ht="15">
      <c r="A405" s="84" t="s">
        <v>5235</v>
      </c>
      <c r="B405" s="84">
        <v>2</v>
      </c>
      <c r="C405" s="123">
        <v>0.0012465391343394897</v>
      </c>
      <c r="D405" s="84" t="s">
        <v>5390</v>
      </c>
      <c r="E405" s="84" t="b">
        <v>0</v>
      </c>
      <c r="F405" s="84" t="b">
        <v>0</v>
      </c>
      <c r="G405" s="84" t="b">
        <v>0</v>
      </c>
    </row>
    <row r="406" spans="1:7" ht="15">
      <c r="A406" s="84" t="s">
        <v>5236</v>
      </c>
      <c r="B406" s="84">
        <v>2</v>
      </c>
      <c r="C406" s="123">
        <v>0.00109104843409983</v>
      </c>
      <c r="D406" s="84" t="s">
        <v>5390</v>
      </c>
      <c r="E406" s="84" t="b">
        <v>0</v>
      </c>
      <c r="F406" s="84" t="b">
        <v>0</v>
      </c>
      <c r="G406" s="84" t="b">
        <v>0</v>
      </c>
    </row>
    <row r="407" spans="1:7" ht="15">
      <c r="A407" s="84" t="s">
        <v>5237</v>
      </c>
      <c r="B407" s="84">
        <v>2</v>
      </c>
      <c r="C407" s="123">
        <v>0.00109104843409983</v>
      </c>
      <c r="D407" s="84" t="s">
        <v>5390</v>
      </c>
      <c r="E407" s="84" t="b">
        <v>0</v>
      </c>
      <c r="F407" s="84" t="b">
        <v>0</v>
      </c>
      <c r="G407" s="84" t="b">
        <v>0</v>
      </c>
    </row>
    <row r="408" spans="1:7" ht="15">
      <c r="A408" s="84" t="s">
        <v>502</v>
      </c>
      <c r="B408" s="84">
        <v>2</v>
      </c>
      <c r="C408" s="123">
        <v>0.00109104843409983</v>
      </c>
      <c r="D408" s="84" t="s">
        <v>5390</v>
      </c>
      <c r="E408" s="84" t="b">
        <v>0</v>
      </c>
      <c r="F408" s="84" t="b">
        <v>0</v>
      </c>
      <c r="G408" s="84" t="b">
        <v>0</v>
      </c>
    </row>
    <row r="409" spans="1:7" ht="15">
      <c r="A409" s="84" t="s">
        <v>501</v>
      </c>
      <c r="B409" s="84">
        <v>2</v>
      </c>
      <c r="C409" s="123">
        <v>0.00109104843409983</v>
      </c>
      <c r="D409" s="84" t="s">
        <v>5390</v>
      </c>
      <c r="E409" s="84" t="b">
        <v>0</v>
      </c>
      <c r="F409" s="84" t="b">
        <v>0</v>
      </c>
      <c r="G409" s="84" t="b">
        <v>0</v>
      </c>
    </row>
    <row r="410" spans="1:7" ht="15">
      <c r="A410" s="84" t="s">
        <v>500</v>
      </c>
      <c r="B410" s="84">
        <v>2</v>
      </c>
      <c r="C410" s="123">
        <v>0.00109104843409983</v>
      </c>
      <c r="D410" s="84" t="s">
        <v>5390</v>
      </c>
      <c r="E410" s="84" t="b">
        <v>0</v>
      </c>
      <c r="F410" s="84" t="b">
        <v>0</v>
      </c>
      <c r="G410" s="84" t="b">
        <v>0</v>
      </c>
    </row>
    <row r="411" spans="1:7" ht="15">
      <c r="A411" s="84" t="s">
        <v>499</v>
      </c>
      <c r="B411" s="84">
        <v>2</v>
      </c>
      <c r="C411" s="123">
        <v>0.00109104843409983</v>
      </c>
      <c r="D411" s="84" t="s">
        <v>5390</v>
      </c>
      <c r="E411" s="84" t="b">
        <v>0</v>
      </c>
      <c r="F411" s="84" t="b">
        <v>0</v>
      </c>
      <c r="G411" s="84" t="b">
        <v>0</v>
      </c>
    </row>
    <row r="412" spans="1:7" ht="15">
      <c r="A412" s="84" t="s">
        <v>5238</v>
      </c>
      <c r="B412" s="84">
        <v>2</v>
      </c>
      <c r="C412" s="123">
        <v>0.00109104843409983</v>
      </c>
      <c r="D412" s="84" t="s">
        <v>5390</v>
      </c>
      <c r="E412" s="84" t="b">
        <v>0</v>
      </c>
      <c r="F412" s="84" t="b">
        <v>0</v>
      </c>
      <c r="G412" s="84" t="b">
        <v>0</v>
      </c>
    </row>
    <row r="413" spans="1:7" ht="15">
      <c r="A413" s="84" t="s">
        <v>5239</v>
      </c>
      <c r="B413" s="84">
        <v>2</v>
      </c>
      <c r="C413" s="123">
        <v>0.00109104843409983</v>
      </c>
      <c r="D413" s="84" t="s">
        <v>5390</v>
      </c>
      <c r="E413" s="84" t="b">
        <v>0</v>
      </c>
      <c r="F413" s="84" t="b">
        <v>0</v>
      </c>
      <c r="G413" s="84" t="b">
        <v>0</v>
      </c>
    </row>
    <row r="414" spans="1:7" ht="15">
      <c r="A414" s="84" t="s">
        <v>4195</v>
      </c>
      <c r="B414" s="84">
        <v>2</v>
      </c>
      <c r="C414" s="123">
        <v>0.0012465391343394897</v>
      </c>
      <c r="D414" s="84" t="s">
        <v>5390</v>
      </c>
      <c r="E414" s="84" t="b">
        <v>0</v>
      </c>
      <c r="F414" s="84" t="b">
        <v>0</v>
      </c>
      <c r="G414" s="84" t="b">
        <v>0</v>
      </c>
    </row>
    <row r="415" spans="1:7" ht="15">
      <c r="A415" s="84" t="s">
        <v>5240</v>
      </c>
      <c r="B415" s="84">
        <v>2</v>
      </c>
      <c r="C415" s="123">
        <v>0.0012465391343394897</v>
      </c>
      <c r="D415" s="84" t="s">
        <v>5390</v>
      </c>
      <c r="E415" s="84" t="b">
        <v>0</v>
      </c>
      <c r="F415" s="84" t="b">
        <v>0</v>
      </c>
      <c r="G415" s="84" t="b">
        <v>0</v>
      </c>
    </row>
    <row r="416" spans="1:7" ht="15">
      <c r="A416" s="84" t="s">
        <v>5241</v>
      </c>
      <c r="B416" s="84">
        <v>2</v>
      </c>
      <c r="C416" s="123">
        <v>0.00109104843409983</v>
      </c>
      <c r="D416" s="84" t="s">
        <v>5390</v>
      </c>
      <c r="E416" s="84" t="b">
        <v>0</v>
      </c>
      <c r="F416" s="84" t="b">
        <v>0</v>
      </c>
      <c r="G416" s="84" t="b">
        <v>0</v>
      </c>
    </row>
    <row r="417" spans="1:7" ht="15">
      <c r="A417" s="84" t="s">
        <v>5242</v>
      </c>
      <c r="B417" s="84">
        <v>2</v>
      </c>
      <c r="C417" s="123">
        <v>0.00109104843409983</v>
      </c>
      <c r="D417" s="84" t="s">
        <v>5390</v>
      </c>
      <c r="E417" s="84" t="b">
        <v>1</v>
      </c>
      <c r="F417" s="84" t="b">
        <v>0</v>
      </c>
      <c r="G417" s="84" t="b">
        <v>0</v>
      </c>
    </row>
    <row r="418" spans="1:7" ht="15">
      <c r="A418" s="84" t="s">
        <v>5243</v>
      </c>
      <c r="B418" s="84">
        <v>2</v>
      </c>
      <c r="C418" s="123">
        <v>0.00109104843409983</v>
      </c>
      <c r="D418" s="84" t="s">
        <v>5390</v>
      </c>
      <c r="E418" s="84" t="b">
        <v>0</v>
      </c>
      <c r="F418" s="84" t="b">
        <v>0</v>
      </c>
      <c r="G418" s="84" t="b">
        <v>0</v>
      </c>
    </row>
    <row r="419" spans="1:7" ht="15">
      <c r="A419" s="84" t="s">
        <v>5244</v>
      </c>
      <c r="B419" s="84">
        <v>2</v>
      </c>
      <c r="C419" s="123">
        <v>0.00109104843409983</v>
      </c>
      <c r="D419" s="84" t="s">
        <v>5390</v>
      </c>
      <c r="E419" s="84" t="b">
        <v>0</v>
      </c>
      <c r="F419" s="84" t="b">
        <v>0</v>
      </c>
      <c r="G419" s="84" t="b">
        <v>0</v>
      </c>
    </row>
    <row r="420" spans="1:7" ht="15">
      <c r="A420" s="84" t="s">
        <v>5245</v>
      </c>
      <c r="B420" s="84">
        <v>2</v>
      </c>
      <c r="C420" s="123">
        <v>0.00109104843409983</v>
      </c>
      <c r="D420" s="84" t="s">
        <v>5390</v>
      </c>
      <c r="E420" s="84" t="b">
        <v>0</v>
      </c>
      <c r="F420" s="84" t="b">
        <v>0</v>
      </c>
      <c r="G420" s="84" t="b">
        <v>0</v>
      </c>
    </row>
    <row r="421" spans="1:7" ht="15">
      <c r="A421" s="84" t="s">
        <v>5246</v>
      </c>
      <c r="B421" s="84">
        <v>2</v>
      </c>
      <c r="C421" s="123">
        <v>0.00109104843409983</v>
      </c>
      <c r="D421" s="84" t="s">
        <v>5390</v>
      </c>
      <c r="E421" s="84" t="b">
        <v>0</v>
      </c>
      <c r="F421" s="84" t="b">
        <v>0</v>
      </c>
      <c r="G421" s="84" t="b">
        <v>0</v>
      </c>
    </row>
    <row r="422" spans="1:7" ht="15">
      <c r="A422" s="84" t="s">
        <v>5247</v>
      </c>
      <c r="B422" s="84">
        <v>2</v>
      </c>
      <c r="C422" s="123">
        <v>0.00109104843409983</v>
      </c>
      <c r="D422" s="84" t="s">
        <v>5390</v>
      </c>
      <c r="E422" s="84" t="b">
        <v>0</v>
      </c>
      <c r="F422" s="84" t="b">
        <v>0</v>
      </c>
      <c r="G422" s="84" t="b">
        <v>0</v>
      </c>
    </row>
    <row r="423" spans="1:7" ht="15">
      <c r="A423" s="84" t="s">
        <v>5248</v>
      </c>
      <c r="B423" s="84">
        <v>2</v>
      </c>
      <c r="C423" s="123">
        <v>0.00109104843409983</v>
      </c>
      <c r="D423" s="84" t="s">
        <v>5390</v>
      </c>
      <c r="E423" s="84" t="b">
        <v>0</v>
      </c>
      <c r="F423" s="84" t="b">
        <v>0</v>
      </c>
      <c r="G423" s="84" t="b">
        <v>0</v>
      </c>
    </row>
    <row r="424" spans="1:7" ht="15">
      <c r="A424" s="84" t="s">
        <v>5249</v>
      </c>
      <c r="B424" s="84">
        <v>2</v>
      </c>
      <c r="C424" s="123">
        <v>0.00109104843409983</v>
      </c>
      <c r="D424" s="84" t="s">
        <v>5390</v>
      </c>
      <c r="E424" s="84" t="b">
        <v>0</v>
      </c>
      <c r="F424" s="84" t="b">
        <v>0</v>
      </c>
      <c r="G424" s="84" t="b">
        <v>0</v>
      </c>
    </row>
    <row r="425" spans="1:7" ht="15">
      <c r="A425" s="84" t="s">
        <v>5250</v>
      </c>
      <c r="B425" s="84">
        <v>2</v>
      </c>
      <c r="C425" s="123">
        <v>0.00109104843409983</v>
      </c>
      <c r="D425" s="84" t="s">
        <v>5390</v>
      </c>
      <c r="E425" s="84" t="b">
        <v>0</v>
      </c>
      <c r="F425" s="84" t="b">
        <v>0</v>
      </c>
      <c r="G425" s="84" t="b">
        <v>0</v>
      </c>
    </row>
    <row r="426" spans="1:7" ht="15">
      <c r="A426" s="84" t="s">
        <v>5251</v>
      </c>
      <c r="B426" s="84">
        <v>2</v>
      </c>
      <c r="C426" s="123">
        <v>0.00109104843409983</v>
      </c>
      <c r="D426" s="84" t="s">
        <v>5390</v>
      </c>
      <c r="E426" s="84" t="b">
        <v>0</v>
      </c>
      <c r="F426" s="84" t="b">
        <v>0</v>
      </c>
      <c r="G426" s="84" t="b">
        <v>0</v>
      </c>
    </row>
    <row r="427" spans="1:7" ht="15">
      <c r="A427" s="84" t="s">
        <v>378</v>
      </c>
      <c r="B427" s="84">
        <v>2</v>
      </c>
      <c r="C427" s="123">
        <v>0.00109104843409983</v>
      </c>
      <c r="D427" s="84" t="s">
        <v>5390</v>
      </c>
      <c r="E427" s="84" t="b">
        <v>0</v>
      </c>
      <c r="F427" s="84" t="b">
        <v>0</v>
      </c>
      <c r="G427" s="84" t="b">
        <v>0</v>
      </c>
    </row>
    <row r="428" spans="1:7" ht="15">
      <c r="A428" s="84" t="s">
        <v>5252</v>
      </c>
      <c r="B428" s="84">
        <v>2</v>
      </c>
      <c r="C428" s="123">
        <v>0.00109104843409983</v>
      </c>
      <c r="D428" s="84" t="s">
        <v>5390</v>
      </c>
      <c r="E428" s="84" t="b">
        <v>0</v>
      </c>
      <c r="F428" s="84" t="b">
        <v>0</v>
      </c>
      <c r="G428" s="84" t="b">
        <v>0</v>
      </c>
    </row>
    <row r="429" spans="1:7" ht="15">
      <c r="A429" s="84" t="s">
        <v>5253</v>
      </c>
      <c r="B429" s="84">
        <v>2</v>
      </c>
      <c r="C429" s="123">
        <v>0.00109104843409983</v>
      </c>
      <c r="D429" s="84" t="s">
        <v>5390</v>
      </c>
      <c r="E429" s="84" t="b">
        <v>0</v>
      </c>
      <c r="F429" s="84" t="b">
        <v>1</v>
      </c>
      <c r="G429" s="84" t="b">
        <v>0</v>
      </c>
    </row>
    <row r="430" spans="1:7" ht="15">
      <c r="A430" s="84" t="s">
        <v>5254</v>
      </c>
      <c r="B430" s="84">
        <v>2</v>
      </c>
      <c r="C430" s="123">
        <v>0.00109104843409983</v>
      </c>
      <c r="D430" s="84" t="s">
        <v>5390</v>
      </c>
      <c r="E430" s="84" t="b">
        <v>0</v>
      </c>
      <c r="F430" s="84" t="b">
        <v>0</v>
      </c>
      <c r="G430" s="84" t="b">
        <v>0</v>
      </c>
    </row>
    <row r="431" spans="1:7" ht="15">
      <c r="A431" s="84" t="s">
        <v>5255</v>
      </c>
      <c r="B431" s="84">
        <v>2</v>
      </c>
      <c r="C431" s="123">
        <v>0.00109104843409983</v>
      </c>
      <c r="D431" s="84" t="s">
        <v>5390</v>
      </c>
      <c r="E431" s="84" t="b">
        <v>0</v>
      </c>
      <c r="F431" s="84" t="b">
        <v>0</v>
      </c>
      <c r="G431" s="84" t="b">
        <v>0</v>
      </c>
    </row>
    <row r="432" spans="1:7" ht="15">
      <c r="A432" s="84" t="s">
        <v>5256</v>
      </c>
      <c r="B432" s="84">
        <v>2</v>
      </c>
      <c r="C432" s="123">
        <v>0.00109104843409983</v>
      </c>
      <c r="D432" s="84" t="s">
        <v>5390</v>
      </c>
      <c r="E432" s="84" t="b">
        <v>0</v>
      </c>
      <c r="F432" s="84" t="b">
        <v>0</v>
      </c>
      <c r="G432" s="84" t="b">
        <v>0</v>
      </c>
    </row>
    <row r="433" spans="1:7" ht="15">
      <c r="A433" s="84" t="s">
        <v>5257</v>
      </c>
      <c r="B433" s="84">
        <v>2</v>
      </c>
      <c r="C433" s="123">
        <v>0.00109104843409983</v>
      </c>
      <c r="D433" s="84" t="s">
        <v>5390</v>
      </c>
      <c r="E433" s="84" t="b">
        <v>0</v>
      </c>
      <c r="F433" s="84" t="b">
        <v>0</v>
      </c>
      <c r="G433" s="84" t="b">
        <v>0</v>
      </c>
    </row>
    <row r="434" spans="1:7" ht="15">
      <c r="A434" s="84" t="s">
        <v>5258</v>
      </c>
      <c r="B434" s="84">
        <v>2</v>
      </c>
      <c r="C434" s="123">
        <v>0.00109104843409983</v>
      </c>
      <c r="D434" s="84" t="s">
        <v>5390</v>
      </c>
      <c r="E434" s="84" t="b">
        <v>0</v>
      </c>
      <c r="F434" s="84" t="b">
        <v>0</v>
      </c>
      <c r="G434" s="84" t="b">
        <v>0</v>
      </c>
    </row>
    <row r="435" spans="1:7" ht="15">
      <c r="A435" s="84" t="s">
        <v>5259</v>
      </c>
      <c r="B435" s="84">
        <v>2</v>
      </c>
      <c r="C435" s="123">
        <v>0.00109104843409983</v>
      </c>
      <c r="D435" s="84" t="s">
        <v>5390</v>
      </c>
      <c r="E435" s="84" t="b">
        <v>0</v>
      </c>
      <c r="F435" s="84" t="b">
        <v>0</v>
      </c>
      <c r="G435" s="84" t="b">
        <v>0</v>
      </c>
    </row>
    <row r="436" spans="1:7" ht="15">
      <c r="A436" s="84" t="s">
        <v>5260</v>
      </c>
      <c r="B436" s="84">
        <v>2</v>
      </c>
      <c r="C436" s="123">
        <v>0.00109104843409983</v>
      </c>
      <c r="D436" s="84" t="s">
        <v>5390</v>
      </c>
      <c r="E436" s="84" t="b">
        <v>0</v>
      </c>
      <c r="F436" s="84" t="b">
        <v>0</v>
      </c>
      <c r="G436" s="84" t="b">
        <v>0</v>
      </c>
    </row>
    <row r="437" spans="1:7" ht="15">
      <c r="A437" s="84" t="s">
        <v>5261</v>
      </c>
      <c r="B437" s="84">
        <v>2</v>
      </c>
      <c r="C437" s="123">
        <v>0.00109104843409983</v>
      </c>
      <c r="D437" s="84" t="s">
        <v>5390</v>
      </c>
      <c r="E437" s="84" t="b">
        <v>0</v>
      </c>
      <c r="F437" s="84" t="b">
        <v>0</v>
      </c>
      <c r="G437" s="84" t="b">
        <v>0</v>
      </c>
    </row>
    <row r="438" spans="1:7" ht="15">
      <c r="A438" s="84" t="s">
        <v>5262</v>
      </c>
      <c r="B438" s="84">
        <v>2</v>
      </c>
      <c r="C438" s="123">
        <v>0.00109104843409983</v>
      </c>
      <c r="D438" s="84" t="s">
        <v>5390</v>
      </c>
      <c r="E438" s="84" t="b">
        <v>0</v>
      </c>
      <c r="F438" s="84" t="b">
        <v>0</v>
      </c>
      <c r="G438" s="84" t="b">
        <v>0</v>
      </c>
    </row>
    <row r="439" spans="1:7" ht="15">
      <c r="A439" s="84" t="s">
        <v>5263</v>
      </c>
      <c r="B439" s="84">
        <v>2</v>
      </c>
      <c r="C439" s="123">
        <v>0.00109104843409983</v>
      </c>
      <c r="D439" s="84" t="s">
        <v>5390</v>
      </c>
      <c r="E439" s="84" t="b">
        <v>0</v>
      </c>
      <c r="F439" s="84" t="b">
        <v>0</v>
      </c>
      <c r="G439" s="84" t="b">
        <v>0</v>
      </c>
    </row>
    <row r="440" spans="1:7" ht="15">
      <c r="A440" s="84" t="s">
        <v>5264</v>
      </c>
      <c r="B440" s="84">
        <v>2</v>
      </c>
      <c r="C440" s="123">
        <v>0.00109104843409983</v>
      </c>
      <c r="D440" s="84" t="s">
        <v>5390</v>
      </c>
      <c r="E440" s="84" t="b">
        <v>0</v>
      </c>
      <c r="F440" s="84" t="b">
        <v>0</v>
      </c>
      <c r="G440" s="84" t="b">
        <v>0</v>
      </c>
    </row>
    <row r="441" spans="1:7" ht="15">
      <c r="A441" s="84" t="s">
        <v>5265</v>
      </c>
      <c r="B441" s="84">
        <v>2</v>
      </c>
      <c r="C441" s="123">
        <v>0.00109104843409983</v>
      </c>
      <c r="D441" s="84" t="s">
        <v>5390</v>
      </c>
      <c r="E441" s="84" t="b">
        <v>0</v>
      </c>
      <c r="F441" s="84" t="b">
        <v>0</v>
      </c>
      <c r="G441" s="84" t="b">
        <v>0</v>
      </c>
    </row>
    <row r="442" spans="1:7" ht="15">
      <c r="A442" s="84" t="s">
        <v>5266</v>
      </c>
      <c r="B442" s="84">
        <v>2</v>
      </c>
      <c r="C442" s="123">
        <v>0.00109104843409983</v>
      </c>
      <c r="D442" s="84" t="s">
        <v>5390</v>
      </c>
      <c r="E442" s="84" t="b">
        <v>0</v>
      </c>
      <c r="F442" s="84" t="b">
        <v>0</v>
      </c>
      <c r="G442" s="84" t="b">
        <v>0</v>
      </c>
    </row>
    <row r="443" spans="1:7" ht="15">
      <c r="A443" s="84" t="s">
        <v>5267</v>
      </c>
      <c r="B443" s="84">
        <v>2</v>
      </c>
      <c r="C443" s="123">
        <v>0.00109104843409983</v>
      </c>
      <c r="D443" s="84" t="s">
        <v>5390</v>
      </c>
      <c r="E443" s="84" t="b">
        <v>0</v>
      </c>
      <c r="F443" s="84" t="b">
        <v>0</v>
      </c>
      <c r="G443" s="84" t="b">
        <v>0</v>
      </c>
    </row>
    <row r="444" spans="1:7" ht="15">
      <c r="A444" s="84" t="s">
        <v>5268</v>
      </c>
      <c r="B444" s="84">
        <v>2</v>
      </c>
      <c r="C444" s="123">
        <v>0.00109104843409983</v>
      </c>
      <c r="D444" s="84" t="s">
        <v>5390</v>
      </c>
      <c r="E444" s="84" t="b">
        <v>1</v>
      </c>
      <c r="F444" s="84" t="b">
        <v>0</v>
      </c>
      <c r="G444" s="84" t="b">
        <v>0</v>
      </c>
    </row>
    <row r="445" spans="1:7" ht="15">
      <c r="A445" s="84" t="s">
        <v>5269</v>
      </c>
      <c r="B445" s="84">
        <v>2</v>
      </c>
      <c r="C445" s="123">
        <v>0.00109104843409983</v>
      </c>
      <c r="D445" s="84" t="s">
        <v>5390</v>
      </c>
      <c r="E445" s="84" t="b">
        <v>0</v>
      </c>
      <c r="F445" s="84" t="b">
        <v>0</v>
      </c>
      <c r="G445" s="84" t="b">
        <v>0</v>
      </c>
    </row>
    <row r="446" spans="1:7" ht="15">
      <c r="A446" s="84" t="s">
        <v>5270</v>
      </c>
      <c r="B446" s="84">
        <v>2</v>
      </c>
      <c r="C446" s="123">
        <v>0.00109104843409983</v>
      </c>
      <c r="D446" s="84" t="s">
        <v>5390</v>
      </c>
      <c r="E446" s="84" t="b">
        <v>0</v>
      </c>
      <c r="F446" s="84" t="b">
        <v>0</v>
      </c>
      <c r="G446" s="84" t="b">
        <v>0</v>
      </c>
    </row>
    <row r="447" spans="1:7" ht="15">
      <c r="A447" s="84" t="s">
        <v>5271</v>
      </c>
      <c r="B447" s="84">
        <v>2</v>
      </c>
      <c r="C447" s="123">
        <v>0.00109104843409983</v>
      </c>
      <c r="D447" s="84" t="s">
        <v>5390</v>
      </c>
      <c r="E447" s="84" t="b">
        <v>0</v>
      </c>
      <c r="F447" s="84" t="b">
        <v>0</v>
      </c>
      <c r="G447" s="84" t="b">
        <v>0</v>
      </c>
    </row>
    <row r="448" spans="1:7" ht="15">
      <c r="A448" s="84" t="s">
        <v>5272</v>
      </c>
      <c r="B448" s="84">
        <v>2</v>
      </c>
      <c r="C448" s="123">
        <v>0.00109104843409983</v>
      </c>
      <c r="D448" s="84" t="s">
        <v>5390</v>
      </c>
      <c r="E448" s="84" t="b">
        <v>0</v>
      </c>
      <c r="F448" s="84" t="b">
        <v>0</v>
      </c>
      <c r="G448" s="84" t="b">
        <v>0</v>
      </c>
    </row>
    <row r="449" spans="1:7" ht="15">
      <c r="A449" s="84" t="s">
        <v>5273</v>
      </c>
      <c r="B449" s="84">
        <v>2</v>
      </c>
      <c r="C449" s="123">
        <v>0.0012465391343394897</v>
      </c>
      <c r="D449" s="84" t="s">
        <v>5390</v>
      </c>
      <c r="E449" s="84" t="b">
        <v>0</v>
      </c>
      <c r="F449" s="84" t="b">
        <v>0</v>
      </c>
      <c r="G449" s="84" t="b">
        <v>0</v>
      </c>
    </row>
    <row r="450" spans="1:7" ht="15">
      <c r="A450" s="84" t="s">
        <v>5274</v>
      </c>
      <c r="B450" s="84">
        <v>2</v>
      </c>
      <c r="C450" s="123">
        <v>0.00109104843409983</v>
      </c>
      <c r="D450" s="84" t="s">
        <v>5390</v>
      </c>
      <c r="E450" s="84" t="b">
        <v>0</v>
      </c>
      <c r="F450" s="84" t="b">
        <v>0</v>
      </c>
      <c r="G450" s="84" t="b">
        <v>0</v>
      </c>
    </row>
    <row r="451" spans="1:7" ht="15">
      <c r="A451" s="84" t="s">
        <v>5275</v>
      </c>
      <c r="B451" s="84">
        <v>2</v>
      </c>
      <c r="C451" s="123">
        <v>0.00109104843409983</v>
      </c>
      <c r="D451" s="84" t="s">
        <v>5390</v>
      </c>
      <c r="E451" s="84" t="b">
        <v>0</v>
      </c>
      <c r="F451" s="84" t="b">
        <v>0</v>
      </c>
      <c r="G451" s="84" t="b">
        <v>0</v>
      </c>
    </row>
    <row r="452" spans="1:7" ht="15">
      <c r="A452" s="84" t="s">
        <v>5276</v>
      </c>
      <c r="B452" s="84">
        <v>2</v>
      </c>
      <c r="C452" s="123">
        <v>0.00109104843409983</v>
      </c>
      <c r="D452" s="84" t="s">
        <v>5390</v>
      </c>
      <c r="E452" s="84" t="b">
        <v>0</v>
      </c>
      <c r="F452" s="84" t="b">
        <v>0</v>
      </c>
      <c r="G452" s="84" t="b">
        <v>0</v>
      </c>
    </row>
    <row r="453" spans="1:7" ht="15">
      <c r="A453" s="84" t="s">
        <v>5277</v>
      </c>
      <c r="B453" s="84">
        <v>2</v>
      </c>
      <c r="C453" s="123">
        <v>0.00109104843409983</v>
      </c>
      <c r="D453" s="84" t="s">
        <v>5390</v>
      </c>
      <c r="E453" s="84" t="b">
        <v>0</v>
      </c>
      <c r="F453" s="84" t="b">
        <v>0</v>
      </c>
      <c r="G453" s="84" t="b">
        <v>0</v>
      </c>
    </row>
    <row r="454" spans="1:7" ht="15">
      <c r="A454" s="84" t="s">
        <v>5278</v>
      </c>
      <c r="B454" s="84">
        <v>2</v>
      </c>
      <c r="C454" s="123">
        <v>0.00109104843409983</v>
      </c>
      <c r="D454" s="84" t="s">
        <v>5390</v>
      </c>
      <c r="E454" s="84" t="b">
        <v>0</v>
      </c>
      <c r="F454" s="84" t="b">
        <v>0</v>
      </c>
      <c r="G454" s="84" t="b">
        <v>0</v>
      </c>
    </row>
    <row r="455" spans="1:7" ht="15">
      <c r="A455" s="84" t="s">
        <v>4229</v>
      </c>
      <c r="B455" s="84">
        <v>2</v>
      </c>
      <c r="C455" s="123">
        <v>0.0012465391343394897</v>
      </c>
      <c r="D455" s="84" t="s">
        <v>5390</v>
      </c>
      <c r="E455" s="84" t="b">
        <v>0</v>
      </c>
      <c r="F455" s="84" t="b">
        <v>0</v>
      </c>
      <c r="G455" s="84" t="b">
        <v>0</v>
      </c>
    </row>
    <row r="456" spans="1:7" ht="15">
      <c r="A456" s="84" t="s">
        <v>5279</v>
      </c>
      <c r="B456" s="84">
        <v>2</v>
      </c>
      <c r="C456" s="123">
        <v>0.00109104843409983</v>
      </c>
      <c r="D456" s="84" t="s">
        <v>5390</v>
      </c>
      <c r="E456" s="84" t="b">
        <v>0</v>
      </c>
      <c r="F456" s="84" t="b">
        <v>0</v>
      </c>
      <c r="G456" s="84" t="b">
        <v>0</v>
      </c>
    </row>
    <row r="457" spans="1:7" ht="15">
      <c r="A457" s="84" t="s">
        <v>5280</v>
      </c>
      <c r="B457" s="84">
        <v>2</v>
      </c>
      <c r="C457" s="123">
        <v>0.00109104843409983</v>
      </c>
      <c r="D457" s="84" t="s">
        <v>5390</v>
      </c>
      <c r="E457" s="84" t="b">
        <v>0</v>
      </c>
      <c r="F457" s="84" t="b">
        <v>0</v>
      </c>
      <c r="G457" s="84" t="b">
        <v>0</v>
      </c>
    </row>
    <row r="458" spans="1:7" ht="15">
      <c r="A458" s="84" t="s">
        <v>5281</v>
      </c>
      <c r="B458" s="84">
        <v>2</v>
      </c>
      <c r="C458" s="123">
        <v>0.00109104843409983</v>
      </c>
      <c r="D458" s="84" t="s">
        <v>5390</v>
      </c>
      <c r="E458" s="84" t="b">
        <v>0</v>
      </c>
      <c r="F458" s="84" t="b">
        <v>0</v>
      </c>
      <c r="G458" s="84" t="b">
        <v>0</v>
      </c>
    </row>
    <row r="459" spans="1:7" ht="15">
      <c r="A459" s="84" t="s">
        <v>5282</v>
      </c>
      <c r="B459" s="84">
        <v>2</v>
      </c>
      <c r="C459" s="123">
        <v>0.00109104843409983</v>
      </c>
      <c r="D459" s="84" t="s">
        <v>5390</v>
      </c>
      <c r="E459" s="84" t="b">
        <v>0</v>
      </c>
      <c r="F459" s="84" t="b">
        <v>0</v>
      </c>
      <c r="G459" s="84" t="b">
        <v>0</v>
      </c>
    </row>
    <row r="460" spans="1:7" ht="15">
      <c r="A460" s="84" t="s">
        <v>5283</v>
      </c>
      <c r="B460" s="84">
        <v>2</v>
      </c>
      <c r="C460" s="123">
        <v>0.00109104843409983</v>
      </c>
      <c r="D460" s="84" t="s">
        <v>5390</v>
      </c>
      <c r="E460" s="84" t="b">
        <v>0</v>
      </c>
      <c r="F460" s="84" t="b">
        <v>0</v>
      </c>
      <c r="G460" s="84" t="b">
        <v>0</v>
      </c>
    </row>
    <row r="461" spans="1:7" ht="15">
      <c r="A461" s="84" t="s">
        <v>4124</v>
      </c>
      <c r="B461" s="84">
        <v>2</v>
      </c>
      <c r="C461" s="123">
        <v>0.00109104843409983</v>
      </c>
      <c r="D461" s="84" t="s">
        <v>5390</v>
      </c>
      <c r="E461" s="84" t="b">
        <v>0</v>
      </c>
      <c r="F461" s="84" t="b">
        <v>0</v>
      </c>
      <c r="G461" s="84" t="b">
        <v>0</v>
      </c>
    </row>
    <row r="462" spans="1:7" ht="15">
      <c r="A462" s="84" t="s">
        <v>5284</v>
      </c>
      <c r="B462" s="84">
        <v>2</v>
      </c>
      <c r="C462" s="123">
        <v>0.00109104843409983</v>
      </c>
      <c r="D462" s="84" t="s">
        <v>5390</v>
      </c>
      <c r="E462" s="84" t="b">
        <v>0</v>
      </c>
      <c r="F462" s="84" t="b">
        <v>1</v>
      </c>
      <c r="G462" s="84" t="b">
        <v>0</v>
      </c>
    </row>
    <row r="463" spans="1:7" ht="15">
      <c r="A463" s="84" t="s">
        <v>5285</v>
      </c>
      <c r="B463" s="84">
        <v>2</v>
      </c>
      <c r="C463" s="123">
        <v>0.00109104843409983</v>
      </c>
      <c r="D463" s="84" t="s">
        <v>5390</v>
      </c>
      <c r="E463" s="84" t="b">
        <v>0</v>
      </c>
      <c r="F463" s="84" t="b">
        <v>0</v>
      </c>
      <c r="G463" s="84" t="b">
        <v>0</v>
      </c>
    </row>
    <row r="464" spans="1:7" ht="15">
      <c r="A464" s="84" t="s">
        <v>5286</v>
      </c>
      <c r="B464" s="84">
        <v>2</v>
      </c>
      <c r="C464" s="123">
        <v>0.00109104843409983</v>
      </c>
      <c r="D464" s="84" t="s">
        <v>5390</v>
      </c>
      <c r="E464" s="84" t="b">
        <v>0</v>
      </c>
      <c r="F464" s="84" t="b">
        <v>0</v>
      </c>
      <c r="G464" s="84" t="b">
        <v>0</v>
      </c>
    </row>
    <row r="465" spans="1:7" ht="15">
      <c r="A465" s="84" t="s">
        <v>5287</v>
      </c>
      <c r="B465" s="84">
        <v>2</v>
      </c>
      <c r="C465" s="123">
        <v>0.00109104843409983</v>
      </c>
      <c r="D465" s="84" t="s">
        <v>5390</v>
      </c>
      <c r="E465" s="84" t="b">
        <v>0</v>
      </c>
      <c r="F465" s="84" t="b">
        <v>0</v>
      </c>
      <c r="G465" s="84" t="b">
        <v>0</v>
      </c>
    </row>
    <row r="466" spans="1:7" ht="15">
      <c r="A466" s="84" t="s">
        <v>4235</v>
      </c>
      <c r="B466" s="84">
        <v>2</v>
      </c>
      <c r="C466" s="123">
        <v>0.0012465391343394897</v>
      </c>
      <c r="D466" s="84" t="s">
        <v>5390</v>
      </c>
      <c r="E466" s="84" t="b">
        <v>0</v>
      </c>
      <c r="F466" s="84" t="b">
        <v>0</v>
      </c>
      <c r="G466" s="84" t="b">
        <v>0</v>
      </c>
    </row>
    <row r="467" spans="1:7" ht="15">
      <c r="A467" s="84" t="s">
        <v>5288</v>
      </c>
      <c r="B467" s="84">
        <v>2</v>
      </c>
      <c r="C467" s="123">
        <v>0.00109104843409983</v>
      </c>
      <c r="D467" s="84" t="s">
        <v>5390</v>
      </c>
      <c r="E467" s="84" t="b">
        <v>1</v>
      </c>
      <c r="F467" s="84" t="b">
        <v>0</v>
      </c>
      <c r="G467" s="84" t="b">
        <v>0</v>
      </c>
    </row>
    <row r="468" spans="1:7" ht="15">
      <c r="A468" s="84" t="s">
        <v>5289</v>
      </c>
      <c r="B468" s="84">
        <v>2</v>
      </c>
      <c r="C468" s="123">
        <v>0.0012465391343394897</v>
      </c>
      <c r="D468" s="84" t="s">
        <v>5390</v>
      </c>
      <c r="E468" s="84" t="b">
        <v>0</v>
      </c>
      <c r="F468" s="84" t="b">
        <v>0</v>
      </c>
      <c r="G468" s="84" t="b">
        <v>0</v>
      </c>
    </row>
    <row r="469" spans="1:7" ht="15">
      <c r="A469" s="84" t="s">
        <v>5290</v>
      </c>
      <c r="B469" s="84">
        <v>2</v>
      </c>
      <c r="C469" s="123">
        <v>0.0012465391343394897</v>
      </c>
      <c r="D469" s="84" t="s">
        <v>5390</v>
      </c>
      <c r="E469" s="84" t="b">
        <v>0</v>
      </c>
      <c r="F469" s="84" t="b">
        <v>0</v>
      </c>
      <c r="G469" s="84" t="b">
        <v>0</v>
      </c>
    </row>
    <row r="470" spans="1:7" ht="15">
      <c r="A470" s="84" t="s">
        <v>5291</v>
      </c>
      <c r="B470" s="84">
        <v>2</v>
      </c>
      <c r="C470" s="123">
        <v>0.00109104843409983</v>
      </c>
      <c r="D470" s="84" t="s">
        <v>5390</v>
      </c>
      <c r="E470" s="84" t="b">
        <v>0</v>
      </c>
      <c r="F470" s="84" t="b">
        <v>0</v>
      </c>
      <c r="G470" s="84" t="b">
        <v>0</v>
      </c>
    </row>
    <row r="471" spans="1:7" ht="15">
      <c r="A471" s="84" t="s">
        <v>5292</v>
      </c>
      <c r="B471" s="84">
        <v>2</v>
      </c>
      <c r="C471" s="123">
        <v>0.00109104843409983</v>
      </c>
      <c r="D471" s="84" t="s">
        <v>5390</v>
      </c>
      <c r="E471" s="84" t="b">
        <v>0</v>
      </c>
      <c r="F471" s="84" t="b">
        <v>0</v>
      </c>
      <c r="G471" s="84" t="b">
        <v>0</v>
      </c>
    </row>
    <row r="472" spans="1:7" ht="15">
      <c r="A472" s="84" t="s">
        <v>5293</v>
      </c>
      <c r="B472" s="84">
        <v>2</v>
      </c>
      <c r="C472" s="123">
        <v>0.00109104843409983</v>
      </c>
      <c r="D472" s="84" t="s">
        <v>5390</v>
      </c>
      <c r="E472" s="84" t="b">
        <v>0</v>
      </c>
      <c r="F472" s="84" t="b">
        <v>0</v>
      </c>
      <c r="G472" s="84" t="b">
        <v>0</v>
      </c>
    </row>
    <row r="473" spans="1:7" ht="15">
      <c r="A473" s="84" t="s">
        <v>4212</v>
      </c>
      <c r="B473" s="84">
        <v>2</v>
      </c>
      <c r="C473" s="123">
        <v>0.00109104843409983</v>
      </c>
      <c r="D473" s="84" t="s">
        <v>5390</v>
      </c>
      <c r="E473" s="84" t="b">
        <v>0</v>
      </c>
      <c r="F473" s="84" t="b">
        <v>0</v>
      </c>
      <c r="G473" s="84" t="b">
        <v>0</v>
      </c>
    </row>
    <row r="474" spans="1:7" ht="15">
      <c r="A474" s="84" t="s">
        <v>5294</v>
      </c>
      <c r="B474" s="84">
        <v>2</v>
      </c>
      <c r="C474" s="123">
        <v>0.00109104843409983</v>
      </c>
      <c r="D474" s="84" t="s">
        <v>5390</v>
      </c>
      <c r="E474" s="84" t="b">
        <v>0</v>
      </c>
      <c r="F474" s="84" t="b">
        <v>0</v>
      </c>
      <c r="G474" s="84" t="b">
        <v>0</v>
      </c>
    </row>
    <row r="475" spans="1:7" ht="15">
      <c r="A475" s="84" t="s">
        <v>5295</v>
      </c>
      <c r="B475" s="84">
        <v>2</v>
      </c>
      <c r="C475" s="123">
        <v>0.00109104843409983</v>
      </c>
      <c r="D475" s="84" t="s">
        <v>5390</v>
      </c>
      <c r="E475" s="84" t="b">
        <v>0</v>
      </c>
      <c r="F475" s="84" t="b">
        <v>0</v>
      </c>
      <c r="G475" s="84" t="b">
        <v>0</v>
      </c>
    </row>
    <row r="476" spans="1:7" ht="15">
      <c r="A476" s="84" t="s">
        <v>5296</v>
      </c>
      <c r="B476" s="84">
        <v>2</v>
      </c>
      <c r="C476" s="123">
        <v>0.00109104843409983</v>
      </c>
      <c r="D476" s="84" t="s">
        <v>5390</v>
      </c>
      <c r="E476" s="84" t="b">
        <v>0</v>
      </c>
      <c r="F476" s="84" t="b">
        <v>0</v>
      </c>
      <c r="G476" s="84" t="b">
        <v>0</v>
      </c>
    </row>
    <row r="477" spans="1:7" ht="15">
      <c r="A477" s="84" t="s">
        <v>5297</v>
      </c>
      <c r="B477" s="84">
        <v>2</v>
      </c>
      <c r="C477" s="123">
        <v>0.00109104843409983</v>
      </c>
      <c r="D477" s="84" t="s">
        <v>5390</v>
      </c>
      <c r="E477" s="84" t="b">
        <v>0</v>
      </c>
      <c r="F477" s="84" t="b">
        <v>0</v>
      </c>
      <c r="G477" s="84" t="b">
        <v>0</v>
      </c>
    </row>
    <row r="478" spans="1:7" ht="15">
      <c r="A478" s="84" t="s">
        <v>5298</v>
      </c>
      <c r="B478" s="84">
        <v>2</v>
      </c>
      <c r="C478" s="123">
        <v>0.00109104843409983</v>
      </c>
      <c r="D478" s="84" t="s">
        <v>5390</v>
      </c>
      <c r="E478" s="84" t="b">
        <v>0</v>
      </c>
      <c r="F478" s="84" t="b">
        <v>0</v>
      </c>
      <c r="G478" s="84" t="b">
        <v>0</v>
      </c>
    </row>
    <row r="479" spans="1:7" ht="15">
      <c r="A479" s="84" t="s">
        <v>5299</v>
      </c>
      <c r="B479" s="84">
        <v>2</v>
      </c>
      <c r="C479" s="123">
        <v>0.00109104843409983</v>
      </c>
      <c r="D479" s="84" t="s">
        <v>5390</v>
      </c>
      <c r="E479" s="84" t="b">
        <v>0</v>
      </c>
      <c r="F479" s="84" t="b">
        <v>0</v>
      </c>
      <c r="G479" s="84" t="b">
        <v>0</v>
      </c>
    </row>
    <row r="480" spans="1:7" ht="15">
      <c r="A480" s="84" t="s">
        <v>5300</v>
      </c>
      <c r="B480" s="84">
        <v>2</v>
      </c>
      <c r="C480" s="123">
        <v>0.0012465391343394897</v>
      </c>
      <c r="D480" s="84" t="s">
        <v>5390</v>
      </c>
      <c r="E480" s="84" t="b">
        <v>0</v>
      </c>
      <c r="F480" s="84" t="b">
        <v>0</v>
      </c>
      <c r="G480" s="84" t="b">
        <v>0</v>
      </c>
    </row>
    <row r="481" spans="1:7" ht="15">
      <c r="A481" s="84" t="s">
        <v>5301</v>
      </c>
      <c r="B481" s="84">
        <v>2</v>
      </c>
      <c r="C481" s="123">
        <v>0.00109104843409983</v>
      </c>
      <c r="D481" s="84" t="s">
        <v>5390</v>
      </c>
      <c r="E481" s="84" t="b">
        <v>0</v>
      </c>
      <c r="F481" s="84" t="b">
        <v>0</v>
      </c>
      <c r="G481" s="84" t="b">
        <v>0</v>
      </c>
    </row>
    <row r="482" spans="1:7" ht="15">
      <c r="A482" s="84" t="s">
        <v>5302</v>
      </c>
      <c r="B482" s="84">
        <v>2</v>
      </c>
      <c r="C482" s="123">
        <v>0.0012465391343394897</v>
      </c>
      <c r="D482" s="84" t="s">
        <v>5390</v>
      </c>
      <c r="E482" s="84" t="b">
        <v>0</v>
      </c>
      <c r="F482" s="84" t="b">
        <v>0</v>
      </c>
      <c r="G482" s="84" t="b">
        <v>0</v>
      </c>
    </row>
    <row r="483" spans="1:7" ht="15">
      <c r="A483" s="84" t="s">
        <v>5303</v>
      </c>
      <c r="B483" s="84">
        <v>2</v>
      </c>
      <c r="C483" s="123">
        <v>0.00109104843409983</v>
      </c>
      <c r="D483" s="84" t="s">
        <v>5390</v>
      </c>
      <c r="E483" s="84" t="b">
        <v>0</v>
      </c>
      <c r="F483" s="84" t="b">
        <v>0</v>
      </c>
      <c r="G483" s="84" t="b">
        <v>0</v>
      </c>
    </row>
    <row r="484" spans="1:7" ht="15">
      <c r="A484" s="84" t="s">
        <v>5304</v>
      </c>
      <c r="B484" s="84">
        <v>2</v>
      </c>
      <c r="C484" s="123">
        <v>0.00109104843409983</v>
      </c>
      <c r="D484" s="84" t="s">
        <v>5390</v>
      </c>
      <c r="E484" s="84" t="b">
        <v>0</v>
      </c>
      <c r="F484" s="84" t="b">
        <v>0</v>
      </c>
      <c r="G484" s="84" t="b">
        <v>0</v>
      </c>
    </row>
    <row r="485" spans="1:7" ht="15">
      <c r="A485" s="84" t="s">
        <v>5305</v>
      </c>
      <c r="B485" s="84">
        <v>2</v>
      </c>
      <c r="C485" s="123">
        <v>0.00109104843409983</v>
      </c>
      <c r="D485" s="84" t="s">
        <v>5390</v>
      </c>
      <c r="E485" s="84" t="b">
        <v>0</v>
      </c>
      <c r="F485" s="84" t="b">
        <v>0</v>
      </c>
      <c r="G485" s="84" t="b">
        <v>0</v>
      </c>
    </row>
    <row r="486" spans="1:7" ht="15">
      <c r="A486" s="84" t="s">
        <v>5306</v>
      </c>
      <c r="B486" s="84">
        <v>2</v>
      </c>
      <c r="C486" s="123">
        <v>0.00109104843409983</v>
      </c>
      <c r="D486" s="84" t="s">
        <v>5390</v>
      </c>
      <c r="E486" s="84" t="b">
        <v>0</v>
      </c>
      <c r="F486" s="84" t="b">
        <v>0</v>
      </c>
      <c r="G486" s="84" t="b">
        <v>0</v>
      </c>
    </row>
    <row r="487" spans="1:7" ht="15">
      <c r="A487" s="84" t="s">
        <v>5307</v>
      </c>
      <c r="B487" s="84">
        <v>2</v>
      </c>
      <c r="C487" s="123">
        <v>0.00109104843409983</v>
      </c>
      <c r="D487" s="84" t="s">
        <v>5390</v>
      </c>
      <c r="E487" s="84" t="b">
        <v>0</v>
      </c>
      <c r="F487" s="84" t="b">
        <v>0</v>
      </c>
      <c r="G487" s="84" t="b">
        <v>0</v>
      </c>
    </row>
    <row r="488" spans="1:7" ht="15">
      <c r="A488" s="84" t="s">
        <v>5308</v>
      </c>
      <c r="B488" s="84">
        <v>2</v>
      </c>
      <c r="C488" s="123">
        <v>0.00109104843409983</v>
      </c>
      <c r="D488" s="84" t="s">
        <v>5390</v>
      </c>
      <c r="E488" s="84" t="b">
        <v>0</v>
      </c>
      <c r="F488" s="84" t="b">
        <v>0</v>
      </c>
      <c r="G488" s="84" t="b">
        <v>0</v>
      </c>
    </row>
    <row r="489" spans="1:7" ht="15">
      <c r="A489" s="84" t="s">
        <v>5309</v>
      </c>
      <c r="B489" s="84">
        <v>2</v>
      </c>
      <c r="C489" s="123">
        <v>0.00109104843409983</v>
      </c>
      <c r="D489" s="84" t="s">
        <v>5390</v>
      </c>
      <c r="E489" s="84" t="b">
        <v>0</v>
      </c>
      <c r="F489" s="84" t="b">
        <v>0</v>
      </c>
      <c r="G489" s="84" t="b">
        <v>0</v>
      </c>
    </row>
    <row r="490" spans="1:7" ht="15">
      <c r="A490" s="84" t="s">
        <v>5310</v>
      </c>
      <c r="B490" s="84">
        <v>2</v>
      </c>
      <c r="C490" s="123">
        <v>0.00109104843409983</v>
      </c>
      <c r="D490" s="84" t="s">
        <v>5390</v>
      </c>
      <c r="E490" s="84" t="b">
        <v>0</v>
      </c>
      <c r="F490" s="84" t="b">
        <v>0</v>
      </c>
      <c r="G490" s="84" t="b">
        <v>0</v>
      </c>
    </row>
    <row r="491" spans="1:7" ht="15">
      <c r="A491" s="84" t="s">
        <v>5311</v>
      </c>
      <c r="B491" s="84">
        <v>2</v>
      </c>
      <c r="C491" s="123">
        <v>0.00109104843409983</v>
      </c>
      <c r="D491" s="84" t="s">
        <v>5390</v>
      </c>
      <c r="E491" s="84" t="b">
        <v>0</v>
      </c>
      <c r="F491" s="84" t="b">
        <v>0</v>
      </c>
      <c r="G491" s="84" t="b">
        <v>0</v>
      </c>
    </row>
    <row r="492" spans="1:7" ht="15">
      <c r="A492" s="84" t="s">
        <v>5312</v>
      </c>
      <c r="B492" s="84">
        <v>2</v>
      </c>
      <c r="C492" s="123">
        <v>0.00109104843409983</v>
      </c>
      <c r="D492" s="84" t="s">
        <v>5390</v>
      </c>
      <c r="E492" s="84" t="b">
        <v>0</v>
      </c>
      <c r="F492" s="84" t="b">
        <v>0</v>
      </c>
      <c r="G492" s="84" t="b">
        <v>0</v>
      </c>
    </row>
    <row r="493" spans="1:7" ht="15">
      <c r="A493" s="84" t="s">
        <v>5313</v>
      </c>
      <c r="B493" s="84">
        <v>2</v>
      </c>
      <c r="C493" s="123">
        <v>0.00109104843409983</v>
      </c>
      <c r="D493" s="84" t="s">
        <v>5390</v>
      </c>
      <c r="E493" s="84" t="b">
        <v>0</v>
      </c>
      <c r="F493" s="84" t="b">
        <v>0</v>
      </c>
      <c r="G493" s="84" t="b">
        <v>0</v>
      </c>
    </row>
    <row r="494" spans="1:7" ht="15">
      <c r="A494" s="84" t="s">
        <v>5314</v>
      </c>
      <c r="B494" s="84">
        <v>2</v>
      </c>
      <c r="C494" s="123">
        <v>0.00109104843409983</v>
      </c>
      <c r="D494" s="84" t="s">
        <v>5390</v>
      </c>
      <c r="E494" s="84" t="b">
        <v>1</v>
      </c>
      <c r="F494" s="84" t="b">
        <v>0</v>
      </c>
      <c r="G494" s="84" t="b">
        <v>0</v>
      </c>
    </row>
    <row r="495" spans="1:7" ht="15">
      <c r="A495" s="84" t="s">
        <v>5315</v>
      </c>
      <c r="B495" s="84">
        <v>2</v>
      </c>
      <c r="C495" s="123">
        <v>0.00109104843409983</v>
      </c>
      <c r="D495" s="84" t="s">
        <v>5390</v>
      </c>
      <c r="E495" s="84" t="b">
        <v>0</v>
      </c>
      <c r="F495" s="84" t="b">
        <v>0</v>
      </c>
      <c r="G495" s="84" t="b">
        <v>0</v>
      </c>
    </row>
    <row r="496" spans="1:7" ht="15">
      <c r="A496" s="84" t="s">
        <v>5316</v>
      </c>
      <c r="B496" s="84">
        <v>2</v>
      </c>
      <c r="C496" s="123">
        <v>0.00109104843409983</v>
      </c>
      <c r="D496" s="84" t="s">
        <v>5390</v>
      </c>
      <c r="E496" s="84" t="b">
        <v>0</v>
      </c>
      <c r="F496" s="84" t="b">
        <v>0</v>
      </c>
      <c r="G496" s="84" t="b">
        <v>0</v>
      </c>
    </row>
    <row r="497" spans="1:7" ht="15">
      <c r="A497" s="84" t="s">
        <v>5317</v>
      </c>
      <c r="B497" s="84">
        <v>2</v>
      </c>
      <c r="C497" s="123">
        <v>0.00109104843409983</v>
      </c>
      <c r="D497" s="84" t="s">
        <v>5390</v>
      </c>
      <c r="E497" s="84" t="b">
        <v>0</v>
      </c>
      <c r="F497" s="84" t="b">
        <v>0</v>
      </c>
      <c r="G497" s="84" t="b">
        <v>0</v>
      </c>
    </row>
    <row r="498" spans="1:7" ht="15">
      <c r="A498" s="84" t="s">
        <v>5318</v>
      </c>
      <c r="B498" s="84">
        <v>2</v>
      </c>
      <c r="C498" s="123">
        <v>0.00109104843409983</v>
      </c>
      <c r="D498" s="84" t="s">
        <v>5390</v>
      </c>
      <c r="E498" s="84" t="b">
        <v>0</v>
      </c>
      <c r="F498" s="84" t="b">
        <v>0</v>
      </c>
      <c r="G498" s="84" t="b">
        <v>0</v>
      </c>
    </row>
    <row r="499" spans="1:7" ht="15">
      <c r="A499" s="84" t="s">
        <v>5319</v>
      </c>
      <c r="B499" s="84">
        <v>2</v>
      </c>
      <c r="C499" s="123">
        <v>0.0012465391343394897</v>
      </c>
      <c r="D499" s="84" t="s">
        <v>5390</v>
      </c>
      <c r="E499" s="84" t="b">
        <v>0</v>
      </c>
      <c r="F499" s="84" t="b">
        <v>0</v>
      </c>
      <c r="G499" s="84" t="b">
        <v>0</v>
      </c>
    </row>
    <row r="500" spans="1:7" ht="15">
      <c r="A500" s="84" t="s">
        <v>292</v>
      </c>
      <c r="B500" s="84">
        <v>2</v>
      </c>
      <c r="C500" s="123">
        <v>0.00109104843409983</v>
      </c>
      <c r="D500" s="84" t="s">
        <v>5390</v>
      </c>
      <c r="E500" s="84" t="b">
        <v>0</v>
      </c>
      <c r="F500" s="84" t="b">
        <v>0</v>
      </c>
      <c r="G500" s="84" t="b">
        <v>0</v>
      </c>
    </row>
    <row r="501" spans="1:7" ht="15">
      <c r="A501" s="84" t="s">
        <v>5320</v>
      </c>
      <c r="B501" s="84">
        <v>2</v>
      </c>
      <c r="C501" s="123">
        <v>0.00109104843409983</v>
      </c>
      <c r="D501" s="84" t="s">
        <v>5390</v>
      </c>
      <c r="E501" s="84" t="b">
        <v>1</v>
      </c>
      <c r="F501" s="84" t="b">
        <v>0</v>
      </c>
      <c r="G501" s="84" t="b">
        <v>0</v>
      </c>
    </row>
    <row r="502" spans="1:7" ht="15">
      <c r="A502" s="84" t="s">
        <v>5321</v>
      </c>
      <c r="B502" s="84">
        <v>2</v>
      </c>
      <c r="C502" s="123">
        <v>0.00109104843409983</v>
      </c>
      <c r="D502" s="84" t="s">
        <v>5390</v>
      </c>
      <c r="E502" s="84" t="b">
        <v>0</v>
      </c>
      <c r="F502" s="84" t="b">
        <v>0</v>
      </c>
      <c r="G502" s="84" t="b">
        <v>0</v>
      </c>
    </row>
    <row r="503" spans="1:7" ht="15">
      <c r="A503" s="84" t="s">
        <v>5322</v>
      </c>
      <c r="B503" s="84">
        <v>2</v>
      </c>
      <c r="C503" s="123">
        <v>0.00109104843409983</v>
      </c>
      <c r="D503" s="84" t="s">
        <v>5390</v>
      </c>
      <c r="E503" s="84" t="b">
        <v>0</v>
      </c>
      <c r="F503" s="84" t="b">
        <v>0</v>
      </c>
      <c r="G503" s="84" t="b">
        <v>0</v>
      </c>
    </row>
    <row r="504" spans="1:7" ht="15">
      <c r="A504" s="84" t="s">
        <v>5323</v>
      </c>
      <c r="B504" s="84">
        <v>2</v>
      </c>
      <c r="C504" s="123">
        <v>0.00109104843409983</v>
      </c>
      <c r="D504" s="84" t="s">
        <v>5390</v>
      </c>
      <c r="E504" s="84" t="b">
        <v>0</v>
      </c>
      <c r="F504" s="84" t="b">
        <v>0</v>
      </c>
      <c r="G504" s="84" t="b">
        <v>0</v>
      </c>
    </row>
    <row r="505" spans="1:7" ht="15">
      <c r="A505" s="84" t="s">
        <v>5324</v>
      </c>
      <c r="B505" s="84">
        <v>2</v>
      </c>
      <c r="C505" s="123">
        <v>0.00109104843409983</v>
      </c>
      <c r="D505" s="84" t="s">
        <v>5390</v>
      </c>
      <c r="E505" s="84" t="b">
        <v>0</v>
      </c>
      <c r="F505" s="84" t="b">
        <v>1</v>
      </c>
      <c r="G505" s="84" t="b">
        <v>0</v>
      </c>
    </row>
    <row r="506" spans="1:7" ht="15">
      <c r="A506" s="84" t="s">
        <v>5325</v>
      </c>
      <c r="B506" s="84">
        <v>2</v>
      </c>
      <c r="C506" s="123">
        <v>0.00109104843409983</v>
      </c>
      <c r="D506" s="84" t="s">
        <v>5390</v>
      </c>
      <c r="E506" s="84" t="b">
        <v>0</v>
      </c>
      <c r="F506" s="84" t="b">
        <v>0</v>
      </c>
      <c r="G506" s="84" t="b">
        <v>0</v>
      </c>
    </row>
    <row r="507" spans="1:7" ht="15">
      <c r="A507" s="84" t="s">
        <v>5326</v>
      </c>
      <c r="B507" s="84">
        <v>2</v>
      </c>
      <c r="C507" s="123">
        <v>0.00109104843409983</v>
      </c>
      <c r="D507" s="84" t="s">
        <v>5390</v>
      </c>
      <c r="E507" s="84" t="b">
        <v>0</v>
      </c>
      <c r="F507" s="84" t="b">
        <v>0</v>
      </c>
      <c r="G507" s="84" t="b">
        <v>0</v>
      </c>
    </row>
    <row r="508" spans="1:7" ht="15">
      <c r="A508" s="84" t="s">
        <v>5327</v>
      </c>
      <c r="B508" s="84">
        <v>2</v>
      </c>
      <c r="C508" s="123">
        <v>0.00109104843409983</v>
      </c>
      <c r="D508" s="84" t="s">
        <v>5390</v>
      </c>
      <c r="E508" s="84" t="b">
        <v>0</v>
      </c>
      <c r="F508" s="84" t="b">
        <v>0</v>
      </c>
      <c r="G508" s="84" t="b">
        <v>0</v>
      </c>
    </row>
    <row r="509" spans="1:7" ht="15">
      <c r="A509" s="84" t="s">
        <v>5328</v>
      </c>
      <c r="B509" s="84">
        <v>2</v>
      </c>
      <c r="C509" s="123">
        <v>0.00109104843409983</v>
      </c>
      <c r="D509" s="84" t="s">
        <v>5390</v>
      </c>
      <c r="E509" s="84" t="b">
        <v>0</v>
      </c>
      <c r="F509" s="84" t="b">
        <v>0</v>
      </c>
      <c r="G509" s="84" t="b">
        <v>0</v>
      </c>
    </row>
    <row r="510" spans="1:7" ht="15">
      <c r="A510" s="84" t="s">
        <v>5329</v>
      </c>
      <c r="B510" s="84">
        <v>2</v>
      </c>
      <c r="C510" s="123">
        <v>0.00109104843409983</v>
      </c>
      <c r="D510" s="84" t="s">
        <v>5390</v>
      </c>
      <c r="E510" s="84" t="b">
        <v>0</v>
      </c>
      <c r="F510" s="84" t="b">
        <v>0</v>
      </c>
      <c r="G510" s="84" t="b">
        <v>0</v>
      </c>
    </row>
    <row r="511" spans="1:7" ht="15">
      <c r="A511" s="84" t="s">
        <v>5330</v>
      </c>
      <c r="B511" s="84">
        <v>2</v>
      </c>
      <c r="C511" s="123">
        <v>0.00109104843409983</v>
      </c>
      <c r="D511" s="84" t="s">
        <v>5390</v>
      </c>
      <c r="E511" s="84" t="b">
        <v>0</v>
      </c>
      <c r="F511" s="84" t="b">
        <v>1</v>
      </c>
      <c r="G511" s="84" t="b">
        <v>0</v>
      </c>
    </row>
    <row r="512" spans="1:7" ht="15">
      <c r="A512" s="84" t="s">
        <v>5331</v>
      </c>
      <c r="B512" s="84">
        <v>2</v>
      </c>
      <c r="C512" s="123">
        <v>0.00109104843409983</v>
      </c>
      <c r="D512" s="84" t="s">
        <v>5390</v>
      </c>
      <c r="E512" s="84" t="b">
        <v>0</v>
      </c>
      <c r="F512" s="84" t="b">
        <v>0</v>
      </c>
      <c r="G512" s="84" t="b">
        <v>0</v>
      </c>
    </row>
    <row r="513" spans="1:7" ht="15">
      <c r="A513" s="84" t="s">
        <v>5332</v>
      </c>
      <c r="B513" s="84">
        <v>2</v>
      </c>
      <c r="C513" s="123">
        <v>0.00109104843409983</v>
      </c>
      <c r="D513" s="84" t="s">
        <v>5390</v>
      </c>
      <c r="E513" s="84" t="b">
        <v>0</v>
      </c>
      <c r="F513" s="84" t="b">
        <v>0</v>
      </c>
      <c r="G513" s="84" t="b">
        <v>0</v>
      </c>
    </row>
    <row r="514" spans="1:7" ht="15">
      <c r="A514" s="84" t="s">
        <v>5333</v>
      </c>
      <c r="B514" s="84">
        <v>2</v>
      </c>
      <c r="C514" s="123">
        <v>0.00109104843409983</v>
      </c>
      <c r="D514" s="84" t="s">
        <v>5390</v>
      </c>
      <c r="E514" s="84" t="b">
        <v>0</v>
      </c>
      <c r="F514" s="84" t="b">
        <v>0</v>
      </c>
      <c r="G514" s="84" t="b">
        <v>0</v>
      </c>
    </row>
    <row r="515" spans="1:7" ht="15">
      <c r="A515" s="84" t="s">
        <v>5334</v>
      </c>
      <c r="B515" s="84">
        <v>2</v>
      </c>
      <c r="C515" s="123">
        <v>0.0012465391343394897</v>
      </c>
      <c r="D515" s="84" t="s">
        <v>5390</v>
      </c>
      <c r="E515" s="84" t="b">
        <v>0</v>
      </c>
      <c r="F515" s="84" t="b">
        <v>0</v>
      </c>
      <c r="G515" s="84" t="b">
        <v>0</v>
      </c>
    </row>
    <row r="516" spans="1:7" ht="15">
      <c r="A516" s="84" t="s">
        <v>454</v>
      </c>
      <c r="B516" s="84">
        <v>2</v>
      </c>
      <c r="C516" s="123">
        <v>0.00109104843409983</v>
      </c>
      <c r="D516" s="84" t="s">
        <v>5390</v>
      </c>
      <c r="E516" s="84" t="b">
        <v>0</v>
      </c>
      <c r="F516" s="84" t="b">
        <v>0</v>
      </c>
      <c r="G516" s="84" t="b">
        <v>0</v>
      </c>
    </row>
    <row r="517" spans="1:7" ht="15">
      <c r="A517" s="84" t="s">
        <v>5335</v>
      </c>
      <c r="B517" s="84">
        <v>2</v>
      </c>
      <c r="C517" s="123">
        <v>0.00109104843409983</v>
      </c>
      <c r="D517" s="84" t="s">
        <v>5390</v>
      </c>
      <c r="E517" s="84" t="b">
        <v>0</v>
      </c>
      <c r="F517" s="84" t="b">
        <v>0</v>
      </c>
      <c r="G517" s="84" t="b">
        <v>0</v>
      </c>
    </row>
    <row r="518" spans="1:7" ht="15">
      <c r="A518" s="84" t="s">
        <v>5336</v>
      </c>
      <c r="B518" s="84">
        <v>2</v>
      </c>
      <c r="C518" s="123">
        <v>0.00109104843409983</v>
      </c>
      <c r="D518" s="84" t="s">
        <v>5390</v>
      </c>
      <c r="E518" s="84" t="b">
        <v>0</v>
      </c>
      <c r="F518" s="84" t="b">
        <v>0</v>
      </c>
      <c r="G518" s="84" t="b">
        <v>0</v>
      </c>
    </row>
    <row r="519" spans="1:7" ht="15">
      <c r="A519" s="84" t="s">
        <v>5337</v>
      </c>
      <c r="B519" s="84">
        <v>2</v>
      </c>
      <c r="C519" s="123">
        <v>0.00109104843409983</v>
      </c>
      <c r="D519" s="84" t="s">
        <v>5390</v>
      </c>
      <c r="E519" s="84" t="b">
        <v>0</v>
      </c>
      <c r="F519" s="84" t="b">
        <v>0</v>
      </c>
      <c r="G519" s="84" t="b">
        <v>0</v>
      </c>
    </row>
    <row r="520" spans="1:7" ht="15">
      <c r="A520" s="84" t="s">
        <v>5338</v>
      </c>
      <c r="B520" s="84">
        <v>2</v>
      </c>
      <c r="C520" s="123">
        <v>0.00109104843409983</v>
      </c>
      <c r="D520" s="84" t="s">
        <v>5390</v>
      </c>
      <c r="E520" s="84" t="b">
        <v>0</v>
      </c>
      <c r="F520" s="84" t="b">
        <v>0</v>
      </c>
      <c r="G520" s="84" t="b">
        <v>0</v>
      </c>
    </row>
    <row r="521" spans="1:7" ht="15">
      <c r="A521" s="84" t="s">
        <v>5339</v>
      </c>
      <c r="B521" s="84">
        <v>2</v>
      </c>
      <c r="C521" s="123">
        <v>0.00109104843409983</v>
      </c>
      <c r="D521" s="84" t="s">
        <v>5390</v>
      </c>
      <c r="E521" s="84" t="b">
        <v>0</v>
      </c>
      <c r="F521" s="84" t="b">
        <v>0</v>
      </c>
      <c r="G521" s="84" t="b">
        <v>0</v>
      </c>
    </row>
    <row r="522" spans="1:7" ht="15">
      <c r="A522" s="84" t="s">
        <v>5340</v>
      </c>
      <c r="B522" s="84">
        <v>2</v>
      </c>
      <c r="C522" s="123">
        <v>0.00109104843409983</v>
      </c>
      <c r="D522" s="84" t="s">
        <v>5390</v>
      </c>
      <c r="E522" s="84" t="b">
        <v>0</v>
      </c>
      <c r="F522" s="84" t="b">
        <v>0</v>
      </c>
      <c r="G522" s="84" t="b">
        <v>0</v>
      </c>
    </row>
    <row r="523" spans="1:7" ht="15">
      <c r="A523" s="84" t="s">
        <v>5341</v>
      </c>
      <c r="B523" s="84">
        <v>2</v>
      </c>
      <c r="C523" s="123">
        <v>0.00109104843409983</v>
      </c>
      <c r="D523" s="84" t="s">
        <v>5390</v>
      </c>
      <c r="E523" s="84" t="b">
        <v>0</v>
      </c>
      <c r="F523" s="84" t="b">
        <v>0</v>
      </c>
      <c r="G523" s="84" t="b">
        <v>0</v>
      </c>
    </row>
    <row r="524" spans="1:7" ht="15">
      <c r="A524" s="84" t="s">
        <v>5342</v>
      </c>
      <c r="B524" s="84">
        <v>2</v>
      </c>
      <c r="C524" s="123">
        <v>0.00109104843409983</v>
      </c>
      <c r="D524" s="84" t="s">
        <v>5390</v>
      </c>
      <c r="E524" s="84" t="b">
        <v>0</v>
      </c>
      <c r="F524" s="84" t="b">
        <v>0</v>
      </c>
      <c r="G524" s="84" t="b">
        <v>0</v>
      </c>
    </row>
    <row r="525" spans="1:7" ht="15">
      <c r="A525" s="84" t="s">
        <v>5343</v>
      </c>
      <c r="B525" s="84">
        <v>2</v>
      </c>
      <c r="C525" s="123">
        <v>0.0012465391343394897</v>
      </c>
      <c r="D525" s="84" t="s">
        <v>5390</v>
      </c>
      <c r="E525" s="84" t="b">
        <v>0</v>
      </c>
      <c r="F525" s="84" t="b">
        <v>0</v>
      </c>
      <c r="G525" s="84" t="b">
        <v>0</v>
      </c>
    </row>
    <row r="526" spans="1:7" ht="15">
      <c r="A526" s="84" t="s">
        <v>5344</v>
      </c>
      <c r="B526" s="84">
        <v>2</v>
      </c>
      <c r="C526" s="123">
        <v>0.00109104843409983</v>
      </c>
      <c r="D526" s="84" t="s">
        <v>5390</v>
      </c>
      <c r="E526" s="84" t="b">
        <v>0</v>
      </c>
      <c r="F526" s="84" t="b">
        <v>0</v>
      </c>
      <c r="G526" s="84" t="b">
        <v>0</v>
      </c>
    </row>
    <row r="527" spans="1:7" ht="15">
      <c r="A527" s="84" t="s">
        <v>5345</v>
      </c>
      <c r="B527" s="84">
        <v>2</v>
      </c>
      <c r="C527" s="123">
        <v>0.00109104843409983</v>
      </c>
      <c r="D527" s="84" t="s">
        <v>5390</v>
      </c>
      <c r="E527" s="84" t="b">
        <v>0</v>
      </c>
      <c r="F527" s="84" t="b">
        <v>0</v>
      </c>
      <c r="G527" s="84" t="b">
        <v>0</v>
      </c>
    </row>
    <row r="528" spans="1:7" ht="15">
      <c r="A528" s="84" t="s">
        <v>5346</v>
      </c>
      <c r="B528" s="84">
        <v>2</v>
      </c>
      <c r="C528" s="123">
        <v>0.00109104843409983</v>
      </c>
      <c r="D528" s="84" t="s">
        <v>5390</v>
      </c>
      <c r="E528" s="84" t="b">
        <v>0</v>
      </c>
      <c r="F528" s="84" t="b">
        <v>0</v>
      </c>
      <c r="G528" s="84" t="b">
        <v>0</v>
      </c>
    </row>
    <row r="529" spans="1:7" ht="15">
      <c r="A529" s="84" t="s">
        <v>5347</v>
      </c>
      <c r="B529" s="84">
        <v>2</v>
      </c>
      <c r="C529" s="123">
        <v>0.00109104843409983</v>
      </c>
      <c r="D529" s="84" t="s">
        <v>5390</v>
      </c>
      <c r="E529" s="84" t="b">
        <v>0</v>
      </c>
      <c r="F529" s="84" t="b">
        <v>0</v>
      </c>
      <c r="G529" s="84" t="b">
        <v>0</v>
      </c>
    </row>
    <row r="530" spans="1:7" ht="15">
      <c r="A530" s="84" t="s">
        <v>451</v>
      </c>
      <c r="B530" s="84">
        <v>2</v>
      </c>
      <c r="C530" s="123">
        <v>0.0012465391343394897</v>
      </c>
      <c r="D530" s="84" t="s">
        <v>5390</v>
      </c>
      <c r="E530" s="84" t="b">
        <v>0</v>
      </c>
      <c r="F530" s="84" t="b">
        <v>0</v>
      </c>
      <c r="G530" s="84" t="b">
        <v>0</v>
      </c>
    </row>
    <row r="531" spans="1:7" ht="15">
      <c r="A531" s="84" t="s">
        <v>5348</v>
      </c>
      <c r="B531" s="84">
        <v>2</v>
      </c>
      <c r="C531" s="123">
        <v>0.00109104843409983</v>
      </c>
      <c r="D531" s="84" t="s">
        <v>5390</v>
      </c>
      <c r="E531" s="84" t="b">
        <v>0</v>
      </c>
      <c r="F531" s="84" t="b">
        <v>0</v>
      </c>
      <c r="G531" s="84" t="b">
        <v>0</v>
      </c>
    </row>
    <row r="532" spans="1:7" ht="15">
      <c r="A532" s="84" t="s">
        <v>260</v>
      </c>
      <c r="B532" s="84">
        <v>2</v>
      </c>
      <c r="C532" s="123">
        <v>0.00109104843409983</v>
      </c>
      <c r="D532" s="84" t="s">
        <v>5390</v>
      </c>
      <c r="E532" s="84" t="b">
        <v>0</v>
      </c>
      <c r="F532" s="84" t="b">
        <v>0</v>
      </c>
      <c r="G532" s="84" t="b">
        <v>0</v>
      </c>
    </row>
    <row r="533" spans="1:7" ht="15">
      <c r="A533" s="84" t="s">
        <v>5349</v>
      </c>
      <c r="B533" s="84">
        <v>2</v>
      </c>
      <c r="C533" s="123">
        <v>0.0012465391343394897</v>
      </c>
      <c r="D533" s="84" t="s">
        <v>5390</v>
      </c>
      <c r="E533" s="84" t="b">
        <v>1</v>
      </c>
      <c r="F533" s="84" t="b">
        <v>0</v>
      </c>
      <c r="G533" s="84" t="b">
        <v>0</v>
      </c>
    </row>
    <row r="534" spans="1:7" ht="15">
      <c r="A534" s="84" t="s">
        <v>5350</v>
      </c>
      <c r="B534" s="84">
        <v>2</v>
      </c>
      <c r="C534" s="123">
        <v>0.0012465391343394897</v>
      </c>
      <c r="D534" s="84" t="s">
        <v>5390</v>
      </c>
      <c r="E534" s="84" t="b">
        <v>0</v>
      </c>
      <c r="F534" s="84" t="b">
        <v>0</v>
      </c>
      <c r="G534" s="84" t="b">
        <v>0</v>
      </c>
    </row>
    <row r="535" spans="1:7" ht="15">
      <c r="A535" s="84" t="s">
        <v>5351</v>
      </c>
      <c r="B535" s="84">
        <v>2</v>
      </c>
      <c r="C535" s="123">
        <v>0.00109104843409983</v>
      </c>
      <c r="D535" s="84" t="s">
        <v>5390</v>
      </c>
      <c r="E535" s="84" t="b">
        <v>0</v>
      </c>
      <c r="F535" s="84" t="b">
        <v>0</v>
      </c>
      <c r="G535" s="84" t="b">
        <v>0</v>
      </c>
    </row>
    <row r="536" spans="1:7" ht="15">
      <c r="A536" s="84" t="s">
        <v>5352</v>
      </c>
      <c r="B536" s="84">
        <v>2</v>
      </c>
      <c r="C536" s="123">
        <v>0.00109104843409983</v>
      </c>
      <c r="D536" s="84" t="s">
        <v>5390</v>
      </c>
      <c r="E536" s="84" t="b">
        <v>0</v>
      </c>
      <c r="F536" s="84" t="b">
        <v>0</v>
      </c>
      <c r="G536" s="84" t="b">
        <v>0</v>
      </c>
    </row>
    <row r="537" spans="1:7" ht="15">
      <c r="A537" s="84" t="s">
        <v>5353</v>
      </c>
      <c r="B537" s="84">
        <v>2</v>
      </c>
      <c r="C537" s="123">
        <v>0.00109104843409983</v>
      </c>
      <c r="D537" s="84" t="s">
        <v>5390</v>
      </c>
      <c r="E537" s="84" t="b">
        <v>0</v>
      </c>
      <c r="F537" s="84" t="b">
        <v>0</v>
      </c>
      <c r="G537" s="84" t="b">
        <v>0</v>
      </c>
    </row>
    <row r="538" spans="1:7" ht="15">
      <c r="A538" s="84" t="s">
        <v>5354</v>
      </c>
      <c r="B538" s="84">
        <v>2</v>
      </c>
      <c r="C538" s="123">
        <v>0.00109104843409983</v>
      </c>
      <c r="D538" s="84" t="s">
        <v>5390</v>
      </c>
      <c r="E538" s="84" t="b">
        <v>0</v>
      </c>
      <c r="F538" s="84" t="b">
        <v>0</v>
      </c>
      <c r="G538" s="84" t="b">
        <v>0</v>
      </c>
    </row>
    <row r="539" spans="1:7" ht="15">
      <c r="A539" s="84" t="s">
        <v>5355</v>
      </c>
      <c r="B539" s="84">
        <v>2</v>
      </c>
      <c r="C539" s="123">
        <v>0.00109104843409983</v>
      </c>
      <c r="D539" s="84" t="s">
        <v>5390</v>
      </c>
      <c r="E539" s="84" t="b">
        <v>0</v>
      </c>
      <c r="F539" s="84" t="b">
        <v>0</v>
      </c>
      <c r="G539" s="84" t="b">
        <v>0</v>
      </c>
    </row>
    <row r="540" spans="1:7" ht="15">
      <c r="A540" s="84" t="s">
        <v>5356</v>
      </c>
      <c r="B540" s="84">
        <v>2</v>
      </c>
      <c r="C540" s="123">
        <v>0.00109104843409983</v>
      </c>
      <c r="D540" s="84" t="s">
        <v>5390</v>
      </c>
      <c r="E540" s="84" t="b">
        <v>0</v>
      </c>
      <c r="F540" s="84" t="b">
        <v>0</v>
      </c>
      <c r="G540" s="84" t="b">
        <v>0</v>
      </c>
    </row>
    <row r="541" spans="1:7" ht="15">
      <c r="A541" s="84" t="s">
        <v>5357</v>
      </c>
      <c r="B541" s="84">
        <v>2</v>
      </c>
      <c r="C541" s="123">
        <v>0.00109104843409983</v>
      </c>
      <c r="D541" s="84" t="s">
        <v>5390</v>
      </c>
      <c r="E541" s="84" t="b">
        <v>0</v>
      </c>
      <c r="F541" s="84" t="b">
        <v>0</v>
      </c>
      <c r="G541" s="84" t="b">
        <v>0</v>
      </c>
    </row>
    <row r="542" spans="1:7" ht="15">
      <c r="A542" s="84" t="s">
        <v>5358</v>
      </c>
      <c r="B542" s="84">
        <v>2</v>
      </c>
      <c r="C542" s="123">
        <v>0.00109104843409983</v>
      </c>
      <c r="D542" s="84" t="s">
        <v>5390</v>
      </c>
      <c r="E542" s="84" t="b">
        <v>0</v>
      </c>
      <c r="F542" s="84" t="b">
        <v>1</v>
      </c>
      <c r="G542" s="84" t="b">
        <v>0</v>
      </c>
    </row>
    <row r="543" spans="1:7" ht="15">
      <c r="A543" s="84" t="s">
        <v>5359</v>
      </c>
      <c r="B543" s="84">
        <v>2</v>
      </c>
      <c r="C543" s="123">
        <v>0.00109104843409983</v>
      </c>
      <c r="D543" s="84" t="s">
        <v>5390</v>
      </c>
      <c r="E543" s="84" t="b">
        <v>0</v>
      </c>
      <c r="F543" s="84" t="b">
        <v>0</v>
      </c>
      <c r="G543" s="84" t="b">
        <v>0</v>
      </c>
    </row>
    <row r="544" spans="1:7" ht="15">
      <c r="A544" s="84" t="s">
        <v>5360</v>
      </c>
      <c r="B544" s="84">
        <v>2</v>
      </c>
      <c r="C544" s="123">
        <v>0.00109104843409983</v>
      </c>
      <c r="D544" s="84" t="s">
        <v>5390</v>
      </c>
      <c r="E544" s="84" t="b">
        <v>0</v>
      </c>
      <c r="F544" s="84" t="b">
        <v>0</v>
      </c>
      <c r="G544" s="84" t="b">
        <v>0</v>
      </c>
    </row>
    <row r="545" spans="1:7" ht="15">
      <c r="A545" s="84" t="s">
        <v>5361</v>
      </c>
      <c r="B545" s="84">
        <v>2</v>
      </c>
      <c r="C545" s="123">
        <v>0.00109104843409983</v>
      </c>
      <c r="D545" s="84" t="s">
        <v>5390</v>
      </c>
      <c r="E545" s="84" t="b">
        <v>0</v>
      </c>
      <c r="F545" s="84" t="b">
        <v>0</v>
      </c>
      <c r="G545" s="84" t="b">
        <v>0</v>
      </c>
    </row>
    <row r="546" spans="1:7" ht="15">
      <c r="A546" s="84" t="s">
        <v>5362</v>
      </c>
      <c r="B546" s="84">
        <v>2</v>
      </c>
      <c r="C546" s="123">
        <v>0.00109104843409983</v>
      </c>
      <c r="D546" s="84" t="s">
        <v>5390</v>
      </c>
      <c r="E546" s="84" t="b">
        <v>0</v>
      </c>
      <c r="F546" s="84" t="b">
        <v>0</v>
      </c>
      <c r="G546" s="84" t="b">
        <v>0</v>
      </c>
    </row>
    <row r="547" spans="1:7" ht="15">
      <c r="A547" s="84" t="s">
        <v>5363</v>
      </c>
      <c r="B547" s="84">
        <v>2</v>
      </c>
      <c r="C547" s="123">
        <v>0.00109104843409983</v>
      </c>
      <c r="D547" s="84" t="s">
        <v>5390</v>
      </c>
      <c r="E547" s="84" t="b">
        <v>0</v>
      </c>
      <c r="F547" s="84" t="b">
        <v>0</v>
      </c>
      <c r="G547" s="84" t="b">
        <v>0</v>
      </c>
    </row>
    <row r="548" spans="1:7" ht="15">
      <c r="A548" s="84" t="s">
        <v>5364</v>
      </c>
      <c r="B548" s="84">
        <v>2</v>
      </c>
      <c r="C548" s="123">
        <v>0.00109104843409983</v>
      </c>
      <c r="D548" s="84" t="s">
        <v>5390</v>
      </c>
      <c r="E548" s="84" t="b">
        <v>0</v>
      </c>
      <c r="F548" s="84" t="b">
        <v>0</v>
      </c>
      <c r="G548" s="84" t="b">
        <v>0</v>
      </c>
    </row>
    <row r="549" spans="1:7" ht="15">
      <c r="A549" s="84" t="s">
        <v>5365</v>
      </c>
      <c r="B549" s="84">
        <v>2</v>
      </c>
      <c r="C549" s="123">
        <v>0.00109104843409983</v>
      </c>
      <c r="D549" s="84" t="s">
        <v>5390</v>
      </c>
      <c r="E549" s="84" t="b">
        <v>1</v>
      </c>
      <c r="F549" s="84" t="b">
        <v>0</v>
      </c>
      <c r="G549" s="84" t="b">
        <v>0</v>
      </c>
    </row>
    <row r="550" spans="1:7" ht="15">
      <c r="A550" s="84" t="s">
        <v>5366</v>
      </c>
      <c r="B550" s="84">
        <v>2</v>
      </c>
      <c r="C550" s="123">
        <v>0.00109104843409983</v>
      </c>
      <c r="D550" s="84" t="s">
        <v>5390</v>
      </c>
      <c r="E550" s="84" t="b">
        <v>0</v>
      </c>
      <c r="F550" s="84" t="b">
        <v>0</v>
      </c>
      <c r="G550" s="84" t="b">
        <v>0</v>
      </c>
    </row>
    <row r="551" spans="1:7" ht="15">
      <c r="A551" s="84" t="s">
        <v>5367</v>
      </c>
      <c r="B551" s="84">
        <v>2</v>
      </c>
      <c r="C551" s="123">
        <v>0.00109104843409983</v>
      </c>
      <c r="D551" s="84" t="s">
        <v>5390</v>
      </c>
      <c r="E551" s="84" t="b">
        <v>0</v>
      </c>
      <c r="F551" s="84" t="b">
        <v>0</v>
      </c>
      <c r="G551" s="84" t="b">
        <v>0</v>
      </c>
    </row>
    <row r="552" spans="1:7" ht="15">
      <c r="A552" s="84" t="s">
        <v>5368</v>
      </c>
      <c r="B552" s="84">
        <v>2</v>
      </c>
      <c r="C552" s="123">
        <v>0.00109104843409983</v>
      </c>
      <c r="D552" s="84" t="s">
        <v>5390</v>
      </c>
      <c r="E552" s="84" t="b">
        <v>0</v>
      </c>
      <c r="F552" s="84" t="b">
        <v>0</v>
      </c>
      <c r="G552" s="84" t="b">
        <v>0</v>
      </c>
    </row>
    <row r="553" spans="1:7" ht="15">
      <c r="A553" s="84" t="s">
        <v>5369</v>
      </c>
      <c r="B553" s="84">
        <v>2</v>
      </c>
      <c r="C553" s="123">
        <v>0.00109104843409983</v>
      </c>
      <c r="D553" s="84" t="s">
        <v>5390</v>
      </c>
      <c r="E553" s="84" t="b">
        <v>0</v>
      </c>
      <c r="F553" s="84" t="b">
        <v>0</v>
      </c>
      <c r="G553" s="84" t="b">
        <v>0</v>
      </c>
    </row>
    <row r="554" spans="1:7" ht="15">
      <c r="A554" s="84" t="s">
        <v>5370</v>
      </c>
      <c r="B554" s="84">
        <v>2</v>
      </c>
      <c r="C554" s="123">
        <v>0.00109104843409983</v>
      </c>
      <c r="D554" s="84" t="s">
        <v>5390</v>
      </c>
      <c r="E554" s="84" t="b">
        <v>0</v>
      </c>
      <c r="F554" s="84" t="b">
        <v>0</v>
      </c>
      <c r="G554" s="84" t="b">
        <v>0</v>
      </c>
    </row>
    <row r="555" spans="1:7" ht="15">
      <c r="A555" s="84" t="s">
        <v>5371</v>
      </c>
      <c r="B555" s="84">
        <v>2</v>
      </c>
      <c r="C555" s="123">
        <v>0.00109104843409983</v>
      </c>
      <c r="D555" s="84" t="s">
        <v>5390</v>
      </c>
      <c r="E555" s="84" t="b">
        <v>0</v>
      </c>
      <c r="F555" s="84" t="b">
        <v>1</v>
      </c>
      <c r="G555" s="84" t="b">
        <v>0</v>
      </c>
    </row>
    <row r="556" spans="1:7" ht="15">
      <c r="A556" s="84" t="s">
        <v>5372</v>
      </c>
      <c r="B556" s="84">
        <v>2</v>
      </c>
      <c r="C556" s="123">
        <v>0.00109104843409983</v>
      </c>
      <c r="D556" s="84" t="s">
        <v>5390</v>
      </c>
      <c r="E556" s="84" t="b">
        <v>0</v>
      </c>
      <c r="F556" s="84" t="b">
        <v>0</v>
      </c>
      <c r="G556" s="84" t="b">
        <v>0</v>
      </c>
    </row>
    <row r="557" spans="1:7" ht="15">
      <c r="A557" s="84" t="s">
        <v>5373</v>
      </c>
      <c r="B557" s="84">
        <v>2</v>
      </c>
      <c r="C557" s="123">
        <v>0.00109104843409983</v>
      </c>
      <c r="D557" s="84" t="s">
        <v>5390</v>
      </c>
      <c r="E557" s="84" t="b">
        <v>0</v>
      </c>
      <c r="F557" s="84" t="b">
        <v>0</v>
      </c>
      <c r="G557" s="84" t="b">
        <v>0</v>
      </c>
    </row>
    <row r="558" spans="1:7" ht="15">
      <c r="A558" s="84" t="s">
        <v>5374</v>
      </c>
      <c r="B558" s="84">
        <v>2</v>
      </c>
      <c r="C558" s="123">
        <v>0.00109104843409983</v>
      </c>
      <c r="D558" s="84" t="s">
        <v>5390</v>
      </c>
      <c r="E558" s="84" t="b">
        <v>0</v>
      </c>
      <c r="F558" s="84" t="b">
        <v>0</v>
      </c>
      <c r="G558" s="84" t="b">
        <v>0</v>
      </c>
    </row>
    <row r="559" spans="1:7" ht="15">
      <c r="A559" s="84" t="s">
        <v>5375</v>
      </c>
      <c r="B559" s="84">
        <v>2</v>
      </c>
      <c r="C559" s="123">
        <v>0.00109104843409983</v>
      </c>
      <c r="D559" s="84" t="s">
        <v>5390</v>
      </c>
      <c r="E559" s="84" t="b">
        <v>0</v>
      </c>
      <c r="F559" s="84" t="b">
        <v>0</v>
      </c>
      <c r="G559" s="84" t="b">
        <v>0</v>
      </c>
    </row>
    <row r="560" spans="1:7" ht="15">
      <c r="A560" s="84" t="s">
        <v>5376</v>
      </c>
      <c r="B560" s="84">
        <v>2</v>
      </c>
      <c r="C560" s="123">
        <v>0.00109104843409983</v>
      </c>
      <c r="D560" s="84" t="s">
        <v>5390</v>
      </c>
      <c r="E560" s="84" t="b">
        <v>0</v>
      </c>
      <c r="F560" s="84" t="b">
        <v>0</v>
      </c>
      <c r="G560" s="84" t="b">
        <v>0</v>
      </c>
    </row>
    <row r="561" spans="1:7" ht="15">
      <c r="A561" s="84" t="s">
        <v>5377</v>
      </c>
      <c r="B561" s="84">
        <v>2</v>
      </c>
      <c r="C561" s="123">
        <v>0.00109104843409983</v>
      </c>
      <c r="D561" s="84" t="s">
        <v>5390</v>
      </c>
      <c r="E561" s="84" t="b">
        <v>0</v>
      </c>
      <c r="F561" s="84" t="b">
        <v>0</v>
      </c>
      <c r="G561" s="84" t="b">
        <v>0</v>
      </c>
    </row>
    <row r="562" spans="1:7" ht="15">
      <c r="A562" s="84" t="s">
        <v>5378</v>
      </c>
      <c r="B562" s="84">
        <v>2</v>
      </c>
      <c r="C562" s="123">
        <v>0.00109104843409983</v>
      </c>
      <c r="D562" s="84" t="s">
        <v>5390</v>
      </c>
      <c r="E562" s="84" t="b">
        <v>0</v>
      </c>
      <c r="F562" s="84" t="b">
        <v>1</v>
      </c>
      <c r="G562" s="84" t="b">
        <v>0</v>
      </c>
    </row>
    <row r="563" spans="1:7" ht="15">
      <c r="A563" s="84" t="s">
        <v>5379</v>
      </c>
      <c r="B563" s="84">
        <v>2</v>
      </c>
      <c r="C563" s="123">
        <v>0.00109104843409983</v>
      </c>
      <c r="D563" s="84" t="s">
        <v>5390</v>
      </c>
      <c r="E563" s="84" t="b">
        <v>0</v>
      </c>
      <c r="F563" s="84" t="b">
        <v>0</v>
      </c>
      <c r="G563" s="84" t="b">
        <v>0</v>
      </c>
    </row>
    <row r="564" spans="1:7" ht="15">
      <c r="A564" s="84" t="s">
        <v>5380</v>
      </c>
      <c r="B564" s="84">
        <v>2</v>
      </c>
      <c r="C564" s="123">
        <v>0.00109104843409983</v>
      </c>
      <c r="D564" s="84" t="s">
        <v>5390</v>
      </c>
      <c r="E564" s="84" t="b">
        <v>0</v>
      </c>
      <c r="F564" s="84" t="b">
        <v>0</v>
      </c>
      <c r="G564" s="84" t="b">
        <v>0</v>
      </c>
    </row>
    <row r="565" spans="1:7" ht="15">
      <c r="A565" s="84" t="s">
        <v>5381</v>
      </c>
      <c r="B565" s="84">
        <v>2</v>
      </c>
      <c r="C565" s="123">
        <v>0.00109104843409983</v>
      </c>
      <c r="D565" s="84" t="s">
        <v>5390</v>
      </c>
      <c r="E565" s="84" t="b">
        <v>0</v>
      </c>
      <c r="F565" s="84" t="b">
        <v>0</v>
      </c>
      <c r="G565" s="84" t="b">
        <v>0</v>
      </c>
    </row>
    <row r="566" spans="1:7" ht="15">
      <c r="A566" s="84" t="s">
        <v>5382</v>
      </c>
      <c r="B566" s="84">
        <v>2</v>
      </c>
      <c r="C566" s="123">
        <v>0.00109104843409983</v>
      </c>
      <c r="D566" s="84" t="s">
        <v>5390</v>
      </c>
      <c r="E566" s="84" t="b">
        <v>0</v>
      </c>
      <c r="F566" s="84" t="b">
        <v>0</v>
      </c>
      <c r="G566" s="84" t="b">
        <v>0</v>
      </c>
    </row>
    <row r="567" spans="1:7" ht="15">
      <c r="A567" s="84" t="s">
        <v>5383</v>
      </c>
      <c r="B567" s="84">
        <v>2</v>
      </c>
      <c r="C567" s="123">
        <v>0.00109104843409983</v>
      </c>
      <c r="D567" s="84" t="s">
        <v>5390</v>
      </c>
      <c r="E567" s="84" t="b">
        <v>0</v>
      </c>
      <c r="F567" s="84" t="b">
        <v>0</v>
      </c>
      <c r="G567" s="84" t="b">
        <v>0</v>
      </c>
    </row>
    <row r="568" spans="1:7" ht="15">
      <c r="A568" s="84" t="s">
        <v>5384</v>
      </c>
      <c r="B568" s="84">
        <v>2</v>
      </c>
      <c r="C568" s="123">
        <v>0.00109104843409983</v>
      </c>
      <c r="D568" s="84" t="s">
        <v>5390</v>
      </c>
      <c r="E568" s="84" t="b">
        <v>0</v>
      </c>
      <c r="F568" s="84" t="b">
        <v>0</v>
      </c>
      <c r="G568" s="84" t="b">
        <v>0</v>
      </c>
    </row>
    <row r="569" spans="1:7" ht="15">
      <c r="A569" s="84" t="s">
        <v>5385</v>
      </c>
      <c r="B569" s="84">
        <v>2</v>
      </c>
      <c r="C569" s="123">
        <v>0.00109104843409983</v>
      </c>
      <c r="D569" s="84" t="s">
        <v>5390</v>
      </c>
      <c r="E569" s="84" t="b">
        <v>0</v>
      </c>
      <c r="F569" s="84" t="b">
        <v>0</v>
      </c>
      <c r="G569" s="84" t="b">
        <v>0</v>
      </c>
    </row>
    <row r="570" spans="1:7" ht="15">
      <c r="A570" s="84" t="s">
        <v>5386</v>
      </c>
      <c r="B570" s="84">
        <v>2</v>
      </c>
      <c r="C570" s="123">
        <v>0.00109104843409983</v>
      </c>
      <c r="D570" s="84" t="s">
        <v>5390</v>
      </c>
      <c r="E570" s="84" t="b">
        <v>0</v>
      </c>
      <c r="F570" s="84" t="b">
        <v>1</v>
      </c>
      <c r="G570" s="84" t="b">
        <v>0</v>
      </c>
    </row>
    <row r="571" spans="1:7" ht="15">
      <c r="A571" s="84" t="s">
        <v>5387</v>
      </c>
      <c r="B571" s="84">
        <v>2</v>
      </c>
      <c r="C571" s="123">
        <v>0.00109104843409983</v>
      </c>
      <c r="D571" s="84" t="s">
        <v>5390</v>
      </c>
      <c r="E571" s="84" t="b">
        <v>0</v>
      </c>
      <c r="F571" s="84" t="b">
        <v>0</v>
      </c>
      <c r="G571" s="84" t="b">
        <v>0</v>
      </c>
    </row>
    <row r="572" spans="1:7" ht="15">
      <c r="A572" s="84" t="s">
        <v>4147</v>
      </c>
      <c r="B572" s="84">
        <v>65</v>
      </c>
      <c r="C572" s="123">
        <v>0.006940737147440906</v>
      </c>
      <c r="D572" s="84" t="s">
        <v>3972</v>
      </c>
      <c r="E572" s="84" t="b">
        <v>0</v>
      </c>
      <c r="F572" s="84" t="b">
        <v>1</v>
      </c>
      <c r="G572" s="84" t="b">
        <v>0</v>
      </c>
    </row>
    <row r="573" spans="1:7" ht="15">
      <c r="A573" s="84" t="s">
        <v>4116</v>
      </c>
      <c r="B573" s="84">
        <v>59</v>
      </c>
      <c r="C573" s="123">
        <v>0.008983599812815574</v>
      </c>
      <c r="D573" s="84" t="s">
        <v>3972</v>
      </c>
      <c r="E573" s="84" t="b">
        <v>0</v>
      </c>
      <c r="F573" s="84" t="b">
        <v>0</v>
      </c>
      <c r="G573" s="84" t="b">
        <v>0</v>
      </c>
    </row>
    <row r="574" spans="1:7" ht="15">
      <c r="A574" s="84" t="s">
        <v>4149</v>
      </c>
      <c r="B574" s="84">
        <v>23</v>
      </c>
      <c r="C574" s="123">
        <v>0.012520234901033576</v>
      </c>
      <c r="D574" s="84" t="s">
        <v>3972</v>
      </c>
      <c r="E574" s="84" t="b">
        <v>0</v>
      </c>
      <c r="F574" s="84" t="b">
        <v>0</v>
      </c>
      <c r="G574" s="84" t="b">
        <v>0</v>
      </c>
    </row>
    <row r="575" spans="1:7" ht="15">
      <c r="A575" s="84" t="s">
        <v>934</v>
      </c>
      <c r="B575" s="84">
        <v>14</v>
      </c>
      <c r="C575" s="123">
        <v>0.011175779758274135</v>
      </c>
      <c r="D575" s="84" t="s">
        <v>3972</v>
      </c>
      <c r="E575" s="84" t="b">
        <v>0</v>
      </c>
      <c r="F575" s="84" t="b">
        <v>0</v>
      </c>
      <c r="G575" s="84" t="b">
        <v>0</v>
      </c>
    </row>
    <row r="576" spans="1:7" ht="15">
      <c r="A576" s="84" t="s">
        <v>4151</v>
      </c>
      <c r="B576" s="84">
        <v>14</v>
      </c>
      <c r="C576" s="123">
        <v>0.009850015827641058</v>
      </c>
      <c r="D576" s="84" t="s">
        <v>3972</v>
      </c>
      <c r="E576" s="84" t="b">
        <v>0</v>
      </c>
      <c r="F576" s="84" t="b">
        <v>0</v>
      </c>
      <c r="G576" s="84" t="b">
        <v>0</v>
      </c>
    </row>
    <row r="577" spans="1:7" ht="15">
      <c r="A577" s="84" t="s">
        <v>4152</v>
      </c>
      <c r="B577" s="84">
        <v>13</v>
      </c>
      <c r="C577" s="123">
        <v>0.009933340434163959</v>
      </c>
      <c r="D577" s="84" t="s">
        <v>3972</v>
      </c>
      <c r="E577" s="84" t="b">
        <v>0</v>
      </c>
      <c r="F577" s="84" t="b">
        <v>0</v>
      </c>
      <c r="G577" s="84" t="b">
        <v>0</v>
      </c>
    </row>
    <row r="578" spans="1:7" ht="15">
      <c r="A578" s="84" t="s">
        <v>4153</v>
      </c>
      <c r="B578" s="84">
        <v>9</v>
      </c>
      <c r="C578" s="123">
        <v>0.007893608489695308</v>
      </c>
      <c r="D578" s="84" t="s">
        <v>3972</v>
      </c>
      <c r="E578" s="84" t="b">
        <v>0</v>
      </c>
      <c r="F578" s="84" t="b">
        <v>0</v>
      </c>
      <c r="G578" s="84" t="b">
        <v>0</v>
      </c>
    </row>
    <row r="579" spans="1:7" ht="15">
      <c r="A579" s="84" t="s">
        <v>4154</v>
      </c>
      <c r="B579" s="84">
        <v>9</v>
      </c>
      <c r="C579" s="123">
        <v>0.007893608489695308</v>
      </c>
      <c r="D579" s="84" t="s">
        <v>3972</v>
      </c>
      <c r="E579" s="84" t="b">
        <v>0</v>
      </c>
      <c r="F579" s="84" t="b">
        <v>0</v>
      </c>
      <c r="G579" s="84" t="b">
        <v>0</v>
      </c>
    </row>
    <row r="580" spans="1:7" ht="15">
      <c r="A580" s="84" t="s">
        <v>4155</v>
      </c>
      <c r="B580" s="84">
        <v>9</v>
      </c>
      <c r="C580" s="123">
        <v>0.007893608489695308</v>
      </c>
      <c r="D580" s="84" t="s">
        <v>3972</v>
      </c>
      <c r="E580" s="84" t="b">
        <v>0</v>
      </c>
      <c r="F580" s="84" t="b">
        <v>0</v>
      </c>
      <c r="G580" s="84" t="b">
        <v>0</v>
      </c>
    </row>
    <row r="581" spans="1:7" ht="15">
      <c r="A581" s="84" t="s">
        <v>4156</v>
      </c>
      <c r="B581" s="84">
        <v>9</v>
      </c>
      <c r="C581" s="123">
        <v>0.007893608489695308</v>
      </c>
      <c r="D581" s="84" t="s">
        <v>3972</v>
      </c>
      <c r="E581" s="84" t="b">
        <v>0</v>
      </c>
      <c r="F581" s="84" t="b">
        <v>0</v>
      </c>
      <c r="G581" s="84" t="b">
        <v>0</v>
      </c>
    </row>
    <row r="582" spans="1:7" ht="15">
      <c r="A582" s="84" t="s">
        <v>4158</v>
      </c>
      <c r="B582" s="84">
        <v>8</v>
      </c>
      <c r="C582" s="123">
        <v>0.007386541042097201</v>
      </c>
      <c r="D582" s="84" t="s">
        <v>3972</v>
      </c>
      <c r="E582" s="84" t="b">
        <v>0</v>
      </c>
      <c r="F582" s="84" t="b">
        <v>0</v>
      </c>
      <c r="G582" s="84" t="b">
        <v>0</v>
      </c>
    </row>
    <row r="583" spans="1:7" ht="15">
      <c r="A583" s="84" t="s">
        <v>4930</v>
      </c>
      <c r="B583" s="84">
        <v>8</v>
      </c>
      <c r="C583" s="123">
        <v>0.007386541042097201</v>
      </c>
      <c r="D583" s="84" t="s">
        <v>3972</v>
      </c>
      <c r="E583" s="84" t="b">
        <v>0</v>
      </c>
      <c r="F583" s="84" t="b">
        <v>0</v>
      </c>
      <c r="G583" s="84" t="b">
        <v>0</v>
      </c>
    </row>
    <row r="584" spans="1:7" ht="15">
      <c r="A584" s="84" t="s">
        <v>4936</v>
      </c>
      <c r="B584" s="84">
        <v>7</v>
      </c>
      <c r="C584" s="123">
        <v>0.006830261050934335</v>
      </c>
      <c r="D584" s="84" t="s">
        <v>3972</v>
      </c>
      <c r="E584" s="84" t="b">
        <v>0</v>
      </c>
      <c r="F584" s="84" t="b">
        <v>0</v>
      </c>
      <c r="G584" s="84" t="b">
        <v>0</v>
      </c>
    </row>
    <row r="585" spans="1:7" ht="15">
      <c r="A585" s="84" t="s">
        <v>4174</v>
      </c>
      <c r="B585" s="84">
        <v>7</v>
      </c>
      <c r="C585" s="123">
        <v>0.006830261050934335</v>
      </c>
      <c r="D585" s="84" t="s">
        <v>3972</v>
      </c>
      <c r="E585" s="84" t="b">
        <v>0</v>
      </c>
      <c r="F585" s="84" t="b">
        <v>0</v>
      </c>
      <c r="G585" s="84" t="b">
        <v>0</v>
      </c>
    </row>
    <row r="586" spans="1:7" ht="15">
      <c r="A586" s="84" t="s">
        <v>4963</v>
      </c>
      <c r="B586" s="84">
        <v>7</v>
      </c>
      <c r="C586" s="123">
        <v>0.006830261050934335</v>
      </c>
      <c r="D586" s="84" t="s">
        <v>3972</v>
      </c>
      <c r="E586" s="84" t="b">
        <v>0</v>
      </c>
      <c r="F586" s="84" t="b">
        <v>0</v>
      </c>
      <c r="G586" s="84" t="b">
        <v>0</v>
      </c>
    </row>
    <row r="587" spans="1:7" ht="15">
      <c r="A587" s="84" t="s">
        <v>4163</v>
      </c>
      <c r="B587" s="84">
        <v>7</v>
      </c>
      <c r="C587" s="123">
        <v>0.006830261050934335</v>
      </c>
      <c r="D587" s="84" t="s">
        <v>3972</v>
      </c>
      <c r="E587" s="84" t="b">
        <v>0</v>
      </c>
      <c r="F587" s="84" t="b">
        <v>0</v>
      </c>
      <c r="G587" s="84" t="b">
        <v>0</v>
      </c>
    </row>
    <row r="588" spans="1:7" ht="15">
      <c r="A588" s="84" t="s">
        <v>4943</v>
      </c>
      <c r="B588" s="84">
        <v>7</v>
      </c>
      <c r="C588" s="123">
        <v>0.006830261050934335</v>
      </c>
      <c r="D588" s="84" t="s">
        <v>3972</v>
      </c>
      <c r="E588" s="84" t="b">
        <v>0</v>
      </c>
      <c r="F588" s="84" t="b">
        <v>0</v>
      </c>
      <c r="G588" s="84" t="b">
        <v>0</v>
      </c>
    </row>
    <row r="589" spans="1:7" ht="15">
      <c r="A589" s="84" t="s">
        <v>4185</v>
      </c>
      <c r="B589" s="84">
        <v>6</v>
      </c>
      <c r="C589" s="123">
        <v>0.006217692779447946</v>
      </c>
      <c r="D589" s="84" t="s">
        <v>3972</v>
      </c>
      <c r="E589" s="84" t="b">
        <v>0</v>
      </c>
      <c r="F589" s="84" t="b">
        <v>0</v>
      </c>
      <c r="G589" s="84" t="b">
        <v>0</v>
      </c>
    </row>
    <row r="590" spans="1:7" ht="15">
      <c r="A590" s="84" t="s">
        <v>4123</v>
      </c>
      <c r="B590" s="84">
        <v>6</v>
      </c>
      <c r="C590" s="123">
        <v>0.006217692779447946</v>
      </c>
      <c r="D590" s="84" t="s">
        <v>3972</v>
      </c>
      <c r="E590" s="84" t="b">
        <v>0</v>
      </c>
      <c r="F590" s="84" t="b">
        <v>0</v>
      </c>
      <c r="G590" s="84" t="b">
        <v>0</v>
      </c>
    </row>
    <row r="591" spans="1:7" ht="15">
      <c r="A591" s="84" t="s">
        <v>4160</v>
      </c>
      <c r="B591" s="84">
        <v>6</v>
      </c>
      <c r="C591" s="123">
        <v>0.006217692779447946</v>
      </c>
      <c r="D591" s="84" t="s">
        <v>3972</v>
      </c>
      <c r="E591" s="84" t="b">
        <v>0</v>
      </c>
      <c r="F591" s="84" t="b">
        <v>0</v>
      </c>
      <c r="G591" s="84" t="b">
        <v>0</v>
      </c>
    </row>
    <row r="592" spans="1:7" ht="15">
      <c r="A592" s="84" t="s">
        <v>4183</v>
      </c>
      <c r="B592" s="84">
        <v>5</v>
      </c>
      <c r="C592" s="123">
        <v>0.0055393728830283135</v>
      </c>
      <c r="D592" s="84" t="s">
        <v>3972</v>
      </c>
      <c r="E592" s="84" t="b">
        <v>0</v>
      </c>
      <c r="F592" s="84" t="b">
        <v>0</v>
      </c>
      <c r="G592" s="84" t="b">
        <v>0</v>
      </c>
    </row>
    <row r="593" spans="1:7" ht="15">
      <c r="A593" s="84" t="s">
        <v>4934</v>
      </c>
      <c r="B593" s="84">
        <v>5</v>
      </c>
      <c r="C593" s="123">
        <v>0.0055393728830283135</v>
      </c>
      <c r="D593" s="84" t="s">
        <v>3972</v>
      </c>
      <c r="E593" s="84" t="b">
        <v>0</v>
      </c>
      <c r="F593" s="84" t="b">
        <v>0</v>
      </c>
      <c r="G593" s="84" t="b">
        <v>0</v>
      </c>
    </row>
    <row r="594" spans="1:7" ht="15">
      <c r="A594" s="84" t="s">
        <v>4967</v>
      </c>
      <c r="B594" s="84">
        <v>5</v>
      </c>
      <c r="C594" s="123">
        <v>0.0055393728830283135</v>
      </c>
      <c r="D594" s="84" t="s">
        <v>3972</v>
      </c>
      <c r="E594" s="84" t="b">
        <v>0</v>
      </c>
      <c r="F594" s="84" t="b">
        <v>1</v>
      </c>
      <c r="G594" s="84" t="b">
        <v>0</v>
      </c>
    </row>
    <row r="595" spans="1:7" ht="15">
      <c r="A595" s="84" t="s">
        <v>4113</v>
      </c>
      <c r="B595" s="84">
        <v>5</v>
      </c>
      <c r="C595" s="123">
        <v>0.0055393728830283135</v>
      </c>
      <c r="D595" s="84" t="s">
        <v>3972</v>
      </c>
      <c r="E595" s="84" t="b">
        <v>0</v>
      </c>
      <c r="F595" s="84" t="b">
        <v>0</v>
      </c>
      <c r="G595" s="84" t="b">
        <v>0</v>
      </c>
    </row>
    <row r="596" spans="1:7" ht="15">
      <c r="A596" s="84" t="s">
        <v>4983</v>
      </c>
      <c r="B596" s="84">
        <v>5</v>
      </c>
      <c r="C596" s="123">
        <v>0.0055393728830283135</v>
      </c>
      <c r="D596" s="84" t="s">
        <v>3972</v>
      </c>
      <c r="E596" s="84" t="b">
        <v>0</v>
      </c>
      <c r="F596" s="84" t="b">
        <v>0</v>
      </c>
      <c r="G596" s="84" t="b">
        <v>0</v>
      </c>
    </row>
    <row r="597" spans="1:7" ht="15">
      <c r="A597" s="84" t="s">
        <v>4148</v>
      </c>
      <c r="B597" s="84">
        <v>5</v>
      </c>
      <c r="C597" s="123">
        <v>0.0055393728830283135</v>
      </c>
      <c r="D597" s="84" t="s">
        <v>3972</v>
      </c>
      <c r="E597" s="84" t="b">
        <v>0</v>
      </c>
      <c r="F597" s="84" t="b">
        <v>0</v>
      </c>
      <c r="G597" s="84" t="b">
        <v>0</v>
      </c>
    </row>
    <row r="598" spans="1:7" ht="15">
      <c r="A598" s="84" t="s">
        <v>4933</v>
      </c>
      <c r="B598" s="84">
        <v>5</v>
      </c>
      <c r="C598" s="123">
        <v>0.0055393728830283135</v>
      </c>
      <c r="D598" s="84" t="s">
        <v>3972</v>
      </c>
      <c r="E598" s="84" t="b">
        <v>0</v>
      </c>
      <c r="F598" s="84" t="b">
        <v>0</v>
      </c>
      <c r="G598" s="84" t="b">
        <v>0</v>
      </c>
    </row>
    <row r="599" spans="1:7" ht="15">
      <c r="A599" s="84" t="s">
        <v>5013</v>
      </c>
      <c r="B599" s="84">
        <v>5</v>
      </c>
      <c r="C599" s="123">
        <v>0.0055393728830283135</v>
      </c>
      <c r="D599" s="84" t="s">
        <v>3972</v>
      </c>
      <c r="E599" s="84" t="b">
        <v>0</v>
      </c>
      <c r="F599" s="84" t="b">
        <v>0</v>
      </c>
      <c r="G599" s="84" t="b">
        <v>0</v>
      </c>
    </row>
    <row r="600" spans="1:7" ht="15">
      <c r="A600" s="84" t="s">
        <v>4956</v>
      </c>
      <c r="B600" s="84">
        <v>5</v>
      </c>
      <c r="C600" s="123">
        <v>0.0055393728830283135</v>
      </c>
      <c r="D600" s="84" t="s">
        <v>3972</v>
      </c>
      <c r="E600" s="84" t="b">
        <v>0</v>
      </c>
      <c r="F600" s="84" t="b">
        <v>0</v>
      </c>
      <c r="G600" s="84" t="b">
        <v>0</v>
      </c>
    </row>
    <row r="601" spans="1:7" ht="15">
      <c r="A601" s="84" t="s">
        <v>930</v>
      </c>
      <c r="B601" s="84">
        <v>5</v>
      </c>
      <c r="C601" s="123">
        <v>0.0055393728830283135</v>
      </c>
      <c r="D601" s="84" t="s">
        <v>3972</v>
      </c>
      <c r="E601" s="84" t="b">
        <v>0</v>
      </c>
      <c r="F601" s="84" t="b">
        <v>0</v>
      </c>
      <c r="G601" s="84" t="b">
        <v>0</v>
      </c>
    </row>
    <row r="602" spans="1:7" ht="15">
      <c r="A602" s="84" t="s">
        <v>4977</v>
      </c>
      <c r="B602" s="84">
        <v>4</v>
      </c>
      <c r="C602" s="123">
        <v>0.004781986599399346</v>
      </c>
      <c r="D602" s="84" t="s">
        <v>3972</v>
      </c>
      <c r="E602" s="84" t="b">
        <v>0</v>
      </c>
      <c r="F602" s="84" t="b">
        <v>0</v>
      </c>
      <c r="G602" s="84" t="b">
        <v>0</v>
      </c>
    </row>
    <row r="603" spans="1:7" ht="15">
      <c r="A603" s="84" t="s">
        <v>4182</v>
      </c>
      <c r="B603" s="84">
        <v>4</v>
      </c>
      <c r="C603" s="123">
        <v>0.004781986599399346</v>
      </c>
      <c r="D603" s="84" t="s">
        <v>3972</v>
      </c>
      <c r="E603" s="84" t="b">
        <v>0</v>
      </c>
      <c r="F603" s="84" t="b">
        <v>0</v>
      </c>
      <c r="G603" s="84" t="b">
        <v>0</v>
      </c>
    </row>
    <row r="604" spans="1:7" ht="15">
      <c r="A604" s="84" t="s">
        <v>4940</v>
      </c>
      <c r="B604" s="84">
        <v>4</v>
      </c>
      <c r="C604" s="123">
        <v>0.004781986599399346</v>
      </c>
      <c r="D604" s="84" t="s">
        <v>3972</v>
      </c>
      <c r="E604" s="84" t="b">
        <v>0</v>
      </c>
      <c r="F604" s="84" t="b">
        <v>0</v>
      </c>
      <c r="G604" s="84" t="b">
        <v>0</v>
      </c>
    </row>
    <row r="605" spans="1:7" ht="15">
      <c r="A605" s="84" t="s">
        <v>4935</v>
      </c>
      <c r="B605" s="84">
        <v>4</v>
      </c>
      <c r="C605" s="123">
        <v>0.004781986599399346</v>
      </c>
      <c r="D605" s="84" t="s">
        <v>3972</v>
      </c>
      <c r="E605" s="84" t="b">
        <v>0</v>
      </c>
      <c r="F605" s="84" t="b">
        <v>1</v>
      </c>
      <c r="G605" s="84" t="b">
        <v>0</v>
      </c>
    </row>
    <row r="606" spans="1:7" ht="15">
      <c r="A606" s="84" t="s">
        <v>4941</v>
      </c>
      <c r="B606" s="84">
        <v>4</v>
      </c>
      <c r="C606" s="123">
        <v>0.004781986599399346</v>
      </c>
      <c r="D606" s="84" t="s">
        <v>3972</v>
      </c>
      <c r="E606" s="84" t="b">
        <v>0</v>
      </c>
      <c r="F606" s="84" t="b">
        <v>0</v>
      </c>
      <c r="G606" s="84" t="b">
        <v>0</v>
      </c>
    </row>
    <row r="607" spans="1:7" ht="15">
      <c r="A607" s="84" t="s">
        <v>4938</v>
      </c>
      <c r="B607" s="84">
        <v>4</v>
      </c>
      <c r="C607" s="123">
        <v>0.004781986599399346</v>
      </c>
      <c r="D607" s="84" t="s">
        <v>3972</v>
      </c>
      <c r="E607" s="84" t="b">
        <v>0</v>
      </c>
      <c r="F607" s="84" t="b">
        <v>0</v>
      </c>
      <c r="G607" s="84" t="b">
        <v>0</v>
      </c>
    </row>
    <row r="608" spans="1:7" ht="15">
      <c r="A608" s="84" t="s">
        <v>5022</v>
      </c>
      <c r="B608" s="84">
        <v>4</v>
      </c>
      <c r="C608" s="123">
        <v>0.004781986599399346</v>
      </c>
      <c r="D608" s="84" t="s">
        <v>3972</v>
      </c>
      <c r="E608" s="84" t="b">
        <v>0</v>
      </c>
      <c r="F608" s="84" t="b">
        <v>0</v>
      </c>
      <c r="G608" s="84" t="b">
        <v>0</v>
      </c>
    </row>
    <row r="609" spans="1:7" ht="15">
      <c r="A609" s="84" t="s">
        <v>5023</v>
      </c>
      <c r="B609" s="84">
        <v>4</v>
      </c>
      <c r="C609" s="123">
        <v>0.004781986599399346</v>
      </c>
      <c r="D609" s="84" t="s">
        <v>3972</v>
      </c>
      <c r="E609" s="84" t="b">
        <v>0</v>
      </c>
      <c r="F609" s="84" t="b">
        <v>0</v>
      </c>
      <c r="G609" s="84" t="b">
        <v>0</v>
      </c>
    </row>
    <row r="610" spans="1:7" ht="15">
      <c r="A610" s="84" t="s">
        <v>4996</v>
      </c>
      <c r="B610" s="84">
        <v>4</v>
      </c>
      <c r="C610" s="123">
        <v>0.004781986599399346</v>
      </c>
      <c r="D610" s="84" t="s">
        <v>3972</v>
      </c>
      <c r="E610" s="84" t="b">
        <v>0</v>
      </c>
      <c r="F610" s="84" t="b">
        <v>0</v>
      </c>
      <c r="G610" s="84" t="b">
        <v>0</v>
      </c>
    </row>
    <row r="611" spans="1:7" ht="15">
      <c r="A611" s="84" t="s">
        <v>5024</v>
      </c>
      <c r="B611" s="84">
        <v>4</v>
      </c>
      <c r="C611" s="123">
        <v>0.004781986599399346</v>
      </c>
      <c r="D611" s="84" t="s">
        <v>3972</v>
      </c>
      <c r="E611" s="84" t="b">
        <v>0</v>
      </c>
      <c r="F611" s="84" t="b">
        <v>1</v>
      </c>
      <c r="G611" s="84" t="b">
        <v>0</v>
      </c>
    </row>
    <row r="612" spans="1:7" ht="15">
      <c r="A612" s="84" t="s">
        <v>5025</v>
      </c>
      <c r="B612" s="84">
        <v>4</v>
      </c>
      <c r="C612" s="123">
        <v>0.004781986599399346</v>
      </c>
      <c r="D612" s="84" t="s">
        <v>3972</v>
      </c>
      <c r="E612" s="84" t="b">
        <v>0</v>
      </c>
      <c r="F612" s="84" t="b">
        <v>0</v>
      </c>
      <c r="G612" s="84" t="b">
        <v>0</v>
      </c>
    </row>
    <row r="613" spans="1:7" ht="15">
      <c r="A613" s="84" t="s">
        <v>4986</v>
      </c>
      <c r="B613" s="84">
        <v>4</v>
      </c>
      <c r="C613" s="123">
        <v>0.004781986599399346</v>
      </c>
      <c r="D613" s="84" t="s">
        <v>3972</v>
      </c>
      <c r="E613" s="84" t="b">
        <v>0</v>
      </c>
      <c r="F613" s="84" t="b">
        <v>0</v>
      </c>
      <c r="G613" s="84" t="b">
        <v>0</v>
      </c>
    </row>
    <row r="614" spans="1:7" ht="15">
      <c r="A614" s="84" t="s">
        <v>4961</v>
      </c>
      <c r="B614" s="84">
        <v>4</v>
      </c>
      <c r="C614" s="123">
        <v>0.004781986599399346</v>
      </c>
      <c r="D614" s="84" t="s">
        <v>3972</v>
      </c>
      <c r="E614" s="84" t="b">
        <v>0</v>
      </c>
      <c r="F614" s="84" t="b">
        <v>0</v>
      </c>
      <c r="G614" s="84" t="b">
        <v>0</v>
      </c>
    </row>
    <row r="615" spans="1:7" ht="15">
      <c r="A615" s="84" t="s">
        <v>4931</v>
      </c>
      <c r="B615" s="84">
        <v>4</v>
      </c>
      <c r="C615" s="123">
        <v>0.004781986599399346</v>
      </c>
      <c r="D615" s="84" t="s">
        <v>3972</v>
      </c>
      <c r="E615" s="84" t="b">
        <v>0</v>
      </c>
      <c r="F615" s="84" t="b">
        <v>0</v>
      </c>
      <c r="G615" s="84" t="b">
        <v>0</v>
      </c>
    </row>
    <row r="616" spans="1:7" ht="15">
      <c r="A616" s="84" t="s">
        <v>5043</v>
      </c>
      <c r="B616" s="84">
        <v>4</v>
      </c>
      <c r="C616" s="123">
        <v>0.004781986599399346</v>
      </c>
      <c r="D616" s="84" t="s">
        <v>3972</v>
      </c>
      <c r="E616" s="84" t="b">
        <v>0</v>
      </c>
      <c r="F616" s="84" t="b">
        <v>0</v>
      </c>
      <c r="G616" s="84" t="b">
        <v>0</v>
      </c>
    </row>
    <row r="617" spans="1:7" ht="15">
      <c r="A617" s="84" t="s">
        <v>4178</v>
      </c>
      <c r="B617" s="84">
        <v>4</v>
      </c>
      <c r="C617" s="123">
        <v>0.004781986599399346</v>
      </c>
      <c r="D617" s="84" t="s">
        <v>3972</v>
      </c>
      <c r="E617" s="84" t="b">
        <v>0</v>
      </c>
      <c r="F617" s="84" t="b">
        <v>0</v>
      </c>
      <c r="G617" s="84" t="b">
        <v>0</v>
      </c>
    </row>
    <row r="618" spans="1:7" ht="15">
      <c r="A618" s="84" t="s">
        <v>4199</v>
      </c>
      <c r="B618" s="84">
        <v>4</v>
      </c>
      <c r="C618" s="123">
        <v>0.004781986599399346</v>
      </c>
      <c r="D618" s="84" t="s">
        <v>3972</v>
      </c>
      <c r="E618" s="84" t="b">
        <v>0</v>
      </c>
      <c r="F618" s="84" t="b">
        <v>0</v>
      </c>
      <c r="G618" s="84" t="b">
        <v>0</v>
      </c>
    </row>
    <row r="619" spans="1:7" ht="15">
      <c r="A619" s="84" t="s">
        <v>4207</v>
      </c>
      <c r="B619" s="84">
        <v>4</v>
      </c>
      <c r="C619" s="123">
        <v>0.004781986599399346</v>
      </c>
      <c r="D619" s="84" t="s">
        <v>3972</v>
      </c>
      <c r="E619" s="84" t="b">
        <v>0</v>
      </c>
      <c r="F619" s="84" t="b">
        <v>0</v>
      </c>
      <c r="G619" s="84" t="b">
        <v>0</v>
      </c>
    </row>
    <row r="620" spans="1:7" ht="15">
      <c r="A620" s="84" t="s">
        <v>5039</v>
      </c>
      <c r="B620" s="84">
        <v>4</v>
      </c>
      <c r="C620" s="123">
        <v>0.004781986599399346</v>
      </c>
      <c r="D620" s="84" t="s">
        <v>3972</v>
      </c>
      <c r="E620" s="84" t="b">
        <v>0</v>
      </c>
      <c r="F620" s="84" t="b">
        <v>0</v>
      </c>
      <c r="G620" s="84" t="b">
        <v>0</v>
      </c>
    </row>
    <row r="621" spans="1:7" ht="15">
      <c r="A621" s="84" t="s">
        <v>5055</v>
      </c>
      <c r="B621" s="84">
        <v>4</v>
      </c>
      <c r="C621" s="123">
        <v>0.004781986599399346</v>
      </c>
      <c r="D621" s="84" t="s">
        <v>3972</v>
      </c>
      <c r="E621" s="84" t="b">
        <v>0</v>
      </c>
      <c r="F621" s="84" t="b">
        <v>0</v>
      </c>
      <c r="G621" s="84" t="b">
        <v>0</v>
      </c>
    </row>
    <row r="622" spans="1:7" ht="15">
      <c r="A622" s="84" t="s">
        <v>5056</v>
      </c>
      <c r="B622" s="84">
        <v>4</v>
      </c>
      <c r="C622" s="123">
        <v>0.004781986599399346</v>
      </c>
      <c r="D622" s="84" t="s">
        <v>3972</v>
      </c>
      <c r="E622" s="84" t="b">
        <v>0</v>
      </c>
      <c r="F622" s="84" t="b">
        <v>0</v>
      </c>
      <c r="G622" s="84" t="b">
        <v>0</v>
      </c>
    </row>
    <row r="623" spans="1:7" ht="15">
      <c r="A623" s="84" t="s">
        <v>5057</v>
      </c>
      <c r="B623" s="84">
        <v>4</v>
      </c>
      <c r="C623" s="123">
        <v>0.004781986599399346</v>
      </c>
      <c r="D623" s="84" t="s">
        <v>3972</v>
      </c>
      <c r="E623" s="84" t="b">
        <v>0</v>
      </c>
      <c r="F623" s="84" t="b">
        <v>0</v>
      </c>
      <c r="G623" s="84" t="b">
        <v>0</v>
      </c>
    </row>
    <row r="624" spans="1:7" ht="15">
      <c r="A624" s="84" t="s">
        <v>4981</v>
      </c>
      <c r="B624" s="84">
        <v>4</v>
      </c>
      <c r="C624" s="123">
        <v>0.004781986599399346</v>
      </c>
      <c r="D624" s="84" t="s">
        <v>3972</v>
      </c>
      <c r="E624" s="84" t="b">
        <v>0</v>
      </c>
      <c r="F624" s="84" t="b">
        <v>0</v>
      </c>
      <c r="G624" s="84" t="b">
        <v>0</v>
      </c>
    </row>
    <row r="625" spans="1:7" ht="15">
      <c r="A625" s="84" t="s">
        <v>5061</v>
      </c>
      <c r="B625" s="84">
        <v>4</v>
      </c>
      <c r="C625" s="123">
        <v>0.004781986599399346</v>
      </c>
      <c r="D625" s="84" t="s">
        <v>3972</v>
      </c>
      <c r="E625" s="84" t="b">
        <v>0</v>
      </c>
      <c r="F625" s="84" t="b">
        <v>0</v>
      </c>
      <c r="G625" s="84" t="b">
        <v>0</v>
      </c>
    </row>
    <row r="626" spans="1:7" ht="15">
      <c r="A626" s="84" t="s">
        <v>4118</v>
      </c>
      <c r="B626" s="84">
        <v>4</v>
      </c>
      <c r="C626" s="123">
        <v>0.004781986599399346</v>
      </c>
      <c r="D626" s="84" t="s">
        <v>3972</v>
      </c>
      <c r="E626" s="84" t="b">
        <v>0</v>
      </c>
      <c r="F626" s="84" t="b">
        <v>0</v>
      </c>
      <c r="G626" s="84" t="b">
        <v>0</v>
      </c>
    </row>
    <row r="627" spans="1:7" ht="15">
      <c r="A627" s="84" t="s">
        <v>5062</v>
      </c>
      <c r="B627" s="84">
        <v>4</v>
      </c>
      <c r="C627" s="123">
        <v>0.004781986599399346</v>
      </c>
      <c r="D627" s="84" t="s">
        <v>3972</v>
      </c>
      <c r="E627" s="84" t="b">
        <v>0</v>
      </c>
      <c r="F627" s="84" t="b">
        <v>1</v>
      </c>
      <c r="G627" s="84" t="b">
        <v>0</v>
      </c>
    </row>
    <row r="628" spans="1:7" ht="15">
      <c r="A628" s="84" t="s">
        <v>5063</v>
      </c>
      <c r="B628" s="84">
        <v>4</v>
      </c>
      <c r="C628" s="123">
        <v>0.004781986599399346</v>
      </c>
      <c r="D628" s="84" t="s">
        <v>3972</v>
      </c>
      <c r="E628" s="84" t="b">
        <v>0</v>
      </c>
      <c r="F628" s="84" t="b">
        <v>0</v>
      </c>
      <c r="G628" s="84" t="b">
        <v>0</v>
      </c>
    </row>
    <row r="629" spans="1:7" ht="15">
      <c r="A629" s="84" t="s">
        <v>5064</v>
      </c>
      <c r="B629" s="84">
        <v>4</v>
      </c>
      <c r="C629" s="123">
        <v>0.004781986599399346</v>
      </c>
      <c r="D629" s="84" t="s">
        <v>3972</v>
      </c>
      <c r="E629" s="84" t="b">
        <v>0</v>
      </c>
      <c r="F629" s="84" t="b">
        <v>0</v>
      </c>
      <c r="G629" s="84" t="b">
        <v>0</v>
      </c>
    </row>
    <row r="630" spans="1:7" ht="15">
      <c r="A630" s="84" t="s">
        <v>4117</v>
      </c>
      <c r="B630" s="84">
        <v>4</v>
      </c>
      <c r="C630" s="123">
        <v>0.004781986599399346</v>
      </c>
      <c r="D630" s="84" t="s">
        <v>3972</v>
      </c>
      <c r="E630" s="84" t="b">
        <v>0</v>
      </c>
      <c r="F630" s="84" t="b">
        <v>0</v>
      </c>
      <c r="G630" s="84" t="b">
        <v>0</v>
      </c>
    </row>
    <row r="631" spans="1:7" ht="15">
      <c r="A631" s="84" t="s">
        <v>5065</v>
      </c>
      <c r="B631" s="84">
        <v>4</v>
      </c>
      <c r="C631" s="123">
        <v>0.004781986599399346</v>
      </c>
      <c r="D631" s="84" t="s">
        <v>3972</v>
      </c>
      <c r="E631" s="84" t="b">
        <v>0</v>
      </c>
      <c r="F631" s="84" t="b">
        <v>0</v>
      </c>
      <c r="G631" s="84" t="b">
        <v>0</v>
      </c>
    </row>
    <row r="632" spans="1:7" ht="15">
      <c r="A632" s="84" t="s">
        <v>5021</v>
      </c>
      <c r="B632" s="84">
        <v>4</v>
      </c>
      <c r="C632" s="123">
        <v>0.004781986599399346</v>
      </c>
      <c r="D632" s="84" t="s">
        <v>3972</v>
      </c>
      <c r="E632" s="84" t="b">
        <v>0</v>
      </c>
      <c r="F632" s="84" t="b">
        <v>0</v>
      </c>
      <c r="G632" s="84" t="b">
        <v>0</v>
      </c>
    </row>
    <row r="633" spans="1:7" ht="15">
      <c r="A633" s="84" t="s">
        <v>5066</v>
      </c>
      <c r="B633" s="84">
        <v>4</v>
      </c>
      <c r="C633" s="123">
        <v>0.004781986599399346</v>
      </c>
      <c r="D633" s="84" t="s">
        <v>3972</v>
      </c>
      <c r="E633" s="84" t="b">
        <v>0</v>
      </c>
      <c r="F633" s="84" t="b">
        <v>0</v>
      </c>
      <c r="G633" s="84" t="b">
        <v>0</v>
      </c>
    </row>
    <row r="634" spans="1:7" ht="15">
      <c r="A634" s="84" t="s">
        <v>5067</v>
      </c>
      <c r="B634" s="84">
        <v>4</v>
      </c>
      <c r="C634" s="123">
        <v>0.004781986599399346</v>
      </c>
      <c r="D634" s="84" t="s">
        <v>3972</v>
      </c>
      <c r="E634" s="84" t="b">
        <v>0</v>
      </c>
      <c r="F634" s="84" t="b">
        <v>0</v>
      </c>
      <c r="G634" s="84" t="b">
        <v>0</v>
      </c>
    </row>
    <row r="635" spans="1:7" ht="15">
      <c r="A635" s="84" t="s">
        <v>5068</v>
      </c>
      <c r="B635" s="84">
        <v>4</v>
      </c>
      <c r="C635" s="123">
        <v>0.004781986599399346</v>
      </c>
      <c r="D635" s="84" t="s">
        <v>3972</v>
      </c>
      <c r="E635" s="84" t="b">
        <v>0</v>
      </c>
      <c r="F635" s="84" t="b">
        <v>0</v>
      </c>
      <c r="G635" s="84" t="b">
        <v>0</v>
      </c>
    </row>
    <row r="636" spans="1:7" ht="15">
      <c r="A636" s="84" t="s">
        <v>4932</v>
      </c>
      <c r="B636" s="84">
        <v>4</v>
      </c>
      <c r="C636" s="123">
        <v>0.004781986599399346</v>
      </c>
      <c r="D636" s="84" t="s">
        <v>3972</v>
      </c>
      <c r="E636" s="84" t="b">
        <v>0</v>
      </c>
      <c r="F636" s="84" t="b">
        <v>0</v>
      </c>
      <c r="G636" s="84" t="b">
        <v>0</v>
      </c>
    </row>
    <row r="637" spans="1:7" ht="15">
      <c r="A637" s="84" t="s">
        <v>5097</v>
      </c>
      <c r="B637" s="84">
        <v>3</v>
      </c>
      <c r="C637" s="123">
        <v>0.003925383448487032</v>
      </c>
      <c r="D637" s="84" t="s">
        <v>3972</v>
      </c>
      <c r="E637" s="84" t="b">
        <v>0</v>
      </c>
      <c r="F637" s="84" t="b">
        <v>0</v>
      </c>
      <c r="G637" s="84" t="b">
        <v>0</v>
      </c>
    </row>
    <row r="638" spans="1:7" ht="15">
      <c r="A638" s="84" t="s">
        <v>5098</v>
      </c>
      <c r="B638" s="84">
        <v>3</v>
      </c>
      <c r="C638" s="123">
        <v>0.003925383448487032</v>
      </c>
      <c r="D638" s="84" t="s">
        <v>3972</v>
      </c>
      <c r="E638" s="84" t="b">
        <v>0</v>
      </c>
      <c r="F638" s="84" t="b">
        <v>0</v>
      </c>
      <c r="G638" s="84" t="b">
        <v>0</v>
      </c>
    </row>
    <row r="639" spans="1:7" ht="15">
      <c r="A639" s="84" t="s">
        <v>1878</v>
      </c>
      <c r="B639" s="84">
        <v>3</v>
      </c>
      <c r="C639" s="123">
        <v>0.003925383448487032</v>
      </c>
      <c r="D639" s="84" t="s">
        <v>3972</v>
      </c>
      <c r="E639" s="84" t="b">
        <v>0</v>
      </c>
      <c r="F639" s="84" t="b">
        <v>0</v>
      </c>
      <c r="G639" s="84" t="b">
        <v>0</v>
      </c>
    </row>
    <row r="640" spans="1:7" ht="15">
      <c r="A640" s="84" t="s">
        <v>4982</v>
      </c>
      <c r="B640" s="84">
        <v>3</v>
      </c>
      <c r="C640" s="123">
        <v>0.003925383448487032</v>
      </c>
      <c r="D640" s="84" t="s">
        <v>3972</v>
      </c>
      <c r="E640" s="84" t="b">
        <v>0</v>
      </c>
      <c r="F640" s="84" t="b">
        <v>0</v>
      </c>
      <c r="G640" s="84" t="b">
        <v>0</v>
      </c>
    </row>
    <row r="641" spans="1:7" ht="15">
      <c r="A641" s="84" t="s">
        <v>5146</v>
      </c>
      <c r="B641" s="84">
        <v>3</v>
      </c>
      <c r="C641" s="123">
        <v>0.00440302700831257</v>
      </c>
      <c r="D641" s="84" t="s">
        <v>3972</v>
      </c>
      <c r="E641" s="84" t="b">
        <v>0</v>
      </c>
      <c r="F641" s="84" t="b">
        <v>0</v>
      </c>
      <c r="G641" s="84" t="b">
        <v>0</v>
      </c>
    </row>
    <row r="642" spans="1:7" ht="15">
      <c r="A642" s="84" t="s">
        <v>5108</v>
      </c>
      <c r="B642" s="84">
        <v>3</v>
      </c>
      <c r="C642" s="123">
        <v>0.003925383448487032</v>
      </c>
      <c r="D642" s="84" t="s">
        <v>3972</v>
      </c>
      <c r="E642" s="84" t="b">
        <v>0</v>
      </c>
      <c r="F642" s="84" t="b">
        <v>0</v>
      </c>
      <c r="G642" s="84" t="b">
        <v>0</v>
      </c>
    </row>
    <row r="643" spans="1:7" ht="15">
      <c r="A643" s="84" t="s">
        <v>5139</v>
      </c>
      <c r="B643" s="84">
        <v>3</v>
      </c>
      <c r="C643" s="123">
        <v>0.003925383448487032</v>
      </c>
      <c r="D643" s="84" t="s">
        <v>3972</v>
      </c>
      <c r="E643" s="84" t="b">
        <v>0</v>
      </c>
      <c r="F643" s="84" t="b">
        <v>0</v>
      </c>
      <c r="G643" s="84" t="b">
        <v>0</v>
      </c>
    </row>
    <row r="644" spans="1:7" ht="15">
      <c r="A644" s="84" t="s">
        <v>4948</v>
      </c>
      <c r="B644" s="84">
        <v>3</v>
      </c>
      <c r="C644" s="123">
        <v>0.003925383448487032</v>
      </c>
      <c r="D644" s="84" t="s">
        <v>3972</v>
      </c>
      <c r="E644" s="84" t="b">
        <v>0</v>
      </c>
      <c r="F644" s="84" t="b">
        <v>0</v>
      </c>
      <c r="G644" s="84" t="b">
        <v>0</v>
      </c>
    </row>
    <row r="645" spans="1:7" ht="15">
      <c r="A645" s="84" t="s">
        <v>4175</v>
      </c>
      <c r="B645" s="84">
        <v>3</v>
      </c>
      <c r="C645" s="123">
        <v>0.00440302700831257</v>
      </c>
      <c r="D645" s="84" t="s">
        <v>3972</v>
      </c>
      <c r="E645" s="84" t="b">
        <v>0</v>
      </c>
      <c r="F645" s="84" t="b">
        <v>0</v>
      </c>
      <c r="G645" s="84" t="b">
        <v>0</v>
      </c>
    </row>
    <row r="646" spans="1:7" ht="15">
      <c r="A646" s="84" t="s">
        <v>4951</v>
      </c>
      <c r="B646" s="84">
        <v>3</v>
      </c>
      <c r="C646" s="123">
        <v>0.003925383448487032</v>
      </c>
      <c r="D646" s="84" t="s">
        <v>3972</v>
      </c>
      <c r="E646" s="84" t="b">
        <v>0</v>
      </c>
      <c r="F646" s="84" t="b">
        <v>0</v>
      </c>
      <c r="G646" s="84" t="b">
        <v>0</v>
      </c>
    </row>
    <row r="647" spans="1:7" ht="15">
      <c r="A647" s="84" t="s">
        <v>5082</v>
      </c>
      <c r="B647" s="84">
        <v>3</v>
      </c>
      <c r="C647" s="123">
        <v>0.003925383448487032</v>
      </c>
      <c r="D647" s="84" t="s">
        <v>3972</v>
      </c>
      <c r="E647" s="84" t="b">
        <v>0</v>
      </c>
      <c r="F647" s="84" t="b">
        <v>0</v>
      </c>
      <c r="G647" s="84" t="b">
        <v>0</v>
      </c>
    </row>
    <row r="648" spans="1:7" ht="15">
      <c r="A648" s="84" t="s">
        <v>5083</v>
      </c>
      <c r="B648" s="84">
        <v>3</v>
      </c>
      <c r="C648" s="123">
        <v>0.003925383448487032</v>
      </c>
      <c r="D648" s="84" t="s">
        <v>3972</v>
      </c>
      <c r="E648" s="84" t="b">
        <v>0</v>
      </c>
      <c r="F648" s="84" t="b">
        <v>0</v>
      </c>
      <c r="G648" s="84" t="b">
        <v>0</v>
      </c>
    </row>
    <row r="649" spans="1:7" ht="15">
      <c r="A649" s="84" t="s">
        <v>4978</v>
      </c>
      <c r="B649" s="84">
        <v>3</v>
      </c>
      <c r="C649" s="123">
        <v>0.003925383448487032</v>
      </c>
      <c r="D649" s="84" t="s">
        <v>3972</v>
      </c>
      <c r="E649" s="84" t="b">
        <v>0</v>
      </c>
      <c r="F649" s="84" t="b">
        <v>0</v>
      </c>
      <c r="G649" s="84" t="b">
        <v>0</v>
      </c>
    </row>
    <row r="650" spans="1:7" ht="15">
      <c r="A650" s="84" t="s">
        <v>4953</v>
      </c>
      <c r="B650" s="84">
        <v>3</v>
      </c>
      <c r="C650" s="123">
        <v>0.003925383448487032</v>
      </c>
      <c r="D650" s="84" t="s">
        <v>3972</v>
      </c>
      <c r="E650" s="84" t="b">
        <v>0</v>
      </c>
      <c r="F650" s="84" t="b">
        <v>0</v>
      </c>
      <c r="G650" s="84" t="b">
        <v>0</v>
      </c>
    </row>
    <row r="651" spans="1:7" ht="15">
      <c r="A651" s="84" t="s">
        <v>5118</v>
      </c>
      <c r="B651" s="84">
        <v>3</v>
      </c>
      <c r="C651" s="123">
        <v>0.00440302700831257</v>
      </c>
      <c r="D651" s="84" t="s">
        <v>3972</v>
      </c>
      <c r="E651" s="84" t="b">
        <v>0</v>
      </c>
      <c r="F651" s="84" t="b">
        <v>0</v>
      </c>
      <c r="G651" s="84" t="b">
        <v>0</v>
      </c>
    </row>
    <row r="652" spans="1:7" ht="15">
      <c r="A652" s="84" t="s">
        <v>4944</v>
      </c>
      <c r="B652" s="84">
        <v>3</v>
      </c>
      <c r="C652" s="123">
        <v>0.003925383448487032</v>
      </c>
      <c r="D652" s="84" t="s">
        <v>3972</v>
      </c>
      <c r="E652" s="84" t="b">
        <v>0</v>
      </c>
      <c r="F652" s="84" t="b">
        <v>0</v>
      </c>
      <c r="G652" s="84" t="b">
        <v>0</v>
      </c>
    </row>
    <row r="653" spans="1:7" ht="15">
      <c r="A653" s="84" t="s">
        <v>4998</v>
      </c>
      <c r="B653" s="84">
        <v>3</v>
      </c>
      <c r="C653" s="123">
        <v>0.003925383448487032</v>
      </c>
      <c r="D653" s="84" t="s">
        <v>3972</v>
      </c>
      <c r="E653" s="84" t="b">
        <v>0</v>
      </c>
      <c r="F653" s="84" t="b">
        <v>0</v>
      </c>
      <c r="G653" s="84" t="b">
        <v>0</v>
      </c>
    </row>
    <row r="654" spans="1:7" ht="15">
      <c r="A654" s="84" t="s">
        <v>4962</v>
      </c>
      <c r="B654" s="84">
        <v>3</v>
      </c>
      <c r="C654" s="123">
        <v>0.003925383448487032</v>
      </c>
      <c r="D654" s="84" t="s">
        <v>3972</v>
      </c>
      <c r="E654" s="84" t="b">
        <v>0</v>
      </c>
      <c r="F654" s="84" t="b">
        <v>0</v>
      </c>
      <c r="G654" s="84" t="b">
        <v>0</v>
      </c>
    </row>
    <row r="655" spans="1:7" ht="15">
      <c r="A655" s="84" t="s">
        <v>5071</v>
      </c>
      <c r="B655" s="84">
        <v>3</v>
      </c>
      <c r="C655" s="123">
        <v>0.003925383448487032</v>
      </c>
      <c r="D655" s="84" t="s">
        <v>3972</v>
      </c>
      <c r="E655" s="84" t="b">
        <v>0</v>
      </c>
      <c r="F655" s="84" t="b">
        <v>0</v>
      </c>
      <c r="G655" s="84" t="b">
        <v>0</v>
      </c>
    </row>
    <row r="656" spans="1:7" ht="15">
      <c r="A656" s="84" t="s">
        <v>5034</v>
      </c>
      <c r="B656" s="84">
        <v>3</v>
      </c>
      <c r="C656" s="123">
        <v>0.003925383448487032</v>
      </c>
      <c r="D656" s="84" t="s">
        <v>3972</v>
      </c>
      <c r="E656" s="84" t="b">
        <v>0</v>
      </c>
      <c r="F656" s="84" t="b">
        <v>0</v>
      </c>
      <c r="G656" s="84" t="b">
        <v>0</v>
      </c>
    </row>
    <row r="657" spans="1:7" ht="15">
      <c r="A657" s="84" t="s">
        <v>4980</v>
      </c>
      <c r="B657" s="84">
        <v>2</v>
      </c>
      <c r="C657" s="123">
        <v>0.002935351338875046</v>
      </c>
      <c r="D657" s="84" t="s">
        <v>3972</v>
      </c>
      <c r="E657" s="84" t="b">
        <v>0</v>
      </c>
      <c r="F657" s="84" t="b">
        <v>0</v>
      </c>
      <c r="G657" s="84" t="b">
        <v>0</v>
      </c>
    </row>
    <row r="658" spans="1:7" ht="15">
      <c r="A658" s="84" t="s">
        <v>4188</v>
      </c>
      <c r="B658" s="84">
        <v>2</v>
      </c>
      <c r="C658" s="123">
        <v>0.002935351338875046</v>
      </c>
      <c r="D658" s="84" t="s">
        <v>3972</v>
      </c>
      <c r="E658" s="84" t="b">
        <v>0</v>
      </c>
      <c r="F658" s="84" t="b">
        <v>0</v>
      </c>
      <c r="G658" s="84" t="b">
        <v>0</v>
      </c>
    </row>
    <row r="659" spans="1:7" ht="15">
      <c r="A659" s="84" t="s">
        <v>4189</v>
      </c>
      <c r="B659" s="84">
        <v>2</v>
      </c>
      <c r="C659" s="123">
        <v>0.002935351338875046</v>
      </c>
      <c r="D659" s="84" t="s">
        <v>3972</v>
      </c>
      <c r="E659" s="84" t="b">
        <v>0</v>
      </c>
      <c r="F659" s="84" t="b">
        <v>0</v>
      </c>
      <c r="G659" s="84" t="b">
        <v>0</v>
      </c>
    </row>
    <row r="660" spans="1:7" ht="15">
      <c r="A660" s="84" t="s">
        <v>4190</v>
      </c>
      <c r="B660" s="84">
        <v>2</v>
      </c>
      <c r="C660" s="123">
        <v>0.002935351338875046</v>
      </c>
      <c r="D660" s="84" t="s">
        <v>3972</v>
      </c>
      <c r="E660" s="84" t="b">
        <v>0</v>
      </c>
      <c r="F660" s="84" t="b">
        <v>0</v>
      </c>
      <c r="G660" s="84" t="b">
        <v>0</v>
      </c>
    </row>
    <row r="661" spans="1:7" ht="15">
      <c r="A661" s="84" t="s">
        <v>4186</v>
      </c>
      <c r="B661" s="84">
        <v>2</v>
      </c>
      <c r="C661" s="123">
        <v>0.002935351338875046</v>
      </c>
      <c r="D661" s="84" t="s">
        <v>3972</v>
      </c>
      <c r="E661" s="84" t="b">
        <v>0</v>
      </c>
      <c r="F661" s="84" t="b">
        <v>0</v>
      </c>
      <c r="G661" s="84" t="b">
        <v>0</v>
      </c>
    </row>
    <row r="662" spans="1:7" ht="15">
      <c r="A662" s="84" t="s">
        <v>4947</v>
      </c>
      <c r="B662" s="84">
        <v>2</v>
      </c>
      <c r="C662" s="123">
        <v>0.002935351338875046</v>
      </c>
      <c r="D662" s="84" t="s">
        <v>3972</v>
      </c>
      <c r="E662" s="84" t="b">
        <v>0</v>
      </c>
      <c r="F662" s="84" t="b">
        <v>0</v>
      </c>
      <c r="G662" s="84" t="b">
        <v>0</v>
      </c>
    </row>
    <row r="663" spans="1:7" ht="15">
      <c r="A663" s="84" t="s">
        <v>4161</v>
      </c>
      <c r="B663" s="84">
        <v>2</v>
      </c>
      <c r="C663" s="123">
        <v>0.002935351338875046</v>
      </c>
      <c r="D663" s="84" t="s">
        <v>3972</v>
      </c>
      <c r="E663" s="84" t="b">
        <v>0</v>
      </c>
      <c r="F663" s="84" t="b">
        <v>0</v>
      </c>
      <c r="G663" s="84" t="b">
        <v>0</v>
      </c>
    </row>
    <row r="664" spans="1:7" ht="15">
      <c r="A664" s="84" t="s">
        <v>5113</v>
      </c>
      <c r="B664" s="84">
        <v>2</v>
      </c>
      <c r="C664" s="123">
        <v>0.002935351338875046</v>
      </c>
      <c r="D664" s="84" t="s">
        <v>3972</v>
      </c>
      <c r="E664" s="84" t="b">
        <v>0</v>
      </c>
      <c r="F664" s="84" t="b">
        <v>0</v>
      </c>
      <c r="G664" s="84" t="b">
        <v>0</v>
      </c>
    </row>
    <row r="665" spans="1:7" ht="15">
      <c r="A665" s="84" t="s">
        <v>5176</v>
      </c>
      <c r="B665" s="84">
        <v>2</v>
      </c>
      <c r="C665" s="123">
        <v>0.002935351338875046</v>
      </c>
      <c r="D665" s="84" t="s">
        <v>3972</v>
      </c>
      <c r="E665" s="84" t="b">
        <v>0</v>
      </c>
      <c r="F665" s="84" t="b">
        <v>0</v>
      </c>
      <c r="G665" s="84" t="b">
        <v>0</v>
      </c>
    </row>
    <row r="666" spans="1:7" ht="15">
      <c r="A666" s="84" t="s">
        <v>5251</v>
      </c>
      <c r="B666" s="84">
        <v>2</v>
      </c>
      <c r="C666" s="123">
        <v>0.002935351338875046</v>
      </c>
      <c r="D666" s="84" t="s">
        <v>3972</v>
      </c>
      <c r="E666" s="84" t="b">
        <v>0</v>
      </c>
      <c r="F666" s="84" t="b">
        <v>0</v>
      </c>
      <c r="G666" s="84" t="b">
        <v>0</v>
      </c>
    </row>
    <row r="667" spans="1:7" ht="15">
      <c r="A667" s="84" t="s">
        <v>5002</v>
      </c>
      <c r="B667" s="84">
        <v>2</v>
      </c>
      <c r="C667" s="123">
        <v>0.002935351338875046</v>
      </c>
      <c r="D667" s="84" t="s">
        <v>3972</v>
      </c>
      <c r="E667" s="84" t="b">
        <v>0</v>
      </c>
      <c r="F667" s="84" t="b">
        <v>0</v>
      </c>
      <c r="G667" s="84" t="b">
        <v>0</v>
      </c>
    </row>
    <row r="668" spans="1:7" ht="15">
      <c r="A668" s="84" t="s">
        <v>5111</v>
      </c>
      <c r="B668" s="84">
        <v>2</v>
      </c>
      <c r="C668" s="123">
        <v>0.002935351338875046</v>
      </c>
      <c r="D668" s="84" t="s">
        <v>3972</v>
      </c>
      <c r="E668" s="84" t="b">
        <v>0</v>
      </c>
      <c r="F668" s="84" t="b">
        <v>0</v>
      </c>
      <c r="G668" s="84" t="b">
        <v>0</v>
      </c>
    </row>
    <row r="669" spans="1:7" ht="15">
      <c r="A669" s="84" t="s">
        <v>5265</v>
      </c>
      <c r="B669" s="84">
        <v>2</v>
      </c>
      <c r="C669" s="123">
        <v>0.002935351338875046</v>
      </c>
      <c r="D669" s="84" t="s">
        <v>3972</v>
      </c>
      <c r="E669" s="84" t="b">
        <v>0</v>
      </c>
      <c r="F669" s="84" t="b">
        <v>0</v>
      </c>
      <c r="G669" s="84" t="b">
        <v>0</v>
      </c>
    </row>
    <row r="670" spans="1:7" ht="15">
      <c r="A670" s="84" t="s">
        <v>5005</v>
      </c>
      <c r="B670" s="84">
        <v>2</v>
      </c>
      <c r="C670" s="123">
        <v>0.002935351338875046</v>
      </c>
      <c r="D670" s="84" t="s">
        <v>3972</v>
      </c>
      <c r="E670" s="84" t="b">
        <v>0</v>
      </c>
      <c r="F670" s="84" t="b">
        <v>0</v>
      </c>
      <c r="G670" s="84" t="b">
        <v>0</v>
      </c>
    </row>
    <row r="671" spans="1:7" ht="15">
      <c r="A671" s="84" t="s">
        <v>5027</v>
      </c>
      <c r="B671" s="84">
        <v>2</v>
      </c>
      <c r="C671" s="123">
        <v>0.002935351338875046</v>
      </c>
      <c r="D671" s="84" t="s">
        <v>3972</v>
      </c>
      <c r="E671" s="84" t="b">
        <v>0</v>
      </c>
      <c r="F671" s="84" t="b">
        <v>0</v>
      </c>
      <c r="G671" s="84" t="b">
        <v>0</v>
      </c>
    </row>
    <row r="672" spans="1:7" ht="15">
      <c r="A672" s="84" t="s">
        <v>5246</v>
      </c>
      <c r="B672" s="84">
        <v>2</v>
      </c>
      <c r="C672" s="123">
        <v>0.002935351338875046</v>
      </c>
      <c r="D672" s="84" t="s">
        <v>3972</v>
      </c>
      <c r="E672" s="84" t="b">
        <v>0</v>
      </c>
      <c r="F672" s="84" t="b">
        <v>0</v>
      </c>
      <c r="G672" s="84" t="b">
        <v>0</v>
      </c>
    </row>
    <row r="673" spans="1:7" ht="15">
      <c r="A673" s="84" t="s">
        <v>5079</v>
      </c>
      <c r="B673" s="84">
        <v>2</v>
      </c>
      <c r="C673" s="123">
        <v>0.002935351338875046</v>
      </c>
      <c r="D673" s="84" t="s">
        <v>3972</v>
      </c>
      <c r="E673" s="84" t="b">
        <v>0</v>
      </c>
      <c r="F673" s="84" t="b">
        <v>0</v>
      </c>
      <c r="G673" s="84" t="b">
        <v>0</v>
      </c>
    </row>
    <row r="674" spans="1:7" ht="15">
      <c r="A674" s="84" t="s">
        <v>5171</v>
      </c>
      <c r="B674" s="84">
        <v>2</v>
      </c>
      <c r="C674" s="123">
        <v>0.002935351338875046</v>
      </c>
      <c r="D674" s="84" t="s">
        <v>3972</v>
      </c>
      <c r="E674" s="84" t="b">
        <v>0</v>
      </c>
      <c r="F674" s="84" t="b">
        <v>0</v>
      </c>
      <c r="G674" s="84" t="b">
        <v>0</v>
      </c>
    </row>
    <row r="675" spans="1:7" ht="15">
      <c r="A675" s="84" t="s">
        <v>5349</v>
      </c>
      <c r="B675" s="84">
        <v>2</v>
      </c>
      <c r="C675" s="123">
        <v>0.0034797093780504188</v>
      </c>
      <c r="D675" s="84" t="s">
        <v>3972</v>
      </c>
      <c r="E675" s="84" t="b">
        <v>1</v>
      </c>
      <c r="F675" s="84" t="b">
        <v>0</v>
      </c>
      <c r="G675" s="84" t="b">
        <v>0</v>
      </c>
    </row>
    <row r="676" spans="1:7" ht="15">
      <c r="A676" s="84" t="s">
        <v>4970</v>
      </c>
      <c r="B676" s="84">
        <v>2</v>
      </c>
      <c r="C676" s="123">
        <v>0.002935351338875046</v>
      </c>
      <c r="D676" s="84" t="s">
        <v>3972</v>
      </c>
      <c r="E676" s="84" t="b">
        <v>0</v>
      </c>
      <c r="F676" s="84" t="b">
        <v>0</v>
      </c>
      <c r="G676" s="84" t="b">
        <v>0</v>
      </c>
    </row>
    <row r="677" spans="1:7" ht="15">
      <c r="A677" s="84" t="s">
        <v>5016</v>
      </c>
      <c r="B677" s="84">
        <v>2</v>
      </c>
      <c r="C677" s="123">
        <v>0.002935351338875046</v>
      </c>
      <c r="D677" s="84" t="s">
        <v>3972</v>
      </c>
      <c r="E677" s="84" t="b">
        <v>0</v>
      </c>
      <c r="F677" s="84" t="b">
        <v>0</v>
      </c>
      <c r="G677" s="84" t="b">
        <v>0</v>
      </c>
    </row>
    <row r="678" spans="1:7" ht="15">
      <c r="A678" s="84" t="s">
        <v>5342</v>
      </c>
      <c r="B678" s="84">
        <v>2</v>
      </c>
      <c r="C678" s="123">
        <v>0.002935351338875046</v>
      </c>
      <c r="D678" s="84" t="s">
        <v>3972</v>
      </c>
      <c r="E678" s="84" t="b">
        <v>0</v>
      </c>
      <c r="F678" s="84" t="b">
        <v>0</v>
      </c>
      <c r="G678" s="84" t="b">
        <v>0</v>
      </c>
    </row>
    <row r="679" spans="1:7" ht="15">
      <c r="A679" s="84" t="s">
        <v>5004</v>
      </c>
      <c r="B679" s="84">
        <v>2</v>
      </c>
      <c r="C679" s="123">
        <v>0.002935351338875046</v>
      </c>
      <c r="D679" s="84" t="s">
        <v>3972</v>
      </c>
      <c r="E679" s="84" t="b">
        <v>0</v>
      </c>
      <c r="F679" s="84" t="b">
        <v>0</v>
      </c>
      <c r="G679" s="84" t="b">
        <v>0</v>
      </c>
    </row>
    <row r="680" spans="1:7" ht="15">
      <c r="A680" s="84" t="s">
        <v>5335</v>
      </c>
      <c r="B680" s="84">
        <v>2</v>
      </c>
      <c r="C680" s="123">
        <v>0.002935351338875046</v>
      </c>
      <c r="D680" s="84" t="s">
        <v>3972</v>
      </c>
      <c r="E680" s="84" t="b">
        <v>0</v>
      </c>
      <c r="F680" s="84" t="b">
        <v>0</v>
      </c>
      <c r="G680" s="84" t="b">
        <v>0</v>
      </c>
    </row>
    <row r="681" spans="1:7" ht="15">
      <c r="A681" s="84" t="s">
        <v>5190</v>
      </c>
      <c r="B681" s="84">
        <v>2</v>
      </c>
      <c r="C681" s="123">
        <v>0.002935351338875046</v>
      </c>
      <c r="D681" s="84" t="s">
        <v>3972</v>
      </c>
      <c r="E681" s="84" t="b">
        <v>0</v>
      </c>
      <c r="F681" s="84" t="b">
        <v>0</v>
      </c>
      <c r="G681" s="84" t="b">
        <v>0</v>
      </c>
    </row>
    <row r="682" spans="1:7" ht="15">
      <c r="A682" s="84" t="s">
        <v>5094</v>
      </c>
      <c r="B682" s="84">
        <v>2</v>
      </c>
      <c r="C682" s="123">
        <v>0.002935351338875046</v>
      </c>
      <c r="D682" s="84" t="s">
        <v>3972</v>
      </c>
      <c r="E682" s="84" t="b">
        <v>0</v>
      </c>
      <c r="F682" s="84" t="b">
        <v>0</v>
      </c>
      <c r="G682" s="84" t="b">
        <v>0</v>
      </c>
    </row>
    <row r="683" spans="1:7" ht="15">
      <c r="A683" s="84" t="s">
        <v>5343</v>
      </c>
      <c r="B683" s="84">
        <v>2</v>
      </c>
      <c r="C683" s="123">
        <v>0.0034797093780504188</v>
      </c>
      <c r="D683" s="84" t="s">
        <v>3972</v>
      </c>
      <c r="E683" s="84" t="b">
        <v>0</v>
      </c>
      <c r="F683" s="84" t="b">
        <v>0</v>
      </c>
      <c r="G683" s="84" t="b">
        <v>0</v>
      </c>
    </row>
    <row r="684" spans="1:7" ht="15">
      <c r="A684" s="84" t="s">
        <v>5007</v>
      </c>
      <c r="B684" s="84">
        <v>2</v>
      </c>
      <c r="C684" s="123">
        <v>0.002935351338875046</v>
      </c>
      <c r="D684" s="84" t="s">
        <v>3972</v>
      </c>
      <c r="E684" s="84" t="b">
        <v>0</v>
      </c>
      <c r="F684" s="84" t="b">
        <v>0</v>
      </c>
      <c r="G684" s="84" t="b">
        <v>0</v>
      </c>
    </row>
    <row r="685" spans="1:7" ht="15">
      <c r="A685" s="84" t="s">
        <v>4115</v>
      </c>
      <c r="B685" s="84">
        <v>2</v>
      </c>
      <c r="C685" s="123">
        <v>0.002935351338875046</v>
      </c>
      <c r="D685" s="84" t="s">
        <v>3972</v>
      </c>
      <c r="E685" s="84" t="b">
        <v>0</v>
      </c>
      <c r="F685" s="84" t="b">
        <v>0</v>
      </c>
      <c r="G685" s="84" t="b">
        <v>0</v>
      </c>
    </row>
    <row r="686" spans="1:7" ht="15">
      <c r="A686" s="84" t="s">
        <v>5200</v>
      </c>
      <c r="B686" s="84">
        <v>2</v>
      </c>
      <c r="C686" s="123">
        <v>0.002935351338875046</v>
      </c>
      <c r="D686" s="84" t="s">
        <v>3972</v>
      </c>
      <c r="E686" s="84" t="b">
        <v>0</v>
      </c>
      <c r="F686" s="84" t="b">
        <v>0</v>
      </c>
      <c r="G686" s="84" t="b">
        <v>0</v>
      </c>
    </row>
    <row r="687" spans="1:7" ht="15">
      <c r="A687" s="84" t="s">
        <v>5036</v>
      </c>
      <c r="B687" s="84">
        <v>2</v>
      </c>
      <c r="C687" s="123">
        <v>0.002935351338875046</v>
      </c>
      <c r="D687" s="84" t="s">
        <v>3972</v>
      </c>
      <c r="E687" s="84" t="b">
        <v>0</v>
      </c>
      <c r="F687" s="84" t="b">
        <v>0</v>
      </c>
      <c r="G687" s="84" t="b">
        <v>0</v>
      </c>
    </row>
    <row r="688" spans="1:7" ht="15">
      <c r="A688" s="84" t="s">
        <v>4201</v>
      </c>
      <c r="B688" s="84">
        <v>2</v>
      </c>
      <c r="C688" s="123">
        <v>0.0034797093780504188</v>
      </c>
      <c r="D688" s="84" t="s">
        <v>3972</v>
      </c>
      <c r="E688" s="84" t="b">
        <v>0</v>
      </c>
      <c r="F688" s="84" t="b">
        <v>0</v>
      </c>
      <c r="G688" s="84" t="b">
        <v>0</v>
      </c>
    </row>
    <row r="689" spans="1:7" ht="15">
      <c r="A689" s="84" t="s">
        <v>4214</v>
      </c>
      <c r="B689" s="84">
        <v>2</v>
      </c>
      <c r="C689" s="123">
        <v>0.0034797093780504188</v>
      </c>
      <c r="D689" s="84" t="s">
        <v>3972</v>
      </c>
      <c r="E689" s="84" t="b">
        <v>0</v>
      </c>
      <c r="F689" s="84" t="b">
        <v>0</v>
      </c>
      <c r="G689" s="84" t="b">
        <v>0</v>
      </c>
    </row>
    <row r="690" spans="1:7" ht="15">
      <c r="A690" s="84" t="s">
        <v>5115</v>
      </c>
      <c r="B690" s="84">
        <v>2</v>
      </c>
      <c r="C690" s="123">
        <v>0.002935351338875046</v>
      </c>
      <c r="D690" s="84" t="s">
        <v>3972</v>
      </c>
      <c r="E690" s="84" t="b">
        <v>0</v>
      </c>
      <c r="F690" s="84" t="b">
        <v>0</v>
      </c>
      <c r="G690" s="84" t="b">
        <v>0</v>
      </c>
    </row>
    <row r="691" spans="1:7" ht="15">
      <c r="A691" s="84" t="s">
        <v>5131</v>
      </c>
      <c r="B691" s="84">
        <v>2</v>
      </c>
      <c r="C691" s="123">
        <v>0.002935351338875046</v>
      </c>
      <c r="D691" s="84" t="s">
        <v>3972</v>
      </c>
      <c r="E691" s="84" t="b">
        <v>0</v>
      </c>
      <c r="F691" s="84" t="b">
        <v>0</v>
      </c>
      <c r="G691" s="84" t="b">
        <v>0</v>
      </c>
    </row>
    <row r="692" spans="1:7" ht="15">
      <c r="A692" s="84" t="s">
        <v>4939</v>
      </c>
      <c r="B692" s="84">
        <v>2</v>
      </c>
      <c r="C692" s="123">
        <v>0.002935351338875046</v>
      </c>
      <c r="D692" s="84" t="s">
        <v>3972</v>
      </c>
      <c r="E692" s="84" t="b">
        <v>0</v>
      </c>
      <c r="F692" s="84" t="b">
        <v>0</v>
      </c>
      <c r="G692" s="84" t="b">
        <v>0</v>
      </c>
    </row>
    <row r="693" spans="1:7" ht="15">
      <c r="A693" s="84" t="s">
        <v>5230</v>
      </c>
      <c r="B693" s="84">
        <v>2</v>
      </c>
      <c r="C693" s="123">
        <v>0.002935351338875046</v>
      </c>
      <c r="D693" s="84" t="s">
        <v>3972</v>
      </c>
      <c r="E693" s="84" t="b">
        <v>0</v>
      </c>
      <c r="F693" s="84" t="b">
        <v>0</v>
      </c>
      <c r="G693" s="84" t="b">
        <v>0</v>
      </c>
    </row>
    <row r="694" spans="1:7" ht="15">
      <c r="A694" s="84" t="s">
        <v>5292</v>
      </c>
      <c r="B694" s="84">
        <v>2</v>
      </c>
      <c r="C694" s="123">
        <v>0.002935351338875046</v>
      </c>
      <c r="D694" s="84" t="s">
        <v>3972</v>
      </c>
      <c r="E694" s="84" t="b">
        <v>0</v>
      </c>
      <c r="F694" s="84" t="b">
        <v>0</v>
      </c>
      <c r="G694" s="84" t="b">
        <v>0</v>
      </c>
    </row>
    <row r="695" spans="1:7" ht="15">
      <c r="A695" s="84" t="s">
        <v>4210</v>
      </c>
      <c r="B695" s="84">
        <v>2</v>
      </c>
      <c r="C695" s="123">
        <v>0.002935351338875046</v>
      </c>
      <c r="D695" s="84" t="s">
        <v>3972</v>
      </c>
      <c r="E695" s="84" t="b">
        <v>0</v>
      </c>
      <c r="F695" s="84" t="b">
        <v>0</v>
      </c>
      <c r="G695" s="84" t="b">
        <v>0</v>
      </c>
    </row>
    <row r="696" spans="1:7" ht="15">
      <c r="A696" s="84" t="s">
        <v>5047</v>
      </c>
      <c r="B696" s="84">
        <v>2</v>
      </c>
      <c r="C696" s="123">
        <v>0.002935351338875046</v>
      </c>
      <c r="D696" s="84" t="s">
        <v>3972</v>
      </c>
      <c r="E696" s="84" t="b">
        <v>0</v>
      </c>
      <c r="F696" s="84" t="b">
        <v>0</v>
      </c>
      <c r="G696" s="84" t="b">
        <v>0</v>
      </c>
    </row>
    <row r="697" spans="1:7" ht="15">
      <c r="A697" s="84" t="s">
        <v>5011</v>
      </c>
      <c r="B697" s="84">
        <v>2</v>
      </c>
      <c r="C697" s="123">
        <v>0.002935351338875046</v>
      </c>
      <c r="D697" s="84" t="s">
        <v>3972</v>
      </c>
      <c r="E697" s="84" t="b">
        <v>0</v>
      </c>
      <c r="F697" s="84" t="b">
        <v>0</v>
      </c>
      <c r="G697" s="84" t="b">
        <v>0</v>
      </c>
    </row>
    <row r="698" spans="1:7" ht="15">
      <c r="A698" s="84" t="s">
        <v>5308</v>
      </c>
      <c r="B698" s="84">
        <v>2</v>
      </c>
      <c r="C698" s="123">
        <v>0.002935351338875046</v>
      </c>
      <c r="D698" s="84" t="s">
        <v>3972</v>
      </c>
      <c r="E698" s="84" t="b">
        <v>0</v>
      </c>
      <c r="F698" s="84" t="b">
        <v>0</v>
      </c>
      <c r="G698" s="84" t="b">
        <v>0</v>
      </c>
    </row>
    <row r="699" spans="1:7" ht="15">
      <c r="A699" s="84" t="s">
        <v>5309</v>
      </c>
      <c r="B699" s="84">
        <v>2</v>
      </c>
      <c r="C699" s="123">
        <v>0.002935351338875046</v>
      </c>
      <c r="D699" s="84" t="s">
        <v>3972</v>
      </c>
      <c r="E699" s="84" t="b">
        <v>0</v>
      </c>
      <c r="F699" s="84" t="b">
        <v>0</v>
      </c>
      <c r="G699" s="84" t="b">
        <v>0</v>
      </c>
    </row>
    <row r="700" spans="1:7" ht="15">
      <c r="A700" s="84" t="s">
        <v>5310</v>
      </c>
      <c r="B700" s="84">
        <v>2</v>
      </c>
      <c r="C700" s="123">
        <v>0.002935351338875046</v>
      </c>
      <c r="D700" s="84" t="s">
        <v>3972</v>
      </c>
      <c r="E700" s="84" t="b">
        <v>0</v>
      </c>
      <c r="F700" s="84" t="b">
        <v>0</v>
      </c>
      <c r="G700" s="84" t="b">
        <v>0</v>
      </c>
    </row>
    <row r="701" spans="1:7" ht="15">
      <c r="A701" s="84" t="s">
        <v>5202</v>
      </c>
      <c r="B701" s="84">
        <v>2</v>
      </c>
      <c r="C701" s="123">
        <v>0.002935351338875046</v>
      </c>
      <c r="D701" s="84" t="s">
        <v>3972</v>
      </c>
      <c r="E701" s="84" t="b">
        <v>0</v>
      </c>
      <c r="F701" s="84" t="b">
        <v>0</v>
      </c>
      <c r="G701" s="84" t="b">
        <v>0</v>
      </c>
    </row>
    <row r="702" spans="1:7" ht="15">
      <c r="A702" s="84" t="s">
        <v>5075</v>
      </c>
      <c r="B702" s="84">
        <v>2</v>
      </c>
      <c r="C702" s="123">
        <v>0.002935351338875046</v>
      </c>
      <c r="D702" s="84" t="s">
        <v>3972</v>
      </c>
      <c r="E702" s="84" t="b">
        <v>0</v>
      </c>
      <c r="F702" s="84" t="b">
        <v>0</v>
      </c>
      <c r="G702" s="84" t="b">
        <v>0</v>
      </c>
    </row>
    <row r="703" spans="1:7" ht="15">
      <c r="A703" s="84" t="s">
        <v>5035</v>
      </c>
      <c r="B703" s="84">
        <v>2</v>
      </c>
      <c r="C703" s="123">
        <v>0.002935351338875046</v>
      </c>
      <c r="D703" s="84" t="s">
        <v>3972</v>
      </c>
      <c r="E703" s="84" t="b">
        <v>0</v>
      </c>
      <c r="F703" s="84" t="b">
        <v>0</v>
      </c>
      <c r="G703" s="84" t="b">
        <v>0</v>
      </c>
    </row>
    <row r="704" spans="1:7" ht="15">
      <c r="A704" s="84" t="s">
        <v>5044</v>
      </c>
      <c r="B704" s="84">
        <v>2</v>
      </c>
      <c r="C704" s="123">
        <v>0.002935351338875046</v>
      </c>
      <c r="D704" s="84" t="s">
        <v>3972</v>
      </c>
      <c r="E704" s="84" t="b">
        <v>0</v>
      </c>
      <c r="F704" s="84" t="b">
        <v>0</v>
      </c>
      <c r="G704" s="84" t="b">
        <v>0</v>
      </c>
    </row>
    <row r="705" spans="1:7" ht="15">
      <c r="A705" s="84" t="s">
        <v>5305</v>
      </c>
      <c r="B705" s="84">
        <v>2</v>
      </c>
      <c r="C705" s="123">
        <v>0.002935351338875046</v>
      </c>
      <c r="D705" s="84" t="s">
        <v>3972</v>
      </c>
      <c r="E705" s="84" t="b">
        <v>0</v>
      </c>
      <c r="F705" s="84" t="b">
        <v>0</v>
      </c>
      <c r="G705" s="84" t="b">
        <v>0</v>
      </c>
    </row>
    <row r="706" spans="1:7" ht="15">
      <c r="A706" s="84" t="s">
        <v>5134</v>
      </c>
      <c r="B706" s="84">
        <v>2</v>
      </c>
      <c r="C706" s="123">
        <v>0.002935351338875046</v>
      </c>
      <c r="D706" s="84" t="s">
        <v>3972</v>
      </c>
      <c r="E706" s="84" t="b">
        <v>0</v>
      </c>
      <c r="F706" s="84" t="b">
        <v>0</v>
      </c>
      <c r="G706" s="84" t="b">
        <v>0</v>
      </c>
    </row>
    <row r="707" spans="1:7" ht="15">
      <c r="A707" s="84" t="s">
        <v>5046</v>
      </c>
      <c r="B707" s="84">
        <v>2</v>
      </c>
      <c r="C707" s="123">
        <v>0.002935351338875046</v>
      </c>
      <c r="D707" s="84" t="s">
        <v>3972</v>
      </c>
      <c r="E707" s="84" t="b">
        <v>0</v>
      </c>
      <c r="F707" s="84" t="b">
        <v>0</v>
      </c>
      <c r="G707" s="84" t="b">
        <v>0</v>
      </c>
    </row>
    <row r="708" spans="1:7" ht="15">
      <c r="A708" s="84" t="s">
        <v>4126</v>
      </c>
      <c r="B708" s="84">
        <v>2</v>
      </c>
      <c r="C708" s="123">
        <v>0.002935351338875046</v>
      </c>
      <c r="D708" s="84" t="s">
        <v>3972</v>
      </c>
      <c r="E708" s="84" t="b">
        <v>0</v>
      </c>
      <c r="F708" s="84" t="b">
        <v>0</v>
      </c>
      <c r="G708" s="84" t="b">
        <v>0</v>
      </c>
    </row>
    <row r="709" spans="1:7" ht="15">
      <c r="A709" s="84" t="s">
        <v>5028</v>
      </c>
      <c r="B709" s="84">
        <v>2</v>
      </c>
      <c r="C709" s="123">
        <v>0.002935351338875046</v>
      </c>
      <c r="D709" s="84" t="s">
        <v>3972</v>
      </c>
      <c r="E709" s="84" t="b">
        <v>0</v>
      </c>
      <c r="F709" s="84" t="b">
        <v>0</v>
      </c>
      <c r="G709" s="84" t="b">
        <v>0</v>
      </c>
    </row>
    <row r="710" spans="1:7" ht="15">
      <c r="A710" s="84" t="s">
        <v>5291</v>
      </c>
      <c r="B710" s="84">
        <v>2</v>
      </c>
      <c r="C710" s="123">
        <v>0.002935351338875046</v>
      </c>
      <c r="D710" s="84" t="s">
        <v>3972</v>
      </c>
      <c r="E710" s="84" t="b">
        <v>0</v>
      </c>
      <c r="F710" s="84" t="b">
        <v>0</v>
      </c>
      <c r="G710" s="84" t="b">
        <v>0</v>
      </c>
    </row>
    <row r="711" spans="1:7" ht="15">
      <c r="A711" s="84" t="s">
        <v>5186</v>
      </c>
      <c r="B711" s="84">
        <v>2</v>
      </c>
      <c r="C711" s="123">
        <v>0.002935351338875046</v>
      </c>
      <c r="D711" s="84" t="s">
        <v>3972</v>
      </c>
      <c r="E711" s="84" t="b">
        <v>0</v>
      </c>
      <c r="F711" s="84" t="b">
        <v>0</v>
      </c>
      <c r="G711" s="84" t="b">
        <v>0</v>
      </c>
    </row>
    <row r="712" spans="1:7" ht="15">
      <c r="A712" s="84" t="s">
        <v>5038</v>
      </c>
      <c r="B712" s="84">
        <v>2</v>
      </c>
      <c r="C712" s="123">
        <v>0.002935351338875046</v>
      </c>
      <c r="D712" s="84" t="s">
        <v>3972</v>
      </c>
      <c r="E712" s="84" t="b">
        <v>0</v>
      </c>
      <c r="F712" s="84" t="b">
        <v>0</v>
      </c>
      <c r="G712" s="84" t="b">
        <v>0</v>
      </c>
    </row>
    <row r="713" spans="1:7" ht="15">
      <c r="A713" s="84" t="s">
        <v>5193</v>
      </c>
      <c r="B713" s="84">
        <v>2</v>
      </c>
      <c r="C713" s="123">
        <v>0.002935351338875046</v>
      </c>
      <c r="D713" s="84" t="s">
        <v>3972</v>
      </c>
      <c r="E713" s="84" t="b">
        <v>0</v>
      </c>
      <c r="F713" s="84" t="b">
        <v>0</v>
      </c>
      <c r="G713" s="84" t="b">
        <v>0</v>
      </c>
    </row>
    <row r="714" spans="1:7" ht="15">
      <c r="A714" s="84" t="s">
        <v>4194</v>
      </c>
      <c r="B714" s="84">
        <v>2</v>
      </c>
      <c r="C714" s="123">
        <v>0.002935351338875046</v>
      </c>
      <c r="D714" s="84" t="s">
        <v>3972</v>
      </c>
      <c r="E714" s="84" t="b">
        <v>0</v>
      </c>
      <c r="F714" s="84" t="b">
        <v>1</v>
      </c>
      <c r="G714" s="84" t="b">
        <v>0</v>
      </c>
    </row>
    <row r="715" spans="1:7" ht="15">
      <c r="A715" s="84" t="s">
        <v>5201</v>
      </c>
      <c r="B715" s="84">
        <v>2</v>
      </c>
      <c r="C715" s="123">
        <v>0.002935351338875046</v>
      </c>
      <c r="D715" s="84" t="s">
        <v>3972</v>
      </c>
      <c r="E715" s="84" t="b">
        <v>0</v>
      </c>
      <c r="F715" s="84" t="b">
        <v>0</v>
      </c>
      <c r="G715" s="84" t="b">
        <v>0</v>
      </c>
    </row>
    <row r="716" spans="1:7" ht="15">
      <c r="A716" s="84" t="s">
        <v>4945</v>
      </c>
      <c r="B716" s="84">
        <v>2</v>
      </c>
      <c r="C716" s="123">
        <v>0.002935351338875046</v>
      </c>
      <c r="D716" s="84" t="s">
        <v>3972</v>
      </c>
      <c r="E716" s="84" t="b">
        <v>0</v>
      </c>
      <c r="F716" s="84" t="b">
        <v>0</v>
      </c>
      <c r="G716" s="84" t="b">
        <v>0</v>
      </c>
    </row>
    <row r="717" spans="1:7" ht="15">
      <c r="A717" s="84" t="s">
        <v>5229</v>
      </c>
      <c r="B717" s="84">
        <v>2</v>
      </c>
      <c r="C717" s="123">
        <v>0.002935351338875046</v>
      </c>
      <c r="D717" s="84" t="s">
        <v>3972</v>
      </c>
      <c r="E717" s="84" t="b">
        <v>0</v>
      </c>
      <c r="F717" s="84" t="b">
        <v>0</v>
      </c>
      <c r="G717" s="84" t="b">
        <v>0</v>
      </c>
    </row>
    <row r="718" spans="1:7" ht="15">
      <c r="A718" s="84" t="s">
        <v>5092</v>
      </c>
      <c r="B718" s="84">
        <v>2</v>
      </c>
      <c r="C718" s="123">
        <v>0.002935351338875046</v>
      </c>
      <c r="D718" s="84" t="s">
        <v>3972</v>
      </c>
      <c r="E718" s="84" t="b">
        <v>0</v>
      </c>
      <c r="F718" s="84" t="b">
        <v>0</v>
      </c>
      <c r="G718" s="84" t="b">
        <v>0</v>
      </c>
    </row>
    <row r="719" spans="1:7" ht="15">
      <c r="A719" s="84" t="s">
        <v>5014</v>
      </c>
      <c r="B719" s="84">
        <v>2</v>
      </c>
      <c r="C719" s="123">
        <v>0.002935351338875046</v>
      </c>
      <c r="D719" s="84" t="s">
        <v>3972</v>
      </c>
      <c r="E719" s="84" t="b">
        <v>0</v>
      </c>
      <c r="F719" s="84" t="b">
        <v>0</v>
      </c>
      <c r="G719" s="84" t="b">
        <v>0</v>
      </c>
    </row>
    <row r="720" spans="1:7" ht="15">
      <c r="A720" s="84" t="s">
        <v>5189</v>
      </c>
      <c r="B720" s="84">
        <v>2</v>
      </c>
      <c r="C720" s="123">
        <v>0.002935351338875046</v>
      </c>
      <c r="D720" s="84" t="s">
        <v>3972</v>
      </c>
      <c r="E720" s="84" t="b">
        <v>0</v>
      </c>
      <c r="F720" s="84" t="b">
        <v>0</v>
      </c>
      <c r="G720" s="84" t="b">
        <v>0</v>
      </c>
    </row>
    <row r="721" spans="1:7" ht="15">
      <c r="A721" s="84" t="s">
        <v>5245</v>
      </c>
      <c r="B721" s="84">
        <v>2</v>
      </c>
      <c r="C721" s="123">
        <v>0.002935351338875046</v>
      </c>
      <c r="D721" s="84" t="s">
        <v>3972</v>
      </c>
      <c r="E721" s="84" t="b">
        <v>0</v>
      </c>
      <c r="F721" s="84" t="b">
        <v>0</v>
      </c>
      <c r="G721" s="84" t="b">
        <v>0</v>
      </c>
    </row>
    <row r="722" spans="1:7" ht="15">
      <c r="A722" s="84" t="s">
        <v>5009</v>
      </c>
      <c r="B722" s="84">
        <v>2</v>
      </c>
      <c r="C722" s="123">
        <v>0.002935351338875046</v>
      </c>
      <c r="D722" s="84" t="s">
        <v>3972</v>
      </c>
      <c r="E722" s="84" t="b">
        <v>0</v>
      </c>
      <c r="F722" s="84" t="b">
        <v>0</v>
      </c>
      <c r="G722" s="84" t="b">
        <v>0</v>
      </c>
    </row>
    <row r="723" spans="1:7" ht="15">
      <c r="A723" s="84" t="s">
        <v>4179</v>
      </c>
      <c r="B723" s="84">
        <v>2</v>
      </c>
      <c r="C723" s="123">
        <v>0.002935351338875046</v>
      </c>
      <c r="D723" s="84" t="s">
        <v>3972</v>
      </c>
      <c r="E723" s="84" t="b">
        <v>0</v>
      </c>
      <c r="F723" s="84" t="b">
        <v>0</v>
      </c>
      <c r="G723" s="84" t="b">
        <v>0</v>
      </c>
    </row>
    <row r="724" spans="1:7" ht="15">
      <c r="A724" s="84" t="s">
        <v>5042</v>
      </c>
      <c r="B724" s="84">
        <v>2</v>
      </c>
      <c r="C724" s="123">
        <v>0.002935351338875046</v>
      </c>
      <c r="D724" s="84" t="s">
        <v>3972</v>
      </c>
      <c r="E724" s="84" t="b">
        <v>0</v>
      </c>
      <c r="F724" s="84" t="b">
        <v>0</v>
      </c>
      <c r="G724" s="84" t="b">
        <v>0</v>
      </c>
    </row>
    <row r="725" spans="1:7" ht="15">
      <c r="A725" s="84" t="s">
        <v>4641</v>
      </c>
      <c r="B725" s="84">
        <v>2</v>
      </c>
      <c r="C725" s="123">
        <v>0.002935351338875046</v>
      </c>
      <c r="D725" s="84" t="s">
        <v>3972</v>
      </c>
      <c r="E725" s="84" t="b">
        <v>0</v>
      </c>
      <c r="F725" s="84" t="b">
        <v>0</v>
      </c>
      <c r="G725" s="84" t="b">
        <v>0</v>
      </c>
    </row>
    <row r="726" spans="1:7" ht="15">
      <c r="A726" s="84" t="s">
        <v>5045</v>
      </c>
      <c r="B726" s="84">
        <v>2</v>
      </c>
      <c r="C726" s="123">
        <v>0.0034797093780504188</v>
      </c>
      <c r="D726" s="84" t="s">
        <v>3972</v>
      </c>
      <c r="E726" s="84" t="b">
        <v>1</v>
      </c>
      <c r="F726" s="84" t="b">
        <v>0</v>
      </c>
      <c r="G726" s="84" t="b">
        <v>0</v>
      </c>
    </row>
    <row r="727" spans="1:7" ht="15">
      <c r="A727" s="84" t="s">
        <v>5087</v>
      </c>
      <c r="B727" s="84">
        <v>2</v>
      </c>
      <c r="C727" s="123">
        <v>0.002935351338875046</v>
      </c>
      <c r="D727" s="84" t="s">
        <v>3972</v>
      </c>
      <c r="E727" s="84" t="b">
        <v>0</v>
      </c>
      <c r="F727" s="84" t="b">
        <v>0</v>
      </c>
      <c r="G727" s="84" t="b">
        <v>0</v>
      </c>
    </row>
    <row r="728" spans="1:7" ht="15">
      <c r="A728" s="84" t="s">
        <v>5191</v>
      </c>
      <c r="B728" s="84">
        <v>2</v>
      </c>
      <c r="C728" s="123">
        <v>0.002935351338875046</v>
      </c>
      <c r="D728" s="84" t="s">
        <v>3972</v>
      </c>
      <c r="E728" s="84" t="b">
        <v>0</v>
      </c>
      <c r="F728" s="84" t="b">
        <v>0</v>
      </c>
      <c r="G728" s="84" t="b">
        <v>0</v>
      </c>
    </row>
    <row r="729" spans="1:7" ht="15">
      <c r="A729" s="84" t="s">
        <v>5029</v>
      </c>
      <c r="B729" s="84">
        <v>2</v>
      </c>
      <c r="C729" s="123">
        <v>0.002935351338875046</v>
      </c>
      <c r="D729" s="84" t="s">
        <v>3972</v>
      </c>
      <c r="E729" s="84" t="b">
        <v>0</v>
      </c>
      <c r="F729" s="84" t="b">
        <v>0</v>
      </c>
      <c r="G729" s="84" t="b">
        <v>0</v>
      </c>
    </row>
    <row r="730" spans="1:7" ht="15">
      <c r="A730" s="84" t="s">
        <v>5001</v>
      </c>
      <c r="B730" s="84">
        <v>2</v>
      </c>
      <c r="C730" s="123">
        <v>0.002935351338875046</v>
      </c>
      <c r="D730" s="84" t="s">
        <v>3972</v>
      </c>
      <c r="E730" s="84" t="b">
        <v>0</v>
      </c>
      <c r="F730" s="84" t="b">
        <v>0</v>
      </c>
      <c r="G730" s="84" t="b">
        <v>0</v>
      </c>
    </row>
    <row r="731" spans="1:7" ht="15">
      <c r="A731" s="84" t="s">
        <v>5178</v>
      </c>
      <c r="B731" s="84">
        <v>2</v>
      </c>
      <c r="C731" s="123">
        <v>0.002935351338875046</v>
      </c>
      <c r="D731" s="84" t="s">
        <v>3972</v>
      </c>
      <c r="E731" s="84" t="b">
        <v>0</v>
      </c>
      <c r="F731" s="84" t="b">
        <v>0</v>
      </c>
      <c r="G731" s="84" t="b">
        <v>0</v>
      </c>
    </row>
    <row r="732" spans="1:7" ht="15">
      <c r="A732" s="84" t="s">
        <v>4955</v>
      </c>
      <c r="B732" s="84">
        <v>2</v>
      </c>
      <c r="C732" s="123">
        <v>0.002935351338875046</v>
      </c>
      <c r="D732" s="84" t="s">
        <v>3972</v>
      </c>
      <c r="E732" s="84" t="b">
        <v>0</v>
      </c>
      <c r="F732" s="84" t="b">
        <v>0</v>
      </c>
      <c r="G732" s="84" t="b">
        <v>0</v>
      </c>
    </row>
    <row r="733" spans="1:7" ht="15">
      <c r="A733" s="84" t="s">
        <v>5203</v>
      </c>
      <c r="B733" s="84">
        <v>2</v>
      </c>
      <c r="C733" s="123">
        <v>0.002935351338875046</v>
      </c>
      <c r="D733" s="84" t="s">
        <v>3972</v>
      </c>
      <c r="E733" s="84" t="b">
        <v>0</v>
      </c>
      <c r="F733" s="84" t="b">
        <v>0</v>
      </c>
      <c r="G733" s="84" t="b">
        <v>0</v>
      </c>
    </row>
    <row r="734" spans="1:7" ht="15">
      <c r="A734" s="84" t="s">
        <v>5168</v>
      </c>
      <c r="B734" s="84">
        <v>2</v>
      </c>
      <c r="C734" s="123">
        <v>0.002935351338875046</v>
      </c>
      <c r="D734" s="84" t="s">
        <v>3972</v>
      </c>
      <c r="E734" s="84" t="b">
        <v>0</v>
      </c>
      <c r="F734" s="84" t="b">
        <v>0</v>
      </c>
      <c r="G734" s="84" t="b">
        <v>0</v>
      </c>
    </row>
    <row r="735" spans="1:7" ht="15">
      <c r="A735" s="84" t="s">
        <v>5169</v>
      </c>
      <c r="B735" s="84">
        <v>2</v>
      </c>
      <c r="C735" s="123">
        <v>0.002935351338875046</v>
      </c>
      <c r="D735" s="84" t="s">
        <v>3972</v>
      </c>
      <c r="E735" s="84" t="b">
        <v>0</v>
      </c>
      <c r="F735" s="84" t="b">
        <v>0</v>
      </c>
      <c r="G735" s="84" t="b">
        <v>0</v>
      </c>
    </row>
    <row r="736" spans="1:7" ht="15">
      <c r="A736" s="84" t="s">
        <v>949</v>
      </c>
      <c r="B736" s="84">
        <v>2</v>
      </c>
      <c r="C736" s="123">
        <v>0.002935351338875046</v>
      </c>
      <c r="D736" s="84" t="s">
        <v>3972</v>
      </c>
      <c r="E736" s="84" t="b">
        <v>0</v>
      </c>
      <c r="F736" s="84" t="b">
        <v>0</v>
      </c>
      <c r="G736" s="84" t="b">
        <v>0</v>
      </c>
    </row>
    <row r="737" spans="1:7" ht="15">
      <c r="A737" s="84" t="s">
        <v>4159</v>
      </c>
      <c r="B737" s="84">
        <v>2</v>
      </c>
      <c r="C737" s="123">
        <v>0.002935351338875046</v>
      </c>
      <c r="D737" s="84" t="s">
        <v>3972</v>
      </c>
      <c r="E737" s="84" t="b">
        <v>0</v>
      </c>
      <c r="F737" s="84" t="b">
        <v>0</v>
      </c>
      <c r="G737" s="84" t="b">
        <v>0</v>
      </c>
    </row>
    <row r="738" spans="1:7" ht="15">
      <c r="A738" s="84" t="s">
        <v>4976</v>
      </c>
      <c r="B738" s="84">
        <v>2</v>
      </c>
      <c r="C738" s="123">
        <v>0.002935351338875046</v>
      </c>
      <c r="D738" s="84" t="s">
        <v>3972</v>
      </c>
      <c r="E738" s="84" t="b">
        <v>0</v>
      </c>
      <c r="F738" s="84" t="b">
        <v>0</v>
      </c>
      <c r="G738" s="84" t="b">
        <v>0</v>
      </c>
    </row>
    <row r="739" spans="1:7" ht="15">
      <c r="A739" s="84" t="s">
        <v>4952</v>
      </c>
      <c r="B739" s="84">
        <v>2</v>
      </c>
      <c r="C739" s="123">
        <v>0.0034797093780504188</v>
      </c>
      <c r="D739" s="84" t="s">
        <v>3972</v>
      </c>
      <c r="E739" s="84" t="b">
        <v>0</v>
      </c>
      <c r="F739" s="84" t="b">
        <v>0</v>
      </c>
      <c r="G739" s="84" t="b">
        <v>0</v>
      </c>
    </row>
    <row r="740" spans="1:7" ht="15">
      <c r="A740" s="84" t="s">
        <v>5173</v>
      </c>
      <c r="B740" s="84">
        <v>2</v>
      </c>
      <c r="C740" s="123">
        <v>0.002935351338875046</v>
      </c>
      <c r="D740" s="84" t="s">
        <v>3972</v>
      </c>
      <c r="E740" s="84" t="b">
        <v>0</v>
      </c>
      <c r="F740" s="84" t="b">
        <v>1</v>
      </c>
      <c r="G740" s="84" t="b">
        <v>0</v>
      </c>
    </row>
    <row r="741" spans="1:7" ht="15">
      <c r="A741" s="84" t="s">
        <v>4950</v>
      </c>
      <c r="B741" s="84">
        <v>2</v>
      </c>
      <c r="C741" s="123">
        <v>0.002935351338875046</v>
      </c>
      <c r="D741" s="84" t="s">
        <v>3972</v>
      </c>
      <c r="E741" s="84" t="b">
        <v>0</v>
      </c>
      <c r="F741" s="84" t="b">
        <v>0</v>
      </c>
      <c r="G741" s="84" t="b">
        <v>0</v>
      </c>
    </row>
    <row r="742" spans="1:7" ht="15">
      <c r="A742" s="84" t="s">
        <v>5174</v>
      </c>
      <c r="B742" s="84">
        <v>2</v>
      </c>
      <c r="C742" s="123">
        <v>0.002935351338875046</v>
      </c>
      <c r="D742" s="84" t="s">
        <v>3972</v>
      </c>
      <c r="E742" s="84" t="b">
        <v>0</v>
      </c>
      <c r="F742" s="84" t="b">
        <v>0</v>
      </c>
      <c r="G742" s="84" t="b">
        <v>0</v>
      </c>
    </row>
    <row r="743" spans="1:7" ht="15">
      <c r="A743" s="84" t="s">
        <v>5175</v>
      </c>
      <c r="B743" s="84">
        <v>2</v>
      </c>
      <c r="C743" s="123">
        <v>0.002935351338875046</v>
      </c>
      <c r="D743" s="84" t="s">
        <v>3972</v>
      </c>
      <c r="E743" s="84" t="b">
        <v>1</v>
      </c>
      <c r="F743" s="84" t="b">
        <v>0</v>
      </c>
      <c r="G743" s="84" t="b">
        <v>0</v>
      </c>
    </row>
    <row r="744" spans="1:7" ht="15">
      <c r="A744" s="84" t="s">
        <v>5179</v>
      </c>
      <c r="B744" s="84">
        <v>2</v>
      </c>
      <c r="C744" s="123">
        <v>0.002935351338875046</v>
      </c>
      <c r="D744" s="84" t="s">
        <v>3972</v>
      </c>
      <c r="E744" s="84" t="b">
        <v>0</v>
      </c>
      <c r="F744" s="84" t="b">
        <v>0</v>
      </c>
      <c r="G744" s="84" t="b">
        <v>0</v>
      </c>
    </row>
    <row r="745" spans="1:7" ht="15">
      <c r="A745" s="84" t="s">
        <v>4116</v>
      </c>
      <c r="B745" s="84">
        <v>24</v>
      </c>
      <c r="C745" s="123">
        <v>0</v>
      </c>
      <c r="D745" s="84" t="s">
        <v>3973</v>
      </c>
      <c r="E745" s="84" t="b">
        <v>0</v>
      </c>
      <c r="F745" s="84" t="b">
        <v>0</v>
      </c>
      <c r="G745" s="84" t="b">
        <v>0</v>
      </c>
    </row>
    <row r="746" spans="1:7" ht="15">
      <c r="A746" s="84" t="s">
        <v>4147</v>
      </c>
      <c r="B746" s="84">
        <v>24</v>
      </c>
      <c r="C746" s="123">
        <v>0</v>
      </c>
      <c r="D746" s="84" t="s">
        <v>3973</v>
      </c>
      <c r="E746" s="84" t="b">
        <v>0</v>
      </c>
      <c r="F746" s="84" t="b">
        <v>1</v>
      </c>
      <c r="G746" s="84" t="b">
        <v>0</v>
      </c>
    </row>
    <row r="747" spans="1:7" ht="15">
      <c r="A747" s="84" t="s">
        <v>343</v>
      </c>
      <c r="B747" s="84">
        <v>19</v>
      </c>
      <c r="C747" s="123">
        <v>0.007035383848236364</v>
      </c>
      <c r="D747" s="84" t="s">
        <v>3973</v>
      </c>
      <c r="E747" s="84" t="b">
        <v>0</v>
      </c>
      <c r="F747" s="84" t="b">
        <v>0</v>
      </c>
      <c r="G747" s="84" t="b">
        <v>0</v>
      </c>
    </row>
    <row r="748" spans="1:7" ht="15">
      <c r="A748" s="84" t="s">
        <v>431</v>
      </c>
      <c r="B748" s="84">
        <v>17</v>
      </c>
      <c r="C748" s="123">
        <v>0.009291822794403817</v>
      </c>
      <c r="D748" s="84" t="s">
        <v>3973</v>
      </c>
      <c r="E748" s="84" t="b">
        <v>0</v>
      </c>
      <c r="F748" s="84" t="b">
        <v>0</v>
      </c>
      <c r="G748" s="84" t="b">
        <v>0</v>
      </c>
    </row>
    <row r="749" spans="1:7" ht="15">
      <c r="A749" s="84" t="s">
        <v>4158</v>
      </c>
      <c r="B749" s="84">
        <v>14</v>
      </c>
      <c r="C749" s="123">
        <v>0.01196045578272683</v>
      </c>
      <c r="D749" s="84" t="s">
        <v>3973</v>
      </c>
      <c r="E749" s="84" t="b">
        <v>0</v>
      </c>
      <c r="F749" s="84" t="b">
        <v>0</v>
      </c>
      <c r="G749" s="84" t="b">
        <v>0</v>
      </c>
    </row>
    <row r="750" spans="1:7" ht="15">
      <c r="A750" s="84" t="s">
        <v>4159</v>
      </c>
      <c r="B750" s="84">
        <v>14</v>
      </c>
      <c r="C750" s="123">
        <v>0.01196045578272683</v>
      </c>
      <c r="D750" s="84" t="s">
        <v>3973</v>
      </c>
      <c r="E750" s="84" t="b">
        <v>0</v>
      </c>
      <c r="F750" s="84" t="b">
        <v>0</v>
      </c>
      <c r="G750" s="84" t="b">
        <v>0</v>
      </c>
    </row>
    <row r="751" spans="1:7" ht="15">
      <c r="A751" s="84" t="s">
        <v>4160</v>
      </c>
      <c r="B751" s="84">
        <v>14</v>
      </c>
      <c r="C751" s="123">
        <v>0.01196045578272683</v>
      </c>
      <c r="D751" s="84" t="s">
        <v>3973</v>
      </c>
      <c r="E751" s="84" t="b">
        <v>0</v>
      </c>
      <c r="F751" s="84" t="b">
        <v>0</v>
      </c>
      <c r="G751" s="84" t="b">
        <v>0</v>
      </c>
    </row>
    <row r="752" spans="1:7" ht="15">
      <c r="A752" s="84" t="s">
        <v>4161</v>
      </c>
      <c r="B752" s="84">
        <v>12</v>
      </c>
      <c r="C752" s="123">
        <v>0.013183795430539323</v>
      </c>
      <c r="D752" s="84" t="s">
        <v>3973</v>
      </c>
      <c r="E752" s="84" t="b">
        <v>0</v>
      </c>
      <c r="F752" s="84" t="b">
        <v>0</v>
      </c>
      <c r="G752" s="84" t="b">
        <v>0</v>
      </c>
    </row>
    <row r="753" spans="1:7" ht="15">
      <c r="A753" s="84" t="s">
        <v>4162</v>
      </c>
      <c r="B753" s="84">
        <v>9</v>
      </c>
      <c r="C753" s="123">
        <v>0.013991673687775657</v>
      </c>
      <c r="D753" s="84" t="s">
        <v>3973</v>
      </c>
      <c r="E753" s="84" t="b">
        <v>0</v>
      </c>
      <c r="F753" s="84" t="b">
        <v>0</v>
      </c>
      <c r="G753" s="84" t="b">
        <v>0</v>
      </c>
    </row>
    <row r="754" spans="1:7" ht="15">
      <c r="A754" s="84" t="s">
        <v>4163</v>
      </c>
      <c r="B754" s="84">
        <v>8</v>
      </c>
      <c r="C754" s="123">
        <v>0.013930547583055838</v>
      </c>
      <c r="D754" s="84" t="s">
        <v>3973</v>
      </c>
      <c r="E754" s="84" t="b">
        <v>0</v>
      </c>
      <c r="F754" s="84" t="b">
        <v>0</v>
      </c>
      <c r="G754" s="84" t="b">
        <v>0</v>
      </c>
    </row>
    <row r="755" spans="1:7" ht="15">
      <c r="A755" s="84" t="s">
        <v>4952</v>
      </c>
      <c r="B755" s="84">
        <v>7</v>
      </c>
      <c r="C755" s="123">
        <v>0.013670775225844688</v>
      </c>
      <c r="D755" s="84" t="s">
        <v>3973</v>
      </c>
      <c r="E755" s="84" t="b">
        <v>0</v>
      </c>
      <c r="F755" s="84" t="b">
        <v>0</v>
      </c>
      <c r="G755" s="84" t="b">
        <v>0</v>
      </c>
    </row>
    <row r="756" spans="1:7" ht="15">
      <c r="A756" s="84" t="s">
        <v>4991</v>
      </c>
      <c r="B756" s="84">
        <v>6</v>
      </c>
      <c r="C756" s="123">
        <v>0.013183795430539323</v>
      </c>
      <c r="D756" s="84" t="s">
        <v>3973</v>
      </c>
      <c r="E756" s="84" t="b">
        <v>0</v>
      </c>
      <c r="F756" s="84" t="b">
        <v>0</v>
      </c>
      <c r="G756" s="84" t="b">
        <v>0</v>
      </c>
    </row>
    <row r="757" spans="1:7" ht="15">
      <c r="A757" s="84" t="s">
        <v>4992</v>
      </c>
      <c r="B757" s="84">
        <v>6</v>
      </c>
      <c r="C757" s="123">
        <v>0.013183795430539323</v>
      </c>
      <c r="D757" s="84" t="s">
        <v>3973</v>
      </c>
      <c r="E757" s="84" t="b">
        <v>0</v>
      </c>
      <c r="F757" s="84" t="b">
        <v>0</v>
      </c>
      <c r="G757" s="84" t="b">
        <v>0</v>
      </c>
    </row>
    <row r="758" spans="1:7" ht="15">
      <c r="A758" s="84" t="s">
        <v>4950</v>
      </c>
      <c r="B758" s="84">
        <v>6</v>
      </c>
      <c r="C758" s="123">
        <v>0.013183795430539323</v>
      </c>
      <c r="D758" s="84" t="s">
        <v>3973</v>
      </c>
      <c r="E758" s="84" t="b">
        <v>0</v>
      </c>
      <c r="F758" s="84" t="b">
        <v>0</v>
      </c>
      <c r="G758" s="84" t="b">
        <v>0</v>
      </c>
    </row>
    <row r="759" spans="1:7" ht="15">
      <c r="A759" s="84" t="s">
        <v>4942</v>
      </c>
      <c r="B759" s="84">
        <v>5</v>
      </c>
      <c r="C759" s="123">
        <v>0.012431409441160349</v>
      </c>
      <c r="D759" s="84" t="s">
        <v>3973</v>
      </c>
      <c r="E759" s="84" t="b">
        <v>0</v>
      </c>
      <c r="F759" s="84" t="b">
        <v>0</v>
      </c>
      <c r="G759" s="84" t="b">
        <v>0</v>
      </c>
    </row>
    <row r="760" spans="1:7" ht="15">
      <c r="A760" s="84" t="s">
        <v>4985</v>
      </c>
      <c r="B760" s="84">
        <v>5</v>
      </c>
      <c r="C760" s="123">
        <v>0.012431409441160349</v>
      </c>
      <c r="D760" s="84" t="s">
        <v>3973</v>
      </c>
      <c r="E760" s="84" t="b">
        <v>0</v>
      </c>
      <c r="F760" s="84" t="b">
        <v>0</v>
      </c>
      <c r="G760" s="84" t="b">
        <v>0</v>
      </c>
    </row>
    <row r="761" spans="1:7" ht="15">
      <c r="A761" s="84" t="s">
        <v>5018</v>
      </c>
      <c r="B761" s="84">
        <v>5</v>
      </c>
      <c r="C761" s="123">
        <v>0.012431409441160349</v>
      </c>
      <c r="D761" s="84" t="s">
        <v>3973</v>
      </c>
      <c r="E761" s="84" t="b">
        <v>0</v>
      </c>
      <c r="F761" s="84" t="b">
        <v>0</v>
      </c>
      <c r="G761" s="84" t="b">
        <v>0</v>
      </c>
    </row>
    <row r="762" spans="1:7" ht="15">
      <c r="A762" s="84" t="s">
        <v>4993</v>
      </c>
      <c r="B762" s="84">
        <v>5</v>
      </c>
      <c r="C762" s="123">
        <v>0.012431409441160349</v>
      </c>
      <c r="D762" s="84" t="s">
        <v>3973</v>
      </c>
      <c r="E762" s="84" t="b">
        <v>0</v>
      </c>
      <c r="F762" s="84" t="b">
        <v>0</v>
      </c>
      <c r="G762" s="84" t="b">
        <v>0</v>
      </c>
    </row>
    <row r="763" spans="1:7" ht="15">
      <c r="A763" s="84" t="s">
        <v>4174</v>
      </c>
      <c r="B763" s="84">
        <v>4</v>
      </c>
      <c r="C763" s="123">
        <v>0.013183795430539321</v>
      </c>
      <c r="D763" s="84" t="s">
        <v>3973</v>
      </c>
      <c r="E763" s="84" t="b">
        <v>0</v>
      </c>
      <c r="F763" s="84" t="b">
        <v>0</v>
      </c>
      <c r="G763" s="84" t="b">
        <v>0</v>
      </c>
    </row>
    <row r="764" spans="1:7" ht="15">
      <c r="A764" s="84" t="s">
        <v>4955</v>
      </c>
      <c r="B764" s="84">
        <v>3</v>
      </c>
      <c r="C764" s="123">
        <v>0.009887846572904492</v>
      </c>
      <c r="D764" s="84" t="s">
        <v>3973</v>
      </c>
      <c r="E764" s="84" t="b">
        <v>0</v>
      </c>
      <c r="F764" s="84" t="b">
        <v>0</v>
      </c>
      <c r="G764" s="84" t="b">
        <v>0</v>
      </c>
    </row>
    <row r="765" spans="1:7" ht="15">
      <c r="A765" s="84" t="s">
        <v>4384</v>
      </c>
      <c r="B765" s="84">
        <v>3</v>
      </c>
      <c r="C765" s="123">
        <v>0.011815853058915601</v>
      </c>
      <c r="D765" s="84" t="s">
        <v>3973</v>
      </c>
      <c r="E765" s="84" t="b">
        <v>0</v>
      </c>
      <c r="F765" s="84" t="b">
        <v>0</v>
      </c>
      <c r="G765" s="84" t="b">
        <v>0</v>
      </c>
    </row>
    <row r="766" spans="1:7" ht="15">
      <c r="A766" s="84" t="s">
        <v>4153</v>
      </c>
      <c r="B766" s="84">
        <v>2</v>
      </c>
      <c r="C766" s="123">
        <v>0.0078772353726104</v>
      </c>
      <c r="D766" s="84" t="s">
        <v>3973</v>
      </c>
      <c r="E766" s="84" t="b">
        <v>0</v>
      </c>
      <c r="F766" s="84" t="b">
        <v>0</v>
      </c>
      <c r="G766" s="84" t="b">
        <v>0</v>
      </c>
    </row>
    <row r="767" spans="1:7" ht="15">
      <c r="A767" s="84" t="s">
        <v>4154</v>
      </c>
      <c r="B767" s="84">
        <v>2</v>
      </c>
      <c r="C767" s="123">
        <v>0.0078772353726104</v>
      </c>
      <c r="D767" s="84" t="s">
        <v>3973</v>
      </c>
      <c r="E767" s="84" t="b">
        <v>0</v>
      </c>
      <c r="F767" s="84" t="b">
        <v>0</v>
      </c>
      <c r="G767" s="84" t="b">
        <v>0</v>
      </c>
    </row>
    <row r="768" spans="1:7" ht="15">
      <c r="A768" s="84" t="s">
        <v>4123</v>
      </c>
      <c r="B768" s="84">
        <v>2</v>
      </c>
      <c r="C768" s="123">
        <v>0.0078772353726104</v>
      </c>
      <c r="D768" s="84" t="s">
        <v>3973</v>
      </c>
      <c r="E768" s="84" t="b">
        <v>0</v>
      </c>
      <c r="F768" s="84" t="b">
        <v>0</v>
      </c>
      <c r="G768" s="84" t="b">
        <v>0</v>
      </c>
    </row>
    <row r="769" spans="1:7" ht="15">
      <c r="A769" s="84" t="s">
        <v>4962</v>
      </c>
      <c r="B769" s="84">
        <v>2</v>
      </c>
      <c r="C769" s="123">
        <v>0.0078772353726104</v>
      </c>
      <c r="D769" s="84" t="s">
        <v>3973</v>
      </c>
      <c r="E769" s="84" t="b">
        <v>0</v>
      </c>
      <c r="F769" s="84" t="b">
        <v>0</v>
      </c>
      <c r="G769" s="84" t="b">
        <v>0</v>
      </c>
    </row>
    <row r="770" spans="1:7" ht="15">
      <c r="A770" s="84" t="s">
        <v>5242</v>
      </c>
      <c r="B770" s="84">
        <v>2</v>
      </c>
      <c r="C770" s="123">
        <v>0.0078772353726104</v>
      </c>
      <c r="D770" s="84" t="s">
        <v>3973</v>
      </c>
      <c r="E770" s="84" t="b">
        <v>1</v>
      </c>
      <c r="F770" s="84" t="b">
        <v>0</v>
      </c>
      <c r="G770" s="84" t="b">
        <v>0</v>
      </c>
    </row>
    <row r="771" spans="1:7" ht="15">
      <c r="A771" s="84" t="s">
        <v>5243</v>
      </c>
      <c r="B771" s="84">
        <v>2</v>
      </c>
      <c r="C771" s="123">
        <v>0.0078772353726104</v>
      </c>
      <c r="D771" s="84" t="s">
        <v>3973</v>
      </c>
      <c r="E771" s="84" t="b">
        <v>0</v>
      </c>
      <c r="F771" s="84" t="b">
        <v>0</v>
      </c>
      <c r="G771" s="84" t="b">
        <v>0</v>
      </c>
    </row>
    <row r="772" spans="1:7" ht="15">
      <c r="A772" s="84" t="s">
        <v>5114</v>
      </c>
      <c r="B772" s="84">
        <v>2</v>
      </c>
      <c r="C772" s="123">
        <v>0.0078772353726104</v>
      </c>
      <c r="D772" s="84" t="s">
        <v>3973</v>
      </c>
      <c r="E772" s="84" t="b">
        <v>0</v>
      </c>
      <c r="F772" s="84" t="b">
        <v>0</v>
      </c>
      <c r="G772" s="84" t="b">
        <v>0</v>
      </c>
    </row>
    <row r="773" spans="1:7" ht="15">
      <c r="A773" s="84" t="s">
        <v>5049</v>
      </c>
      <c r="B773" s="84">
        <v>2</v>
      </c>
      <c r="C773" s="123">
        <v>0.0078772353726104</v>
      </c>
      <c r="D773" s="84" t="s">
        <v>3973</v>
      </c>
      <c r="E773" s="84" t="b">
        <v>0</v>
      </c>
      <c r="F773" s="84" t="b">
        <v>0</v>
      </c>
      <c r="G773" s="84" t="b">
        <v>0</v>
      </c>
    </row>
    <row r="774" spans="1:7" ht="15">
      <c r="A774" s="84" t="s">
        <v>5050</v>
      </c>
      <c r="B774" s="84">
        <v>2</v>
      </c>
      <c r="C774" s="123">
        <v>0.0078772353726104</v>
      </c>
      <c r="D774" s="84" t="s">
        <v>3973</v>
      </c>
      <c r="E774" s="84" t="b">
        <v>0</v>
      </c>
      <c r="F774" s="84" t="b">
        <v>0</v>
      </c>
      <c r="G774" s="84" t="b">
        <v>0</v>
      </c>
    </row>
    <row r="775" spans="1:7" ht="15">
      <c r="A775" s="84" t="s">
        <v>5244</v>
      </c>
      <c r="B775" s="84">
        <v>2</v>
      </c>
      <c r="C775" s="123">
        <v>0.0078772353726104</v>
      </c>
      <c r="D775" s="84" t="s">
        <v>3973</v>
      </c>
      <c r="E775" s="84" t="b">
        <v>0</v>
      </c>
      <c r="F775" s="84" t="b">
        <v>0</v>
      </c>
      <c r="G775" s="84" t="b">
        <v>0</v>
      </c>
    </row>
    <row r="776" spans="1:7" ht="15">
      <c r="A776" s="84" t="s">
        <v>4953</v>
      </c>
      <c r="B776" s="84">
        <v>2</v>
      </c>
      <c r="C776" s="123">
        <v>0.0078772353726104</v>
      </c>
      <c r="D776" s="84" t="s">
        <v>3973</v>
      </c>
      <c r="E776" s="84" t="b">
        <v>0</v>
      </c>
      <c r="F776" s="84" t="b">
        <v>0</v>
      </c>
      <c r="G776" s="84" t="b">
        <v>0</v>
      </c>
    </row>
    <row r="777" spans="1:7" ht="15">
      <c r="A777" s="84" t="s">
        <v>4954</v>
      </c>
      <c r="B777" s="84">
        <v>2</v>
      </c>
      <c r="C777" s="123">
        <v>0.0078772353726104</v>
      </c>
      <c r="D777" s="84" t="s">
        <v>3973</v>
      </c>
      <c r="E777" s="84" t="b">
        <v>0</v>
      </c>
      <c r="F777" s="84" t="b">
        <v>0</v>
      </c>
      <c r="G777" s="84" t="b">
        <v>0</v>
      </c>
    </row>
    <row r="778" spans="1:7" ht="15">
      <c r="A778" s="84" t="s">
        <v>4152</v>
      </c>
      <c r="B778" s="84">
        <v>2</v>
      </c>
      <c r="C778" s="123">
        <v>0.010074534611033619</v>
      </c>
      <c r="D778" s="84" t="s">
        <v>3973</v>
      </c>
      <c r="E778" s="84" t="b">
        <v>0</v>
      </c>
      <c r="F778" s="84" t="b">
        <v>0</v>
      </c>
      <c r="G778" s="84" t="b">
        <v>0</v>
      </c>
    </row>
    <row r="779" spans="1:7" ht="15">
      <c r="A779" s="84" t="s">
        <v>5003</v>
      </c>
      <c r="B779" s="84">
        <v>2</v>
      </c>
      <c r="C779" s="123">
        <v>0.0078772353726104</v>
      </c>
      <c r="D779" s="84" t="s">
        <v>3973</v>
      </c>
      <c r="E779" s="84" t="b">
        <v>0</v>
      </c>
      <c r="F779" s="84" t="b">
        <v>0</v>
      </c>
      <c r="G779" s="84" t="b">
        <v>0</v>
      </c>
    </row>
    <row r="780" spans="1:7" ht="15">
      <c r="A780" s="84" t="s">
        <v>5266</v>
      </c>
      <c r="B780" s="84">
        <v>2</v>
      </c>
      <c r="C780" s="123">
        <v>0.0078772353726104</v>
      </c>
      <c r="D780" s="84" t="s">
        <v>3973</v>
      </c>
      <c r="E780" s="84" t="b">
        <v>0</v>
      </c>
      <c r="F780" s="84" t="b">
        <v>0</v>
      </c>
      <c r="G780" s="84" t="b">
        <v>0</v>
      </c>
    </row>
    <row r="781" spans="1:7" ht="15">
      <c r="A781" s="84" t="s">
        <v>5267</v>
      </c>
      <c r="B781" s="84">
        <v>2</v>
      </c>
      <c r="C781" s="123">
        <v>0.0078772353726104</v>
      </c>
      <c r="D781" s="84" t="s">
        <v>3973</v>
      </c>
      <c r="E781" s="84" t="b">
        <v>0</v>
      </c>
      <c r="F781" s="84" t="b">
        <v>0</v>
      </c>
      <c r="G781" s="84" t="b">
        <v>0</v>
      </c>
    </row>
    <row r="782" spans="1:7" ht="15">
      <c r="A782" s="84" t="s">
        <v>5095</v>
      </c>
      <c r="B782" s="84">
        <v>2</v>
      </c>
      <c r="C782" s="123">
        <v>0.0078772353726104</v>
      </c>
      <c r="D782" s="84" t="s">
        <v>3973</v>
      </c>
      <c r="E782" s="84" t="b">
        <v>0</v>
      </c>
      <c r="F782" s="84" t="b">
        <v>0</v>
      </c>
      <c r="G782" s="84" t="b">
        <v>0</v>
      </c>
    </row>
    <row r="783" spans="1:7" ht="15">
      <c r="A783" s="84" t="s">
        <v>4116</v>
      </c>
      <c r="B783" s="84">
        <v>14</v>
      </c>
      <c r="C783" s="123">
        <v>0</v>
      </c>
      <c r="D783" s="84" t="s">
        <v>3974</v>
      </c>
      <c r="E783" s="84" t="b">
        <v>0</v>
      </c>
      <c r="F783" s="84" t="b">
        <v>0</v>
      </c>
      <c r="G783" s="84" t="b">
        <v>0</v>
      </c>
    </row>
    <row r="784" spans="1:7" ht="15">
      <c r="A784" s="84" t="s">
        <v>4147</v>
      </c>
      <c r="B784" s="84">
        <v>11</v>
      </c>
      <c r="C784" s="123">
        <v>0</v>
      </c>
      <c r="D784" s="84" t="s">
        <v>3974</v>
      </c>
      <c r="E784" s="84" t="b">
        <v>0</v>
      </c>
      <c r="F784" s="84" t="b">
        <v>1</v>
      </c>
      <c r="G784" s="84" t="b">
        <v>0</v>
      </c>
    </row>
    <row r="785" spans="1:7" ht="15">
      <c r="A785" s="84" t="s">
        <v>385</v>
      </c>
      <c r="B785" s="84">
        <v>5</v>
      </c>
      <c r="C785" s="123">
        <v>0.006111376726225293</v>
      </c>
      <c r="D785" s="84" t="s">
        <v>3974</v>
      </c>
      <c r="E785" s="84" t="b">
        <v>0</v>
      </c>
      <c r="F785" s="84" t="b">
        <v>0</v>
      </c>
      <c r="G785" s="84" t="b">
        <v>0</v>
      </c>
    </row>
    <row r="786" spans="1:7" ht="15">
      <c r="A786" s="84" t="s">
        <v>4165</v>
      </c>
      <c r="B786" s="84">
        <v>3</v>
      </c>
      <c r="C786" s="123">
        <v>0.0108154489460113</v>
      </c>
      <c r="D786" s="84" t="s">
        <v>3974</v>
      </c>
      <c r="E786" s="84" t="b">
        <v>0</v>
      </c>
      <c r="F786" s="84" t="b">
        <v>0</v>
      </c>
      <c r="G786" s="84" t="b">
        <v>0</v>
      </c>
    </row>
    <row r="787" spans="1:7" ht="15">
      <c r="A787" s="84" t="s">
        <v>4166</v>
      </c>
      <c r="B787" s="84">
        <v>3</v>
      </c>
      <c r="C787" s="123">
        <v>0.0108154489460113</v>
      </c>
      <c r="D787" s="84" t="s">
        <v>3974</v>
      </c>
      <c r="E787" s="84" t="b">
        <v>1</v>
      </c>
      <c r="F787" s="84" t="b">
        <v>0</v>
      </c>
      <c r="G787" s="84" t="b">
        <v>0</v>
      </c>
    </row>
    <row r="788" spans="1:7" ht="15">
      <c r="A788" s="84" t="s">
        <v>4167</v>
      </c>
      <c r="B788" s="84">
        <v>3</v>
      </c>
      <c r="C788" s="123">
        <v>0.0108154489460113</v>
      </c>
      <c r="D788" s="84" t="s">
        <v>3974</v>
      </c>
      <c r="E788" s="84" t="b">
        <v>0</v>
      </c>
      <c r="F788" s="84" t="b">
        <v>0</v>
      </c>
      <c r="G788" s="84" t="b">
        <v>0</v>
      </c>
    </row>
    <row r="789" spans="1:7" ht="15">
      <c r="A789" s="84" t="s">
        <v>4168</v>
      </c>
      <c r="B789" s="84">
        <v>3</v>
      </c>
      <c r="C789" s="123">
        <v>0.007652132915070917</v>
      </c>
      <c r="D789" s="84" t="s">
        <v>3974</v>
      </c>
      <c r="E789" s="84" t="b">
        <v>0</v>
      </c>
      <c r="F789" s="84" t="b">
        <v>1</v>
      </c>
      <c r="G789" s="84" t="b">
        <v>0</v>
      </c>
    </row>
    <row r="790" spans="1:7" ht="15">
      <c r="A790" s="84" t="s">
        <v>4169</v>
      </c>
      <c r="B790" s="84">
        <v>3</v>
      </c>
      <c r="C790" s="123">
        <v>0.007652132915070917</v>
      </c>
      <c r="D790" s="84" t="s">
        <v>3974</v>
      </c>
      <c r="E790" s="84" t="b">
        <v>0</v>
      </c>
      <c r="F790" s="84" t="b">
        <v>0</v>
      </c>
      <c r="G790" s="84" t="b">
        <v>0</v>
      </c>
    </row>
    <row r="791" spans="1:7" ht="15">
      <c r="A791" s="84" t="s">
        <v>4170</v>
      </c>
      <c r="B791" s="84">
        <v>3</v>
      </c>
      <c r="C791" s="123">
        <v>0.007652132915070917</v>
      </c>
      <c r="D791" s="84" t="s">
        <v>3974</v>
      </c>
      <c r="E791" s="84" t="b">
        <v>0</v>
      </c>
      <c r="F791" s="84" t="b">
        <v>0</v>
      </c>
      <c r="G791" s="84" t="b">
        <v>0</v>
      </c>
    </row>
    <row r="792" spans="1:7" ht="15">
      <c r="A792" s="84" t="s">
        <v>4171</v>
      </c>
      <c r="B792" s="84">
        <v>3</v>
      </c>
      <c r="C792" s="123">
        <v>0.007652132915070917</v>
      </c>
      <c r="D792" s="84" t="s">
        <v>3974</v>
      </c>
      <c r="E792" s="84" t="b">
        <v>0</v>
      </c>
      <c r="F792" s="84" t="b">
        <v>0</v>
      </c>
      <c r="G792" s="84" t="b">
        <v>0</v>
      </c>
    </row>
    <row r="793" spans="1:7" ht="15">
      <c r="A793" s="84" t="s">
        <v>4946</v>
      </c>
      <c r="B793" s="84">
        <v>3</v>
      </c>
      <c r="C793" s="123">
        <v>0.007652132915070917</v>
      </c>
      <c r="D793" s="84" t="s">
        <v>3974</v>
      </c>
      <c r="E793" s="84" t="b">
        <v>1</v>
      </c>
      <c r="F793" s="84" t="b">
        <v>0</v>
      </c>
      <c r="G793" s="84" t="b">
        <v>0</v>
      </c>
    </row>
    <row r="794" spans="1:7" ht="15">
      <c r="A794" s="84" t="s">
        <v>495</v>
      </c>
      <c r="B794" s="84">
        <v>3</v>
      </c>
      <c r="C794" s="123">
        <v>0.007652132915070917</v>
      </c>
      <c r="D794" s="84" t="s">
        <v>3974</v>
      </c>
      <c r="E794" s="84" t="b">
        <v>0</v>
      </c>
      <c r="F794" s="84" t="b">
        <v>0</v>
      </c>
      <c r="G794" s="84" t="b">
        <v>0</v>
      </c>
    </row>
    <row r="795" spans="1:7" ht="15">
      <c r="A795" s="84" t="s">
        <v>5107</v>
      </c>
      <c r="B795" s="84">
        <v>2</v>
      </c>
      <c r="C795" s="123">
        <v>0.007210299297340867</v>
      </c>
      <c r="D795" s="84" t="s">
        <v>3974</v>
      </c>
      <c r="E795" s="84" t="b">
        <v>0</v>
      </c>
      <c r="F795" s="84" t="b">
        <v>0</v>
      </c>
      <c r="G795" s="84" t="b">
        <v>0</v>
      </c>
    </row>
    <row r="796" spans="1:7" ht="15">
      <c r="A796" s="84" t="s">
        <v>5224</v>
      </c>
      <c r="B796" s="84">
        <v>2</v>
      </c>
      <c r="C796" s="123">
        <v>0.007210299297340867</v>
      </c>
      <c r="D796" s="84" t="s">
        <v>3974</v>
      </c>
      <c r="E796" s="84" t="b">
        <v>0</v>
      </c>
      <c r="F796" s="84" t="b">
        <v>0</v>
      </c>
      <c r="G796" s="84" t="b">
        <v>0</v>
      </c>
    </row>
    <row r="797" spans="1:7" ht="15">
      <c r="A797" s="84" t="s">
        <v>5225</v>
      </c>
      <c r="B797" s="84">
        <v>2</v>
      </c>
      <c r="C797" s="123">
        <v>0.007210299297340867</v>
      </c>
      <c r="D797" s="84" t="s">
        <v>3974</v>
      </c>
      <c r="E797" s="84" t="b">
        <v>0</v>
      </c>
      <c r="F797" s="84" t="b">
        <v>0</v>
      </c>
      <c r="G797" s="84" t="b">
        <v>0</v>
      </c>
    </row>
    <row r="798" spans="1:7" ht="15">
      <c r="A798" s="84" t="s">
        <v>5226</v>
      </c>
      <c r="B798" s="84">
        <v>2</v>
      </c>
      <c r="C798" s="123">
        <v>0.007210299297340867</v>
      </c>
      <c r="D798" s="84" t="s">
        <v>3974</v>
      </c>
      <c r="E798" s="84" t="b">
        <v>0</v>
      </c>
      <c r="F798" s="84" t="b">
        <v>0</v>
      </c>
      <c r="G798" s="84" t="b">
        <v>0</v>
      </c>
    </row>
    <row r="799" spans="1:7" ht="15">
      <c r="A799" s="84" t="s">
        <v>5227</v>
      </c>
      <c r="B799" s="84">
        <v>2</v>
      </c>
      <c r="C799" s="123">
        <v>0.007210299297340867</v>
      </c>
      <c r="D799" s="84" t="s">
        <v>3974</v>
      </c>
      <c r="E799" s="84" t="b">
        <v>1</v>
      </c>
      <c r="F799" s="84" t="b">
        <v>0</v>
      </c>
      <c r="G799" s="84" t="b">
        <v>0</v>
      </c>
    </row>
    <row r="800" spans="1:7" ht="15">
      <c r="A800" s="84" t="s">
        <v>4151</v>
      </c>
      <c r="B800" s="84">
        <v>2</v>
      </c>
      <c r="C800" s="123">
        <v>0.007210299297340867</v>
      </c>
      <c r="D800" s="84" t="s">
        <v>3974</v>
      </c>
      <c r="E800" s="84" t="b">
        <v>0</v>
      </c>
      <c r="F800" s="84" t="b">
        <v>0</v>
      </c>
      <c r="G800" s="84" t="b">
        <v>0</v>
      </c>
    </row>
    <row r="801" spans="1:7" ht="15">
      <c r="A801" s="84" t="s">
        <v>5233</v>
      </c>
      <c r="B801" s="84">
        <v>2</v>
      </c>
      <c r="C801" s="123">
        <v>0.0108154489460113</v>
      </c>
      <c r="D801" s="84" t="s">
        <v>3974</v>
      </c>
      <c r="E801" s="84" t="b">
        <v>0</v>
      </c>
      <c r="F801" s="84" t="b">
        <v>0</v>
      </c>
      <c r="G801" s="84" t="b">
        <v>0</v>
      </c>
    </row>
    <row r="802" spans="1:7" ht="15">
      <c r="A802" s="84" t="s">
        <v>5234</v>
      </c>
      <c r="B802" s="84">
        <v>2</v>
      </c>
      <c r="C802" s="123">
        <v>0.0108154489460113</v>
      </c>
      <c r="D802" s="84" t="s">
        <v>3974</v>
      </c>
      <c r="E802" s="84" t="b">
        <v>0</v>
      </c>
      <c r="F802" s="84" t="b">
        <v>0</v>
      </c>
      <c r="G802" s="84" t="b">
        <v>0</v>
      </c>
    </row>
    <row r="803" spans="1:7" ht="15">
      <c r="A803" s="84" t="s">
        <v>5235</v>
      </c>
      <c r="B803" s="84">
        <v>2</v>
      </c>
      <c r="C803" s="123">
        <v>0.0108154489460113</v>
      </c>
      <c r="D803" s="84" t="s">
        <v>3974</v>
      </c>
      <c r="E803" s="84" t="b">
        <v>0</v>
      </c>
      <c r="F803" s="84" t="b">
        <v>0</v>
      </c>
      <c r="G803" s="84" t="b">
        <v>0</v>
      </c>
    </row>
    <row r="804" spans="1:7" ht="15">
      <c r="A804" s="84" t="s">
        <v>4937</v>
      </c>
      <c r="B804" s="84">
        <v>2</v>
      </c>
      <c r="C804" s="123">
        <v>0.007210299297340867</v>
      </c>
      <c r="D804" s="84" t="s">
        <v>3974</v>
      </c>
      <c r="E804" s="84" t="b">
        <v>0</v>
      </c>
      <c r="F804" s="84" t="b">
        <v>0</v>
      </c>
      <c r="G804" s="84" t="b">
        <v>0</v>
      </c>
    </row>
    <row r="805" spans="1:7" ht="15">
      <c r="A805" s="84" t="s">
        <v>378</v>
      </c>
      <c r="B805" s="84">
        <v>2</v>
      </c>
      <c r="C805" s="123">
        <v>0.007210299297340867</v>
      </c>
      <c r="D805" s="84" t="s">
        <v>3974</v>
      </c>
      <c r="E805" s="84" t="b">
        <v>0</v>
      </c>
      <c r="F805" s="84" t="b">
        <v>0</v>
      </c>
      <c r="G805" s="84" t="b">
        <v>0</v>
      </c>
    </row>
    <row r="806" spans="1:7" ht="15">
      <c r="A806" s="84" t="s">
        <v>5132</v>
      </c>
      <c r="B806" s="84">
        <v>2</v>
      </c>
      <c r="C806" s="123">
        <v>0.007210299297340867</v>
      </c>
      <c r="D806" s="84" t="s">
        <v>3974</v>
      </c>
      <c r="E806" s="84" t="b">
        <v>1</v>
      </c>
      <c r="F806" s="84" t="b">
        <v>0</v>
      </c>
      <c r="G806" s="84" t="b">
        <v>0</v>
      </c>
    </row>
    <row r="807" spans="1:7" ht="15">
      <c r="A807" s="84" t="s">
        <v>4968</v>
      </c>
      <c r="B807" s="84">
        <v>2</v>
      </c>
      <c r="C807" s="123">
        <v>0.0108154489460113</v>
      </c>
      <c r="D807" s="84" t="s">
        <v>3974</v>
      </c>
      <c r="E807" s="84" t="b">
        <v>0</v>
      </c>
      <c r="F807" s="84" t="b">
        <v>0</v>
      </c>
      <c r="G807" s="84" t="b">
        <v>0</v>
      </c>
    </row>
    <row r="808" spans="1:7" ht="15">
      <c r="A808" s="84" t="s">
        <v>5319</v>
      </c>
      <c r="B808" s="84">
        <v>2</v>
      </c>
      <c r="C808" s="123">
        <v>0.0108154489460113</v>
      </c>
      <c r="D808" s="84" t="s">
        <v>3974</v>
      </c>
      <c r="E808" s="84" t="b">
        <v>0</v>
      </c>
      <c r="F808" s="84" t="b">
        <v>0</v>
      </c>
      <c r="G808" s="84" t="b">
        <v>0</v>
      </c>
    </row>
    <row r="809" spans="1:7" ht="15">
      <c r="A809" s="84" t="s">
        <v>521</v>
      </c>
      <c r="B809" s="84">
        <v>7</v>
      </c>
      <c r="C809" s="123">
        <v>0</v>
      </c>
      <c r="D809" s="84" t="s">
        <v>3975</v>
      </c>
      <c r="E809" s="84" t="b">
        <v>0</v>
      </c>
      <c r="F809" s="84" t="b">
        <v>0</v>
      </c>
      <c r="G809" s="84" t="b">
        <v>0</v>
      </c>
    </row>
    <row r="810" spans="1:7" ht="15">
      <c r="A810" s="84" t="s">
        <v>4173</v>
      </c>
      <c r="B810" s="84">
        <v>7</v>
      </c>
      <c r="C810" s="123">
        <v>0</v>
      </c>
      <c r="D810" s="84" t="s">
        <v>3975</v>
      </c>
      <c r="E810" s="84" t="b">
        <v>0</v>
      </c>
      <c r="F810" s="84" t="b">
        <v>0</v>
      </c>
      <c r="G810" s="84" t="b">
        <v>0</v>
      </c>
    </row>
    <row r="811" spans="1:7" ht="15">
      <c r="A811" s="84" t="s">
        <v>4174</v>
      </c>
      <c r="B811" s="84">
        <v>7</v>
      </c>
      <c r="C811" s="123">
        <v>0</v>
      </c>
      <c r="D811" s="84" t="s">
        <v>3975</v>
      </c>
      <c r="E811" s="84" t="b">
        <v>0</v>
      </c>
      <c r="F811" s="84" t="b">
        <v>0</v>
      </c>
      <c r="G811" s="84" t="b">
        <v>0</v>
      </c>
    </row>
    <row r="812" spans="1:7" ht="15">
      <c r="A812" s="84" t="s">
        <v>4175</v>
      </c>
      <c r="B812" s="84">
        <v>7</v>
      </c>
      <c r="C812" s="123">
        <v>0</v>
      </c>
      <c r="D812" s="84" t="s">
        <v>3975</v>
      </c>
      <c r="E812" s="84" t="b">
        <v>0</v>
      </c>
      <c r="F812" s="84" t="b">
        <v>0</v>
      </c>
      <c r="G812" s="84" t="b">
        <v>0</v>
      </c>
    </row>
    <row r="813" spans="1:7" ht="15">
      <c r="A813" s="84" t="s">
        <v>4176</v>
      </c>
      <c r="B813" s="84">
        <v>7</v>
      </c>
      <c r="C813" s="123">
        <v>0</v>
      </c>
      <c r="D813" s="84" t="s">
        <v>3975</v>
      </c>
      <c r="E813" s="84" t="b">
        <v>0</v>
      </c>
      <c r="F813" s="84" t="b">
        <v>0</v>
      </c>
      <c r="G813" s="84" t="b">
        <v>0</v>
      </c>
    </row>
    <row r="814" spans="1:7" ht="15">
      <c r="A814" s="84" t="s">
        <v>4177</v>
      </c>
      <c r="B814" s="84">
        <v>7</v>
      </c>
      <c r="C814" s="123">
        <v>0</v>
      </c>
      <c r="D814" s="84" t="s">
        <v>3975</v>
      </c>
      <c r="E814" s="84" t="b">
        <v>0</v>
      </c>
      <c r="F814" s="84" t="b">
        <v>0</v>
      </c>
      <c r="G814" s="84" t="b">
        <v>0</v>
      </c>
    </row>
    <row r="815" spans="1:7" ht="15">
      <c r="A815" s="84" t="s">
        <v>4178</v>
      </c>
      <c r="B815" s="84">
        <v>7</v>
      </c>
      <c r="C815" s="123">
        <v>0</v>
      </c>
      <c r="D815" s="84" t="s">
        <v>3975</v>
      </c>
      <c r="E815" s="84" t="b">
        <v>0</v>
      </c>
      <c r="F815" s="84" t="b">
        <v>0</v>
      </c>
      <c r="G815" s="84" t="b">
        <v>0</v>
      </c>
    </row>
    <row r="816" spans="1:7" ht="15">
      <c r="A816" s="84" t="s">
        <v>4148</v>
      </c>
      <c r="B816" s="84">
        <v>7</v>
      </c>
      <c r="C816" s="123">
        <v>0</v>
      </c>
      <c r="D816" s="84" t="s">
        <v>3975</v>
      </c>
      <c r="E816" s="84" t="b">
        <v>0</v>
      </c>
      <c r="F816" s="84" t="b">
        <v>0</v>
      </c>
      <c r="G816" s="84" t="b">
        <v>0</v>
      </c>
    </row>
    <row r="817" spans="1:7" ht="15">
      <c r="A817" s="84" t="s">
        <v>4179</v>
      </c>
      <c r="B817" s="84">
        <v>7</v>
      </c>
      <c r="C817" s="123">
        <v>0</v>
      </c>
      <c r="D817" s="84" t="s">
        <v>3975</v>
      </c>
      <c r="E817" s="84" t="b">
        <v>0</v>
      </c>
      <c r="F817" s="84" t="b">
        <v>0</v>
      </c>
      <c r="G817" s="84" t="b">
        <v>0</v>
      </c>
    </row>
    <row r="818" spans="1:7" ht="15">
      <c r="A818" s="84" t="s">
        <v>4180</v>
      </c>
      <c r="B818" s="84">
        <v>7</v>
      </c>
      <c r="C818" s="123">
        <v>0</v>
      </c>
      <c r="D818" s="84" t="s">
        <v>3975</v>
      </c>
      <c r="E818" s="84" t="b">
        <v>0</v>
      </c>
      <c r="F818" s="84" t="b">
        <v>0</v>
      </c>
      <c r="G818" s="84" t="b">
        <v>0</v>
      </c>
    </row>
    <row r="819" spans="1:7" ht="15">
      <c r="A819" s="84" t="s">
        <v>4958</v>
      </c>
      <c r="B819" s="84">
        <v>7</v>
      </c>
      <c r="C819" s="123">
        <v>0</v>
      </c>
      <c r="D819" s="84" t="s">
        <v>3975</v>
      </c>
      <c r="E819" s="84" t="b">
        <v>0</v>
      </c>
      <c r="F819" s="84" t="b">
        <v>0</v>
      </c>
      <c r="G819" s="84" t="b">
        <v>0</v>
      </c>
    </row>
    <row r="820" spans="1:7" ht="15">
      <c r="A820" s="84" t="s">
        <v>4116</v>
      </c>
      <c r="B820" s="84">
        <v>7</v>
      </c>
      <c r="C820" s="123">
        <v>0</v>
      </c>
      <c r="D820" s="84" t="s">
        <v>3975</v>
      </c>
      <c r="E820" s="84" t="b">
        <v>0</v>
      </c>
      <c r="F820" s="84" t="b">
        <v>0</v>
      </c>
      <c r="G820" s="84" t="b">
        <v>0</v>
      </c>
    </row>
    <row r="821" spans="1:7" ht="15">
      <c r="A821" s="84" t="s">
        <v>4147</v>
      </c>
      <c r="B821" s="84">
        <v>7</v>
      </c>
      <c r="C821" s="123">
        <v>0</v>
      </c>
      <c r="D821" s="84" t="s">
        <v>3975</v>
      </c>
      <c r="E821" s="84" t="b">
        <v>0</v>
      </c>
      <c r="F821" s="84" t="b">
        <v>1</v>
      </c>
      <c r="G821" s="84" t="b">
        <v>0</v>
      </c>
    </row>
    <row r="822" spans="1:7" ht="15">
      <c r="A822" s="84" t="s">
        <v>4959</v>
      </c>
      <c r="B822" s="84">
        <v>7</v>
      </c>
      <c r="C822" s="123">
        <v>0</v>
      </c>
      <c r="D822" s="84" t="s">
        <v>3975</v>
      </c>
      <c r="E822" s="84" t="b">
        <v>0</v>
      </c>
      <c r="F822" s="84" t="b">
        <v>1</v>
      </c>
      <c r="G822" s="84" t="b">
        <v>0</v>
      </c>
    </row>
    <row r="823" spans="1:7" ht="15">
      <c r="A823" s="84" t="s">
        <v>437</v>
      </c>
      <c r="B823" s="84">
        <v>6</v>
      </c>
      <c r="C823" s="123">
        <v>0.0038623147863815323</v>
      </c>
      <c r="D823" s="84" t="s">
        <v>3975</v>
      </c>
      <c r="E823" s="84" t="b">
        <v>0</v>
      </c>
      <c r="F823" s="84" t="b">
        <v>0</v>
      </c>
      <c r="G823" s="84" t="b">
        <v>0</v>
      </c>
    </row>
    <row r="824" spans="1:7" ht="15">
      <c r="A824" s="84" t="s">
        <v>934</v>
      </c>
      <c r="B824" s="84">
        <v>16</v>
      </c>
      <c r="C824" s="123">
        <v>0</v>
      </c>
      <c r="D824" s="84" t="s">
        <v>3976</v>
      </c>
      <c r="E824" s="84" t="b">
        <v>0</v>
      </c>
      <c r="F824" s="84" t="b">
        <v>0</v>
      </c>
      <c r="G824" s="84" t="b">
        <v>0</v>
      </c>
    </row>
    <row r="825" spans="1:7" ht="15">
      <c r="A825" s="84" t="s">
        <v>4182</v>
      </c>
      <c r="B825" s="84">
        <v>8</v>
      </c>
      <c r="C825" s="123">
        <v>0</v>
      </c>
      <c r="D825" s="84" t="s">
        <v>3976</v>
      </c>
      <c r="E825" s="84" t="b">
        <v>0</v>
      </c>
      <c r="F825" s="84" t="b">
        <v>0</v>
      </c>
      <c r="G825" s="84" t="b">
        <v>0</v>
      </c>
    </row>
    <row r="826" spans="1:7" ht="15">
      <c r="A826" s="84" t="s">
        <v>4183</v>
      </c>
      <c r="B826" s="84">
        <v>8</v>
      </c>
      <c r="C826" s="123">
        <v>0</v>
      </c>
      <c r="D826" s="84" t="s">
        <v>3976</v>
      </c>
      <c r="E826" s="84" t="b">
        <v>0</v>
      </c>
      <c r="F826" s="84" t="b">
        <v>0</v>
      </c>
      <c r="G826" s="84" t="b">
        <v>0</v>
      </c>
    </row>
    <row r="827" spans="1:7" ht="15">
      <c r="A827" s="84" t="s">
        <v>4184</v>
      </c>
      <c r="B827" s="84">
        <v>8</v>
      </c>
      <c r="C827" s="123">
        <v>0</v>
      </c>
      <c r="D827" s="84" t="s">
        <v>3976</v>
      </c>
      <c r="E827" s="84" t="b">
        <v>0</v>
      </c>
      <c r="F827" s="84" t="b">
        <v>0</v>
      </c>
      <c r="G827" s="84" t="b">
        <v>0</v>
      </c>
    </row>
    <row r="828" spans="1:7" ht="15">
      <c r="A828" s="84" t="s">
        <v>4185</v>
      </c>
      <c r="B828" s="84">
        <v>8</v>
      </c>
      <c r="C828" s="123">
        <v>0</v>
      </c>
      <c r="D828" s="84" t="s">
        <v>3976</v>
      </c>
      <c r="E828" s="84" t="b">
        <v>0</v>
      </c>
      <c r="F828" s="84" t="b">
        <v>0</v>
      </c>
      <c r="G828" s="84" t="b">
        <v>0</v>
      </c>
    </row>
    <row r="829" spans="1:7" ht="15">
      <c r="A829" s="84" t="s">
        <v>4186</v>
      </c>
      <c r="B829" s="84">
        <v>8</v>
      </c>
      <c r="C829" s="123">
        <v>0</v>
      </c>
      <c r="D829" s="84" t="s">
        <v>3976</v>
      </c>
      <c r="E829" s="84" t="b">
        <v>0</v>
      </c>
      <c r="F829" s="84" t="b">
        <v>0</v>
      </c>
      <c r="G829" s="84" t="b">
        <v>0</v>
      </c>
    </row>
    <row r="830" spans="1:7" ht="15">
      <c r="A830" s="84" t="s">
        <v>4187</v>
      </c>
      <c r="B830" s="84">
        <v>8</v>
      </c>
      <c r="C830" s="123">
        <v>0</v>
      </c>
      <c r="D830" s="84" t="s">
        <v>3976</v>
      </c>
      <c r="E830" s="84" t="b">
        <v>1</v>
      </c>
      <c r="F830" s="84" t="b">
        <v>0</v>
      </c>
      <c r="G830" s="84" t="b">
        <v>0</v>
      </c>
    </row>
    <row r="831" spans="1:7" ht="15">
      <c r="A831" s="84" t="s">
        <v>4188</v>
      </c>
      <c r="B831" s="84">
        <v>8</v>
      </c>
      <c r="C831" s="123">
        <v>0</v>
      </c>
      <c r="D831" s="84" t="s">
        <v>3976</v>
      </c>
      <c r="E831" s="84" t="b">
        <v>0</v>
      </c>
      <c r="F831" s="84" t="b">
        <v>0</v>
      </c>
      <c r="G831" s="84" t="b">
        <v>0</v>
      </c>
    </row>
    <row r="832" spans="1:7" ht="15">
      <c r="A832" s="84" t="s">
        <v>4189</v>
      </c>
      <c r="B832" s="84">
        <v>8</v>
      </c>
      <c r="C832" s="123">
        <v>0</v>
      </c>
      <c r="D832" s="84" t="s">
        <v>3976</v>
      </c>
      <c r="E832" s="84" t="b">
        <v>0</v>
      </c>
      <c r="F832" s="84" t="b">
        <v>0</v>
      </c>
      <c r="G832" s="84" t="b">
        <v>0</v>
      </c>
    </row>
    <row r="833" spans="1:7" ht="15">
      <c r="A833" s="84" t="s">
        <v>4190</v>
      </c>
      <c r="B833" s="84">
        <v>8</v>
      </c>
      <c r="C833" s="123">
        <v>0</v>
      </c>
      <c r="D833" s="84" t="s">
        <v>3976</v>
      </c>
      <c r="E833" s="84" t="b">
        <v>0</v>
      </c>
      <c r="F833" s="84" t="b">
        <v>0</v>
      </c>
      <c r="G833" s="84" t="b">
        <v>0</v>
      </c>
    </row>
    <row r="834" spans="1:7" ht="15">
      <c r="A834" s="84" t="s">
        <v>4940</v>
      </c>
      <c r="B834" s="84">
        <v>8</v>
      </c>
      <c r="C834" s="123">
        <v>0</v>
      </c>
      <c r="D834" s="84" t="s">
        <v>3976</v>
      </c>
      <c r="E834" s="84" t="b">
        <v>0</v>
      </c>
      <c r="F834" s="84" t="b">
        <v>0</v>
      </c>
      <c r="G834" s="84" t="b">
        <v>0</v>
      </c>
    </row>
    <row r="835" spans="1:7" ht="15">
      <c r="A835" s="84" t="s">
        <v>4935</v>
      </c>
      <c r="B835" s="84">
        <v>8</v>
      </c>
      <c r="C835" s="123">
        <v>0</v>
      </c>
      <c r="D835" s="84" t="s">
        <v>3976</v>
      </c>
      <c r="E835" s="84" t="b">
        <v>0</v>
      </c>
      <c r="F835" s="84" t="b">
        <v>1</v>
      </c>
      <c r="G835" s="84" t="b">
        <v>0</v>
      </c>
    </row>
    <row r="836" spans="1:7" ht="15">
      <c r="A836" s="84" t="s">
        <v>4941</v>
      </c>
      <c r="B836" s="84">
        <v>8</v>
      </c>
      <c r="C836" s="123">
        <v>0</v>
      </c>
      <c r="D836" s="84" t="s">
        <v>3976</v>
      </c>
      <c r="E836" s="84" t="b">
        <v>0</v>
      </c>
      <c r="F836" s="84" t="b">
        <v>0</v>
      </c>
      <c r="G836" s="84" t="b">
        <v>0</v>
      </c>
    </row>
    <row r="837" spans="1:7" ht="15">
      <c r="A837" s="84" t="s">
        <v>4938</v>
      </c>
      <c r="B837" s="84">
        <v>8</v>
      </c>
      <c r="C837" s="123">
        <v>0</v>
      </c>
      <c r="D837" s="84" t="s">
        <v>3976</v>
      </c>
      <c r="E837" s="84" t="b">
        <v>0</v>
      </c>
      <c r="F837" s="84" t="b">
        <v>0</v>
      </c>
      <c r="G837" s="84" t="b">
        <v>0</v>
      </c>
    </row>
    <row r="838" spans="1:7" ht="15">
      <c r="A838" s="84" t="s">
        <v>4934</v>
      </c>
      <c r="B838" s="84">
        <v>8</v>
      </c>
      <c r="C838" s="123">
        <v>0</v>
      </c>
      <c r="D838" s="84" t="s">
        <v>3976</v>
      </c>
      <c r="E838" s="84" t="b">
        <v>0</v>
      </c>
      <c r="F838" s="84" t="b">
        <v>0</v>
      </c>
      <c r="G838" s="84" t="b">
        <v>0</v>
      </c>
    </row>
    <row r="839" spans="1:7" ht="15">
      <c r="A839" s="84" t="s">
        <v>301</v>
      </c>
      <c r="B839" s="84">
        <v>7</v>
      </c>
      <c r="C839" s="123">
        <v>0.0028387666352713784</v>
      </c>
      <c r="D839" s="84" t="s">
        <v>3976</v>
      </c>
      <c r="E839" s="84" t="b">
        <v>0</v>
      </c>
      <c r="F839" s="84" t="b">
        <v>0</v>
      </c>
      <c r="G839" s="84" t="b">
        <v>0</v>
      </c>
    </row>
    <row r="840" spans="1:7" ht="15">
      <c r="A840" s="84" t="s">
        <v>502</v>
      </c>
      <c r="B840" s="84">
        <v>2</v>
      </c>
      <c r="C840" s="123">
        <v>0</v>
      </c>
      <c r="D840" s="84" t="s">
        <v>3977</v>
      </c>
      <c r="E840" s="84" t="b">
        <v>0</v>
      </c>
      <c r="F840" s="84" t="b">
        <v>0</v>
      </c>
      <c r="G840" s="84" t="b">
        <v>0</v>
      </c>
    </row>
    <row r="841" spans="1:7" ht="15">
      <c r="A841" s="84" t="s">
        <v>501</v>
      </c>
      <c r="B841" s="84">
        <v>2</v>
      </c>
      <c r="C841" s="123">
        <v>0</v>
      </c>
      <c r="D841" s="84" t="s">
        <v>3977</v>
      </c>
      <c r="E841" s="84" t="b">
        <v>0</v>
      </c>
      <c r="F841" s="84" t="b">
        <v>0</v>
      </c>
      <c r="G841" s="84" t="b">
        <v>0</v>
      </c>
    </row>
    <row r="842" spans="1:7" ht="15">
      <c r="A842" s="84" t="s">
        <v>500</v>
      </c>
      <c r="B842" s="84">
        <v>2</v>
      </c>
      <c r="C842" s="123">
        <v>0</v>
      </c>
      <c r="D842" s="84" t="s">
        <v>3977</v>
      </c>
      <c r="E842" s="84" t="b">
        <v>0</v>
      </c>
      <c r="F842" s="84" t="b">
        <v>0</v>
      </c>
      <c r="G842" s="84" t="b">
        <v>0</v>
      </c>
    </row>
    <row r="843" spans="1:7" ht="15">
      <c r="A843" s="84" t="s">
        <v>499</v>
      </c>
      <c r="B843" s="84">
        <v>2</v>
      </c>
      <c r="C843" s="123">
        <v>0</v>
      </c>
      <c r="D843" s="84" t="s">
        <v>3977</v>
      </c>
      <c r="E843" s="84" t="b">
        <v>0</v>
      </c>
      <c r="F843" s="84" t="b">
        <v>0</v>
      </c>
      <c r="G843" s="84" t="b">
        <v>0</v>
      </c>
    </row>
    <row r="844" spans="1:7" ht="15">
      <c r="A844" s="84" t="s">
        <v>4192</v>
      </c>
      <c r="B844" s="84">
        <v>2</v>
      </c>
      <c r="C844" s="123">
        <v>0</v>
      </c>
      <c r="D844" s="84" t="s">
        <v>3977</v>
      </c>
      <c r="E844" s="84" t="b">
        <v>0</v>
      </c>
      <c r="F844" s="84" t="b">
        <v>0</v>
      </c>
      <c r="G844" s="84" t="b">
        <v>0</v>
      </c>
    </row>
    <row r="845" spans="1:7" ht="15">
      <c r="A845" s="84" t="s">
        <v>4193</v>
      </c>
      <c r="B845" s="84">
        <v>2</v>
      </c>
      <c r="C845" s="123">
        <v>0.00860085701897089</v>
      </c>
      <c r="D845" s="84" t="s">
        <v>3977</v>
      </c>
      <c r="E845" s="84" t="b">
        <v>0</v>
      </c>
      <c r="F845" s="84" t="b">
        <v>0</v>
      </c>
      <c r="G845" s="84" t="b">
        <v>0</v>
      </c>
    </row>
    <row r="846" spans="1:7" ht="15">
      <c r="A846" s="84" t="s">
        <v>4194</v>
      </c>
      <c r="B846" s="84">
        <v>2</v>
      </c>
      <c r="C846" s="123">
        <v>0</v>
      </c>
      <c r="D846" s="84" t="s">
        <v>3977</v>
      </c>
      <c r="E846" s="84" t="b">
        <v>0</v>
      </c>
      <c r="F846" s="84" t="b">
        <v>1</v>
      </c>
      <c r="G846" s="84" t="b">
        <v>0</v>
      </c>
    </row>
    <row r="847" spans="1:7" ht="15">
      <c r="A847" s="84" t="s">
        <v>4195</v>
      </c>
      <c r="B847" s="84">
        <v>2</v>
      </c>
      <c r="C847" s="123">
        <v>0.00860085701897089</v>
      </c>
      <c r="D847" s="84" t="s">
        <v>3977</v>
      </c>
      <c r="E847" s="84" t="b">
        <v>0</v>
      </c>
      <c r="F847" s="84" t="b">
        <v>0</v>
      </c>
      <c r="G847" s="84" t="b">
        <v>0</v>
      </c>
    </row>
    <row r="848" spans="1:7" ht="15">
      <c r="A848" s="84" t="s">
        <v>4148</v>
      </c>
      <c r="B848" s="84">
        <v>2</v>
      </c>
      <c r="C848" s="123">
        <v>0.00860085701897089</v>
      </c>
      <c r="D848" s="84" t="s">
        <v>3977</v>
      </c>
      <c r="E848" s="84" t="b">
        <v>0</v>
      </c>
      <c r="F848" s="84" t="b">
        <v>0</v>
      </c>
      <c r="G848" s="84" t="b">
        <v>0</v>
      </c>
    </row>
    <row r="849" spans="1:7" ht="15">
      <c r="A849" s="84" t="s">
        <v>4116</v>
      </c>
      <c r="B849" s="84">
        <v>2</v>
      </c>
      <c r="C849" s="123">
        <v>0</v>
      </c>
      <c r="D849" s="84" t="s">
        <v>3977</v>
      </c>
      <c r="E849" s="84" t="b">
        <v>0</v>
      </c>
      <c r="F849" s="84" t="b">
        <v>0</v>
      </c>
      <c r="G849" s="84" t="b">
        <v>0</v>
      </c>
    </row>
    <row r="850" spans="1:7" ht="15">
      <c r="A850" s="84" t="s">
        <v>4147</v>
      </c>
      <c r="B850" s="84">
        <v>2</v>
      </c>
      <c r="C850" s="123">
        <v>0</v>
      </c>
      <c r="D850" s="84" t="s">
        <v>3977</v>
      </c>
      <c r="E850" s="84" t="b">
        <v>0</v>
      </c>
      <c r="F850" s="84" t="b">
        <v>1</v>
      </c>
      <c r="G850" s="84" t="b">
        <v>0</v>
      </c>
    </row>
    <row r="851" spans="1:7" ht="15">
      <c r="A851" s="84" t="s">
        <v>5240</v>
      </c>
      <c r="B851" s="84">
        <v>2</v>
      </c>
      <c r="C851" s="123">
        <v>0.00860085701897089</v>
      </c>
      <c r="D851" s="84" t="s">
        <v>3977</v>
      </c>
      <c r="E851" s="84" t="b">
        <v>0</v>
      </c>
      <c r="F851" s="84" t="b">
        <v>0</v>
      </c>
      <c r="G851" s="84" t="b">
        <v>0</v>
      </c>
    </row>
    <row r="852" spans="1:7" ht="15">
      <c r="A852" s="84" t="s">
        <v>1878</v>
      </c>
      <c r="B852" s="84">
        <v>2</v>
      </c>
      <c r="C852" s="123">
        <v>0.00860085701897089</v>
      </c>
      <c r="D852" s="84" t="s">
        <v>3977</v>
      </c>
      <c r="E852" s="84" t="b">
        <v>0</v>
      </c>
      <c r="F852" s="84" t="b">
        <v>0</v>
      </c>
      <c r="G852" s="84" t="b">
        <v>0</v>
      </c>
    </row>
    <row r="853" spans="1:7" ht="15">
      <c r="A853" s="84" t="s">
        <v>5112</v>
      </c>
      <c r="B853" s="84">
        <v>2</v>
      </c>
      <c r="C853" s="123">
        <v>0.00860085701897089</v>
      </c>
      <c r="D853" s="84" t="s">
        <v>3977</v>
      </c>
      <c r="E853" s="84" t="b">
        <v>0</v>
      </c>
      <c r="F853" s="84" t="b">
        <v>0</v>
      </c>
      <c r="G853" s="84" t="b">
        <v>0</v>
      </c>
    </row>
    <row r="854" spans="1:7" ht="15">
      <c r="A854" s="84" t="s">
        <v>4148</v>
      </c>
      <c r="B854" s="84">
        <v>12</v>
      </c>
      <c r="C854" s="123">
        <v>0</v>
      </c>
      <c r="D854" s="84" t="s">
        <v>3979</v>
      </c>
      <c r="E854" s="84" t="b">
        <v>0</v>
      </c>
      <c r="F854" s="84" t="b">
        <v>0</v>
      </c>
      <c r="G854" s="84" t="b">
        <v>0</v>
      </c>
    </row>
    <row r="855" spans="1:7" ht="15">
      <c r="A855" s="84" t="s">
        <v>4116</v>
      </c>
      <c r="B855" s="84">
        <v>10</v>
      </c>
      <c r="C855" s="123">
        <v>0</v>
      </c>
      <c r="D855" s="84" t="s">
        <v>3979</v>
      </c>
      <c r="E855" s="84" t="b">
        <v>0</v>
      </c>
      <c r="F855" s="84" t="b">
        <v>0</v>
      </c>
      <c r="G855" s="84" t="b">
        <v>0</v>
      </c>
    </row>
    <row r="856" spans="1:7" ht="15">
      <c r="A856" s="84" t="s">
        <v>4147</v>
      </c>
      <c r="B856" s="84">
        <v>9</v>
      </c>
      <c r="C856" s="123">
        <v>0</v>
      </c>
      <c r="D856" s="84" t="s">
        <v>3979</v>
      </c>
      <c r="E856" s="84" t="b">
        <v>0</v>
      </c>
      <c r="F856" s="84" t="b">
        <v>1</v>
      </c>
      <c r="G856" s="84" t="b">
        <v>0</v>
      </c>
    </row>
    <row r="857" spans="1:7" ht="15">
      <c r="A857" s="84" t="s">
        <v>4198</v>
      </c>
      <c r="B857" s="84">
        <v>6</v>
      </c>
      <c r="C857" s="123">
        <v>0.015424051888088867</v>
      </c>
      <c r="D857" s="84" t="s">
        <v>3979</v>
      </c>
      <c r="E857" s="84" t="b">
        <v>0</v>
      </c>
      <c r="F857" s="84" t="b">
        <v>0</v>
      </c>
      <c r="G857" s="84" t="b">
        <v>0</v>
      </c>
    </row>
    <row r="858" spans="1:7" ht="15">
      <c r="A858" s="84" t="s">
        <v>341</v>
      </c>
      <c r="B858" s="84">
        <v>5</v>
      </c>
      <c r="C858" s="123">
        <v>0.009316514784792191</v>
      </c>
      <c r="D858" s="84" t="s">
        <v>3979</v>
      </c>
      <c r="E858" s="84" t="b">
        <v>0</v>
      </c>
      <c r="F858" s="84" t="b">
        <v>0</v>
      </c>
      <c r="G858" s="84" t="b">
        <v>0</v>
      </c>
    </row>
    <row r="859" spans="1:7" ht="15">
      <c r="A859" s="84" t="s">
        <v>340</v>
      </c>
      <c r="B859" s="84">
        <v>5</v>
      </c>
      <c r="C859" s="123">
        <v>0.009316514784792191</v>
      </c>
      <c r="D859" s="84" t="s">
        <v>3979</v>
      </c>
      <c r="E859" s="84" t="b">
        <v>0</v>
      </c>
      <c r="F859" s="84" t="b">
        <v>0</v>
      </c>
      <c r="G859" s="84" t="b">
        <v>0</v>
      </c>
    </row>
    <row r="860" spans="1:7" ht="15">
      <c r="A860" s="84" t="s">
        <v>4199</v>
      </c>
      <c r="B860" s="84">
        <v>4</v>
      </c>
      <c r="C860" s="123">
        <v>0.01028270125872591</v>
      </c>
      <c r="D860" s="84" t="s">
        <v>3979</v>
      </c>
      <c r="E860" s="84" t="b">
        <v>0</v>
      </c>
      <c r="F860" s="84" t="b">
        <v>0</v>
      </c>
      <c r="G860" s="84" t="b">
        <v>0</v>
      </c>
    </row>
    <row r="861" spans="1:7" ht="15">
      <c r="A861" s="84" t="s">
        <v>4200</v>
      </c>
      <c r="B861" s="84">
        <v>4</v>
      </c>
      <c r="C861" s="123">
        <v>0.01028270125872591</v>
      </c>
      <c r="D861" s="84" t="s">
        <v>3979</v>
      </c>
      <c r="E861" s="84" t="b">
        <v>0</v>
      </c>
      <c r="F861" s="84" t="b">
        <v>0</v>
      </c>
      <c r="G861" s="84" t="b">
        <v>0</v>
      </c>
    </row>
    <row r="862" spans="1:7" ht="15">
      <c r="A862" s="84" t="s">
        <v>4201</v>
      </c>
      <c r="B862" s="84">
        <v>4</v>
      </c>
      <c r="C862" s="123">
        <v>0.01028270125872591</v>
      </c>
      <c r="D862" s="84" t="s">
        <v>3979</v>
      </c>
      <c r="E862" s="84" t="b">
        <v>0</v>
      </c>
      <c r="F862" s="84" t="b">
        <v>0</v>
      </c>
      <c r="G862" s="84" t="b">
        <v>0</v>
      </c>
    </row>
    <row r="863" spans="1:7" ht="15">
      <c r="A863" s="84" t="s">
        <v>4202</v>
      </c>
      <c r="B863" s="84">
        <v>4</v>
      </c>
      <c r="C863" s="123">
        <v>0.01028270125872591</v>
      </c>
      <c r="D863" s="84" t="s">
        <v>3979</v>
      </c>
      <c r="E863" s="84" t="b">
        <v>0</v>
      </c>
      <c r="F863" s="84" t="b">
        <v>0</v>
      </c>
      <c r="G863" s="84" t="b">
        <v>0</v>
      </c>
    </row>
    <row r="864" spans="1:7" ht="15">
      <c r="A864" s="84" t="s">
        <v>5052</v>
      </c>
      <c r="B864" s="84">
        <v>4</v>
      </c>
      <c r="C864" s="123">
        <v>0.01028270125872591</v>
      </c>
      <c r="D864" s="84" t="s">
        <v>3979</v>
      </c>
      <c r="E864" s="84" t="b">
        <v>0</v>
      </c>
      <c r="F864" s="84" t="b">
        <v>0</v>
      </c>
      <c r="G864" s="84" t="b">
        <v>0</v>
      </c>
    </row>
    <row r="865" spans="1:7" ht="15">
      <c r="A865" s="84" t="s">
        <v>5053</v>
      </c>
      <c r="B865" s="84">
        <v>4</v>
      </c>
      <c r="C865" s="123">
        <v>0.01028270125872591</v>
      </c>
      <c r="D865" s="84" t="s">
        <v>3979</v>
      </c>
      <c r="E865" s="84" t="b">
        <v>0</v>
      </c>
      <c r="F865" s="84" t="b">
        <v>0</v>
      </c>
      <c r="G865" s="84" t="b">
        <v>0</v>
      </c>
    </row>
    <row r="866" spans="1:7" ht="15">
      <c r="A866" s="84" t="s">
        <v>4954</v>
      </c>
      <c r="B866" s="84">
        <v>4</v>
      </c>
      <c r="C866" s="123">
        <v>0.01028270125872591</v>
      </c>
      <c r="D866" s="84" t="s">
        <v>3979</v>
      </c>
      <c r="E866" s="84" t="b">
        <v>0</v>
      </c>
      <c r="F866" s="84" t="b">
        <v>0</v>
      </c>
      <c r="G866" s="84" t="b">
        <v>0</v>
      </c>
    </row>
    <row r="867" spans="1:7" ht="15">
      <c r="A867" s="84" t="s">
        <v>5058</v>
      </c>
      <c r="B867" s="84">
        <v>4</v>
      </c>
      <c r="C867" s="123">
        <v>0.01028270125872591</v>
      </c>
      <c r="D867" s="84" t="s">
        <v>3979</v>
      </c>
      <c r="E867" s="84" t="b">
        <v>0</v>
      </c>
      <c r="F867" s="84" t="b">
        <v>0</v>
      </c>
      <c r="G867" s="84" t="b">
        <v>0</v>
      </c>
    </row>
    <row r="868" spans="1:7" ht="15">
      <c r="A868" s="84" t="s">
        <v>5119</v>
      </c>
      <c r="B868" s="84">
        <v>3</v>
      </c>
      <c r="C868" s="123">
        <v>0.01044791068729188</v>
      </c>
      <c r="D868" s="84" t="s">
        <v>3979</v>
      </c>
      <c r="E868" s="84" t="b">
        <v>0</v>
      </c>
      <c r="F868" s="84" t="b">
        <v>0</v>
      </c>
      <c r="G868" s="84" t="b">
        <v>0</v>
      </c>
    </row>
    <row r="869" spans="1:7" ht="15">
      <c r="A869" s="84" t="s">
        <v>5123</v>
      </c>
      <c r="B869" s="84">
        <v>3</v>
      </c>
      <c r="C869" s="123">
        <v>0.01044791068729188</v>
      </c>
      <c r="D869" s="84" t="s">
        <v>3979</v>
      </c>
      <c r="E869" s="84" t="b">
        <v>0</v>
      </c>
      <c r="F869" s="84" t="b">
        <v>0</v>
      </c>
      <c r="G869" s="84" t="b">
        <v>0</v>
      </c>
    </row>
    <row r="870" spans="1:7" ht="15">
      <c r="A870" s="84" t="s">
        <v>5124</v>
      </c>
      <c r="B870" s="84">
        <v>3</v>
      </c>
      <c r="C870" s="123">
        <v>0.01044791068729188</v>
      </c>
      <c r="D870" s="84" t="s">
        <v>3979</v>
      </c>
      <c r="E870" s="84" t="b">
        <v>0</v>
      </c>
      <c r="F870" s="84" t="b">
        <v>0</v>
      </c>
      <c r="G870" s="84" t="b">
        <v>0</v>
      </c>
    </row>
    <row r="871" spans="1:7" ht="15">
      <c r="A871" s="84" t="s">
        <v>5125</v>
      </c>
      <c r="B871" s="84">
        <v>3</v>
      </c>
      <c r="C871" s="123">
        <v>0.01044791068729188</v>
      </c>
      <c r="D871" s="84" t="s">
        <v>3979</v>
      </c>
      <c r="E871" s="84" t="b">
        <v>0</v>
      </c>
      <c r="F871" s="84" t="b">
        <v>0</v>
      </c>
      <c r="G871" s="84" t="b">
        <v>0</v>
      </c>
    </row>
    <row r="872" spans="1:7" ht="15">
      <c r="A872" s="84" t="s">
        <v>4178</v>
      </c>
      <c r="B872" s="84">
        <v>3</v>
      </c>
      <c r="C872" s="123">
        <v>0.01044791068729188</v>
      </c>
      <c r="D872" s="84" t="s">
        <v>3979</v>
      </c>
      <c r="E872" s="84" t="b">
        <v>0</v>
      </c>
      <c r="F872" s="84" t="b">
        <v>0</v>
      </c>
      <c r="G872" s="84" t="b">
        <v>0</v>
      </c>
    </row>
    <row r="873" spans="1:7" ht="15">
      <c r="A873" s="84" t="s">
        <v>4951</v>
      </c>
      <c r="B873" s="84">
        <v>3</v>
      </c>
      <c r="C873" s="123">
        <v>0.01044791068729188</v>
      </c>
      <c r="D873" s="84" t="s">
        <v>3979</v>
      </c>
      <c r="E873" s="84" t="b">
        <v>0</v>
      </c>
      <c r="F873" s="84" t="b">
        <v>0</v>
      </c>
      <c r="G873" s="84" t="b">
        <v>0</v>
      </c>
    </row>
    <row r="874" spans="1:7" ht="15">
      <c r="A874" s="84" t="s">
        <v>5126</v>
      </c>
      <c r="B874" s="84">
        <v>3</v>
      </c>
      <c r="C874" s="123">
        <v>0.01044791068729188</v>
      </c>
      <c r="D874" s="84" t="s">
        <v>3979</v>
      </c>
      <c r="E874" s="84" t="b">
        <v>0</v>
      </c>
      <c r="F874" s="84" t="b">
        <v>0</v>
      </c>
      <c r="G874" s="84" t="b">
        <v>0</v>
      </c>
    </row>
    <row r="875" spans="1:7" ht="15">
      <c r="A875" s="84" t="s">
        <v>4175</v>
      </c>
      <c r="B875" s="84">
        <v>3</v>
      </c>
      <c r="C875" s="123">
        <v>0.01044791068729188</v>
      </c>
      <c r="D875" s="84" t="s">
        <v>3979</v>
      </c>
      <c r="E875" s="84" t="b">
        <v>0</v>
      </c>
      <c r="F875" s="84" t="b">
        <v>0</v>
      </c>
      <c r="G875" s="84" t="b">
        <v>0</v>
      </c>
    </row>
    <row r="876" spans="1:7" ht="15">
      <c r="A876" s="84" t="s">
        <v>5127</v>
      </c>
      <c r="B876" s="84">
        <v>3</v>
      </c>
      <c r="C876" s="123">
        <v>0.01044791068729188</v>
      </c>
      <c r="D876" s="84" t="s">
        <v>3979</v>
      </c>
      <c r="E876" s="84" t="b">
        <v>0</v>
      </c>
      <c r="F876" s="84" t="b">
        <v>0</v>
      </c>
      <c r="G876" s="84" t="b">
        <v>0</v>
      </c>
    </row>
    <row r="877" spans="1:7" ht="15">
      <c r="A877" s="84" t="s">
        <v>4933</v>
      </c>
      <c r="B877" s="84">
        <v>2</v>
      </c>
      <c r="C877" s="123">
        <v>0.009535949106209397</v>
      </c>
      <c r="D877" s="84" t="s">
        <v>3979</v>
      </c>
      <c r="E877" s="84" t="b">
        <v>0</v>
      </c>
      <c r="F877" s="84" t="b">
        <v>0</v>
      </c>
      <c r="G877" s="84" t="b">
        <v>0</v>
      </c>
    </row>
    <row r="878" spans="1:7" ht="15">
      <c r="A878" s="84" t="s">
        <v>4932</v>
      </c>
      <c r="B878" s="84">
        <v>2</v>
      </c>
      <c r="C878" s="123">
        <v>0.009535949106209397</v>
      </c>
      <c r="D878" s="84" t="s">
        <v>3979</v>
      </c>
      <c r="E878" s="84" t="b">
        <v>0</v>
      </c>
      <c r="F878" s="84" t="b">
        <v>0</v>
      </c>
      <c r="G878" s="84" t="b">
        <v>0</v>
      </c>
    </row>
    <row r="879" spans="1:7" ht="15">
      <c r="A879" s="84" t="s">
        <v>4966</v>
      </c>
      <c r="B879" s="84">
        <v>2</v>
      </c>
      <c r="C879" s="123">
        <v>0.009535949106209397</v>
      </c>
      <c r="D879" s="84" t="s">
        <v>3979</v>
      </c>
      <c r="E879" s="84" t="b">
        <v>0</v>
      </c>
      <c r="F879" s="84" t="b">
        <v>0</v>
      </c>
      <c r="G879" s="84" t="b">
        <v>0</v>
      </c>
    </row>
    <row r="880" spans="1:7" ht="15">
      <c r="A880" s="84" t="s">
        <v>5268</v>
      </c>
      <c r="B880" s="84">
        <v>2</v>
      </c>
      <c r="C880" s="123">
        <v>0.009535949106209397</v>
      </c>
      <c r="D880" s="84" t="s">
        <v>3979</v>
      </c>
      <c r="E880" s="84" t="b">
        <v>1</v>
      </c>
      <c r="F880" s="84" t="b">
        <v>0</v>
      </c>
      <c r="G880" s="84" t="b">
        <v>0</v>
      </c>
    </row>
    <row r="881" spans="1:7" ht="15">
      <c r="A881" s="84" t="s">
        <v>5269</v>
      </c>
      <c r="B881" s="84">
        <v>2</v>
      </c>
      <c r="C881" s="123">
        <v>0.009535949106209397</v>
      </c>
      <c r="D881" s="84" t="s">
        <v>3979</v>
      </c>
      <c r="E881" s="84" t="b">
        <v>0</v>
      </c>
      <c r="F881" s="84" t="b">
        <v>0</v>
      </c>
      <c r="G881" s="84" t="b">
        <v>0</v>
      </c>
    </row>
    <row r="882" spans="1:7" ht="15">
      <c r="A882" s="84" t="s">
        <v>5270</v>
      </c>
      <c r="B882" s="84">
        <v>2</v>
      </c>
      <c r="C882" s="123">
        <v>0.009535949106209397</v>
      </c>
      <c r="D882" s="84" t="s">
        <v>3979</v>
      </c>
      <c r="E882" s="84" t="b">
        <v>0</v>
      </c>
      <c r="F882" s="84" t="b">
        <v>0</v>
      </c>
      <c r="G882" s="84" t="b">
        <v>0</v>
      </c>
    </row>
    <row r="883" spans="1:7" ht="15">
      <c r="A883" s="84" t="s">
        <v>4159</v>
      </c>
      <c r="B883" s="84">
        <v>2</v>
      </c>
      <c r="C883" s="123">
        <v>0.009535949106209397</v>
      </c>
      <c r="D883" s="84" t="s">
        <v>3979</v>
      </c>
      <c r="E883" s="84" t="b">
        <v>0</v>
      </c>
      <c r="F883" s="84" t="b">
        <v>0</v>
      </c>
      <c r="G883" s="84" t="b">
        <v>0</v>
      </c>
    </row>
    <row r="884" spans="1:7" ht="15">
      <c r="A884" s="84" t="s">
        <v>5256</v>
      </c>
      <c r="B884" s="84">
        <v>2</v>
      </c>
      <c r="C884" s="123">
        <v>0.009535949106209397</v>
      </c>
      <c r="D884" s="84" t="s">
        <v>3979</v>
      </c>
      <c r="E884" s="84" t="b">
        <v>0</v>
      </c>
      <c r="F884" s="84" t="b">
        <v>0</v>
      </c>
      <c r="G884" s="84" t="b">
        <v>0</v>
      </c>
    </row>
    <row r="885" spans="1:7" ht="15">
      <c r="A885" s="84" t="s">
        <v>5257</v>
      </c>
      <c r="B885" s="84">
        <v>2</v>
      </c>
      <c r="C885" s="123">
        <v>0.009535949106209397</v>
      </c>
      <c r="D885" s="84" t="s">
        <v>3979</v>
      </c>
      <c r="E885" s="84" t="b">
        <v>0</v>
      </c>
      <c r="F885" s="84" t="b">
        <v>0</v>
      </c>
      <c r="G885" s="84" t="b">
        <v>0</v>
      </c>
    </row>
    <row r="886" spans="1:7" ht="15">
      <c r="A886" s="84" t="s">
        <v>5258</v>
      </c>
      <c r="B886" s="84">
        <v>2</v>
      </c>
      <c r="C886" s="123">
        <v>0.009535949106209397</v>
      </c>
      <c r="D886" s="84" t="s">
        <v>3979</v>
      </c>
      <c r="E886" s="84" t="b">
        <v>0</v>
      </c>
      <c r="F886" s="84" t="b">
        <v>0</v>
      </c>
      <c r="G886" s="84" t="b">
        <v>0</v>
      </c>
    </row>
    <row r="887" spans="1:7" ht="15">
      <c r="A887" s="84" t="s">
        <v>5259</v>
      </c>
      <c r="B887" s="84">
        <v>2</v>
      </c>
      <c r="C887" s="123">
        <v>0.009535949106209397</v>
      </c>
      <c r="D887" s="84" t="s">
        <v>3979</v>
      </c>
      <c r="E887" s="84" t="b">
        <v>0</v>
      </c>
      <c r="F887" s="84" t="b">
        <v>0</v>
      </c>
      <c r="G887" s="84" t="b">
        <v>0</v>
      </c>
    </row>
    <row r="888" spans="1:7" ht="15">
      <c r="A888" s="84" t="s">
        <v>4961</v>
      </c>
      <c r="B888" s="84">
        <v>2</v>
      </c>
      <c r="C888" s="123">
        <v>0.009535949106209397</v>
      </c>
      <c r="D888" s="84" t="s">
        <v>3979</v>
      </c>
      <c r="E888" s="84" t="b">
        <v>0</v>
      </c>
      <c r="F888" s="84" t="b">
        <v>0</v>
      </c>
      <c r="G888" s="84" t="b">
        <v>0</v>
      </c>
    </row>
    <row r="889" spans="1:7" ht="15">
      <c r="A889" s="84" t="s">
        <v>4113</v>
      </c>
      <c r="B889" s="84">
        <v>2</v>
      </c>
      <c r="C889" s="123">
        <v>0.009535949106209397</v>
      </c>
      <c r="D889" s="84" t="s">
        <v>3979</v>
      </c>
      <c r="E889" s="84" t="b">
        <v>0</v>
      </c>
      <c r="F889" s="84" t="b">
        <v>0</v>
      </c>
      <c r="G889" s="84" t="b">
        <v>0</v>
      </c>
    </row>
    <row r="890" spans="1:7" ht="15">
      <c r="A890" s="84" t="s">
        <v>4204</v>
      </c>
      <c r="B890" s="84">
        <v>7</v>
      </c>
      <c r="C890" s="123">
        <v>0</v>
      </c>
      <c r="D890" s="84" t="s">
        <v>3980</v>
      </c>
      <c r="E890" s="84" t="b">
        <v>0</v>
      </c>
      <c r="F890" s="84" t="b">
        <v>0</v>
      </c>
      <c r="G890" s="84" t="b">
        <v>0</v>
      </c>
    </row>
    <row r="891" spans="1:7" ht="15">
      <c r="A891" s="84" t="s">
        <v>4205</v>
      </c>
      <c r="B891" s="84">
        <v>7</v>
      </c>
      <c r="C891" s="123">
        <v>0</v>
      </c>
      <c r="D891" s="84" t="s">
        <v>3980</v>
      </c>
      <c r="E891" s="84" t="b">
        <v>0</v>
      </c>
      <c r="F891" s="84" t="b">
        <v>0</v>
      </c>
      <c r="G891" s="84" t="b">
        <v>0</v>
      </c>
    </row>
    <row r="892" spans="1:7" ht="15">
      <c r="A892" s="84" t="s">
        <v>4206</v>
      </c>
      <c r="B892" s="84">
        <v>6</v>
      </c>
      <c r="C892" s="123">
        <v>0</v>
      </c>
      <c r="D892" s="84" t="s">
        <v>3980</v>
      </c>
      <c r="E892" s="84" t="b">
        <v>0</v>
      </c>
      <c r="F892" s="84" t="b">
        <v>0</v>
      </c>
      <c r="G892" s="84" t="b">
        <v>0</v>
      </c>
    </row>
    <row r="893" spans="1:7" ht="15">
      <c r="A893" s="84" t="s">
        <v>4178</v>
      </c>
      <c r="B893" s="84">
        <v>6</v>
      </c>
      <c r="C893" s="123">
        <v>0</v>
      </c>
      <c r="D893" s="84" t="s">
        <v>3980</v>
      </c>
      <c r="E893" s="84" t="b">
        <v>0</v>
      </c>
      <c r="F893" s="84" t="b">
        <v>0</v>
      </c>
      <c r="G893" s="84" t="b">
        <v>0</v>
      </c>
    </row>
    <row r="894" spans="1:7" ht="15">
      <c r="A894" s="84" t="s">
        <v>4207</v>
      </c>
      <c r="B894" s="84">
        <v>6</v>
      </c>
      <c r="C894" s="123">
        <v>0</v>
      </c>
      <c r="D894" s="84" t="s">
        <v>3980</v>
      </c>
      <c r="E894" s="84" t="b">
        <v>0</v>
      </c>
      <c r="F894" s="84" t="b">
        <v>0</v>
      </c>
      <c r="G894" s="84" t="b">
        <v>0</v>
      </c>
    </row>
    <row r="895" spans="1:7" ht="15">
      <c r="A895" s="84" t="s">
        <v>4208</v>
      </c>
      <c r="B895" s="84">
        <v>6</v>
      </c>
      <c r="C895" s="123">
        <v>0</v>
      </c>
      <c r="D895" s="84" t="s">
        <v>3980</v>
      </c>
      <c r="E895" s="84" t="b">
        <v>0</v>
      </c>
      <c r="F895" s="84" t="b">
        <v>0</v>
      </c>
      <c r="G895" s="84" t="b">
        <v>0</v>
      </c>
    </row>
    <row r="896" spans="1:7" ht="15">
      <c r="A896" s="84" t="s">
        <v>4116</v>
      </c>
      <c r="B896" s="84">
        <v>6</v>
      </c>
      <c r="C896" s="123">
        <v>0</v>
      </c>
      <c r="D896" s="84" t="s">
        <v>3980</v>
      </c>
      <c r="E896" s="84" t="b">
        <v>0</v>
      </c>
      <c r="F896" s="84" t="b">
        <v>0</v>
      </c>
      <c r="G896" s="84" t="b">
        <v>0</v>
      </c>
    </row>
    <row r="897" spans="1:7" ht="15">
      <c r="A897" s="84" t="s">
        <v>4147</v>
      </c>
      <c r="B897" s="84">
        <v>6</v>
      </c>
      <c r="C897" s="123">
        <v>0</v>
      </c>
      <c r="D897" s="84" t="s">
        <v>3980</v>
      </c>
      <c r="E897" s="84" t="b">
        <v>0</v>
      </c>
      <c r="F897" s="84" t="b">
        <v>1</v>
      </c>
      <c r="G897" s="84" t="b">
        <v>0</v>
      </c>
    </row>
    <row r="898" spans="1:7" ht="15">
      <c r="A898" s="84" t="s">
        <v>4209</v>
      </c>
      <c r="B898" s="84">
        <v>6</v>
      </c>
      <c r="C898" s="123">
        <v>0</v>
      </c>
      <c r="D898" s="84" t="s">
        <v>3980</v>
      </c>
      <c r="E898" s="84" t="b">
        <v>0</v>
      </c>
      <c r="F898" s="84" t="b">
        <v>1</v>
      </c>
      <c r="G898" s="84" t="b">
        <v>0</v>
      </c>
    </row>
    <row r="899" spans="1:7" ht="15">
      <c r="A899" s="84" t="s">
        <v>4210</v>
      </c>
      <c r="B899" s="84">
        <v>6</v>
      </c>
      <c r="C899" s="123">
        <v>0</v>
      </c>
      <c r="D899" s="84" t="s">
        <v>3980</v>
      </c>
      <c r="E899" s="84" t="b">
        <v>0</v>
      </c>
      <c r="F899" s="84" t="b">
        <v>0</v>
      </c>
      <c r="G899" s="84" t="b">
        <v>0</v>
      </c>
    </row>
    <row r="900" spans="1:7" ht="15">
      <c r="A900" s="84" t="s">
        <v>4939</v>
      </c>
      <c r="B900" s="84">
        <v>6</v>
      </c>
      <c r="C900" s="123">
        <v>0</v>
      </c>
      <c r="D900" s="84" t="s">
        <v>3980</v>
      </c>
      <c r="E900" s="84" t="b">
        <v>0</v>
      </c>
      <c r="F900" s="84" t="b">
        <v>0</v>
      </c>
      <c r="G900" s="84" t="b">
        <v>0</v>
      </c>
    </row>
    <row r="901" spans="1:7" ht="15">
      <c r="A901" s="84" t="s">
        <v>4994</v>
      </c>
      <c r="B901" s="84">
        <v>6</v>
      </c>
      <c r="C901" s="123">
        <v>0</v>
      </c>
      <c r="D901" s="84" t="s">
        <v>3980</v>
      </c>
      <c r="E901" s="84" t="b">
        <v>0</v>
      </c>
      <c r="F901" s="84" t="b">
        <v>0</v>
      </c>
      <c r="G901" s="84" t="b">
        <v>0</v>
      </c>
    </row>
    <row r="902" spans="1:7" ht="15">
      <c r="A902" s="84" t="s">
        <v>4995</v>
      </c>
      <c r="B902" s="84">
        <v>6</v>
      </c>
      <c r="C902" s="123">
        <v>0</v>
      </c>
      <c r="D902" s="84" t="s">
        <v>3980</v>
      </c>
      <c r="E902" s="84" t="b">
        <v>0</v>
      </c>
      <c r="F902" s="84" t="b">
        <v>0</v>
      </c>
      <c r="G902" s="84" t="b">
        <v>0</v>
      </c>
    </row>
    <row r="903" spans="1:7" ht="15">
      <c r="A903" s="84" t="s">
        <v>333</v>
      </c>
      <c r="B903" s="84">
        <v>5</v>
      </c>
      <c r="C903" s="123">
        <v>0.004167434002506569</v>
      </c>
      <c r="D903" s="84" t="s">
        <v>3980</v>
      </c>
      <c r="E903" s="84" t="b">
        <v>0</v>
      </c>
      <c r="F903" s="84" t="b">
        <v>0</v>
      </c>
      <c r="G903" s="84" t="b">
        <v>0</v>
      </c>
    </row>
    <row r="904" spans="1:7" ht="15">
      <c r="A904" s="84" t="s">
        <v>475</v>
      </c>
      <c r="B904" s="84">
        <v>3</v>
      </c>
      <c r="C904" s="123">
        <v>0</v>
      </c>
      <c r="D904" s="84" t="s">
        <v>3981</v>
      </c>
      <c r="E904" s="84" t="b">
        <v>0</v>
      </c>
      <c r="F904" s="84" t="b">
        <v>0</v>
      </c>
      <c r="G904" s="84" t="b">
        <v>0</v>
      </c>
    </row>
    <row r="905" spans="1:7" ht="15">
      <c r="A905" s="84" t="s">
        <v>4116</v>
      </c>
      <c r="B905" s="84">
        <v>3</v>
      </c>
      <c r="C905" s="123">
        <v>0</v>
      </c>
      <c r="D905" s="84" t="s">
        <v>3981</v>
      </c>
      <c r="E905" s="84" t="b">
        <v>0</v>
      </c>
      <c r="F905" s="84" t="b">
        <v>0</v>
      </c>
      <c r="G905" s="84" t="b">
        <v>0</v>
      </c>
    </row>
    <row r="906" spans="1:7" ht="15">
      <c r="A906" s="84" t="s">
        <v>4147</v>
      </c>
      <c r="B906" s="84">
        <v>3</v>
      </c>
      <c r="C906" s="123">
        <v>0</v>
      </c>
      <c r="D906" s="84" t="s">
        <v>3981</v>
      </c>
      <c r="E906" s="84" t="b">
        <v>0</v>
      </c>
      <c r="F906" s="84" t="b">
        <v>1</v>
      </c>
      <c r="G906" s="84" t="b">
        <v>0</v>
      </c>
    </row>
    <row r="907" spans="1:7" ht="15">
      <c r="A907" s="84" t="s">
        <v>4212</v>
      </c>
      <c r="B907" s="84">
        <v>2</v>
      </c>
      <c r="C907" s="123">
        <v>0.004891423862657812</v>
      </c>
      <c r="D907" s="84" t="s">
        <v>3981</v>
      </c>
      <c r="E907" s="84" t="b">
        <v>0</v>
      </c>
      <c r="F907" s="84" t="b">
        <v>0</v>
      </c>
      <c r="G907" s="84" t="b">
        <v>0</v>
      </c>
    </row>
    <row r="908" spans="1:7" ht="15">
      <c r="A908" s="84" t="s">
        <v>4213</v>
      </c>
      <c r="B908" s="84">
        <v>2</v>
      </c>
      <c r="C908" s="123">
        <v>0.004891423862657812</v>
      </c>
      <c r="D908" s="84" t="s">
        <v>3981</v>
      </c>
      <c r="E908" s="84" t="b">
        <v>0</v>
      </c>
      <c r="F908" s="84" t="b">
        <v>0</v>
      </c>
      <c r="G908" s="84" t="b">
        <v>0</v>
      </c>
    </row>
    <row r="909" spans="1:7" ht="15">
      <c r="A909" s="84" t="s">
        <v>4214</v>
      </c>
      <c r="B909" s="84">
        <v>2</v>
      </c>
      <c r="C909" s="123">
        <v>0.004891423862657812</v>
      </c>
      <c r="D909" s="84" t="s">
        <v>3981</v>
      </c>
      <c r="E909" s="84" t="b">
        <v>0</v>
      </c>
      <c r="F909" s="84" t="b">
        <v>0</v>
      </c>
      <c r="G909" s="84" t="b">
        <v>0</v>
      </c>
    </row>
    <row r="910" spans="1:7" ht="15">
      <c r="A910" s="84" t="s">
        <v>4116</v>
      </c>
      <c r="B910" s="84">
        <v>12</v>
      </c>
      <c r="C910" s="123">
        <v>0</v>
      </c>
      <c r="D910" s="84" t="s">
        <v>3984</v>
      </c>
      <c r="E910" s="84" t="b">
        <v>0</v>
      </c>
      <c r="F910" s="84" t="b">
        <v>0</v>
      </c>
      <c r="G910" s="84" t="b">
        <v>0</v>
      </c>
    </row>
    <row r="911" spans="1:7" ht="15">
      <c r="A911" s="84" t="s">
        <v>4147</v>
      </c>
      <c r="B911" s="84">
        <v>9</v>
      </c>
      <c r="C911" s="123">
        <v>0.0035265373162106798</v>
      </c>
      <c r="D911" s="84" t="s">
        <v>3984</v>
      </c>
      <c r="E911" s="84" t="b">
        <v>0</v>
      </c>
      <c r="F911" s="84" t="b">
        <v>1</v>
      </c>
      <c r="G911" s="84" t="b">
        <v>0</v>
      </c>
    </row>
    <row r="912" spans="1:7" ht="15">
      <c r="A912" s="84" t="s">
        <v>4930</v>
      </c>
      <c r="B912" s="84">
        <v>8</v>
      </c>
      <c r="C912" s="123">
        <v>0.011033512575995936</v>
      </c>
      <c r="D912" s="84" t="s">
        <v>3984</v>
      </c>
      <c r="E912" s="84" t="b">
        <v>0</v>
      </c>
      <c r="F912" s="84" t="b">
        <v>0</v>
      </c>
      <c r="G912" s="84" t="b">
        <v>0</v>
      </c>
    </row>
    <row r="913" spans="1:7" ht="15">
      <c r="A913" s="84" t="s">
        <v>4932</v>
      </c>
      <c r="B913" s="84">
        <v>5</v>
      </c>
      <c r="C913" s="123">
        <v>0.010169932285945312</v>
      </c>
      <c r="D913" s="84" t="s">
        <v>3984</v>
      </c>
      <c r="E913" s="84" t="b">
        <v>0</v>
      </c>
      <c r="F913" s="84" t="b">
        <v>0</v>
      </c>
      <c r="G913" s="84" t="b">
        <v>0</v>
      </c>
    </row>
    <row r="914" spans="1:7" ht="15">
      <c r="A914" s="84" t="s">
        <v>5008</v>
      </c>
      <c r="B914" s="84">
        <v>4</v>
      </c>
      <c r="C914" s="123">
        <v>0.00813594582875625</v>
      </c>
      <c r="D914" s="84" t="s">
        <v>3984</v>
      </c>
      <c r="E914" s="84" t="b">
        <v>1</v>
      </c>
      <c r="F914" s="84" t="b">
        <v>0</v>
      </c>
      <c r="G914" s="84" t="b">
        <v>0</v>
      </c>
    </row>
    <row r="915" spans="1:7" ht="15">
      <c r="A915" s="84" t="s">
        <v>4960</v>
      </c>
      <c r="B915" s="84">
        <v>4</v>
      </c>
      <c r="C915" s="123">
        <v>0.00813594582875625</v>
      </c>
      <c r="D915" s="84" t="s">
        <v>3984</v>
      </c>
      <c r="E915" s="84" t="b">
        <v>0</v>
      </c>
      <c r="F915" s="84" t="b">
        <v>0</v>
      </c>
      <c r="G915" s="84" t="b">
        <v>0</v>
      </c>
    </row>
    <row r="916" spans="1:7" ht="15">
      <c r="A916" s="84" t="s">
        <v>430</v>
      </c>
      <c r="B916" s="84">
        <v>4</v>
      </c>
      <c r="C916" s="123">
        <v>0.00813594582875625</v>
      </c>
      <c r="D916" s="84" t="s">
        <v>3984</v>
      </c>
      <c r="E916" s="84" t="b">
        <v>0</v>
      </c>
      <c r="F916" s="84" t="b">
        <v>0</v>
      </c>
      <c r="G916" s="84" t="b">
        <v>0</v>
      </c>
    </row>
    <row r="917" spans="1:7" ht="15">
      <c r="A917" s="84" t="s">
        <v>4975</v>
      </c>
      <c r="B917" s="84">
        <v>3</v>
      </c>
      <c r="C917" s="123">
        <v>0.008634501329843537</v>
      </c>
      <c r="D917" s="84" t="s">
        <v>3984</v>
      </c>
      <c r="E917" s="84" t="b">
        <v>0</v>
      </c>
      <c r="F917" s="84" t="b">
        <v>0</v>
      </c>
      <c r="G917" s="84" t="b">
        <v>0</v>
      </c>
    </row>
    <row r="918" spans="1:7" ht="15">
      <c r="A918" s="84" t="s">
        <v>5100</v>
      </c>
      <c r="B918" s="84">
        <v>3</v>
      </c>
      <c r="C918" s="123">
        <v>0.008634501329843537</v>
      </c>
      <c r="D918" s="84" t="s">
        <v>3984</v>
      </c>
      <c r="E918" s="84" t="b">
        <v>0</v>
      </c>
      <c r="F918" s="84" t="b">
        <v>0</v>
      </c>
      <c r="G918" s="84" t="b">
        <v>0</v>
      </c>
    </row>
    <row r="919" spans="1:7" ht="15">
      <c r="A919" s="84" t="s">
        <v>4951</v>
      </c>
      <c r="B919" s="84">
        <v>3</v>
      </c>
      <c r="C919" s="123">
        <v>0.008634501329843537</v>
      </c>
      <c r="D919" s="84" t="s">
        <v>3984</v>
      </c>
      <c r="E919" s="84" t="b">
        <v>0</v>
      </c>
      <c r="F919" s="84" t="b">
        <v>0</v>
      </c>
      <c r="G919" s="84" t="b">
        <v>0</v>
      </c>
    </row>
    <row r="920" spans="1:7" ht="15">
      <c r="A920" s="84" t="s">
        <v>5101</v>
      </c>
      <c r="B920" s="84">
        <v>3</v>
      </c>
      <c r="C920" s="123">
        <v>0.008634501329843537</v>
      </c>
      <c r="D920" s="84" t="s">
        <v>3984</v>
      </c>
      <c r="E920" s="84" t="b">
        <v>0</v>
      </c>
      <c r="F920" s="84" t="b">
        <v>0</v>
      </c>
      <c r="G920" s="84" t="b">
        <v>0</v>
      </c>
    </row>
    <row r="921" spans="1:7" ht="15">
      <c r="A921" s="84" t="s">
        <v>4947</v>
      </c>
      <c r="B921" s="84">
        <v>3</v>
      </c>
      <c r="C921" s="123">
        <v>0.008634501329843537</v>
      </c>
      <c r="D921" s="84" t="s">
        <v>3984</v>
      </c>
      <c r="E921" s="84" t="b">
        <v>0</v>
      </c>
      <c r="F921" s="84" t="b">
        <v>0</v>
      </c>
      <c r="G921" s="84" t="b">
        <v>0</v>
      </c>
    </row>
    <row r="922" spans="1:7" ht="15">
      <c r="A922" s="84" t="s">
        <v>4989</v>
      </c>
      <c r="B922" s="84">
        <v>3</v>
      </c>
      <c r="C922" s="123">
        <v>0.008634501329843537</v>
      </c>
      <c r="D922" s="84" t="s">
        <v>3984</v>
      </c>
      <c r="E922" s="84" t="b">
        <v>0</v>
      </c>
      <c r="F922" s="84" t="b">
        <v>0</v>
      </c>
      <c r="G922" s="84" t="b">
        <v>0</v>
      </c>
    </row>
    <row r="923" spans="1:7" ht="15">
      <c r="A923" s="84" t="s">
        <v>5102</v>
      </c>
      <c r="B923" s="84">
        <v>3</v>
      </c>
      <c r="C923" s="123">
        <v>0.008634501329843537</v>
      </c>
      <c r="D923" s="84" t="s">
        <v>3984</v>
      </c>
      <c r="E923" s="84" t="b">
        <v>1</v>
      </c>
      <c r="F923" s="84" t="b">
        <v>0</v>
      </c>
      <c r="G923" s="84" t="b">
        <v>0</v>
      </c>
    </row>
    <row r="924" spans="1:7" ht="15">
      <c r="A924" s="84" t="s">
        <v>4990</v>
      </c>
      <c r="B924" s="84">
        <v>3</v>
      </c>
      <c r="C924" s="123">
        <v>0.008634501329843537</v>
      </c>
      <c r="D924" s="84" t="s">
        <v>3984</v>
      </c>
      <c r="E924" s="84" t="b">
        <v>0</v>
      </c>
      <c r="F924" s="84" t="b">
        <v>0</v>
      </c>
      <c r="G924" s="84" t="b">
        <v>0</v>
      </c>
    </row>
    <row r="925" spans="1:7" ht="15">
      <c r="A925" s="84" t="s">
        <v>5207</v>
      </c>
      <c r="B925" s="84">
        <v>2</v>
      </c>
      <c r="C925" s="123">
        <v>0.00813594582875625</v>
      </c>
      <c r="D925" s="84" t="s">
        <v>3984</v>
      </c>
      <c r="E925" s="84" t="b">
        <v>0</v>
      </c>
      <c r="F925" s="84" t="b">
        <v>0</v>
      </c>
      <c r="G925" s="84" t="b">
        <v>0</v>
      </c>
    </row>
    <row r="926" spans="1:7" ht="15">
      <c r="A926" s="84" t="s">
        <v>5208</v>
      </c>
      <c r="B926" s="84">
        <v>2</v>
      </c>
      <c r="C926" s="123">
        <v>0.00813594582875625</v>
      </c>
      <c r="D926" s="84" t="s">
        <v>3984</v>
      </c>
      <c r="E926" s="84" t="b">
        <v>0</v>
      </c>
      <c r="F926" s="84" t="b">
        <v>0</v>
      </c>
      <c r="G926" s="84" t="b">
        <v>0</v>
      </c>
    </row>
    <row r="927" spans="1:7" ht="15">
      <c r="A927" s="84" t="s">
        <v>4987</v>
      </c>
      <c r="B927" s="84">
        <v>2</v>
      </c>
      <c r="C927" s="123">
        <v>0.00813594582875625</v>
      </c>
      <c r="D927" s="84" t="s">
        <v>3984</v>
      </c>
      <c r="E927" s="84" t="b">
        <v>0</v>
      </c>
      <c r="F927" s="84" t="b">
        <v>0</v>
      </c>
      <c r="G927" s="84" t="b">
        <v>0</v>
      </c>
    </row>
    <row r="928" spans="1:7" ht="15">
      <c r="A928" s="84" t="s">
        <v>5209</v>
      </c>
      <c r="B928" s="84">
        <v>2</v>
      </c>
      <c r="C928" s="123">
        <v>0.00813594582875625</v>
      </c>
      <c r="D928" s="84" t="s">
        <v>3984</v>
      </c>
      <c r="E928" s="84" t="b">
        <v>0</v>
      </c>
      <c r="F928" s="84" t="b">
        <v>0</v>
      </c>
      <c r="G928" s="84" t="b">
        <v>0</v>
      </c>
    </row>
    <row r="929" spans="1:7" ht="15">
      <c r="A929" s="84" t="s">
        <v>512</v>
      </c>
      <c r="B929" s="84">
        <v>2</v>
      </c>
      <c r="C929" s="123">
        <v>0.00813594582875625</v>
      </c>
      <c r="D929" s="84" t="s">
        <v>3984</v>
      </c>
      <c r="E929" s="84" t="b">
        <v>0</v>
      </c>
      <c r="F929" s="84" t="b">
        <v>0</v>
      </c>
      <c r="G929" s="84" t="b">
        <v>0</v>
      </c>
    </row>
    <row r="930" spans="1:7" ht="15">
      <c r="A930" s="84" t="s">
        <v>5210</v>
      </c>
      <c r="B930" s="84">
        <v>2</v>
      </c>
      <c r="C930" s="123">
        <v>0.00813594582875625</v>
      </c>
      <c r="D930" s="84" t="s">
        <v>3984</v>
      </c>
      <c r="E930" s="84" t="b">
        <v>0</v>
      </c>
      <c r="F930" s="84" t="b">
        <v>0</v>
      </c>
      <c r="G930" s="84" t="b">
        <v>0</v>
      </c>
    </row>
    <row r="931" spans="1:7" ht="15">
      <c r="A931" s="84" t="s">
        <v>5211</v>
      </c>
      <c r="B931" s="84">
        <v>2</v>
      </c>
      <c r="C931" s="123">
        <v>0.00813594582875625</v>
      </c>
      <c r="D931" s="84" t="s">
        <v>3984</v>
      </c>
      <c r="E931" s="84" t="b">
        <v>0</v>
      </c>
      <c r="F931" s="84" t="b">
        <v>0</v>
      </c>
      <c r="G931" s="84" t="b">
        <v>0</v>
      </c>
    </row>
    <row r="932" spans="1:7" ht="15">
      <c r="A932" s="84" t="s">
        <v>4980</v>
      </c>
      <c r="B932" s="84">
        <v>2</v>
      </c>
      <c r="C932" s="123">
        <v>0.00813594582875625</v>
      </c>
      <c r="D932" s="84" t="s">
        <v>3984</v>
      </c>
      <c r="E932" s="84" t="b">
        <v>0</v>
      </c>
      <c r="F932" s="84" t="b">
        <v>0</v>
      </c>
      <c r="G932" s="84" t="b">
        <v>0</v>
      </c>
    </row>
    <row r="933" spans="1:7" ht="15">
      <c r="A933" s="84" t="s">
        <v>5271</v>
      </c>
      <c r="B933" s="84">
        <v>2</v>
      </c>
      <c r="C933" s="123">
        <v>0.00813594582875625</v>
      </c>
      <c r="D933" s="84" t="s">
        <v>3984</v>
      </c>
      <c r="E933" s="84" t="b">
        <v>0</v>
      </c>
      <c r="F933" s="84" t="b">
        <v>0</v>
      </c>
      <c r="G933" s="84" t="b">
        <v>0</v>
      </c>
    </row>
    <row r="934" spans="1:7" ht="15">
      <c r="A934" s="84" t="s">
        <v>4953</v>
      </c>
      <c r="B934" s="84">
        <v>2</v>
      </c>
      <c r="C934" s="123">
        <v>0.00813594582875625</v>
      </c>
      <c r="D934" s="84" t="s">
        <v>3984</v>
      </c>
      <c r="E934" s="84" t="b">
        <v>0</v>
      </c>
      <c r="F934" s="84" t="b">
        <v>0</v>
      </c>
      <c r="G934" s="84" t="b">
        <v>0</v>
      </c>
    </row>
    <row r="935" spans="1:7" ht="15">
      <c r="A935" s="84" t="s">
        <v>5272</v>
      </c>
      <c r="B935" s="84">
        <v>2</v>
      </c>
      <c r="C935" s="123">
        <v>0.00813594582875625</v>
      </c>
      <c r="D935" s="84" t="s">
        <v>3984</v>
      </c>
      <c r="E935" s="84" t="b">
        <v>0</v>
      </c>
      <c r="F935" s="84" t="b">
        <v>0</v>
      </c>
      <c r="G935" s="84" t="b">
        <v>0</v>
      </c>
    </row>
    <row r="936" spans="1:7" ht="15">
      <c r="A936" s="84" t="s">
        <v>5084</v>
      </c>
      <c r="B936" s="84">
        <v>2</v>
      </c>
      <c r="C936" s="123">
        <v>0.00813594582875625</v>
      </c>
      <c r="D936" s="84" t="s">
        <v>3984</v>
      </c>
      <c r="E936" s="84" t="b">
        <v>0</v>
      </c>
      <c r="F936" s="84" t="b">
        <v>0</v>
      </c>
      <c r="G936" s="84" t="b">
        <v>0</v>
      </c>
    </row>
    <row r="937" spans="1:7" ht="15">
      <c r="A937" s="84" t="s">
        <v>4964</v>
      </c>
      <c r="B937" s="84">
        <v>2</v>
      </c>
      <c r="C937" s="123">
        <v>0.00813594582875625</v>
      </c>
      <c r="D937" s="84" t="s">
        <v>3984</v>
      </c>
      <c r="E937" s="84" t="b">
        <v>0</v>
      </c>
      <c r="F937" s="84" t="b">
        <v>0</v>
      </c>
      <c r="G937" s="84" t="b">
        <v>0</v>
      </c>
    </row>
    <row r="938" spans="1:7" ht="15">
      <c r="A938" s="84" t="s">
        <v>5029</v>
      </c>
      <c r="B938" s="84">
        <v>2</v>
      </c>
      <c r="C938" s="123">
        <v>0.00813594582875625</v>
      </c>
      <c r="D938" s="84" t="s">
        <v>3984</v>
      </c>
      <c r="E938" s="84" t="b">
        <v>0</v>
      </c>
      <c r="F938" s="84" t="b">
        <v>0</v>
      </c>
      <c r="G938" s="84" t="b">
        <v>0</v>
      </c>
    </row>
    <row r="939" spans="1:7" ht="15">
      <c r="A939" s="84" t="s">
        <v>5001</v>
      </c>
      <c r="B939" s="84">
        <v>2</v>
      </c>
      <c r="C939" s="123">
        <v>0.00813594582875625</v>
      </c>
      <c r="D939" s="84" t="s">
        <v>3984</v>
      </c>
      <c r="E939" s="84" t="b">
        <v>0</v>
      </c>
      <c r="F939" s="84" t="b">
        <v>0</v>
      </c>
      <c r="G939" s="84" t="b">
        <v>0</v>
      </c>
    </row>
    <row r="940" spans="1:7" ht="15">
      <c r="A940" s="84" t="s">
        <v>4946</v>
      </c>
      <c r="B940" s="84">
        <v>2</v>
      </c>
      <c r="C940" s="123">
        <v>0.00813594582875625</v>
      </c>
      <c r="D940" s="84" t="s">
        <v>3984</v>
      </c>
      <c r="E940" s="84" t="b">
        <v>1</v>
      </c>
      <c r="F940" s="84" t="b">
        <v>0</v>
      </c>
      <c r="G940" s="84" t="b">
        <v>0</v>
      </c>
    </row>
    <row r="941" spans="1:7" ht="15">
      <c r="A941" s="84" t="s">
        <v>4937</v>
      </c>
      <c r="B941" s="84">
        <v>2</v>
      </c>
      <c r="C941" s="123">
        <v>0.00813594582875625</v>
      </c>
      <c r="D941" s="84" t="s">
        <v>3984</v>
      </c>
      <c r="E941" s="84" t="b">
        <v>0</v>
      </c>
      <c r="F941" s="84" t="b">
        <v>0</v>
      </c>
      <c r="G941" s="84" t="b">
        <v>0</v>
      </c>
    </row>
    <row r="942" spans="1:7" ht="15">
      <c r="A942" s="84" t="s">
        <v>949</v>
      </c>
      <c r="B942" s="84">
        <v>2</v>
      </c>
      <c r="C942" s="123">
        <v>0.00813594582875625</v>
      </c>
      <c r="D942" s="84" t="s">
        <v>3984</v>
      </c>
      <c r="E942" s="84" t="b">
        <v>0</v>
      </c>
      <c r="F942" s="84" t="b">
        <v>0</v>
      </c>
      <c r="G942" s="84" t="b">
        <v>0</v>
      </c>
    </row>
    <row r="943" spans="1:7" ht="15">
      <c r="A943" s="84" t="s">
        <v>4152</v>
      </c>
      <c r="B943" s="84">
        <v>2</v>
      </c>
      <c r="C943" s="123">
        <v>0.00813594582875625</v>
      </c>
      <c r="D943" s="84" t="s">
        <v>3984</v>
      </c>
      <c r="E943" s="84" t="b">
        <v>0</v>
      </c>
      <c r="F943" s="84" t="b">
        <v>0</v>
      </c>
      <c r="G943" s="84" t="b">
        <v>0</v>
      </c>
    </row>
    <row r="944" spans="1:7" ht="15">
      <c r="A944" s="84" t="s">
        <v>4968</v>
      </c>
      <c r="B944" s="84">
        <v>2</v>
      </c>
      <c r="C944" s="123">
        <v>0.00813594582875625</v>
      </c>
      <c r="D944" s="84" t="s">
        <v>3984</v>
      </c>
      <c r="E944" s="84" t="b">
        <v>0</v>
      </c>
      <c r="F944" s="84" t="b">
        <v>0</v>
      </c>
      <c r="G944" s="84" t="b">
        <v>0</v>
      </c>
    </row>
    <row r="945" spans="1:7" ht="15">
      <c r="A945" s="84" t="s">
        <v>4931</v>
      </c>
      <c r="B945" s="84">
        <v>2</v>
      </c>
      <c r="C945" s="123">
        <v>0.00813594582875625</v>
      </c>
      <c r="D945" s="84" t="s">
        <v>3984</v>
      </c>
      <c r="E945" s="84" t="b">
        <v>0</v>
      </c>
      <c r="F945" s="84" t="b">
        <v>0</v>
      </c>
      <c r="G945" s="84" t="b">
        <v>0</v>
      </c>
    </row>
    <row r="946" spans="1:7" ht="15">
      <c r="A946" s="84" t="s">
        <v>391</v>
      </c>
      <c r="B946" s="84">
        <v>2</v>
      </c>
      <c r="C946" s="123">
        <v>0.00813594582875625</v>
      </c>
      <c r="D946" s="84" t="s">
        <v>3984</v>
      </c>
      <c r="E946" s="84" t="b">
        <v>0</v>
      </c>
      <c r="F946" s="84" t="b">
        <v>0</v>
      </c>
      <c r="G946" s="84" t="b">
        <v>0</v>
      </c>
    </row>
    <row r="947" spans="1:7" ht="15">
      <c r="A947" s="84" t="s">
        <v>5273</v>
      </c>
      <c r="B947" s="84">
        <v>2</v>
      </c>
      <c r="C947" s="123">
        <v>0.012203918743134373</v>
      </c>
      <c r="D947" s="84" t="s">
        <v>3984</v>
      </c>
      <c r="E947" s="84" t="b">
        <v>0</v>
      </c>
      <c r="F947" s="84" t="b">
        <v>0</v>
      </c>
      <c r="G947" s="84" t="b">
        <v>0</v>
      </c>
    </row>
    <row r="948" spans="1:7" ht="15">
      <c r="A948" s="84" t="s">
        <v>4974</v>
      </c>
      <c r="B948" s="84">
        <v>5</v>
      </c>
      <c r="C948" s="123">
        <v>0.018342839484966796</v>
      </c>
      <c r="D948" s="84" t="s">
        <v>3985</v>
      </c>
      <c r="E948" s="84" t="b">
        <v>0</v>
      </c>
      <c r="F948" s="84" t="b">
        <v>0</v>
      </c>
      <c r="G948" s="84" t="b">
        <v>0</v>
      </c>
    </row>
    <row r="949" spans="1:7" ht="15">
      <c r="A949" s="84" t="s">
        <v>5069</v>
      </c>
      <c r="B949" s="84">
        <v>4</v>
      </c>
      <c r="C949" s="123">
        <v>0.014674271587973436</v>
      </c>
      <c r="D949" s="84" t="s">
        <v>3985</v>
      </c>
      <c r="E949" s="84" t="b">
        <v>0</v>
      </c>
      <c r="F949" s="84" t="b">
        <v>0</v>
      </c>
      <c r="G949" s="84" t="b">
        <v>0</v>
      </c>
    </row>
    <row r="950" spans="1:7" ht="15">
      <c r="A950" s="84" t="s">
        <v>5070</v>
      </c>
      <c r="B950" s="84">
        <v>4</v>
      </c>
      <c r="C950" s="123">
        <v>0.014674271587973436</v>
      </c>
      <c r="D950" s="84" t="s">
        <v>3985</v>
      </c>
      <c r="E950" s="84" t="b">
        <v>0</v>
      </c>
      <c r="F950" s="84" t="b">
        <v>0</v>
      </c>
      <c r="G950" s="84" t="b">
        <v>0</v>
      </c>
    </row>
    <row r="951" spans="1:7" ht="15">
      <c r="A951" s="84" t="s">
        <v>441</v>
      </c>
      <c r="B951" s="84">
        <v>3</v>
      </c>
      <c r="C951" s="123">
        <v>0</v>
      </c>
      <c r="D951" s="84" t="s">
        <v>3985</v>
      </c>
      <c r="E951" s="84" t="b">
        <v>0</v>
      </c>
      <c r="F951" s="84" t="b">
        <v>0</v>
      </c>
      <c r="G951" s="84" t="b">
        <v>0</v>
      </c>
    </row>
    <row r="952" spans="1:7" ht="15">
      <c r="A952" s="84" t="s">
        <v>4116</v>
      </c>
      <c r="B952" s="84">
        <v>3</v>
      </c>
      <c r="C952" s="123">
        <v>0</v>
      </c>
      <c r="D952" s="84" t="s">
        <v>3985</v>
      </c>
      <c r="E952" s="84" t="b">
        <v>0</v>
      </c>
      <c r="F952" s="84" t="b">
        <v>0</v>
      </c>
      <c r="G952" s="84" t="b">
        <v>0</v>
      </c>
    </row>
    <row r="953" spans="1:7" ht="15">
      <c r="A953" s="84" t="s">
        <v>4147</v>
      </c>
      <c r="B953" s="84">
        <v>3</v>
      </c>
      <c r="C953" s="123">
        <v>0</v>
      </c>
      <c r="D953" s="84" t="s">
        <v>3985</v>
      </c>
      <c r="E953" s="84" t="b">
        <v>0</v>
      </c>
      <c r="F953" s="84" t="b">
        <v>1</v>
      </c>
      <c r="G953" s="84" t="b">
        <v>0</v>
      </c>
    </row>
    <row r="954" spans="1:7" ht="15">
      <c r="A954" s="84" t="s">
        <v>5370</v>
      </c>
      <c r="B954" s="84">
        <v>2</v>
      </c>
      <c r="C954" s="123">
        <v>0.007337135793986718</v>
      </c>
      <c r="D954" s="84" t="s">
        <v>3985</v>
      </c>
      <c r="E954" s="84" t="b">
        <v>0</v>
      </c>
      <c r="F954" s="84" t="b">
        <v>0</v>
      </c>
      <c r="G954" s="84" t="b">
        <v>0</v>
      </c>
    </row>
    <row r="955" spans="1:7" ht="15">
      <c r="A955" s="84" t="s">
        <v>5130</v>
      </c>
      <c r="B955" s="84">
        <v>2</v>
      </c>
      <c r="C955" s="123">
        <v>0.007337135793986718</v>
      </c>
      <c r="D955" s="84" t="s">
        <v>3985</v>
      </c>
      <c r="E955" s="84" t="b">
        <v>0</v>
      </c>
      <c r="F955" s="84" t="b">
        <v>0</v>
      </c>
      <c r="G955" s="84" t="b">
        <v>0</v>
      </c>
    </row>
    <row r="956" spans="1:7" ht="15">
      <c r="A956" s="84" t="s">
        <v>5371</v>
      </c>
      <c r="B956" s="84">
        <v>2</v>
      </c>
      <c r="C956" s="123">
        <v>0.007337135793986718</v>
      </c>
      <c r="D956" s="84" t="s">
        <v>3985</v>
      </c>
      <c r="E956" s="84" t="b">
        <v>0</v>
      </c>
      <c r="F956" s="84" t="b">
        <v>1</v>
      </c>
      <c r="G956" s="84" t="b">
        <v>0</v>
      </c>
    </row>
    <row r="957" spans="1:7" ht="15">
      <c r="A957" s="84" t="s">
        <v>4949</v>
      </c>
      <c r="B957" s="84">
        <v>2</v>
      </c>
      <c r="C957" s="123">
        <v>0.007337135793986718</v>
      </c>
      <c r="D957" s="84" t="s">
        <v>3985</v>
      </c>
      <c r="E957" s="84" t="b">
        <v>0</v>
      </c>
      <c r="F957" s="84" t="b">
        <v>0</v>
      </c>
      <c r="G957" s="84" t="b">
        <v>0</v>
      </c>
    </row>
    <row r="958" spans="1:7" ht="15">
      <c r="A958" s="84" t="s">
        <v>5372</v>
      </c>
      <c r="B958" s="84">
        <v>2</v>
      </c>
      <c r="C958" s="123">
        <v>0.007337135793986718</v>
      </c>
      <c r="D958" s="84" t="s">
        <v>3985</v>
      </c>
      <c r="E958" s="84" t="b">
        <v>0</v>
      </c>
      <c r="F958" s="84" t="b">
        <v>0</v>
      </c>
      <c r="G958" s="84" t="b">
        <v>0</v>
      </c>
    </row>
    <row r="959" spans="1:7" ht="15">
      <c r="A959" s="84" t="s">
        <v>5373</v>
      </c>
      <c r="B959" s="84">
        <v>2</v>
      </c>
      <c r="C959" s="123">
        <v>0.007337135793986718</v>
      </c>
      <c r="D959" s="84" t="s">
        <v>3985</v>
      </c>
      <c r="E959" s="84" t="b">
        <v>0</v>
      </c>
      <c r="F959" s="84" t="b">
        <v>0</v>
      </c>
      <c r="G959" s="84" t="b">
        <v>0</v>
      </c>
    </row>
    <row r="960" spans="1:7" ht="15">
      <c r="A960" s="84" t="s">
        <v>5374</v>
      </c>
      <c r="B960" s="84">
        <v>2</v>
      </c>
      <c r="C960" s="123">
        <v>0.007337135793986718</v>
      </c>
      <c r="D960" s="84" t="s">
        <v>3985</v>
      </c>
      <c r="E960" s="84" t="b">
        <v>0</v>
      </c>
      <c r="F960" s="84" t="b">
        <v>0</v>
      </c>
      <c r="G960" s="84" t="b">
        <v>0</v>
      </c>
    </row>
    <row r="961" spans="1:7" ht="15">
      <c r="A961" s="84" t="s">
        <v>5054</v>
      </c>
      <c r="B961" s="84">
        <v>2</v>
      </c>
      <c r="C961" s="123">
        <v>0.007337135793986718</v>
      </c>
      <c r="D961" s="84" t="s">
        <v>3985</v>
      </c>
      <c r="E961" s="84" t="b">
        <v>0</v>
      </c>
      <c r="F961" s="84" t="b">
        <v>0</v>
      </c>
      <c r="G961" s="84" t="b">
        <v>0</v>
      </c>
    </row>
    <row r="962" spans="1:7" ht="15">
      <c r="A962" s="84" t="s">
        <v>5375</v>
      </c>
      <c r="B962" s="84">
        <v>2</v>
      </c>
      <c r="C962" s="123">
        <v>0.007337135793986718</v>
      </c>
      <c r="D962" s="84" t="s">
        <v>3985</v>
      </c>
      <c r="E962" s="84" t="b">
        <v>0</v>
      </c>
      <c r="F962" s="84" t="b">
        <v>0</v>
      </c>
      <c r="G962" s="84" t="b">
        <v>0</v>
      </c>
    </row>
    <row r="963" spans="1:7" ht="15">
      <c r="A963" s="84" t="s">
        <v>4151</v>
      </c>
      <c r="B963" s="84">
        <v>2</v>
      </c>
      <c r="C963" s="123">
        <v>0</v>
      </c>
      <c r="D963" s="84" t="s">
        <v>3986</v>
      </c>
      <c r="E963" s="84" t="b">
        <v>0</v>
      </c>
      <c r="F963" s="84" t="b">
        <v>0</v>
      </c>
      <c r="G963" s="84" t="b">
        <v>0</v>
      </c>
    </row>
    <row r="964" spans="1:7" ht="15">
      <c r="A964" s="84" t="s">
        <v>4116</v>
      </c>
      <c r="B964" s="84">
        <v>4</v>
      </c>
      <c r="C964" s="123">
        <v>0</v>
      </c>
      <c r="D964" s="84" t="s">
        <v>3987</v>
      </c>
      <c r="E964" s="84" t="b">
        <v>0</v>
      </c>
      <c r="F964" s="84" t="b">
        <v>0</v>
      </c>
      <c r="G964" s="84" t="b">
        <v>0</v>
      </c>
    </row>
    <row r="965" spans="1:7" ht="15">
      <c r="A965" s="84" t="s">
        <v>4147</v>
      </c>
      <c r="B965" s="84">
        <v>4</v>
      </c>
      <c r="C965" s="123">
        <v>0</v>
      </c>
      <c r="D965" s="84" t="s">
        <v>3987</v>
      </c>
      <c r="E965" s="84" t="b">
        <v>0</v>
      </c>
      <c r="F965" s="84" t="b">
        <v>1</v>
      </c>
      <c r="G965" s="84" t="b">
        <v>0</v>
      </c>
    </row>
    <row r="966" spans="1:7" ht="15">
      <c r="A966" s="84" t="s">
        <v>4972</v>
      </c>
      <c r="B966" s="84">
        <v>4</v>
      </c>
      <c r="C966" s="123">
        <v>0</v>
      </c>
      <c r="D966" s="84" t="s">
        <v>3987</v>
      </c>
      <c r="E966" s="84" t="b">
        <v>0</v>
      </c>
      <c r="F966" s="84" t="b">
        <v>0</v>
      </c>
      <c r="G966" s="84" t="b">
        <v>0</v>
      </c>
    </row>
    <row r="967" spans="1:7" ht="15">
      <c r="A967" s="84" t="s">
        <v>4971</v>
      </c>
      <c r="B967" s="84">
        <v>4</v>
      </c>
      <c r="C967" s="123">
        <v>0</v>
      </c>
      <c r="D967" s="84" t="s">
        <v>3987</v>
      </c>
      <c r="E967" s="84" t="b">
        <v>0</v>
      </c>
      <c r="F967" s="84" t="b">
        <v>0</v>
      </c>
      <c r="G967" s="84" t="b">
        <v>0</v>
      </c>
    </row>
    <row r="968" spans="1:7" ht="15">
      <c r="A968" s="84" t="s">
        <v>4199</v>
      </c>
      <c r="B968" s="84">
        <v>4</v>
      </c>
      <c r="C968" s="123">
        <v>0</v>
      </c>
      <c r="D968" s="84" t="s">
        <v>3987</v>
      </c>
      <c r="E968" s="84" t="b">
        <v>0</v>
      </c>
      <c r="F968" s="84" t="b">
        <v>0</v>
      </c>
      <c r="G968" s="84" t="b">
        <v>0</v>
      </c>
    </row>
    <row r="969" spans="1:7" ht="15">
      <c r="A969" s="84" t="s">
        <v>4945</v>
      </c>
      <c r="B969" s="84">
        <v>4</v>
      </c>
      <c r="C969" s="123">
        <v>0</v>
      </c>
      <c r="D969" s="84" t="s">
        <v>3987</v>
      </c>
      <c r="E969" s="84" t="b">
        <v>0</v>
      </c>
      <c r="F969" s="84" t="b">
        <v>0</v>
      </c>
      <c r="G969" s="84" t="b">
        <v>0</v>
      </c>
    </row>
    <row r="970" spans="1:7" ht="15">
      <c r="A970" s="84" t="s">
        <v>4973</v>
      </c>
      <c r="B970" s="84">
        <v>4</v>
      </c>
      <c r="C970" s="123">
        <v>0</v>
      </c>
      <c r="D970" s="84" t="s">
        <v>3987</v>
      </c>
      <c r="E970" s="84" t="b">
        <v>0</v>
      </c>
      <c r="F970" s="84" t="b">
        <v>0</v>
      </c>
      <c r="G970" s="84" t="b">
        <v>0</v>
      </c>
    </row>
    <row r="971" spans="1:7" ht="15">
      <c r="A971" s="84" t="s">
        <v>4957</v>
      </c>
      <c r="B971" s="84">
        <v>4</v>
      </c>
      <c r="C971" s="123">
        <v>0</v>
      </c>
      <c r="D971" s="84" t="s">
        <v>3987</v>
      </c>
      <c r="E971" s="84" t="b">
        <v>0</v>
      </c>
      <c r="F971" s="84" t="b">
        <v>0</v>
      </c>
      <c r="G971" s="84" t="b">
        <v>0</v>
      </c>
    </row>
    <row r="972" spans="1:7" ht="15">
      <c r="A972" s="84" t="s">
        <v>354</v>
      </c>
      <c r="B972" s="84">
        <v>3</v>
      </c>
      <c r="C972" s="123">
        <v>0.01070903456642571</v>
      </c>
      <c r="D972" s="84" t="s">
        <v>3987</v>
      </c>
      <c r="E972" s="84" t="b">
        <v>0</v>
      </c>
      <c r="F972" s="84" t="b">
        <v>0</v>
      </c>
      <c r="G972" s="84" t="b">
        <v>0</v>
      </c>
    </row>
    <row r="973" spans="1:7" ht="15">
      <c r="A973" s="84" t="s">
        <v>4939</v>
      </c>
      <c r="B973" s="84">
        <v>2</v>
      </c>
      <c r="C973" s="123">
        <v>0</v>
      </c>
      <c r="D973" s="84" t="s">
        <v>3988</v>
      </c>
      <c r="E973" s="84" t="b">
        <v>0</v>
      </c>
      <c r="F973" s="84" t="b">
        <v>0</v>
      </c>
      <c r="G973" s="84" t="b">
        <v>0</v>
      </c>
    </row>
    <row r="974" spans="1:7" ht="15">
      <c r="A974" s="84" t="s">
        <v>5017</v>
      </c>
      <c r="B974" s="84">
        <v>2</v>
      </c>
      <c r="C974" s="123">
        <v>0</v>
      </c>
      <c r="D974" s="84" t="s">
        <v>3988</v>
      </c>
      <c r="E974" s="84" t="b">
        <v>0</v>
      </c>
      <c r="F974" s="84" t="b">
        <v>0</v>
      </c>
      <c r="G974" s="84" t="b">
        <v>0</v>
      </c>
    </row>
    <row r="975" spans="1:7" ht="15">
      <c r="A975" s="84" t="s">
        <v>4947</v>
      </c>
      <c r="B975" s="84">
        <v>2</v>
      </c>
      <c r="C975" s="123">
        <v>0</v>
      </c>
      <c r="D975" s="84" t="s">
        <v>3988</v>
      </c>
      <c r="E975" s="84" t="b">
        <v>0</v>
      </c>
      <c r="F975" s="84" t="b">
        <v>0</v>
      </c>
      <c r="G975" s="84" t="b">
        <v>0</v>
      </c>
    </row>
    <row r="976" spans="1:7" ht="15">
      <c r="A976" s="84" t="s">
        <v>4229</v>
      </c>
      <c r="B976" s="84">
        <v>2</v>
      </c>
      <c r="C976" s="123">
        <v>0</v>
      </c>
      <c r="D976" s="84" t="s">
        <v>3989</v>
      </c>
      <c r="E976" s="84" t="b">
        <v>0</v>
      </c>
      <c r="F976" s="84" t="b">
        <v>0</v>
      </c>
      <c r="G976" s="84" t="b">
        <v>0</v>
      </c>
    </row>
    <row r="977" spans="1:7" ht="15">
      <c r="A977" s="84" t="s">
        <v>5000</v>
      </c>
      <c r="B977" s="84">
        <v>5</v>
      </c>
      <c r="C977" s="123">
        <v>0</v>
      </c>
      <c r="D977" s="84" t="s">
        <v>3991</v>
      </c>
      <c r="E977" s="84" t="b">
        <v>0</v>
      </c>
      <c r="F977" s="84" t="b">
        <v>0</v>
      </c>
      <c r="G977" s="84" t="b">
        <v>0</v>
      </c>
    </row>
    <row r="978" spans="1:7" ht="15">
      <c r="A978" s="84" t="s">
        <v>4931</v>
      </c>
      <c r="B978" s="84">
        <v>4</v>
      </c>
      <c r="C978" s="123">
        <v>0</v>
      </c>
      <c r="D978" s="84" t="s">
        <v>3991</v>
      </c>
      <c r="E978" s="84" t="b">
        <v>0</v>
      </c>
      <c r="F978" s="84" t="b">
        <v>0</v>
      </c>
      <c r="G978" s="84" t="b">
        <v>0</v>
      </c>
    </row>
    <row r="979" spans="1:7" ht="15">
      <c r="A979" s="84" t="s">
        <v>934</v>
      </c>
      <c r="B979" s="84">
        <v>4</v>
      </c>
      <c r="C979" s="123">
        <v>0</v>
      </c>
      <c r="D979" s="84" t="s">
        <v>3991</v>
      </c>
      <c r="E979" s="84" t="b">
        <v>0</v>
      </c>
      <c r="F979" s="84" t="b">
        <v>0</v>
      </c>
      <c r="G979" s="84" t="b">
        <v>0</v>
      </c>
    </row>
    <row r="980" spans="1:7" ht="15">
      <c r="A980" s="84" t="s">
        <v>5076</v>
      </c>
      <c r="B980" s="84">
        <v>3</v>
      </c>
      <c r="C980" s="123">
        <v>0</v>
      </c>
      <c r="D980" s="84" t="s">
        <v>3991</v>
      </c>
      <c r="E980" s="84" t="b">
        <v>0</v>
      </c>
      <c r="F980" s="84" t="b">
        <v>0</v>
      </c>
      <c r="G980" s="84" t="b">
        <v>0</v>
      </c>
    </row>
    <row r="981" spans="1:7" ht="15">
      <c r="A981" s="84" t="s">
        <v>5077</v>
      </c>
      <c r="B981" s="84">
        <v>3</v>
      </c>
      <c r="C981" s="123">
        <v>0</v>
      </c>
      <c r="D981" s="84" t="s">
        <v>3991</v>
      </c>
      <c r="E981" s="84" t="b">
        <v>0</v>
      </c>
      <c r="F981" s="84" t="b">
        <v>0</v>
      </c>
      <c r="G981" s="84" t="b">
        <v>0</v>
      </c>
    </row>
    <row r="982" spans="1:7" ht="15">
      <c r="A982" s="84" t="s">
        <v>4964</v>
      </c>
      <c r="B982" s="84">
        <v>3</v>
      </c>
      <c r="C982" s="123">
        <v>0</v>
      </c>
      <c r="D982" s="84" t="s">
        <v>3991</v>
      </c>
      <c r="E982" s="84" t="b">
        <v>0</v>
      </c>
      <c r="F982" s="84" t="b">
        <v>0</v>
      </c>
      <c r="G982" s="84" t="b">
        <v>0</v>
      </c>
    </row>
    <row r="983" spans="1:7" ht="15">
      <c r="A983" s="84" t="s">
        <v>4149</v>
      </c>
      <c r="B983" s="84">
        <v>3</v>
      </c>
      <c r="C983" s="123">
        <v>0</v>
      </c>
      <c r="D983" s="84" t="s">
        <v>3991</v>
      </c>
      <c r="E983" s="84" t="b">
        <v>0</v>
      </c>
      <c r="F983" s="84" t="b">
        <v>0</v>
      </c>
      <c r="G983" s="84" t="b">
        <v>0</v>
      </c>
    </row>
    <row r="984" spans="1:7" ht="15">
      <c r="A984" s="84" t="s">
        <v>4116</v>
      </c>
      <c r="B984" s="84">
        <v>3</v>
      </c>
      <c r="C984" s="123">
        <v>0</v>
      </c>
      <c r="D984" s="84" t="s">
        <v>3991</v>
      </c>
      <c r="E984" s="84" t="b">
        <v>0</v>
      </c>
      <c r="F984" s="84" t="b">
        <v>0</v>
      </c>
      <c r="G984" s="84" t="b">
        <v>0</v>
      </c>
    </row>
    <row r="985" spans="1:7" ht="15">
      <c r="A985" s="84" t="s">
        <v>4147</v>
      </c>
      <c r="B985" s="84">
        <v>3</v>
      </c>
      <c r="C985" s="123">
        <v>0</v>
      </c>
      <c r="D985" s="84" t="s">
        <v>3991</v>
      </c>
      <c r="E985" s="84" t="b">
        <v>0</v>
      </c>
      <c r="F985" s="84" t="b">
        <v>1</v>
      </c>
      <c r="G985" s="84" t="b">
        <v>0</v>
      </c>
    </row>
    <row r="986" spans="1:7" ht="15">
      <c r="A986" s="84" t="s">
        <v>5078</v>
      </c>
      <c r="B986" s="84">
        <v>3</v>
      </c>
      <c r="C986" s="123">
        <v>0</v>
      </c>
      <c r="D986" s="84" t="s">
        <v>3991</v>
      </c>
      <c r="E986" s="84" t="b">
        <v>0</v>
      </c>
      <c r="F986" s="84" t="b">
        <v>0</v>
      </c>
      <c r="G986" s="84" t="b">
        <v>0</v>
      </c>
    </row>
    <row r="987" spans="1:7" ht="15">
      <c r="A987" s="84" t="s">
        <v>4152</v>
      </c>
      <c r="B987" s="84">
        <v>3</v>
      </c>
      <c r="C987" s="123">
        <v>0</v>
      </c>
      <c r="D987" s="84" t="s">
        <v>3991</v>
      </c>
      <c r="E987" s="84" t="b">
        <v>0</v>
      </c>
      <c r="F987" s="84" t="b">
        <v>0</v>
      </c>
      <c r="G987" s="84" t="b">
        <v>0</v>
      </c>
    </row>
    <row r="988" spans="1:7" ht="15">
      <c r="A988" s="84" t="s">
        <v>427</v>
      </c>
      <c r="B988" s="84">
        <v>2</v>
      </c>
      <c r="C988" s="123">
        <v>0.007043650362227249</v>
      </c>
      <c r="D988" s="84" t="s">
        <v>3991</v>
      </c>
      <c r="E988" s="84" t="b">
        <v>0</v>
      </c>
      <c r="F988" s="84" t="b">
        <v>0</v>
      </c>
      <c r="G988" s="84" t="b">
        <v>0</v>
      </c>
    </row>
    <row r="989" spans="1:7" ht="15">
      <c r="A989" s="84" t="s">
        <v>5170</v>
      </c>
      <c r="B989" s="84">
        <v>2</v>
      </c>
      <c r="C989" s="123">
        <v>0.007043650362227249</v>
      </c>
      <c r="D989" s="84" t="s">
        <v>3991</v>
      </c>
      <c r="E989" s="84" t="b">
        <v>0</v>
      </c>
      <c r="F989" s="84" t="b">
        <v>0</v>
      </c>
      <c r="G989" s="84" t="b">
        <v>0</v>
      </c>
    </row>
    <row r="990" spans="1:7" ht="15">
      <c r="A990" s="84" t="s">
        <v>5030</v>
      </c>
      <c r="B990" s="84">
        <v>3</v>
      </c>
      <c r="C990" s="123">
        <v>0</v>
      </c>
      <c r="D990" s="84" t="s">
        <v>3992</v>
      </c>
      <c r="E990" s="84" t="b">
        <v>0</v>
      </c>
      <c r="F990" s="84" t="b">
        <v>0</v>
      </c>
      <c r="G990" s="84" t="b">
        <v>0</v>
      </c>
    </row>
    <row r="991" spans="1:7" ht="15">
      <c r="A991" s="84" t="s">
        <v>4116</v>
      </c>
      <c r="B991" s="84">
        <v>3</v>
      </c>
      <c r="C991" s="123">
        <v>0</v>
      </c>
      <c r="D991" s="84" t="s">
        <v>3992</v>
      </c>
      <c r="E991" s="84" t="b">
        <v>0</v>
      </c>
      <c r="F991" s="84" t="b">
        <v>0</v>
      </c>
      <c r="G991" s="84" t="b">
        <v>0</v>
      </c>
    </row>
    <row r="992" spans="1:7" ht="15">
      <c r="A992" s="84" t="s">
        <v>4147</v>
      </c>
      <c r="B992" s="84">
        <v>3</v>
      </c>
      <c r="C992" s="123">
        <v>0</v>
      </c>
      <c r="D992" s="84" t="s">
        <v>3992</v>
      </c>
      <c r="E992" s="84" t="b">
        <v>0</v>
      </c>
      <c r="F992" s="84" t="b">
        <v>1</v>
      </c>
      <c r="G992" s="84" t="b">
        <v>0</v>
      </c>
    </row>
    <row r="993" spans="1:7" ht="15">
      <c r="A993" s="84" t="s">
        <v>5080</v>
      </c>
      <c r="B993" s="84">
        <v>3</v>
      </c>
      <c r="C993" s="123">
        <v>0</v>
      </c>
      <c r="D993" s="84" t="s">
        <v>3992</v>
      </c>
      <c r="E993" s="84" t="b">
        <v>0</v>
      </c>
      <c r="F993" s="84" t="b">
        <v>0</v>
      </c>
      <c r="G993" s="84" t="b">
        <v>0</v>
      </c>
    </row>
    <row r="994" spans="1:7" ht="15">
      <c r="A994" s="84" t="s">
        <v>5081</v>
      </c>
      <c r="B994" s="84">
        <v>3</v>
      </c>
      <c r="C994" s="123">
        <v>0</v>
      </c>
      <c r="D994" s="84" t="s">
        <v>3992</v>
      </c>
      <c r="E994" s="84" t="b">
        <v>0</v>
      </c>
      <c r="F994" s="84" t="b">
        <v>0</v>
      </c>
      <c r="G994" s="84" t="b">
        <v>0</v>
      </c>
    </row>
    <row r="995" spans="1:7" ht="15">
      <c r="A995" s="84" t="s">
        <v>5031</v>
      </c>
      <c r="B995" s="84">
        <v>3</v>
      </c>
      <c r="C995" s="123">
        <v>0</v>
      </c>
      <c r="D995" s="84" t="s">
        <v>3992</v>
      </c>
      <c r="E995" s="84" t="b">
        <v>0</v>
      </c>
      <c r="F995" s="84" t="b">
        <v>0</v>
      </c>
      <c r="G995" s="84" t="b">
        <v>0</v>
      </c>
    </row>
    <row r="996" spans="1:7" ht="15">
      <c r="A996" s="84" t="s">
        <v>4979</v>
      </c>
      <c r="B996" s="84">
        <v>3</v>
      </c>
      <c r="C996" s="123">
        <v>0</v>
      </c>
      <c r="D996" s="84" t="s">
        <v>3992</v>
      </c>
      <c r="E996" s="84" t="b">
        <v>0</v>
      </c>
      <c r="F996" s="84" t="b">
        <v>0</v>
      </c>
      <c r="G996" s="84" t="b">
        <v>0</v>
      </c>
    </row>
    <row r="997" spans="1:7" ht="15">
      <c r="A997" s="84" t="s">
        <v>5032</v>
      </c>
      <c r="B997" s="84">
        <v>3</v>
      </c>
      <c r="C997" s="123">
        <v>0</v>
      </c>
      <c r="D997" s="84" t="s">
        <v>3992</v>
      </c>
      <c r="E997" s="84" t="b">
        <v>1</v>
      </c>
      <c r="F997" s="84" t="b">
        <v>0</v>
      </c>
      <c r="G997" s="84" t="b">
        <v>0</v>
      </c>
    </row>
    <row r="998" spans="1:7" ht="15">
      <c r="A998" s="84" t="s">
        <v>5004</v>
      </c>
      <c r="B998" s="84">
        <v>3</v>
      </c>
      <c r="C998" s="123">
        <v>0</v>
      </c>
      <c r="D998" s="84" t="s">
        <v>3992</v>
      </c>
      <c r="E998" s="84" t="b">
        <v>0</v>
      </c>
      <c r="F998" s="84" t="b">
        <v>0</v>
      </c>
      <c r="G998" s="84" t="b">
        <v>0</v>
      </c>
    </row>
    <row r="999" spans="1:7" ht="15">
      <c r="A999" s="84" t="s">
        <v>5033</v>
      </c>
      <c r="B999" s="84">
        <v>3</v>
      </c>
      <c r="C999" s="123">
        <v>0</v>
      </c>
      <c r="D999" s="84" t="s">
        <v>3992</v>
      </c>
      <c r="E999" s="84" t="b">
        <v>0</v>
      </c>
      <c r="F999" s="84" t="b">
        <v>0</v>
      </c>
      <c r="G999" s="84" t="b">
        <v>0</v>
      </c>
    </row>
    <row r="1000" spans="1:7" ht="15">
      <c r="A1000" s="84" t="s">
        <v>423</v>
      </c>
      <c r="B1000" s="84">
        <v>2</v>
      </c>
      <c r="C1000" s="123">
        <v>0.009267961002930591</v>
      </c>
      <c r="D1000" s="84" t="s">
        <v>3992</v>
      </c>
      <c r="E1000" s="84" t="b">
        <v>0</v>
      </c>
      <c r="F1000" s="84" t="b">
        <v>0</v>
      </c>
      <c r="G1000" s="84" t="b">
        <v>0</v>
      </c>
    </row>
    <row r="1001" spans="1:7" ht="15">
      <c r="A1001" s="84" t="s">
        <v>511</v>
      </c>
      <c r="B1001" s="84">
        <v>2</v>
      </c>
      <c r="C1001" s="123">
        <v>0</v>
      </c>
      <c r="D1001" s="84" t="s">
        <v>3995</v>
      </c>
      <c r="E1001" s="84" t="b">
        <v>0</v>
      </c>
      <c r="F1001" s="84" t="b">
        <v>0</v>
      </c>
      <c r="G1001" s="84" t="b">
        <v>0</v>
      </c>
    </row>
    <row r="1002" spans="1:7" ht="15">
      <c r="A1002" s="84" t="s">
        <v>5103</v>
      </c>
      <c r="B1002" s="84">
        <v>2</v>
      </c>
      <c r="C1002" s="123">
        <v>0</v>
      </c>
      <c r="D1002" s="84" t="s">
        <v>3995</v>
      </c>
      <c r="E1002" s="84" t="b">
        <v>0</v>
      </c>
      <c r="F1002" s="84" t="b">
        <v>0</v>
      </c>
      <c r="G1002" s="84" t="b">
        <v>0</v>
      </c>
    </row>
    <row r="1003" spans="1:7" ht="15">
      <c r="A1003" s="84" t="s">
        <v>5212</v>
      </c>
      <c r="B1003" s="84">
        <v>2</v>
      </c>
      <c r="C1003" s="123">
        <v>0</v>
      </c>
      <c r="D1003" s="84" t="s">
        <v>3995</v>
      </c>
      <c r="E1003" s="84" t="b">
        <v>0</v>
      </c>
      <c r="F1003" s="84" t="b">
        <v>0</v>
      </c>
      <c r="G1003" s="84" t="b">
        <v>0</v>
      </c>
    </row>
    <row r="1004" spans="1:7" ht="15">
      <c r="A1004" s="84" t="s">
        <v>5104</v>
      </c>
      <c r="B1004" s="84">
        <v>2</v>
      </c>
      <c r="C1004" s="123">
        <v>0</v>
      </c>
      <c r="D1004" s="84" t="s">
        <v>3995</v>
      </c>
      <c r="E1004" s="84" t="b">
        <v>0</v>
      </c>
      <c r="F1004" s="84" t="b">
        <v>0</v>
      </c>
      <c r="G1004" s="84" t="b">
        <v>0</v>
      </c>
    </row>
    <row r="1005" spans="1:7" ht="15">
      <c r="A1005" s="84" t="s">
        <v>5213</v>
      </c>
      <c r="B1005" s="84">
        <v>2</v>
      </c>
      <c r="C1005" s="123">
        <v>0</v>
      </c>
      <c r="D1005" s="84" t="s">
        <v>3995</v>
      </c>
      <c r="E1005" s="84" t="b">
        <v>0</v>
      </c>
      <c r="F1005" s="84" t="b">
        <v>0</v>
      </c>
      <c r="G1005" s="84" t="b">
        <v>0</v>
      </c>
    </row>
    <row r="1006" spans="1:7" ht="15">
      <c r="A1006" s="84" t="s">
        <v>5044</v>
      </c>
      <c r="B1006" s="84">
        <v>2</v>
      </c>
      <c r="C1006" s="123">
        <v>0</v>
      </c>
      <c r="D1006" s="84" t="s">
        <v>3995</v>
      </c>
      <c r="E1006" s="84" t="b">
        <v>0</v>
      </c>
      <c r="F1006" s="84" t="b">
        <v>0</v>
      </c>
      <c r="G1006" s="84" t="b">
        <v>0</v>
      </c>
    </row>
    <row r="1007" spans="1:7" ht="15">
      <c r="A1007" s="84" t="s">
        <v>5214</v>
      </c>
      <c r="B1007" s="84">
        <v>2</v>
      </c>
      <c r="C1007" s="123">
        <v>0</v>
      </c>
      <c r="D1007" s="84" t="s">
        <v>3995</v>
      </c>
      <c r="E1007" s="84" t="b">
        <v>0</v>
      </c>
      <c r="F1007" s="84" t="b">
        <v>0</v>
      </c>
      <c r="G1007" s="84" t="b">
        <v>0</v>
      </c>
    </row>
    <row r="1008" spans="1:7" ht="15">
      <c r="A1008" s="84" t="s">
        <v>5215</v>
      </c>
      <c r="B1008" s="84">
        <v>2</v>
      </c>
      <c r="C1008" s="123">
        <v>0</v>
      </c>
      <c r="D1008" s="84" t="s">
        <v>3995</v>
      </c>
      <c r="E1008" s="84" t="b">
        <v>0</v>
      </c>
      <c r="F1008" s="84" t="b">
        <v>0</v>
      </c>
      <c r="G1008" s="84" t="b">
        <v>0</v>
      </c>
    </row>
    <row r="1009" spans="1:7" ht="15">
      <c r="A1009" s="84" t="s">
        <v>5216</v>
      </c>
      <c r="B1009" s="84">
        <v>2</v>
      </c>
      <c r="C1009" s="123">
        <v>0</v>
      </c>
      <c r="D1009" s="84" t="s">
        <v>3995</v>
      </c>
      <c r="E1009" s="84" t="b">
        <v>0</v>
      </c>
      <c r="F1009" s="84" t="b">
        <v>0</v>
      </c>
      <c r="G1009" s="84" t="b">
        <v>0</v>
      </c>
    </row>
    <row r="1010" spans="1:7" ht="15">
      <c r="A1010" s="84" t="s">
        <v>5060</v>
      </c>
      <c r="B1010" s="84">
        <v>4</v>
      </c>
      <c r="C1010" s="123">
        <v>0</v>
      </c>
      <c r="D1010" s="84" t="s">
        <v>3996</v>
      </c>
      <c r="E1010" s="84" t="b">
        <v>0</v>
      </c>
      <c r="F1010" s="84" t="b">
        <v>1</v>
      </c>
      <c r="G1010" s="84" t="b">
        <v>0</v>
      </c>
    </row>
    <row r="1011" spans="1:7" ht="15">
      <c r="A1011" s="84" t="s">
        <v>5059</v>
      </c>
      <c r="B1011" s="84">
        <v>2</v>
      </c>
      <c r="C1011" s="123">
        <v>0</v>
      </c>
      <c r="D1011" s="84" t="s">
        <v>3996</v>
      </c>
      <c r="E1011" s="84" t="b">
        <v>0</v>
      </c>
      <c r="F1011" s="84" t="b">
        <v>0</v>
      </c>
      <c r="G1011" s="84" t="b">
        <v>0</v>
      </c>
    </row>
    <row r="1012" spans="1:7" ht="15">
      <c r="A1012" s="84" t="s">
        <v>4116</v>
      </c>
      <c r="B1012" s="84">
        <v>2</v>
      </c>
      <c r="C1012" s="123">
        <v>0</v>
      </c>
      <c r="D1012" s="84" t="s">
        <v>3996</v>
      </c>
      <c r="E1012" s="84" t="b">
        <v>0</v>
      </c>
      <c r="F1012" s="84" t="b">
        <v>0</v>
      </c>
      <c r="G1012" s="84" t="b">
        <v>0</v>
      </c>
    </row>
    <row r="1013" spans="1:7" ht="15">
      <c r="A1013" s="84" t="s">
        <v>4116</v>
      </c>
      <c r="B1013" s="84">
        <v>4</v>
      </c>
      <c r="C1013" s="123">
        <v>0.032543783315025</v>
      </c>
      <c r="D1013" s="84" t="s">
        <v>3998</v>
      </c>
      <c r="E1013" s="84" t="b">
        <v>0</v>
      </c>
      <c r="F1013" s="84" t="b">
        <v>0</v>
      </c>
      <c r="G1013" s="84" t="b">
        <v>0</v>
      </c>
    </row>
    <row r="1014" spans="1:7" ht="15">
      <c r="A1014" s="84" t="s">
        <v>4641</v>
      </c>
      <c r="B1014" s="84">
        <v>2</v>
      </c>
      <c r="C1014" s="123">
        <v>0.0162718916575125</v>
      </c>
      <c r="D1014" s="84" t="s">
        <v>3998</v>
      </c>
      <c r="E1014" s="84" t="b">
        <v>0</v>
      </c>
      <c r="F1014" s="84" t="b">
        <v>0</v>
      </c>
      <c r="G1014" s="84" t="b">
        <v>0</v>
      </c>
    </row>
    <row r="1015" spans="1:7" ht="15">
      <c r="A1015" s="84" t="s">
        <v>5038</v>
      </c>
      <c r="B1015" s="84">
        <v>2</v>
      </c>
      <c r="C1015" s="123">
        <v>0.0162718916575125</v>
      </c>
      <c r="D1015" s="84" t="s">
        <v>3998</v>
      </c>
      <c r="E1015" s="84" t="b">
        <v>0</v>
      </c>
      <c r="F1015" s="84" t="b">
        <v>0</v>
      </c>
      <c r="G1015" s="84" t="b">
        <v>0</v>
      </c>
    </row>
    <row r="1016" spans="1:7" ht="15">
      <c r="A1016" s="84" t="s">
        <v>4155</v>
      </c>
      <c r="B1016" s="84">
        <v>2</v>
      </c>
      <c r="C1016" s="123">
        <v>0.0162718916575125</v>
      </c>
      <c r="D1016" s="84" t="s">
        <v>3998</v>
      </c>
      <c r="E1016" s="84" t="b">
        <v>0</v>
      </c>
      <c r="F1016" s="84" t="b">
        <v>0</v>
      </c>
      <c r="G1016" s="84" t="b">
        <v>0</v>
      </c>
    </row>
    <row r="1017" spans="1:7" ht="15">
      <c r="A1017" s="84" t="s">
        <v>5283</v>
      </c>
      <c r="B1017" s="84">
        <v>2</v>
      </c>
      <c r="C1017" s="123">
        <v>0.0162718916575125</v>
      </c>
      <c r="D1017" s="84" t="s">
        <v>3998</v>
      </c>
      <c r="E1017" s="84" t="b">
        <v>0</v>
      </c>
      <c r="F1017" s="84" t="b">
        <v>0</v>
      </c>
      <c r="G1017" s="84" t="b">
        <v>0</v>
      </c>
    </row>
    <row r="1018" spans="1:7" ht="15">
      <c r="A1018" s="84" t="s">
        <v>4987</v>
      </c>
      <c r="B1018" s="84">
        <v>2</v>
      </c>
      <c r="C1018" s="123">
        <v>0.0162718916575125</v>
      </c>
      <c r="D1018" s="84" t="s">
        <v>3998</v>
      </c>
      <c r="E1018" s="84" t="b">
        <v>0</v>
      </c>
      <c r="F1018" s="84" t="b">
        <v>0</v>
      </c>
      <c r="G1018" s="84" t="b">
        <v>0</v>
      </c>
    </row>
    <row r="1019" spans="1:7" ht="15">
      <c r="A1019" s="84" t="s">
        <v>4124</v>
      </c>
      <c r="B1019" s="84">
        <v>2</v>
      </c>
      <c r="C1019" s="123">
        <v>0.0162718916575125</v>
      </c>
      <c r="D1019" s="84" t="s">
        <v>3998</v>
      </c>
      <c r="E1019" s="84" t="b">
        <v>0</v>
      </c>
      <c r="F1019" s="84" t="b">
        <v>0</v>
      </c>
      <c r="G1019" s="84" t="b">
        <v>0</v>
      </c>
    </row>
    <row r="1020" spans="1:7" ht="15">
      <c r="A1020" s="84" t="s">
        <v>5019</v>
      </c>
      <c r="B1020" s="84">
        <v>2</v>
      </c>
      <c r="C1020" s="123">
        <v>0.0162718916575125</v>
      </c>
      <c r="D1020" s="84" t="s">
        <v>3998</v>
      </c>
      <c r="E1020" s="84" t="b">
        <v>0</v>
      </c>
      <c r="F1020" s="84" t="b">
        <v>0</v>
      </c>
      <c r="G1020" s="84" t="b">
        <v>0</v>
      </c>
    </row>
    <row r="1021" spans="1:7" ht="15">
      <c r="A1021" s="84" t="s">
        <v>4163</v>
      </c>
      <c r="B1021" s="84">
        <v>2</v>
      </c>
      <c r="C1021" s="123">
        <v>0.0162718916575125</v>
      </c>
      <c r="D1021" s="84" t="s">
        <v>3998</v>
      </c>
      <c r="E1021" s="84" t="b">
        <v>0</v>
      </c>
      <c r="F1021" s="84" t="b">
        <v>0</v>
      </c>
      <c r="G1021" s="84" t="b">
        <v>0</v>
      </c>
    </row>
    <row r="1022" spans="1:7" ht="15">
      <c r="A1022" s="84" t="s">
        <v>5284</v>
      </c>
      <c r="B1022" s="84">
        <v>2</v>
      </c>
      <c r="C1022" s="123">
        <v>0.0162718916575125</v>
      </c>
      <c r="D1022" s="84" t="s">
        <v>3998</v>
      </c>
      <c r="E1022" s="84" t="b">
        <v>0</v>
      </c>
      <c r="F1022" s="84" t="b">
        <v>1</v>
      </c>
      <c r="G1022" s="84" t="b">
        <v>0</v>
      </c>
    </row>
    <row r="1023" spans="1:7" ht="15">
      <c r="A1023" s="84" t="s">
        <v>4147</v>
      </c>
      <c r="B1023" s="84">
        <v>2</v>
      </c>
      <c r="C1023" s="123">
        <v>0.0162718916575125</v>
      </c>
      <c r="D1023" s="84" t="s">
        <v>3998</v>
      </c>
      <c r="E1023" s="84" t="b">
        <v>0</v>
      </c>
      <c r="F1023" s="84" t="b">
        <v>1</v>
      </c>
      <c r="G1023" s="84" t="b">
        <v>0</v>
      </c>
    </row>
    <row r="1024" spans="1:7" ht="15">
      <c r="A1024" s="84" t="s">
        <v>4235</v>
      </c>
      <c r="B1024" s="84">
        <v>2</v>
      </c>
      <c r="C1024" s="123">
        <v>0</v>
      </c>
      <c r="D1024" s="84" t="s">
        <v>3999</v>
      </c>
      <c r="E1024" s="84" t="b">
        <v>0</v>
      </c>
      <c r="F1024" s="84" t="b">
        <v>0</v>
      </c>
      <c r="G1024" s="84" t="b">
        <v>0</v>
      </c>
    </row>
    <row r="1025" spans="1:7" ht="15">
      <c r="A1025" s="84" t="s">
        <v>5289</v>
      </c>
      <c r="B1025" s="84">
        <v>2</v>
      </c>
      <c r="C1025" s="123">
        <v>0</v>
      </c>
      <c r="D1025" s="84" t="s">
        <v>4000</v>
      </c>
      <c r="E1025" s="84" t="b">
        <v>0</v>
      </c>
      <c r="F1025" s="84" t="b">
        <v>0</v>
      </c>
      <c r="G1025" s="84" t="b">
        <v>0</v>
      </c>
    </row>
    <row r="1026" spans="1:7" ht="15">
      <c r="A1026" s="84" t="s">
        <v>5290</v>
      </c>
      <c r="B1026" s="84">
        <v>2</v>
      </c>
      <c r="C1026" s="123">
        <v>0</v>
      </c>
      <c r="D1026" s="84" t="s">
        <v>4000</v>
      </c>
      <c r="E1026" s="84" t="b">
        <v>0</v>
      </c>
      <c r="F1026" s="84" t="b">
        <v>0</v>
      </c>
      <c r="G1026" s="84" t="b">
        <v>0</v>
      </c>
    </row>
    <row r="1027" spans="1:7" ht="15">
      <c r="A1027" s="84" t="s">
        <v>4949</v>
      </c>
      <c r="B1027" s="84">
        <v>2</v>
      </c>
      <c r="C1027" s="123">
        <v>0.014001395147161916</v>
      </c>
      <c r="D1027" s="84" t="s">
        <v>4001</v>
      </c>
      <c r="E1027" s="84" t="b">
        <v>0</v>
      </c>
      <c r="F1027" s="84" t="b">
        <v>0</v>
      </c>
      <c r="G1027" s="84" t="b">
        <v>0</v>
      </c>
    </row>
    <row r="1028" spans="1:7" ht="15">
      <c r="A1028" s="84" t="s">
        <v>4974</v>
      </c>
      <c r="B1028" s="84">
        <v>2</v>
      </c>
      <c r="C1028" s="123">
        <v>0</v>
      </c>
      <c r="D1028" s="84" t="s">
        <v>4001</v>
      </c>
      <c r="E1028" s="84" t="b">
        <v>0</v>
      </c>
      <c r="F1028" s="84" t="b">
        <v>0</v>
      </c>
      <c r="G1028" s="84" t="b">
        <v>0</v>
      </c>
    </row>
    <row r="1029" spans="1:7" ht="15">
      <c r="A1029" s="84" t="s">
        <v>4147</v>
      </c>
      <c r="B1029" s="84">
        <v>2</v>
      </c>
      <c r="C1029" s="123">
        <v>0</v>
      </c>
      <c r="D1029" s="84" t="s">
        <v>4001</v>
      </c>
      <c r="E1029" s="84" t="b">
        <v>0</v>
      </c>
      <c r="F1029" s="84" t="b">
        <v>1</v>
      </c>
      <c r="G1029" s="84" t="b">
        <v>0</v>
      </c>
    </row>
    <row r="1030" spans="1:7" ht="15">
      <c r="A1030" s="84" t="s">
        <v>4116</v>
      </c>
      <c r="B1030" s="84">
        <v>2</v>
      </c>
      <c r="C1030" s="123">
        <v>0</v>
      </c>
      <c r="D1030" s="84" t="s">
        <v>4001</v>
      </c>
      <c r="E1030" s="84" t="b">
        <v>0</v>
      </c>
      <c r="F1030" s="84" t="b">
        <v>0</v>
      </c>
      <c r="G1030" s="84" t="b">
        <v>0</v>
      </c>
    </row>
    <row r="1031" spans="1:7" ht="15">
      <c r="A1031" s="84" t="s">
        <v>4948</v>
      </c>
      <c r="B1031" s="84">
        <v>2</v>
      </c>
      <c r="C1031" s="123">
        <v>0</v>
      </c>
      <c r="D1031" s="84" t="s">
        <v>4001</v>
      </c>
      <c r="E1031" s="84" t="b">
        <v>0</v>
      </c>
      <c r="F1031" s="84" t="b">
        <v>0</v>
      </c>
      <c r="G1031" s="84" t="b">
        <v>0</v>
      </c>
    </row>
    <row r="1032" spans="1:7" ht="15">
      <c r="A1032" s="84" t="s">
        <v>5300</v>
      </c>
      <c r="B1032" s="84">
        <v>2</v>
      </c>
      <c r="C1032" s="123">
        <v>0.014001395147161916</v>
      </c>
      <c r="D1032" s="84" t="s">
        <v>4001</v>
      </c>
      <c r="E1032" s="84" t="b">
        <v>0</v>
      </c>
      <c r="F1032" s="84" t="b">
        <v>0</v>
      </c>
      <c r="G1032" s="84" t="b">
        <v>0</v>
      </c>
    </row>
    <row r="1033" spans="1:7" ht="15">
      <c r="A1033" s="84" t="s">
        <v>4116</v>
      </c>
      <c r="B1033" s="84">
        <v>2</v>
      </c>
      <c r="C1033" s="123">
        <v>0</v>
      </c>
      <c r="D1033" s="84" t="s">
        <v>4002</v>
      </c>
      <c r="E1033" s="84" t="b">
        <v>0</v>
      </c>
      <c r="F1033" s="84" t="b">
        <v>0</v>
      </c>
      <c r="G1033" s="84" t="b">
        <v>0</v>
      </c>
    </row>
    <row r="1034" spans="1:7" ht="15">
      <c r="A1034" s="84" t="s">
        <v>4147</v>
      </c>
      <c r="B1034" s="84">
        <v>2</v>
      </c>
      <c r="C1034" s="123">
        <v>0</v>
      </c>
      <c r="D1034" s="84" t="s">
        <v>4002</v>
      </c>
      <c r="E1034" s="84" t="b">
        <v>0</v>
      </c>
      <c r="F1034" s="84" t="b">
        <v>1</v>
      </c>
      <c r="G1034" s="84" t="b">
        <v>0</v>
      </c>
    </row>
    <row r="1035" spans="1:7" ht="15">
      <c r="A1035" s="84" t="s">
        <v>5302</v>
      </c>
      <c r="B1035" s="84">
        <v>2</v>
      </c>
      <c r="C1035" s="123">
        <v>0.01308826068104266</v>
      </c>
      <c r="D1035" s="84" t="s">
        <v>4002</v>
      </c>
      <c r="E1035" s="84" t="b">
        <v>0</v>
      </c>
      <c r="F1035" s="84" t="b">
        <v>0</v>
      </c>
      <c r="G1035" s="84" t="b">
        <v>0</v>
      </c>
    </row>
    <row r="1036" spans="1:7" ht="15">
      <c r="A1036" s="84" t="s">
        <v>5145</v>
      </c>
      <c r="B1036" s="84">
        <v>2</v>
      </c>
      <c r="C1036" s="123">
        <v>0.01308826068104266</v>
      </c>
      <c r="D1036" s="84" t="s">
        <v>4002</v>
      </c>
      <c r="E1036" s="84" t="b">
        <v>0</v>
      </c>
      <c r="F1036" s="84" t="b">
        <v>0</v>
      </c>
      <c r="G1036" s="84" t="b">
        <v>0</v>
      </c>
    </row>
    <row r="1037" spans="1:7" ht="15">
      <c r="A1037" s="84" t="s">
        <v>4949</v>
      </c>
      <c r="B1037" s="84">
        <v>2</v>
      </c>
      <c r="C1037" s="123">
        <v>0.01308826068104266</v>
      </c>
      <c r="D1037" s="84" t="s">
        <v>4002</v>
      </c>
      <c r="E1037" s="84" t="b">
        <v>0</v>
      </c>
      <c r="F1037" s="84" t="b">
        <v>0</v>
      </c>
      <c r="G1037" s="84" t="b">
        <v>0</v>
      </c>
    </row>
    <row r="1038" spans="1:7" ht="15">
      <c r="A1038" s="84" t="s">
        <v>4239</v>
      </c>
      <c r="B1038" s="84">
        <v>2</v>
      </c>
      <c r="C1038" s="123">
        <v>0</v>
      </c>
      <c r="D1038" s="84" t="s">
        <v>4003</v>
      </c>
      <c r="E1038" s="84" t="b">
        <v>0</v>
      </c>
      <c r="F1038" s="84" t="b">
        <v>0</v>
      </c>
      <c r="G1038" s="84" t="b">
        <v>0</v>
      </c>
    </row>
    <row r="1039" spans="1:7" ht="15">
      <c r="A1039" s="84" t="s">
        <v>5141</v>
      </c>
      <c r="B1039" s="84">
        <v>3</v>
      </c>
      <c r="C1039" s="123">
        <v>0</v>
      </c>
      <c r="D1039" s="84" t="s">
        <v>4004</v>
      </c>
      <c r="E1039" s="84" t="b">
        <v>0</v>
      </c>
      <c r="F1039" s="84" t="b">
        <v>0</v>
      </c>
      <c r="G1039" s="84" t="b">
        <v>0</v>
      </c>
    </row>
    <row r="1040" spans="1:7" ht="15">
      <c r="A1040" s="84" t="s">
        <v>5142</v>
      </c>
      <c r="B1040" s="84">
        <v>3</v>
      </c>
      <c r="C1040" s="123">
        <v>0</v>
      </c>
      <c r="D1040" s="84" t="s">
        <v>4004</v>
      </c>
      <c r="E1040" s="84" t="b">
        <v>0</v>
      </c>
      <c r="F1040" s="84" t="b">
        <v>0</v>
      </c>
      <c r="G1040" s="84" t="b">
        <v>0</v>
      </c>
    </row>
    <row r="1041" spans="1:7" ht="15">
      <c r="A1041" s="84" t="s">
        <v>5143</v>
      </c>
      <c r="B1041" s="84">
        <v>3</v>
      </c>
      <c r="C1041" s="123">
        <v>0</v>
      </c>
      <c r="D1041" s="84" t="s">
        <v>4004</v>
      </c>
      <c r="E1041" s="84" t="b">
        <v>0</v>
      </c>
      <c r="F1041" s="84" t="b">
        <v>0</v>
      </c>
      <c r="G1041" s="84" t="b">
        <v>0</v>
      </c>
    </row>
    <row r="1042" spans="1:7" ht="15">
      <c r="A1042" s="84" t="s">
        <v>5041</v>
      </c>
      <c r="B1042" s="84">
        <v>3</v>
      </c>
      <c r="C1042" s="123">
        <v>0</v>
      </c>
      <c r="D1042" s="84" t="s">
        <v>4004</v>
      </c>
      <c r="E1042" s="84" t="b">
        <v>0</v>
      </c>
      <c r="F1042" s="84" t="b">
        <v>0</v>
      </c>
      <c r="G1042" s="84" t="b">
        <v>0</v>
      </c>
    </row>
    <row r="1043" spans="1:7" ht="15">
      <c r="A1043" s="84" t="s">
        <v>4970</v>
      </c>
      <c r="B1043" s="84">
        <v>3</v>
      </c>
      <c r="C1043" s="123">
        <v>0</v>
      </c>
      <c r="D1043" s="84" t="s">
        <v>4004</v>
      </c>
      <c r="E1043" s="84" t="b">
        <v>0</v>
      </c>
      <c r="F1043" s="84" t="b">
        <v>0</v>
      </c>
      <c r="G1043" s="84" t="b">
        <v>0</v>
      </c>
    </row>
    <row r="1044" spans="1:7" ht="15">
      <c r="A1044" s="84" t="s">
        <v>5010</v>
      </c>
      <c r="B1044" s="84">
        <v>3</v>
      </c>
      <c r="C1044" s="123">
        <v>0</v>
      </c>
      <c r="D1044" s="84" t="s">
        <v>4004</v>
      </c>
      <c r="E1044" s="84" t="b">
        <v>0</v>
      </c>
      <c r="F1044" s="84" t="b">
        <v>0</v>
      </c>
      <c r="G1044" s="84" t="b">
        <v>0</v>
      </c>
    </row>
    <row r="1045" spans="1:7" ht="15">
      <c r="A1045" s="84" t="s">
        <v>4214</v>
      </c>
      <c r="B1045" s="84">
        <v>3</v>
      </c>
      <c r="C1045" s="123">
        <v>0</v>
      </c>
      <c r="D1045" s="84" t="s">
        <v>4004</v>
      </c>
      <c r="E1045" s="84" t="b">
        <v>0</v>
      </c>
      <c r="F1045" s="84" t="b">
        <v>0</v>
      </c>
      <c r="G1045" s="84" t="b">
        <v>0</v>
      </c>
    </row>
    <row r="1046" spans="1:7" ht="15">
      <c r="A1046" s="84" t="s">
        <v>4180</v>
      </c>
      <c r="B1046" s="84">
        <v>3</v>
      </c>
      <c r="C1046" s="123">
        <v>0</v>
      </c>
      <c r="D1046" s="84" t="s">
        <v>4004</v>
      </c>
      <c r="E1046" s="84" t="b">
        <v>0</v>
      </c>
      <c r="F1046" s="84" t="b">
        <v>0</v>
      </c>
      <c r="G1046" s="84" t="b">
        <v>0</v>
      </c>
    </row>
    <row r="1047" spans="1:7" ht="15">
      <c r="A1047" s="84" t="s">
        <v>4116</v>
      </c>
      <c r="B1047" s="84">
        <v>3</v>
      </c>
      <c r="C1047" s="123">
        <v>0</v>
      </c>
      <c r="D1047" s="84" t="s">
        <v>4004</v>
      </c>
      <c r="E1047" s="84" t="b">
        <v>0</v>
      </c>
      <c r="F1047" s="84" t="b">
        <v>0</v>
      </c>
      <c r="G1047" s="84" t="b">
        <v>0</v>
      </c>
    </row>
    <row r="1048" spans="1:7" ht="15">
      <c r="A1048" s="84" t="s">
        <v>4147</v>
      </c>
      <c r="B1048" s="84">
        <v>3</v>
      </c>
      <c r="C1048" s="123">
        <v>0</v>
      </c>
      <c r="D1048" s="84" t="s">
        <v>4004</v>
      </c>
      <c r="E1048" s="84" t="b">
        <v>0</v>
      </c>
      <c r="F1048" s="84" t="b">
        <v>1</v>
      </c>
      <c r="G1048" s="84" t="b">
        <v>0</v>
      </c>
    </row>
    <row r="1049" spans="1:7" ht="15">
      <c r="A1049" s="84" t="s">
        <v>292</v>
      </c>
      <c r="B1049" s="84">
        <v>2</v>
      </c>
      <c r="C1049" s="123">
        <v>0.011005703690980077</v>
      </c>
      <c r="D1049" s="84" t="s">
        <v>4004</v>
      </c>
      <c r="E1049" s="84" t="b">
        <v>0</v>
      </c>
      <c r="F1049" s="84" t="b">
        <v>0</v>
      </c>
      <c r="G1049" s="84" t="b">
        <v>0</v>
      </c>
    </row>
    <row r="1050" spans="1:7" ht="15">
      <c r="A1050" s="84" t="s">
        <v>280</v>
      </c>
      <c r="B1050" s="84">
        <v>3</v>
      </c>
      <c r="C1050" s="123">
        <v>0.016296356948908686</v>
      </c>
      <c r="D1050" s="84" t="s">
        <v>4005</v>
      </c>
      <c r="E1050" s="84" t="b">
        <v>0</v>
      </c>
      <c r="F1050" s="84" t="b">
        <v>0</v>
      </c>
      <c r="G1050" s="84" t="b">
        <v>0</v>
      </c>
    </row>
    <row r="1051" spans="1:7" ht="15">
      <c r="A1051" s="84" t="s">
        <v>4964</v>
      </c>
      <c r="B1051" s="84">
        <v>2</v>
      </c>
      <c r="C1051" s="123">
        <v>0.02617652136208532</v>
      </c>
      <c r="D1051" s="84" t="s">
        <v>4005</v>
      </c>
      <c r="E1051" s="84" t="b">
        <v>0</v>
      </c>
      <c r="F1051" s="84" t="b">
        <v>0</v>
      </c>
      <c r="G1051" s="84" t="b">
        <v>0</v>
      </c>
    </row>
    <row r="1052" spans="1:7" ht="15">
      <c r="A1052" s="84" t="s">
        <v>4116</v>
      </c>
      <c r="B1052" s="84">
        <v>2</v>
      </c>
      <c r="C1052" s="123">
        <v>0.02617652136208532</v>
      </c>
      <c r="D1052" s="84" t="s">
        <v>4005</v>
      </c>
      <c r="E1052" s="84" t="b">
        <v>0</v>
      </c>
      <c r="F1052" s="84" t="b">
        <v>0</v>
      </c>
      <c r="G1052" s="84" t="b">
        <v>0</v>
      </c>
    </row>
    <row r="1053" spans="1:7" ht="15">
      <c r="A1053" s="84" t="s">
        <v>4147</v>
      </c>
      <c r="B1053" s="84">
        <v>2</v>
      </c>
      <c r="C1053" s="123">
        <v>0.02617652136208532</v>
      </c>
      <c r="D1053" s="84" t="s">
        <v>4005</v>
      </c>
      <c r="E1053" s="84" t="b">
        <v>0</v>
      </c>
      <c r="F1053" s="84" t="b">
        <v>1</v>
      </c>
      <c r="G1053" s="84" t="b">
        <v>0</v>
      </c>
    </row>
    <row r="1054" spans="1:7" ht="15">
      <c r="A1054" s="84" t="s">
        <v>5330</v>
      </c>
      <c r="B1054" s="84">
        <v>2</v>
      </c>
      <c r="C1054" s="123">
        <v>0.02617652136208532</v>
      </c>
      <c r="D1054" s="84" t="s">
        <v>4005</v>
      </c>
      <c r="E1054" s="84" t="b">
        <v>0</v>
      </c>
      <c r="F1054" s="84" t="b">
        <v>1</v>
      </c>
      <c r="G1054" s="84" t="b">
        <v>0</v>
      </c>
    </row>
    <row r="1055" spans="1:7" ht="15">
      <c r="A1055" s="84" t="s">
        <v>4937</v>
      </c>
      <c r="B1055" s="84">
        <v>2</v>
      </c>
      <c r="C1055" s="123">
        <v>0.02617652136208532</v>
      </c>
      <c r="D1055" s="84" t="s">
        <v>4005</v>
      </c>
      <c r="E1055" s="84" t="b">
        <v>0</v>
      </c>
      <c r="F1055" s="84" t="b">
        <v>0</v>
      </c>
      <c r="G1055" s="84" t="b">
        <v>0</v>
      </c>
    </row>
    <row r="1056" spans="1:7" ht="15">
      <c r="A1056" s="84" t="s">
        <v>5331</v>
      </c>
      <c r="B1056" s="84">
        <v>2</v>
      </c>
      <c r="C1056" s="123">
        <v>0.02617652136208532</v>
      </c>
      <c r="D1056" s="84" t="s">
        <v>4005</v>
      </c>
      <c r="E1056" s="84" t="b">
        <v>0</v>
      </c>
      <c r="F1056" s="84" t="b">
        <v>0</v>
      </c>
      <c r="G1056" s="84" t="b">
        <v>0</v>
      </c>
    </row>
    <row r="1057" spans="1:7" ht="15">
      <c r="A1057" s="84" t="s">
        <v>5332</v>
      </c>
      <c r="B1057" s="84">
        <v>2</v>
      </c>
      <c r="C1057" s="123">
        <v>0.02617652136208532</v>
      </c>
      <c r="D1057" s="84" t="s">
        <v>4005</v>
      </c>
      <c r="E1057" s="84" t="b">
        <v>0</v>
      </c>
      <c r="F1057" s="84" t="b">
        <v>0</v>
      </c>
      <c r="G1057" s="84" t="b">
        <v>0</v>
      </c>
    </row>
    <row r="1058" spans="1:7" ht="15">
      <c r="A1058" s="84" t="s">
        <v>451</v>
      </c>
      <c r="B1058" s="84">
        <v>2</v>
      </c>
      <c r="C1058" s="123">
        <v>0</v>
      </c>
      <c r="D1058" s="84" t="s">
        <v>4006</v>
      </c>
      <c r="E1058" s="84" t="b">
        <v>0</v>
      </c>
      <c r="F1058" s="84" t="b">
        <v>0</v>
      </c>
      <c r="G1058" s="84" t="b">
        <v>0</v>
      </c>
    </row>
    <row r="1059" spans="1:7" ht="15">
      <c r="A1059" s="84" t="s">
        <v>5051</v>
      </c>
      <c r="B1059" s="84">
        <v>3</v>
      </c>
      <c r="C1059" s="123">
        <v>0</v>
      </c>
      <c r="D1059" s="84" t="s">
        <v>4007</v>
      </c>
      <c r="E1059" s="84" t="b">
        <v>0</v>
      </c>
      <c r="F1059" s="84" t="b">
        <v>0</v>
      </c>
      <c r="G1059" s="84" t="b">
        <v>0</v>
      </c>
    </row>
    <row r="1060" spans="1:7" ht="15">
      <c r="A1060" s="84" t="s">
        <v>5016</v>
      </c>
      <c r="B1060" s="84">
        <v>3</v>
      </c>
      <c r="C1060" s="123">
        <v>0</v>
      </c>
      <c r="D1060" s="84" t="s">
        <v>4007</v>
      </c>
      <c r="E1060" s="84" t="b">
        <v>0</v>
      </c>
      <c r="F1060" s="84" t="b">
        <v>0</v>
      </c>
      <c r="G1060" s="84" t="b">
        <v>0</v>
      </c>
    </row>
    <row r="1061" spans="1:7" ht="15">
      <c r="A1061" s="84" t="s">
        <v>5148</v>
      </c>
      <c r="B1061" s="84">
        <v>3</v>
      </c>
      <c r="C1061" s="123">
        <v>0</v>
      </c>
      <c r="D1061" s="84" t="s">
        <v>4007</v>
      </c>
      <c r="E1061" s="84" t="b">
        <v>0</v>
      </c>
      <c r="F1061" s="84" t="b">
        <v>0</v>
      </c>
      <c r="G1061" s="84" t="b">
        <v>0</v>
      </c>
    </row>
    <row r="1062" spans="1:7" ht="15">
      <c r="A1062" s="84" t="s">
        <v>4149</v>
      </c>
      <c r="B1062" s="84">
        <v>3</v>
      </c>
      <c r="C1062" s="123">
        <v>0</v>
      </c>
      <c r="D1062" s="84" t="s">
        <v>4007</v>
      </c>
      <c r="E1062" s="84" t="b">
        <v>0</v>
      </c>
      <c r="F1062" s="84" t="b">
        <v>0</v>
      </c>
      <c r="G1062" s="84" t="b">
        <v>0</v>
      </c>
    </row>
    <row r="1063" spans="1:7" ht="15">
      <c r="A1063" s="84" t="s">
        <v>4116</v>
      </c>
      <c r="B1063" s="84">
        <v>3</v>
      </c>
      <c r="C1063" s="123">
        <v>0</v>
      </c>
      <c r="D1063" s="84" t="s">
        <v>4007</v>
      </c>
      <c r="E1063" s="84" t="b">
        <v>0</v>
      </c>
      <c r="F1063" s="84" t="b">
        <v>0</v>
      </c>
      <c r="G1063" s="84" t="b">
        <v>0</v>
      </c>
    </row>
    <row r="1064" spans="1:7" ht="15">
      <c r="A1064" s="84" t="s">
        <v>5149</v>
      </c>
      <c r="B1064" s="84">
        <v>3</v>
      </c>
      <c r="C1064" s="123">
        <v>0</v>
      </c>
      <c r="D1064" s="84" t="s">
        <v>4007</v>
      </c>
      <c r="E1064" s="84" t="b">
        <v>0</v>
      </c>
      <c r="F1064" s="84" t="b">
        <v>1</v>
      </c>
      <c r="G1064" s="84" t="b">
        <v>0</v>
      </c>
    </row>
    <row r="1065" spans="1:7" ht="15">
      <c r="A1065" s="84" t="s">
        <v>260</v>
      </c>
      <c r="B1065" s="84">
        <v>2</v>
      </c>
      <c r="C1065" s="123">
        <v>0.017609125905568124</v>
      </c>
      <c r="D1065" s="84" t="s">
        <v>4007</v>
      </c>
      <c r="E1065" s="84" t="b">
        <v>0</v>
      </c>
      <c r="F1065" s="84" t="b">
        <v>0</v>
      </c>
      <c r="G1065" s="84" t="b">
        <v>0</v>
      </c>
    </row>
    <row r="1066" spans="1:7" ht="15">
      <c r="A1066" s="84" t="s">
        <v>4997</v>
      </c>
      <c r="B1066" s="84">
        <v>3</v>
      </c>
      <c r="C1066" s="123">
        <v>0</v>
      </c>
      <c r="D1066" s="84" t="s">
        <v>4008</v>
      </c>
      <c r="E1066" s="84" t="b">
        <v>0</v>
      </c>
      <c r="F1066" s="84" t="b">
        <v>0</v>
      </c>
      <c r="G1066" s="84" t="b">
        <v>0</v>
      </c>
    </row>
    <row r="1067" spans="1:7" ht="15">
      <c r="A1067" s="84" t="s">
        <v>5350</v>
      </c>
      <c r="B1067" s="84">
        <v>2</v>
      </c>
      <c r="C1067" s="123">
        <v>0</v>
      </c>
      <c r="D1067" s="84" t="s">
        <v>4008</v>
      </c>
      <c r="E1067" s="84" t="b">
        <v>0</v>
      </c>
      <c r="F1067" s="84" t="b">
        <v>0</v>
      </c>
      <c r="G1067" s="84" t="b">
        <v>0</v>
      </c>
    </row>
    <row r="1068" spans="1:7" ht="15">
      <c r="A1068" s="84" t="s">
        <v>5037</v>
      </c>
      <c r="B1068" s="84">
        <v>2</v>
      </c>
      <c r="C1068" s="123">
        <v>0</v>
      </c>
      <c r="D1068" s="84" t="s">
        <v>4008</v>
      </c>
      <c r="E1068" s="84" t="b">
        <v>0</v>
      </c>
      <c r="F1068" s="84" t="b">
        <v>0</v>
      </c>
      <c r="G1068" s="84" t="b">
        <v>0</v>
      </c>
    </row>
    <row r="1069" spans="1:7" ht="15">
      <c r="A1069" s="84" t="s">
        <v>5026</v>
      </c>
      <c r="B1069" s="84">
        <v>4</v>
      </c>
      <c r="C1069" s="123">
        <v>0</v>
      </c>
      <c r="D1069" s="84" t="s">
        <v>4011</v>
      </c>
      <c r="E1069" s="84" t="b">
        <v>0</v>
      </c>
      <c r="F1069" s="84" t="b">
        <v>0</v>
      </c>
      <c r="G1069" s="84" t="b">
        <v>0</v>
      </c>
    </row>
    <row r="1070" spans="1:7" ht="15">
      <c r="A1070" s="84" t="s">
        <v>4147</v>
      </c>
      <c r="B1070" s="84">
        <v>2</v>
      </c>
      <c r="C1070" s="123">
        <v>0</v>
      </c>
      <c r="D1070" s="84" t="s">
        <v>4011</v>
      </c>
      <c r="E1070" s="84" t="b">
        <v>0</v>
      </c>
      <c r="F1070" s="84" t="b">
        <v>1</v>
      </c>
      <c r="G1070" s="84" t="b">
        <v>0</v>
      </c>
    </row>
    <row r="1071" spans="1:7" ht="15">
      <c r="A1071" s="84" t="s">
        <v>5155</v>
      </c>
      <c r="B1071" s="84">
        <v>2</v>
      </c>
      <c r="C1071" s="123">
        <v>0</v>
      </c>
      <c r="D1071" s="84" t="s">
        <v>4011</v>
      </c>
      <c r="E1071" s="84" t="b">
        <v>0</v>
      </c>
      <c r="F1071" s="84" t="b">
        <v>0</v>
      </c>
      <c r="G1071" s="84" t="b">
        <v>0</v>
      </c>
    </row>
    <row r="1072" spans="1:7" ht="15">
      <c r="A1072" s="84" t="s">
        <v>5156</v>
      </c>
      <c r="B1072" s="84">
        <v>2</v>
      </c>
      <c r="C1072" s="123">
        <v>0</v>
      </c>
      <c r="D1072" s="84" t="s">
        <v>4011</v>
      </c>
      <c r="E1072" s="84" t="b">
        <v>0</v>
      </c>
      <c r="F1072" s="84" t="b">
        <v>0</v>
      </c>
      <c r="G1072" s="84" t="b">
        <v>0</v>
      </c>
    </row>
    <row r="1073" spans="1:7" ht="15">
      <c r="A1073" s="84" t="s">
        <v>5157</v>
      </c>
      <c r="B1073" s="84">
        <v>2</v>
      </c>
      <c r="C1073" s="123">
        <v>0</v>
      </c>
      <c r="D1073" s="84" t="s">
        <v>4011</v>
      </c>
      <c r="E1073" s="84" t="b">
        <v>0</v>
      </c>
      <c r="F1073" s="84" t="b">
        <v>0</v>
      </c>
      <c r="G1073" s="84" t="b">
        <v>0</v>
      </c>
    </row>
    <row r="1074" spans="1:7" ht="15">
      <c r="A1074" s="84" t="s">
        <v>5158</v>
      </c>
      <c r="B1074" s="84">
        <v>2</v>
      </c>
      <c r="C1074" s="123">
        <v>0</v>
      </c>
      <c r="D1074" s="84" t="s">
        <v>4011</v>
      </c>
      <c r="E1074" s="84" t="b">
        <v>0</v>
      </c>
      <c r="F1074" s="84" t="b">
        <v>0</v>
      </c>
      <c r="G1074" s="84" t="b">
        <v>0</v>
      </c>
    </row>
    <row r="1075" spans="1:7" ht="15">
      <c r="A1075" s="84" t="s">
        <v>4936</v>
      </c>
      <c r="B1075" s="84">
        <v>2</v>
      </c>
      <c r="C1075" s="123">
        <v>0</v>
      </c>
      <c r="D1075" s="84" t="s">
        <v>4011</v>
      </c>
      <c r="E1075" s="84" t="b">
        <v>0</v>
      </c>
      <c r="F1075" s="84" t="b">
        <v>0</v>
      </c>
      <c r="G1075" s="84" t="b">
        <v>0</v>
      </c>
    </row>
    <row r="1076" spans="1:7" ht="15">
      <c r="A1076" s="84" t="s">
        <v>5159</v>
      </c>
      <c r="B1076" s="84">
        <v>2</v>
      </c>
      <c r="C1076" s="123">
        <v>0</v>
      </c>
      <c r="D1076" s="84" t="s">
        <v>4011</v>
      </c>
      <c r="E1076" s="84" t="b">
        <v>0</v>
      </c>
      <c r="F1076" s="84" t="b">
        <v>0</v>
      </c>
      <c r="G1076" s="84" t="b">
        <v>0</v>
      </c>
    </row>
    <row r="1077" spans="1:7" ht="15">
      <c r="A1077" s="84" t="s">
        <v>5160</v>
      </c>
      <c r="B1077" s="84">
        <v>2</v>
      </c>
      <c r="C1077" s="123">
        <v>0</v>
      </c>
      <c r="D1077" s="84" t="s">
        <v>4011</v>
      </c>
      <c r="E1077" s="84" t="b">
        <v>0</v>
      </c>
      <c r="F1077" s="84" t="b">
        <v>0</v>
      </c>
      <c r="G1077" s="84" t="b">
        <v>0</v>
      </c>
    </row>
    <row r="1078" spans="1:7" ht="15">
      <c r="A1078" s="84" t="s">
        <v>5161</v>
      </c>
      <c r="B1078" s="84">
        <v>2</v>
      </c>
      <c r="C1078" s="123">
        <v>0</v>
      </c>
      <c r="D1078" s="84" t="s">
        <v>4011</v>
      </c>
      <c r="E1078" s="84" t="b">
        <v>0</v>
      </c>
      <c r="F1078" s="84" t="b">
        <v>0</v>
      </c>
      <c r="G1078" s="84" t="b">
        <v>0</v>
      </c>
    </row>
    <row r="1079" spans="1:7" ht="15">
      <c r="A1079" s="84" t="s">
        <v>5162</v>
      </c>
      <c r="B1079" s="84">
        <v>2</v>
      </c>
      <c r="C1079" s="123">
        <v>0</v>
      </c>
      <c r="D1079" s="84" t="s">
        <v>4011</v>
      </c>
      <c r="E1079" s="84" t="b">
        <v>0</v>
      </c>
      <c r="F1079" s="84" t="b">
        <v>0</v>
      </c>
      <c r="G1079" s="84" t="b">
        <v>0</v>
      </c>
    </row>
    <row r="1080" spans="1:7" ht="15">
      <c r="A1080" s="84" t="s">
        <v>5163</v>
      </c>
      <c r="B1080" s="84">
        <v>2</v>
      </c>
      <c r="C1080" s="123">
        <v>0</v>
      </c>
      <c r="D1080" s="84" t="s">
        <v>4011</v>
      </c>
      <c r="E1080" s="84" t="b">
        <v>0</v>
      </c>
      <c r="F1080" s="84" t="b">
        <v>0</v>
      </c>
      <c r="G1080" s="84" t="b">
        <v>0</v>
      </c>
    </row>
    <row r="1081" spans="1:7" ht="15">
      <c r="A1081" s="84" t="s">
        <v>5164</v>
      </c>
      <c r="B1081" s="84">
        <v>2</v>
      </c>
      <c r="C1081" s="123">
        <v>0</v>
      </c>
      <c r="D1081" s="84" t="s">
        <v>4011</v>
      </c>
      <c r="E1081" s="84" t="b">
        <v>0</v>
      </c>
      <c r="F1081" s="84" t="b">
        <v>0</v>
      </c>
      <c r="G1081" s="84" t="b">
        <v>0</v>
      </c>
    </row>
    <row r="1082" spans="1:7" ht="15">
      <c r="A1082" s="84" t="s">
        <v>5165</v>
      </c>
      <c r="B1082" s="84">
        <v>2</v>
      </c>
      <c r="C1082" s="123">
        <v>0</v>
      </c>
      <c r="D1082" s="84" t="s">
        <v>4011</v>
      </c>
      <c r="E1082" s="84" t="b">
        <v>0</v>
      </c>
      <c r="F1082" s="84" t="b">
        <v>0</v>
      </c>
      <c r="G1082" s="84" t="b">
        <v>0</v>
      </c>
    </row>
    <row r="1083" spans="1:7" ht="15">
      <c r="A1083" s="84" t="s">
        <v>5166</v>
      </c>
      <c r="B1083" s="84">
        <v>2</v>
      </c>
      <c r="C1083" s="123">
        <v>0</v>
      </c>
      <c r="D1083" s="84" t="s">
        <v>4011</v>
      </c>
      <c r="E1083" s="84" t="b">
        <v>0</v>
      </c>
      <c r="F1083" s="84" t="b">
        <v>0</v>
      </c>
      <c r="G1083" s="84" t="b">
        <v>0</v>
      </c>
    </row>
    <row r="1084" spans="1:7" ht="15">
      <c r="A1084" s="84" t="s">
        <v>4116</v>
      </c>
      <c r="B1084" s="84">
        <v>2</v>
      </c>
      <c r="C1084" s="123">
        <v>0</v>
      </c>
      <c r="D1084" s="84" t="s">
        <v>4011</v>
      </c>
      <c r="E1084" s="84" t="b">
        <v>0</v>
      </c>
      <c r="F1084" s="84" t="b">
        <v>0</v>
      </c>
      <c r="G1084" s="84" t="b">
        <v>0</v>
      </c>
    </row>
    <row r="1085" spans="1:7" ht="15">
      <c r="A1085" s="84" t="s">
        <v>5040</v>
      </c>
      <c r="B1085" s="84">
        <v>4</v>
      </c>
      <c r="C1085" s="123">
        <v>0</v>
      </c>
      <c r="D1085" s="84" t="s">
        <v>4014</v>
      </c>
      <c r="E1085" s="84" t="b">
        <v>0</v>
      </c>
      <c r="F1085" s="84" t="b">
        <v>0</v>
      </c>
      <c r="G1085" s="84" t="b">
        <v>0</v>
      </c>
    </row>
    <row r="1086" spans="1:7" ht="15">
      <c r="A1086" s="84" t="s">
        <v>4942</v>
      </c>
      <c r="B1086" s="84">
        <v>3</v>
      </c>
      <c r="C1086" s="123">
        <v>0</v>
      </c>
      <c r="D1086" s="84" t="s">
        <v>4014</v>
      </c>
      <c r="E1086" s="84" t="b">
        <v>0</v>
      </c>
      <c r="F1086" s="84" t="b">
        <v>0</v>
      </c>
      <c r="G1086" s="84" t="b">
        <v>0</v>
      </c>
    </row>
    <row r="1087" spans="1:7" ht="15">
      <c r="A1087" s="84" t="s">
        <v>5195</v>
      </c>
      <c r="B1087" s="84">
        <v>2</v>
      </c>
      <c r="C1087" s="123">
        <v>0</v>
      </c>
      <c r="D1087" s="84" t="s">
        <v>4014</v>
      </c>
      <c r="E1087" s="84" t="b">
        <v>0</v>
      </c>
      <c r="F1087" s="84" t="b">
        <v>0</v>
      </c>
      <c r="G1087" s="84" t="b">
        <v>0</v>
      </c>
    </row>
    <row r="1088" spans="1:7" ht="15">
      <c r="A1088" s="84" t="s">
        <v>4199</v>
      </c>
      <c r="B1088" s="84">
        <v>2</v>
      </c>
      <c r="C1088" s="123">
        <v>0</v>
      </c>
      <c r="D1088" s="84" t="s">
        <v>4014</v>
      </c>
      <c r="E1088" s="84" t="b">
        <v>0</v>
      </c>
      <c r="F1088" s="84" t="b">
        <v>0</v>
      </c>
      <c r="G1088" s="84" t="b">
        <v>0</v>
      </c>
    </row>
    <row r="1089" spans="1:7" ht="15">
      <c r="A1089" s="84" t="s">
        <v>5027</v>
      </c>
      <c r="B1089" s="84">
        <v>2</v>
      </c>
      <c r="C1089" s="123">
        <v>0</v>
      </c>
      <c r="D1089" s="84" t="s">
        <v>4014</v>
      </c>
      <c r="E1089" s="84" t="b">
        <v>0</v>
      </c>
      <c r="F1089" s="84" t="b">
        <v>0</v>
      </c>
      <c r="G1089" s="84" t="b">
        <v>0</v>
      </c>
    </row>
    <row r="1090" spans="1:7" ht="15">
      <c r="A1090" s="84" t="s">
        <v>5196</v>
      </c>
      <c r="B1090" s="84">
        <v>2</v>
      </c>
      <c r="C1090" s="123">
        <v>0</v>
      </c>
      <c r="D1090" s="84" t="s">
        <v>4014</v>
      </c>
      <c r="E1090" s="84" t="b">
        <v>0</v>
      </c>
      <c r="F1090" s="84" t="b">
        <v>0</v>
      </c>
      <c r="G1090" s="84" t="b">
        <v>0</v>
      </c>
    </row>
    <row r="1091" spans="1:7" ht="15">
      <c r="A1091" s="84" t="s">
        <v>4148</v>
      </c>
      <c r="B1091" s="84">
        <v>2</v>
      </c>
      <c r="C1091" s="123">
        <v>0</v>
      </c>
      <c r="D1091" s="84" t="s">
        <v>4014</v>
      </c>
      <c r="E1091" s="84" t="b">
        <v>0</v>
      </c>
      <c r="F1091" s="84" t="b">
        <v>0</v>
      </c>
      <c r="G1091" s="84" t="b">
        <v>0</v>
      </c>
    </row>
    <row r="1092" spans="1:7" ht="15">
      <c r="A1092" s="84" t="s">
        <v>4116</v>
      </c>
      <c r="B1092" s="84">
        <v>2</v>
      </c>
      <c r="C1092" s="123">
        <v>0</v>
      </c>
      <c r="D1092" s="84" t="s">
        <v>4014</v>
      </c>
      <c r="E1092" s="84" t="b">
        <v>0</v>
      </c>
      <c r="F1092" s="84" t="b">
        <v>0</v>
      </c>
      <c r="G1092" s="84" t="b">
        <v>0</v>
      </c>
    </row>
    <row r="1093" spans="1:7" ht="15">
      <c r="A1093" s="84" t="s">
        <v>4147</v>
      </c>
      <c r="B1093" s="84">
        <v>2</v>
      </c>
      <c r="C1093" s="123">
        <v>0</v>
      </c>
      <c r="D1093" s="84" t="s">
        <v>4014</v>
      </c>
      <c r="E1093" s="84" t="b">
        <v>0</v>
      </c>
      <c r="F1093" s="84" t="b">
        <v>1</v>
      </c>
      <c r="G1093" s="84" t="b">
        <v>0</v>
      </c>
    </row>
    <row r="1094" spans="1:7" ht="15">
      <c r="A1094" s="84" t="s">
        <v>4193</v>
      </c>
      <c r="B1094" s="84">
        <v>2</v>
      </c>
      <c r="C1094" s="123">
        <v>0</v>
      </c>
      <c r="D1094" s="84" t="s">
        <v>4014</v>
      </c>
      <c r="E1094" s="84" t="b">
        <v>0</v>
      </c>
      <c r="F1094" s="84" t="b">
        <v>0</v>
      </c>
      <c r="G1094" s="84" t="b">
        <v>0</v>
      </c>
    </row>
    <row r="1095" spans="1:7" ht="15">
      <c r="A1095" s="84" t="s">
        <v>4246</v>
      </c>
      <c r="B1095" s="84">
        <v>2</v>
      </c>
      <c r="C1095" s="123">
        <v>0</v>
      </c>
      <c r="D1095" s="84" t="s">
        <v>4016</v>
      </c>
      <c r="E1095" s="84" t="b">
        <v>0</v>
      </c>
      <c r="F1095" s="84" t="b">
        <v>0</v>
      </c>
      <c r="G1095" s="84" t="b">
        <v>0</v>
      </c>
    </row>
    <row r="1096" spans="1:7" ht="15">
      <c r="A1096" s="84" t="s">
        <v>5219</v>
      </c>
      <c r="B1096" s="84">
        <v>2</v>
      </c>
      <c r="C1096" s="123">
        <v>0</v>
      </c>
      <c r="D1096" s="84" t="s">
        <v>4017</v>
      </c>
      <c r="E1096" s="84" t="b">
        <v>0</v>
      </c>
      <c r="F1096" s="84" t="b">
        <v>0</v>
      </c>
      <c r="G1096" s="84" t="b">
        <v>0</v>
      </c>
    </row>
    <row r="1097" spans="1:7" ht="15">
      <c r="A1097" s="84" t="s">
        <v>4116</v>
      </c>
      <c r="B1097" s="84">
        <v>2</v>
      </c>
      <c r="C1097" s="123">
        <v>0</v>
      </c>
      <c r="D1097" s="84" t="s">
        <v>4017</v>
      </c>
      <c r="E1097" s="84" t="b">
        <v>0</v>
      </c>
      <c r="F1097" s="84" t="b">
        <v>0</v>
      </c>
      <c r="G1097" s="84" t="b">
        <v>0</v>
      </c>
    </row>
    <row r="1098" spans="1:7" ht="15">
      <c r="A1098" s="84" t="s">
        <v>4147</v>
      </c>
      <c r="B1098" s="84">
        <v>2</v>
      </c>
      <c r="C1098" s="123">
        <v>0</v>
      </c>
      <c r="D1098" s="84" t="s">
        <v>4017</v>
      </c>
      <c r="E1098" s="84" t="b">
        <v>0</v>
      </c>
      <c r="F1098" s="84" t="b">
        <v>1</v>
      </c>
      <c r="G1098" s="84" t="b">
        <v>0</v>
      </c>
    </row>
    <row r="1099" spans="1:7" ht="15">
      <c r="A1099" s="84" t="s">
        <v>5220</v>
      </c>
      <c r="B1099" s="84">
        <v>2</v>
      </c>
      <c r="C1099" s="123">
        <v>0</v>
      </c>
      <c r="D1099" s="84" t="s">
        <v>4017</v>
      </c>
      <c r="E1099" s="84" t="b">
        <v>0</v>
      </c>
      <c r="F1099" s="84" t="b">
        <v>0</v>
      </c>
      <c r="G1099" s="84" t="b">
        <v>0</v>
      </c>
    </row>
    <row r="1100" spans="1:7" ht="15">
      <c r="A1100" s="84" t="s">
        <v>5221</v>
      </c>
      <c r="B1100" s="84">
        <v>2</v>
      </c>
      <c r="C1100" s="123">
        <v>0</v>
      </c>
      <c r="D1100" s="84" t="s">
        <v>4017</v>
      </c>
      <c r="E1100" s="84" t="b">
        <v>0</v>
      </c>
      <c r="F1100" s="84" t="b">
        <v>0</v>
      </c>
      <c r="G1100" s="84" t="b">
        <v>0</v>
      </c>
    </row>
    <row r="1101" spans="1:7" ht="15">
      <c r="A1101" s="84" t="s">
        <v>5106</v>
      </c>
      <c r="B1101" s="84">
        <v>2</v>
      </c>
      <c r="C1101" s="123">
        <v>0</v>
      </c>
      <c r="D1101" s="84" t="s">
        <v>4017</v>
      </c>
      <c r="E1101" s="84" t="b">
        <v>1</v>
      </c>
      <c r="F1101" s="84" t="b">
        <v>0</v>
      </c>
      <c r="G1101" s="84" t="b">
        <v>0</v>
      </c>
    </row>
    <row r="1102" spans="1:7" ht="15">
      <c r="A1102" s="84" t="s">
        <v>4986</v>
      </c>
      <c r="B1102" s="84">
        <v>2</v>
      </c>
      <c r="C1102" s="123">
        <v>0</v>
      </c>
      <c r="D1102" s="84" t="s">
        <v>4017</v>
      </c>
      <c r="E1102" s="84" t="b">
        <v>0</v>
      </c>
      <c r="F1102" s="84" t="b">
        <v>0</v>
      </c>
      <c r="G1102" s="84" t="b">
        <v>0</v>
      </c>
    </row>
    <row r="1103" spans="1:7" ht="15">
      <c r="A1103" s="84" t="s">
        <v>5222</v>
      </c>
      <c r="B1103" s="84">
        <v>2</v>
      </c>
      <c r="C1103" s="123">
        <v>0</v>
      </c>
      <c r="D1103" s="84" t="s">
        <v>4017</v>
      </c>
      <c r="E1103" s="84" t="b">
        <v>0</v>
      </c>
      <c r="F1103" s="84" t="b">
        <v>0</v>
      </c>
      <c r="G1103" s="84" t="b">
        <v>0</v>
      </c>
    </row>
    <row r="1104" spans="1:7" ht="15">
      <c r="A1104" s="84" t="s">
        <v>5223</v>
      </c>
      <c r="B1104" s="84">
        <v>2</v>
      </c>
      <c r="C1104" s="123">
        <v>0</v>
      </c>
      <c r="D1104" s="84" t="s">
        <v>4017</v>
      </c>
      <c r="E1104" s="84" t="b">
        <v>0</v>
      </c>
      <c r="F1104" s="84" t="b">
        <v>0</v>
      </c>
      <c r="G1104" s="84" t="b">
        <v>0</v>
      </c>
    </row>
    <row r="1105" spans="1:7" ht="15">
      <c r="A1105" s="84" t="s">
        <v>388</v>
      </c>
      <c r="B1105" s="84">
        <v>2</v>
      </c>
      <c r="C1105" s="123">
        <v>0</v>
      </c>
      <c r="D1105" s="84" t="s">
        <v>4017</v>
      </c>
      <c r="E1105" s="84" t="b">
        <v>0</v>
      </c>
      <c r="F1105" s="84" t="b">
        <v>0</v>
      </c>
      <c r="G1105" s="84" t="b">
        <v>0</v>
      </c>
    </row>
    <row r="1106" spans="1:7" ht="15">
      <c r="A1106" s="84" t="s">
        <v>4158</v>
      </c>
      <c r="B1106" s="84">
        <v>2</v>
      </c>
      <c r="C1106" s="123">
        <v>0</v>
      </c>
      <c r="D1106" s="84" t="s">
        <v>4017</v>
      </c>
      <c r="E1106" s="84" t="b">
        <v>0</v>
      </c>
      <c r="F1106" s="84" t="b">
        <v>0</v>
      </c>
      <c r="G1106" s="84" t="b">
        <v>0</v>
      </c>
    </row>
    <row r="1107" spans="1:7" ht="15">
      <c r="A1107" s="84" t="s">
        <v>4183</v>
      </c>
      <c r="B1107" s="84">
        <v>2</v>
      </c>
      <c r="C1107" s="123">
        <v>0</v>
      </c>
      <c r="D1107" s="84" t="s">
        <v>4017</v>
      </c>
      <c r="E1107" s="84" t="b">
        <v>0</v>
      </c>
      <c r="F1107" s="84" t="b">
        <v>0</v>
      </c>
      <c r="G1107" s="84" t="b">
        <v>0</v>
      </c>
    </row>
    <row r="1108" spans="1:7" ht="15">
      <c r="A1108" s="84" t="s">
        <v>4116</v>
      </c>
      <c r="B1108" s="84">
        <v>2</v>
      </c>
      <c r="C1108" s="123">
        <v>0</v>
      </c>
      <c r="D1108" s="84" t="s">
        <v>4019</v>
      </c>
      <c r="E1108" s="84" t="b">
        <v>0</v>
      </c>
      <c r="F1108" s="84" t="b">
        <v>0</v>
      </c>
      <c r="G1108" s="84" t="b">
        <v>0</v>
      </c>
    </row>
    <row r="1109" spans="1:7" ht="15">
      <c r="A1109" s="84" t="s">
        <v>4147</v>
      </c>
      <c r="B1109" s="84">
        <v>2</v>
      </c>
      <c r="C1109" s="123">
        <v>0</v>
      </c>
      <c r="D1109" s="84" t="s">
        <v>4019</v>
      </c>
      <c r="E1109" s="84" t="b">
        <v>0</v>
      </c>
      <c r="F1109" s="84" t="b">
        <v>1</v>
      </c>
      <c r="G1109" s="84" t="b">
        <v>0</v>
      </c>
    </row>
    <row r="1110" spans="1:7" ht="15">
      <c r="A1110" s="84" t="s">
        <v>4153</v>
      </c>
      <c r="B1110" s="84">
        <v>2</v>
      </c>
      <c r="C1110" s="123">
        <v>0</v>
      </c>
      <c r="D1110" s="84" t="s">
        <v>4019</v>
      </c>
      <c r="E1110" s="84" t="b">
        <v>0</v>
      </c>
      <c r="F1110" s="84" t="b">
        <v>0</v>
      </c>
      <c r="G1110" s="84" t="b">
        <v>0</v>
      </c>
    </row>
    <row r="1111" spans="1:7" ht="15">
      <c r="A1111" s="84" t="s">
        <v>4154</v>
      </c>
      <c r="B1111" s="84">
        <v>2</v>
      </c>
      <c r="C1111" s="123">
        <v>0</v>
      </c>
      <c r="D1111" s="84" t="s">
        <v>4019</v>
      </c>
      <c r="E1111" s="84" t="b">
        <v>0</v>
      </c>
      <c r="F1111" s="84" t="b">
        <v>0</v>
      </c>
      <c r="G1111" s="84" t="b">
        <v>0</v>
      </c>
    </row>
    <row r="1112" spans="1:7" ht="15">
      <c r="A1112" s="84" t="s">
        <v>4174</v>
      </c>
      <c r="B1112" s="84">
        <v>2</v>
      </c>
      <c r="C1112" s="123">
        <v>0</v>
      </c>
      <c r="D1112" s="84" t="s">
        <v>4019</v>
      </c>
      <c r="E1112" s="84" t="b">
        <v>0</v>
      </c>
      <c r="F1112" s="84" t="b">
        <v>0</v>
      </c>
      <c r="G1112" s="84" t="b">
        <v>0</v>
      </c>
    </row>
    <row r="1113" spans="1:7" ht="15">
      <c r="A1113" s="84" t="s">
        <v>4158</v>
      </c>
      <c r="B1113" s="84">
        <v>2</v>
      </c>
      <c r="C1113" s="123">
        <v>0</v>
      </c>
      <c r="D1113" s="84" t="s">
        <v>4019</v>
      </c>
      <c r="E1113" s="84" t="b">
        <v>0</v>
      </c>
      <c r="F1113" s="84" t="b">
        <v>0</v>
      </c>
      <c r="G1113" s="84" t="b">
        <v>0</v>
      </c>
    </row>
    <row r="1114" spans="1:7" ht="15">
      <c r="A1114" s="84" t="s">
        <v>4123</v>
      </c>
      <c r="B1114" s="84">
        <v>2</v>
      </c>
      <c r="C1114" s="123">
        <v>0</v>
      </c>
      <c r="D1114" s="84" t="s">
        <v>4019</v>
      </c>
      <c r="E1114" s="84" t="b">
        <v>0</v>
      </c>
      <c r="F1114" s="84" t="b">
        <v>0</v>
      </c>
      <c r="G1114" s="84" t="b">
        <v>0</v>
      </c>
    </row>
    <row r="1115" spans="1:7" ht="15">
      <c r="A1115" s="84" t="s">
        <v>4116</v>
      </c>
      <c r="B1115" s="84">
        <v>2</v>
      </c>
      <c r="C1115" s="123">
        <v>0</v>
      </c>
      <c r="D1115" s="84" t="s">
        <v>4021</v>
      </c>
      <c r="E1115" s="84" t="b">
        <v>0</v>
      </c>
      <c r="F1115" s="84" t="b">
        <v>0</v>
      </c>
      <c r="G1115" s="84" t="b">
        <v>0</v>
      </c>
    </row>
    <row r="1116" spans="1:7" ht="15">
      <c r="A1116" s="84" t="s">
        <v>4147</v>
      </c>
      <c r="B1116" s="84">
        <v>2</v>
      </c>
      <c r="C1116" s="123">
        <v>0</v>
      </c>
      <c r="D1116" s="84" t="s">
        <v>4021</v>
      </c>
      <c r="E1116" s="84" t="b">
        <v>0</v>
      </c>
      <c r="F1116" s="84" t="b">
        <v>1</v>
      </c>
      <c r="G1116" s="84" t="b">
        <v>0</v>
      </c>
    </row>
    <row r="1117" spans="1:7" ht="15">
      <c r="A1117" s="84" t="s">
        <v>4972</v>
      </c>
      <c r="B1117" s="84">
        <v>2</v>
      </c>
      <c r="C1117" s="123">
        <v>0</v>
      </c>
      <c r="D1117" s="84" t="s">
        <v>4021</v>
      </c>
      <c r="E1117" s="84" t="b">
        <v>0</v>
      </c>
      <c r="F1117" s="84" t="b">
        <v>0</v>
      </c>
      <c r="G1117" s="84" t="b">
        <v>0</v>
      </c>
    </row>
    <row r="1118" spans="1:7" ht="15">
      <c r="A1118" s="84" t="s">
        <v>4971</v>
      </c>
      <c r="B1118" s="84">
        <v>2</v>
      </c>
      <c r="C1118" s="123">
        <v>0</v>
      </c>
      <c r="D1118" s="84" t="s">
        <v>4021</v>
      </c>
      <c r="E1118" s="84" t="b">
        <v>0</v>
      </c>
      <c r="F1118" s="84" t="b">
        <v>0</v>
      </c>
      <c r="G1118" s="84" t="b">
        <v>0</v>
      </c>
    </row>
    <row r="1119" spans="1:7" ht="15">
      <c r="A1119" s="84" t="s">
        <v>4199</v>
      </c>
      <c r="B1119" s="84">
        <v>2</v>
      </c>
      <c r="C1119" s="123">
        <v>0</v>
      </c>
      <c r="D1119" s="84" t="s">
        <v>4021</v>
      </c>
      <c r="E1119" s="84" t="b">
        <v>0</v>
      </c>
      <c r="F1119" s="84" t="b">
        <v>0</v>
      </c>
      <c r="G1119" s="84" t="b">
        <v>0</v>
      </c>
    </row>
    <row r="1120" spans="1:7" ht="15">
      <c r="A1120" s="84" t="s">
        <v>4945</v>
      </c>
      <c r="B1120" s="84">
        <v>2</v>
      </c>
      <c r="C1120" s="123">
        <v>0</v>
      </c>
      <c r="D1120" s="84" t="s">
        <v>4021</v>
      </c>
      <c r="E1120" s="84" t="b">
        <v>0</v>
      </c>
      <c r="F1120" s="84" t="b">
        <v>0</v>
      </c>
      <c r="G1120" s="84" t="b">
        <v>0</v>
      </c>
    </row>
    <row r="1121" spans="1:7" ht="15">
      <c r="A1121" s="84" t="s">
        <v>4973</v>
      </c>
      <c r="B1121" s="84">
        <v>2</v>
      </c>
      <c r="C1121" s="123">
        <v>0</v>
      </c>
      <c r="D1121" s="84" t="s">
        <v>4021</v>
      </c>
      <c r="E1121" s="84" t="b">
        <v>0</v>
      </c>
      <c r="F1121" s="84" t="b">
        <v>0</v>
      </c>
      <c r="G1121" s="84" t="b">
        <v>0</v>
      </c>
    </row>
    <row r="1122" spans="1:7" ht="15">
      <c r="A1122" s="84" t="s">
        <v>4957</v>
      </c>
      <c r="B1122" s="84">
        <v>2</v>
      </c>
      <c r="C1122" s="123">
        <v>0</v>
      </c>
      <c r="D1122" s="84" t="s">
        <v>4021</v>
      </c>
      <c r="E1122" s="84" t="b">
        <v>0</v>
      </c>
      <c r="F1122" s="84" t="b">
        <v>0</v>
      </c>
      <c r="G1122" s="84" t="b">
        <v>0</v>
      </c>
    </row>
    <row r="1123" spans="1:7" ht="15">
      <c r="A1123" s="84" t="s">
        <v>4966</v>
      </c>
      <c r="B1123" s="84">
        <v>2</v>
      </c>
      <c r="C1123" s="123">
        <v>0</v>
      </c>
      <c r="D1123" s="84" t="s">
        <v>4023</v>
      </c>
      <c r="E1123" s="84" t="b">
        <v>0</v>
      </c>
      <c r="F1123" s="84" t="b">
        <v>0</v>
      </c>
      <c r="G1123" s="84" t="b">
        <v>0</v>
      </c>
    </row>
    <row r="1124" spans="1:7" ht="15">
      <c r="A1124" s="84" t="s">
        <v>5116</v>
      </c>
      <c r="B1124" s="84">
        <v>2</v>
      </c>
      <c r="C1124" s="123">
        <v>0</v>
      </c>
      <c r="D1124" s="84" t="s">
        <v>4023</v>
      </c>
      <c r="E1124" s="84" t="b">
        <v>0</v>
      </c>
      <c r="F1124" s="84" t="b">
        <v>0</v>
      </c>
      <c r="G1124" s="84" t="b">
        <v>0</v>
      </c>
    </row>
    <row r="1125" spans="1:7" ht="15">
      <c r="A1125" s="84" t="s">
        <v>4149</v>
      </c>
      <c r="B1125" s="84">
        <v>2</v>
      </c>
      <c r="C1125" s="123">
        <v>0</v>
      </c>
      <c r="D1125" s="84" t="s">
        <v>4023</v>
      </c>
      <c r="E1125" s="84" t="b">
        <v>0</v>
      </c>
      <c r="F1125" s="84" t="b">
        <v>0</v>
      </c>
      <c r="G1125" s="84" t="b">
        <v>0</v>
      </c>
    </row>
    <row r="1126" spans="1:7" ht="15">
      <c r="A1126" s="84" t="s">
        <v>4116</v>
      </c>
      <c r="B1126" s="84">
        <v>2</v>
      </c>
      <c r="C1126" s="123">
        <v>0</v>
      </c>
      <c r="D1126" s="84" t="s">
        <v>4023</v>
      </c>
      <c r="E1126" s="84" t="b">
        <v>0</v>
      </c>
      <c r="F1126" s="84" t="b">
        <v>0</v>
      </c>
      <c r="G1126" s="84" t="b">
        <v>0</v>
      </c>
    </row>
    <row r="1127" spans="1:7" ht="15">
      <c r="A1127" s="84" t="s">
        <v>4147</v>
      </c>
      <c r="B1127" s="84">
        <v>2</v>
      </c>
      <c r="C1127" s="123">
        <v>0</v>
      </c>
      <c r="D1127" s="84" t="s">
        <v>4023</v>
      </c>
      <c r="E1127" s="84" t="b">
        <v>0</v>
      </c>
      <c r="F1127" s="84" t="b">
        <v>1</v>
      </c>
      <c r="G1127" s="84" t="b">
        <v>0</v>
      </c>
    </row>
    <row r="1128" spans="1:7" ht="15">
      <c r="A1128" s="84" t="s">
        <v>5117</v>
      </c>
      <c r="B1128" s="84">
        <v>2</v>
      </c>
      <c r="C1128" s="123">
        <v>0</v>
      </c>
      <c r="D1128" s="84" t="s">
        <v>4023</v>
      </c>
      <c r="E1128" s="84" t="b">
        <v>0</v>
      </c>
      <c r="F1128" s="84" t="b">
        <v>0</v>
      </c>
      <c r="G1128" s="84" t="b">
        <v>0</v>
      </c>
    </row>
    <row r="1129" spans="1:7" ht="15">
      <c r="A1129" s="84" t="s">
        <v>5006</v>
      </c>
      <c r="B1129" s="84">
        <v>2</v>
      </c>
      <c r="C1129" s="123">
        <v>0</v>
      </c>
      <c r="D1129" s="84" t="s">
        <v>4023</v>
      </c>
      <c r="E1129" s="84" t="b">
        <v>1</v>
      </c>
      <c r="F1129" s="84" t="b">
        <v>0</v>
      </c>
      <c r="G1129" s="84" t="b">
        <v>0</v>
      </c>
    </row>
    <row r="1130" spans="1:7" ht="15">
      <c r="A1130" s="84" t="s">
        <v>4944</v>
      </c>
      <c r="B1130" s="84">
        <v>2</v>
      </c>
      <c r="C1130" s="123">
        <v>0</v>
      </c>
      <c r="D1130" s="84" t="s">
        <v>4023</v>
      </c>
      <c r="E1130" s="84" t="b">
        <v>0</v>
      </c>
      <c r="F1130" s="84" t="b">
        <v>0</v>
      </c>
      <c r="G1130" s="84" t="b">
        <v>0</v>
      </c>
    </row>
    <row r="1131" spans="1:7" ht="15">
      <c r="A1131" s="84" t="s">
        <v>4931</v>
      </c>
      <c r="B1131" s="84">
        <v>2</v>
      </c>
      <c r="C1131" s="123">
        <v>0</v>
      </c>
      <c r="D1131" s="84" t="s">
        <v>4023</v>
      </c>
      <c r="E1131" s="84" t="b">
        <v>0</v>
      </c>
      <c r="F1131" s="84" t="b">
        <v>0</v>
      </c>
      <c r="G1131" s="84" t="b">
        <v>0</v>
      </c>
    </row>
    <row r="1132" spans="1:7" ht="15">
      <c r="A1132" s="84" t="s">
        <v>4152</v>
      </c>
      <c r="B1132" s="84">
        <v>2</v>
      </c>
      <c r="C1132" s="123">
        <v>0</v>
      </c>
      <c r="D1132" s="84" t="s">
        <v>4023</v>
      </c>
      <c r="E1132" s="84" t="b">
        <v>0</v>
      </c>
      <c r="F1132" s="84" t="b">
        <v>0</v>
      </c>
      <c r="G1132" s="84" t="b">
        <v>0</v>
      </c>
    </row>
    <row r="1133" spans="1:7" ht="15">
      <c r="A1133" s="84" t="s">
        <v>4116</v>
      </c>
      <c r="B1133" s="84">
        <v>5</v>
      </c>
      <c r="C1133" s="123">
        <v>0</v>
      </c>
      <c r="D1133" s="84" t="s">
        <v>4024</v>
      </c>
      <c r="E1133" s="84" t="b">
        <v>0</v>
      </c>
      <c r="F1133" s="84" t="b">
        <v>0</v>
      </c>
      <c r="G1133" s="84" t="b">
        <v>0</v>
      </c>
    </row>
    <row r="1134" spans="1:7" ht="15">
      <c r="A1134" s="84" t="s">
        <v>4147</v>
      </c>
      <c r="B1134" s="84">
        <v>5</v>
      </c>
      <c r="C1134" s="123">
        <v>0</v>
      </c>
      <c r="D1134" s="84" t="s">
        <v>4024</v>
      </c>
      <c r="E1134" s="84" t="b">
        <v>0</v>
      </c>
      <c r="F1134" s="84" t="b">
        <v>1</v>
      </c>
      <c r="G1134" s="84" t="b">
        <v>0</v>
      </c>
    </row>
    <row r="1135" spans="1:7" ht="15">
      <c r="A1135" s="84" t="s">
        <v>4163</v>
      </c>
      <c r="B1135" s="84">
        <v>4</v>
      </c>
      <c r="C1135" s="123">
        <v>0.004906836101673743</v>
      </c>
      <c r="D1135" s="84" t="s">
        <v>4024</v>
      </c>
      <c r="E1135" s="84" t="b">
        <v>0</v>
      </c>
      <c r="F1135" s="84" t="b">
        <v>0</v>
      </c>
      <c r="G1135" s="84" t="b">
        <v>0</v>
      </c>
    </row>
    <row r="1136" spans="1:7" ht="15">
      <c r="A1136" s="84" t="s">
        <v>4969</v>
      </c>
      <c r="B1136" s="84">
        <v>2</v>
      </c>
      <c r="C1136" s="123">
        <v>0.01007443059929209</v>
      </c>
      <c r="D1136" s="84" t="s">
        <v>4024</v>
      </c>
      <c r="E1136" s="84" t="b">
        <v>0</v>
      </c>
      <c r="F1136" s="84" t="b">
        <v>0</v>
      </c>
      <c r="G1136" s="84" t="b">
        <v>0</v>
      </c>
    </row>
    <row r="1137" spans="1:7" ht="15">
      <c r="A1137" s="84" t="s">
        <v>4210</v>
      </c>
      <c r="B1137" s="84">
        <v>2</v>
      </c>
      <c r="C1137" s="123">
        <v>0.01007443059929209</v>
      </c>
      <c r="D1137" s="84" t="s">
        <v>4024</v>
      </c>
      <c r="E1137" s="84" t="b">
        <v>0</v>
      </c>
      <c r="F1137" s="84" t="b">
        <v>0</v>
      </c>
      <c r="G1137" s="84" t="b">
        <v>0</v>
      </c>
    </row>
    <row r="1138" spans="1:7" ht="15">
      <c r="A1138" s="84" t="s">
        <v>4153</v>
      </c>
      <c r="B1138" s="84">
        <v>2</v>
      </c>
      <c r="C1138" s="123">
        <v>0.01007443059929209</v>
      </c>
      <c r="D1138" s="84" t="s">
        <v>4024</v>
      </c>
      <c r="E1138" s="84" t="b">
        <v>0</v>
      </c>
      <c r="F1138" s="84" t="b">
        <v>0</v>
      </c>
      <c r="G1138" s="84" t="b">
        <v>0</v>
      </c>
    </row>
    <row r="1139" spans="1:7" ht="15">
      <c r="A1139" s="84" t="s">
        <v>4154</v>
      </c>
      <c r="B1139" s="84">
        <v>2</v>
      </c>
      <c r="C1139" s="123">
        <v>0.01007443059929209</v>
      </c>
      <c r="D1139" s="84" t="s">
        <v>4024</v>
      </c>
      <c r="E1139" s="84" t="b">
        <v>0</v>
      </c>
      <c r="F1139" s="84" t="b">
        <v>0</v>
      </c>
      <c r="G1139" s="84" t="b">
        <v>0</v>
      </c>
    </row>
    <row r="1140" spans="1:7" ht="15">
      <c r="A1140" s="84" t="s">
        <v>4174</v>
      </c>
      <c r="B1140" s="84">
        <v>2</v>
      </c>
      <c r="C1140" s="123">
        <v>0.01007443059929209</v>
      </c>
      <c r="D1140" s="84" t="s">
        <v>4024</v>
      </c>
      <c r="E1140" s="84" t="b">
        <v>0</v>
      </c>
      <c r="F1140" s="84" t="b">
        <v>0</v>
      </c>
      <c r="G1140" s="84" t="b">
        <v>0</v>
      </c>
    </row>
    <row r="1141" spans="1:7" ht="15">
      <c r="A1141" s="84" t="s">
        <v>4158</v>
      </c>
      <c r="B1141" s="84">
        <v>2</v>
      </c>
      <c r="C1141" s="123">
        <v>0.01007443059929209</v>
      </c>
      <c r="D1141" s="84" t="s">
        <v>4024</v>
      </c>
      <c r="E1141" s="84" t="b">
        <v>0</v>
      </c>
      <c r="F1141" s="84" t="b">
        <v>0</v>
      </c>
      <c r="G1141" s="84" t="b">
        <v>0</v>
      </c>
    </row>
    <row r="1142" spans="1:7" ht="15">
      <c r="A1142" s="84" t="s">
        <v>4123</v>
      </c>
      <c r="B1142" s="84">
        <v>2</v>
      </c>
      <c r="C1142" s="123">
        <v>0.01007443059929209</v>
      </c>
      <c r="D1142" s="84" t="s">
        <v>4024</v>
      </c>
      <c r="E1142" s="84" t="b">
        <v>0</v>
      </c>
      <c r="F1142" s="84" t="b">
        <v>0</v>
      </c>
      <c r="G1142" s="84" t="b">
        <v>0</v>
      </c>
    </row>
    <row r="1143" spans="1:7" ht="15">
      <c r="A1143" s="84" t="s">
        <v>5091</v>
      </c>
      <c r="B1143" s="84">
        <v>2</v>
      </c>
      <c r="C1143" s="123">
        <v>0.01007443059929209</v>
      </c>
      <c r="D1143" s="84" t="s">
        <v>4024</v>
      </c>
      <c r="E1143" s="84" t="b">
        <v>0</v>
      </c>
      <c r="F1143" s="84" t="b">
        <v>0</v>
      </c>
      <c r="G1143" s="84" t="b">
        <v>0</v>
      </c>
    </row>
    <row r="1144" spans="1:7" ht="15">
      <c r="A1144" s="84" t="s">
        <v>5316</v>
      </c>
      <c r="B1144" s="84">
        <v>2</v>
      </c>
      <c r="C1144" s="123">
        <v>0.01007443059929209</v>
      </c>
      <c r="D1144" s="84" t="s">
        <v>4024</v>
      </c>
      <c r="E1144" s="84" t="b">
        <v>0</v>
      </c>
      <c r="F1144" s="84" t="b">
        <v>0</v>
      </c>
      <c r="G1144" s="84" t="b">
        <v>0</v>
      </c>
    </row>
    <row r="1145" spans="1:7" ht="15">
      <c r="A1145" s="84" t="s">
        <v>5317</v>
      </c>
      <c r="B1145" s="84">
        <v>2</v>
      </c>
      <c r="C1145" s="123">
        <v>0.01007443059929209</v>
      </c>
      <c r="D1145" s="84" t="s">
        <v>4024</v>
      </c>
      <c r="E1145" s="84" t="b">
        <v>0</v>
      </c>
      <c r="F1145" s="84" t="b">
        <v>0</v>
      </c>
      <c r="G1145" s="84" t="b">
        <v>0</v>
      </c>
    </row>
    <row r="1146" spans="1:7" ht="15">
      <c r="A1146" s="84" t="s">
        <v>5318</v>
      </c>
      <c r="B1146" s="84">
        <v>2</v>
      </c>
      <c r="C1146" s="123">
        <v>0.01007443059929209</v>
      </c>
      <c r="D1146" s="84" t="s">
        <v>4024</v>
      </c>
      <c r="E1146" s="84" t="b">
        <v>0</v>
      </c>
      <c r="F1146" s="84" t="b">
        <v>0</v>
      </c>
      <c r="G1146" s="84" t="b">
        <v>0</v>
      </c>
    </row>
    <row r="1147" spans="1:7" ht="15">
      <c r="A1147" s="84" t="s">
        <v>5140</v>
      </c>
      <c r="B1147" s="84">
        <v>2</v>
      </c>
      <c r="C1147" s="123">
        <v>0.01007443059929209</v>
      </c>
      <c r="D1147" s="84" t="s">
        <v>4024</v>
      </c>
      <c r="E1147" s="84" t="b">
        <v>0</v>
      </c>
      <c r="F1147" s="84" t="b">
        <v>0</v>
      </c>
      <c r="G1147" s="84" t="b">
        <v>0</v>
      </c>
    </row>
    <row r="1148" spans="1:7" ht="15">
      <c r="A1148" s="84" t="s">
        <v>4977</v>
      </c>
      <c r="B1148" s="84">
        <v>2</v>
      </c>
      <c r="C1148" s="123">
        <v>0.01007443059929209</v>
      </c>
      <c r="D1148" s="84" t="s">
        <v>4024</v>
      </c>
      <c r="E1148" s="84" t="b">
        <v>0</v>
      </c>
      <c r="F1148" s="84" t="b">
        <v>0</v>
      </c>
      <c r="G1148" s="84" t="b">
        <v>0</v>
      </c>
    </row>
    <row r="1149" spans="1:7" ht="15">
      <c r="A1149" s="84" t="s">
        <v>5099</v>
      </c>
      <c r="B1149" s="84">
        <v>2</v>
      </c>
      <c r="C1149" s="123">
        <v>0.01007443059929209</v>
      </c>
      <c r="D1149" s="84" t="s">
        <v>4024</v>
      </c>
      <c r="E1149" s="84" t="b">
        <v>1</v>
      </c>
      <c r="F1149" s="84" t="b">
        <v>0</v>
      </c>
      <c r="G1149" s="84" t="b">
        <v>0</v>
      </c>
    </row>
    <row r="1150" spans="1:7" ht="15">
      <c r="A1150" s="84" t="s">
        <v>5138</v>
      </c>
      <c r="B1150" s="84">
        <v>2</v>
      </c>
      <c r="C1150" s="123">
        <v>0.01007443059929209</v>
      </c>
      <c r="D1150" s="84" t="s">
        <v>4024</v>
      </c>
      <c r="E1150" s="84" t="b">
        <v>0</v>
      </c>
      <c r="F1150" s="84" t="b">
        <v>0</v>
      </c>
      <c r="G1150" s="84" t="b">
        <v>0</v>
      </c>
    </row>
    <row r="1151" spans="1:7" ht="15">
      <c r="A1151" s="84" t="s">
        <v>5312</v>
      </c>
      <c r="B1151" s="84">
        <v>2</v>
      </c>
      <c r="C1151" s="123">
        <v>0.01007443059929209</v>
      </c>
      <c r="D1151" s="84" t="s">
        <v>4024</v>
      </c>
      <c r="E1151" s="84" t="b">
        <v>0</v>
      </c>
      <c r="F1151" s="84" t="b">
        <v>0</v>
      </c>
      <c r="G1151" s="84" t="b">
        <v>0</v>
      </c>
    </row>
    <row r="1152" spans="1:7" ht="15">
      <c r="A1152" s="84" t="s">
        <v>4975</v>
      </c>
      <c r="B1152" s="84">
        <v>2</v>
      </c>
      <c r="C1152" s="123">
        <v>0.01007443059929209</v>
      </c>
      <c r="D1152" s="84" t="s">
        <v>4024</v>
      </c>
      <c r="E1152" s="84" t="b">
        <v>0</v>
      </c>
      <c r="F1152" s="84" t="b">
        <v>0</v>
      </c>
      <c r="G1152" s="84" t="b">
        <v>0</v>
      </c>
    </row>
    <row r="1153" spans="1:7" ht="15">
      <c r="A1153" s="84" t="s">
        <v>5012</v>
      </c>
      <c r="B1153" s="84">
        <v>2</v>
      </c>
      <c r="C1153" s="123">
        <v>0.01007443059929209</v>
      </c>
      <c r="D1153" s="84" t="s">
        <v>4024</v>
      </c>
      <c r="E1153" s="84" t="b">
        <v>0</v>
      </c>
      <c r="F1153" s="84" t="b">
        <v>0</v>
      </c>
      <c r="G1153" s="84" t="b">
        <v>0</v>
      </c>
    </row>
    <row r="1154" spans="1:7" ht="15">
      <c r="A1154" s="84" t="s">
        <v>5313</v>
      </c>
      <c r="B1154" s="84">
        <v>2</v>
      </c>
      <c r="C1154" s="123">
        <v>0.01007443059929209</v>
      </c>
      <c r="D1154" s="84" t="s">
        <v>4024</v>
      </c>
      <c r="E1154" s="84" t="b">
        <v>0</v>
      </c>
      <c r="F1154" s="84" t="b">
        <v>0</v>
      </c>
      <c r="G1154" s="84" t="b">
        <v>0</v>
      </c>
    </row>
    <row r="1155" spans="1:7" ht="15">
      <c r="A1155" s="84" t="s">
        <v>5314</v>
      </c>
      <c r="B1155" s="84">
        <v>2</v>
      </c>
      <c r="C1155" s="123">
        <v>0.01007443059929209</v>
      </c>
      <c r="D1155" s="84" t="s">
        <v>4024</v>
      </c>
      <c r="E1155" s="84" t="b">
        <v>1</v>
      </c>
      <c r="F1155" s="84" t="b">
        <v>0</v>
      </c>
      <c r="G1155" s="84" t="b">
        <v>0</v>
      </c>
    </row>
    <row r="1156" spans="1:7" ht="15">
      <c r="A1156" s="84" t="s">
        <v>4976</v>
      </c>
      <c r="B1156" s="84">
        <v>2</v>
      </c>
      <c r="C1156" s="123">
        <v>0.01007443059929209</v>
      </c>
      <c r="D1156" s="84" t="s">
        <v>4024</v>
      </c>
      <c r="E1156" s="84" t="b">
        <v>0</v>
      </c>
      <c r="F1156" s="84" t="b">
        <v>0</v>
      </c>
      <c r="G1156" s="84" t="b">
        <v>0</v>
      </c>
    </row>
    <row r="1157" spans="1:7" ht="15">
      <c r="A1157" s="84" t="s">
        <v>4151</v>
      </c>
      <c r="B1157" s="84">
        <v>2</v>
      </c>
      <c r="C1157" s="123">
        <v>0.01007443059929209</v>
      </c>
      <c r="D1157" s="84" t="s">
        <v>4024</v>
      </c>
      <c r="E1157" s="84" t="b">
        <v>0</v>
      </c>
      <c r="F1157" s="84" t="b">
        <v>0</v>
      </c>
      <c r="G1157" s="84" t="b">
        <v>0</v>
      </c>
    </row>
    <row r="1158" spans="1:7" ht="15">
      <c r="A1158" s="84" t="s">
        <v>5315</v>
      </c>
      <c r="B1158" s="84">
        <v>2</v>
      </c>
      <c r="C1158" s="123">
        <v>0.01007443059929209</v>
      </c>
      <c r="D1158" s="84" t="s">
        <v>4024</v>
      </c>
      <c r="E1158" s="84" t="b">
        <v>0</v>
      </c>
      <c r="F1158" s="84" t="b">
        <v>0</v>
      </c>
      <c r="G1158" s="84" t="b">
        <v>0</v>
      </c>
    </row>
    <row r="1159" spans="1:7" ht="15">
      <c r="A1159" s="84" t="s">
        <v>4960</v>
      </c>
      <c r="B1159" s="84">
        <v>2</v>
      </c>
      <c r="C1159" s="123">
        <v>0.01007443059929209</v>
      </c>
      <c r="D1159" s="84" t="s">
        <v>4024</v>
      </c>
      <c r="E1159" s="84" t="b">
        <v>0</v>
      </c>
      <c r="F1159" s="84" t="b">
        <v>0</v>
      </c>
      <c r="G1159" s="84" t="b">
        <v>0</v>
      </c>
    </row>
    <row r="1160" spans="1:7" ht="15">
      <c r="A1160" s="84" t="s">
        <v>5121</v>
      </c>
      <c r="B1160" s="84">
        <v>2</v>
      </c>
      <c r="C1160" s="123">
        <v>0.01007443059929209</v>
      </c>
      <c r="D1160" s="84" t="s">
        <v>4024</v>
      </c>
      <c r="E1160" s="84" t="b">
        <v>0</v>
      </c>
      <c r="F1160" s="84" t="b">
        <v>0</v>
      </c>
      <c r="G1160" s="84" t="b">
        <v>0</v>
      </c>
    </row>
    <row r="1161" spans="1:7" ht="15">
      <c r="A1161" s="84" t="s">
        <v>5322</v>
      </c>
      <c r="B1161" s="84">
        <v>2</v>
      </c>
      <c r="C1161" s="123">
        <v>0</v>
      </c>
      <c r="D1161" s="84" t="s">
        <v>4028</v>
      </c>
      <c r="E1161" s="84" t="b">
        <v>0</v>
      </c>
      <c r="F1161" s="84" t="b">
        <v>0</v>
      </c>
      <c r="G1161" s="84" t="b">
        <v>0</v>
      </c>
    </row>
    <row r="1162" spans="1:7" ht="15">
      <c r="A1162" s="84" t="s">
        <v>5323</v>
      </c>
      <c r="B1162" s="84">
        <v>2</v>
      </c>
      <c r="C1162" s="123">
        <v>0</v>
      </c>
      <c r="D1162" s="84" t="s">
        <v>4028</v>
      </c>
      <c r="E1162" s="84" t="b">
        <v>0</v>
      </c>
      <c r="F1162" s="84" t="b">
        <v>0</v>
      </c>
      <c r="G1162" s="84" t="b">
        <v>0</v>
      </c>
    </row>
    <row r="1163" spans="1:7" ht="15">
      <c r="A1163" s="84" t="s">
        <v>4116</v>
      </c>
      <c r="B1163" s="84">
        <v>2</v>
      </c>
      <c r="C1163" s="123">
        <v>0</v>
      </c>
      <c r="D1163" s="84" t="s">
        <v>4028</v>
      </c>
      <c r="E1163" s="84" t="b">
        <v>0</v>
      </c>
      <c r="F1163" s="84" t="b">
        <v>0</v>
      </c>
      <c r="G1163" s="84" t="b">
        <v>0</v>
      </c>
    </row>
    <row r="1164" spans="1:7" ht="15">
      <c r="A1164" s="84" t="s">
        <v>4988</v>
      </c>
      <c r="B1164" s="84">
        <v>2</v>
      </c>
      <c r="C1164" s="123">
        <v>0</v>
      </c>
      <c r="D1164" s="84" t="s">
        <v>4028</v>
      </c>
      <c r="E1164" s="84" t="b">
        <v>0</v>
      </c>
      <c r="F1164" s="84" t="b">
        <v>0</v>
      </c>
      <c r="G1164" s="84" t="b">
        <v>0</v>
      </c>
    </row>
    <row r="1165" spans="1:7" ht="15">
      <c r="A1165" s="84" t="s">
        <v>5324</v>
      </c>
      <c r="B1165" s="84">
        <v>2</v>
      </c>
      <c r="C1165" s="123">
        <v>0</v>
      </c>
      <c r="D1165" s="84" t="s">
        <v>4028</v>
      </c>
      <c r="E1165" s="84" t="b">
        <v>0</v>
      </c>
      <c r="F1165" s="84" t="b">
        <v>1</v>
      </c>
      <c r="G1165" s="84" t="b">
        <v>0</v>
      </c>
    </row>
    <row r="1166" spans="1:7" ht="15">
      <c r="A1166" s="84" t="s">
        <v>4942</v>
      </c>
      <c r="B1166" s="84">
        <v>2</v>
      </c>
      <c r="C1166" s="123">
        <v>0</v>
      </c>
      <c r="D1166" s="84" t="s">
        <v>4028</v>
      </c>
      <c r="E1166" s="84" t="b">
        <v>0</v>
      </c>
      <c r="F1166" s="84" t="b">
        <v>0</v>
      </c>
      <c r="G1166" s="84" t="b">
        <v>0</v>
      </c>
    </row>
    <row r="1167" spans="1:7" ht="15">
      <c r="A1167" s="84" t="s">
        <v>4147</v>
      </c>
      <c r="B1167" s="84">
        <v>2</v>
      </c>
      <c r="C1167" s="123">
        <v>0</v>
      </c>
      <c r="D1167" s="84" t="s">
        <v>4028</v>
      </c>
      <c r="E1167" s="84" t="b">
        <v>0</v>
      </c>
      <c r="F1167" s="84" t="b">
        <v>1</v>
      </c>
      <c r="G1167" s="84" t="b">
        <v>0</v>
      </c>
    </row>
    <row r="1168" spans="1:7" ht="15">
      <c r="A1168" s="84" t="s">
        <v>4946</v>
      </c>
      <c r="B1168" s="84">
        <v>2</v>
      </c>
      <c r="C1168" s="123">
        <v>0</v>
      </c>
      <c r="D1168" s="84" t="s">
        <v>4028</v>
      </c>
      <c r="E1168" s="84" t="b">
        <v>1</v>
      </c>
      <c r="F1168" s="84" t="b">
        <v>0</v>
      </c>
      <c r="G1168" s="84" t="b">
        <v>0</v>
      </c>
    </row>
    <row r="1169" spans="1:7" ht="15">
      <c r="A1169" s="84" t="s">
        <v>4937</v>
      </c>
      <c r="B1169" s="84">
        <v>2</v>
      </c>
      <c r="C1169" s="123">
        <v>0</v>
      </c>
      <c r="D1169" s="84" t="s">
        <v>4028</v>
      </c>
      <c r="E1169" s="84" t="b">
        <v>0</v>
      </c>
      <c r="F1169" s="84" t="b">
        <v>0</v>
      </c>
      <c r="G1169" s="84" t="b">
        <v>0</v>
      </c>
    </row>
    <row r="1170" spans="1:7" ht="15">
      <c r="A1170" s="84" t="s">
        <v>5325</v>
      </c>
      <c r="B1170" s="84">
        <v>2</v>
      </c>
      <c r="C1170" s="123">
        <v>0</v>
      </c>
      <c r="D1170" s="84" t="s">
        <v>4028</v>
      </c>
      <c r="E1170" s="84" t="b">
        <v>0</v>
      </c>
      <c r="F1170" s="84" t="b">
        <v>0</v>
      </c>
      <c r="G1170" s="84" t="b">
        <v>0</v>
      </c>
    </row>
    <row r="1171" spans="1:7" ht="15">
      <c r="A1171" s="84" t="s">
        <v>5096</v>
      </c>
      <c r="B1171" s="84">
        <v>2</v>
      </c>
      <c r="C1171" s="123">
        <v>0</v>
      </c>
      <c r="D1171" s="84" t="s">
        <v>4028</v>
      </c>
      <c r="E1171" s="84" t="b">
        <v>0</v>
      </c>
      <c r="F1171" s="84" t="b">
        <v>1</v>
      </c>
      <c r="G1171" s="84" t="b">
        <v>0</v>
      </c>
    </row>
    <row r="1172" spans="1:7" ht="15">
      <c r="A1172" s="84" t="s">
        <v>5326</v>
      </c>
      <c r="B1172" s="84">
        <v>2</v>
      </c>
      <c r="C1172" s="123">
        <v>0</v>
      </c>
      <c r="D1172" s="84" t="s">
        <v>4028</v>
      </c>
      <c r="E1172" s="84" t="b">
        <v>0</v>
      </c>
      <c r="F1172" s="84" t="b">
        <v>0</v>
      </c>
      <c r="G1172" s="84" t="b">
        <v>0</v>
      </c>
    </row>
    <row r="1173" spans="1:7" ht="15">
      <c r="A1173" s="84" t="s">
        <v>4116</v>
      </c>
      <c r="B1173" s="84">
        <v>2</v>
      </c>
      <c r="C1173" s="123">
        <v>0</v>
      </c>
      <c r="D1173" s="84" t="s">
        <v>4030</v>
      </c>
      <c r="E1173" s="84" t="b">
        <v>0</v>
      </c>
      <c r="F1173" s="84" t="b">
        <v>0</v>
      </c>
      <c r="G1173" s="84" t="b">
        <v>0</v>
      </c>
    </row>
    <row r="1174" spans="1:7" ht="15">
      <c r="A1174" s="84" t="s">
        <v>5334</v>
      </c>
      <c r="B1174" s="84">
        <v>2</v>
      </c>
      <c r="C1174" s="123">
        <v>0</v>
      </c>
      <c r="D1174" s="84" t="s">
        <v>4032</v>
      </c>
      <c r="E1174" s="84" t="b">
        <v>0</v>
      </c>
      <c r="F1174" s="84" t="b">
        <v>0</v>
      </c>
      <c r="G1174" s="84" t="b">
        <v>0</v>
      </c>
    </row>
    <row r="1175" spans="1:7" ht="15">
      <c r="A1175" s="84" t="s">
        <v>4155</v>
      </c>
      <c r="B1175" s="84">
        <v>2</v>
      </c>
      <c r="C1175" s="123">
        <v>0</v>
      </c>
      <c r="D1175" s="84" t="s">
        <v>4032</v>
      </c>
      <c r="E1175" s="84" t="b">
        <v>0</v>
      </c>
      <c r="F1175" s="84" t="b">
        <v>0</v>
      </c>
      <c r="G1175" s="84" t="b">
        <v>0</v>
      </c>
    </row>
    <row r="1176" spans="1:7" ht="15">
      <c r="A1176" s="84" t="s">
        <v>4944</v>
      </c>
      <c r="B1176" s="84">
        <v>4</v>
      </c>
      <c r="C1176" s="123">
        <v>0</v>
      </c>
      <c r="D1176" s="84" t="s">
        <v>4033</v>
      </c>
      <c r="E1176" s="84" t="b">
        <v>0</v>
      </c>
      <c r="F1176" s="84" t="b">
        <v>0</v>
      </c>
      <c r="G1176" s="84" t="b">
        <v>0</v>
      </c>
    </row>
    <row r="1177" spans="1:7" ht="15">
      <c r="A1177" s="84" t="s">
        <v>4116</v>
      </c>
      <c r="B1177" s="84">
        <v>3</v>
      </c>
      <c r="C1177" s="123">
        <v>0</v>
      </c>
      <c r="D1177" s="84" t="s">
        <v>4033</v>
      </c>
      <c r="E1177" s="84" t="b">
        <v>0</v>
      </c>
      <c r="F1177" s="84" t="b">
        <v>0</v>
      </c>
      <c r="G1177" s="84" t="b">
        <v>0</v>
      </c>
    </row>
    <row r="1178" spans="1:7" ht="15">
      <c r="A1178" s="84" t="s">
        <v>5336</v>
      </c>
      <c r="B1178" s="84">
        <v>2</v>
      </c>
      <c r="C1178" s="123">
        <v>0</v>
      </c>
      <c r="D1178" s="84" t="s">
        <v>4033</v>
      </c>
      <c r="E1178" s="84" t="b">
        <v>0</v>
      </c>
      <c r="F1178" s="84" t="b">
        <v>0</v>
      </c>
      <c r="G1178" s="84" t="b">
        <v>0</v>
      </c>
    </row>
    <row r="1179" spans="1:7" ht="15">
      <c r="A1179" s="84" t="s">
        <v>4953</v>
      </c>
      <c r="B1179" s="84">
        <v>2</v>
      </c>
      <c r="C1179" s="123">
        <v>0</v>
      </c>
      <c r="D1179" s="84" t="s">
        <v>4033</v>
      </c>
      <c r="E1179" s="84" t="b">
        <v>0</v>
      </c>
      <c r="F1179" s="84" t="b">
        <v>0</v>
      </c>
      <c r="G1179" s="84" t="b">
        <v>0</v>
      </c>
    </row>
    <row r="1180" spans="1:7" ht="15">
      <c r="A1180" s="84" t="s">
        <v>5147</v>
      </c>
      <c r="B1180" s="84">
        <v>2</v>
      </c>
      <c r="C1180" s="123">
        <v>0</v>
      </c>
      <c r="D1180" s="84" t="s">
        <v>4033</v>
      </c>
      <c r="E1180" s="84" t="b">
        <v>0</v>
      </c>
      <c r="F1180" s="84" t="b">
        <v>0</v>
      </c>
      <c r="G1180" s="84" t="b">
        <v>0</v>
      </c>
    </row>
    <row r="1181" spans="1:7" ht="15">
      <c r="A1181" s="84" t="s">
        <v>4998</v>
      </c>
      <c r="B1181" s="84">
        <v>2</v>
      </c>
      <c r="C1181" s="123">
        <v>0</v>
      </c>
      <c r="D1181" s="84" t="s">
        <v>4033</v>
      </c>
      <c r="E1181" s="84" t="b">
        <v>0</v>
      </c>
      <c r="F1181" s="84" t="b">
        <v>0</v>
      </c>
      <c r="G1181" s="84" t="b">
        <v>0</v>
      </c>
    </row>
    <row r="1182" spans="1:7" ht="15">
      <c r="A1182" s="84" t="s">
        <v>5337</v>
      </c>
      <c r="B1182" s="84">
        <v>2</v>
      </c>
      <c r="C1182" s="123">
        <v>0</v>
      </c>
      <c r="D1182" s="84" t="s">
        <v>4033</v>
      </c>
      <c r="E1182" s="84" t="b">
        <v>0</v>
      </c>
      <c r="F1182" s="84" t="b">
        <v>0</v>
      </c>
      <c r="G1182" s="84" t="b">
        <v>0</v>
      </c>
    </row>
    <row r="1183" spans="1:7" ht="15">
      <c r="A1183" s="84" t="s">
        <v>4982</v>
      </c>
      <c r="B1183" s="84">
        <v>2</v>
      </c>
      <c r="C1183" s="123">
        <v>0</v>
      </c>
      <c r="D1183" s="84" t="s">
        <v>4033</v>
      </c>
      <c r="E1183" s="84" t="b">
        <v>0</v>
      </c>
      <c r="F1183" s="84" t="b">
        <v>0</v>
      </c>
      <c r="G1183" s="84" t="b">
        <v>0</v>
      </c>
    </row>
    <row r="1184" spans="1:7" ht="15">
      <c r="A1184" s="84" t="s">
        <v>5048</v>
      </c>
      <c r="B1184" s="84">
        <v>2</v>
      </c>
      <c r="C1184" s="123">
        <v>0</v>
      </c>
      <c r="D1184" s="84" t="s">
        <v>4033</v>
      </c>
      <c r="E1184" s="84" t="b">
        <v>0</v>
      </c>
      <c r="F1184" s="84" t="b">
        <v>0</v>
      </c>
      <c r="G1184" s="84" t="b">
        <v>0</v>
      </c>
    </row>
    <row r="1185" spans="1:7" ht="15">
      <c r="A1185" s="84" t="s">
        <v>5338</v>
      </c>
      <c r="B1185" s="84">
        <v>2</v>
      </c>
      <c r="C1185" s="123">
        <v>0</v>
      </c>
      <c r="D1185" s="84" t="s">
        <v>4033</v>
      </c>
      <c r="E1185" s="84" t="b">
        <v>0</v>
      </c>
      <c r="F1185" s="84" t="b">
        <v>0</v>
      </c>
      <c r="G1185" s="84" t="b">
        <v>0</v>
      </c>
    </row>
    <row r="1186" spans="1:7" ht="15">
      <c r="A1186" s="84" t="s">
        <v>5339</v>
      </c>
      <c r="B1186" s="84">
        <v>2</v>
      </c>
      <c r="C1186" s="123">
        <v>0</v>
      </c>
      <c r="D1186" s="84" t="s">
        <v>4033</v>
      </c>
      <c r="E1186" s="84" t="b">
        <v>0</v>
      </c>
      <c r="F1186" s="84" t="b">
        <v>0</v>
      </c>
      <c r="G1186" s="84" t="b">
        <v>0</v>
      </c>
    </row>
    <row r="1187" spans="1:7" ht="15">
      <c r="A1187" s="84" t="s">
        <v>5135</v>
      </c>
      <c r="B1187" s="84">
        <v>2</v>
      </c>
      <c r="C1187" s="123">
        <v>0</v>
      </c>
      <c r="D1187" s="84" t="s">
        <v>4033</v>
      </c>
      <c r="E1187" s="84" t="b">
        <v>0</v>
      </c>
      <c r="F1187" s="84" t="b">
        <v>0</v>
      </c>
      <c r="G1187" s="84" t="b">
        <v>0</v>
      </c>
    </row>
    <row r="1188" spans="1:7" ht="15">
      <c r="A1188" s="84" t="s">
        <v>4147</v>
      </c>
      <c r="B1188" s="84">
        <v>2</v>
      </c>
      <c r="C1188" s="123">
        <v>0</v>
      </c>
      <c r="D1188" s="84" t="s">
        <v>4033</v>
      </c>
      <c r="E1188" s="84" t="b">
        <v>0</v>
      </c>
      <c r="F1188" s="84" t="b">
        <v>1</v>
      </c>
      <c r="G1188" s="84" t="b">
        <v>0</v>
      </c>
    </row>
    <row r="1189" spans="1:7" ht="15">
      <c r="A1189" s="84" t="s">
        <v>5133</v>
      </c>
      <c r="B1189" s="84">
        <v>2</v>
      </c>
      <c r="C1189" s="123">
        <v>0</v>
      </c>
      <c r="D1189" s="84" t="s">
        <v>4033</v>
      </c>
      <c r="E1189" s="84" t="b">
        <v>0</v>
      </c>
      <c r="F1189" s="84" t="b">
        <v>0</v>
      </c>
      <c r="G1189" s="84" t="b">
        <v>0</v>
      </c>
    </row>
    <row r="1190" spans="1:7" ht="15">
      <c r="A1190" s="84" t="s">
        <v>4997</v>
      </c>
      <c r="B1190" s="84">
        <v>2</v>
      </c>
      <c r="C1190" s="123">
        <v>0</v>
      </c>
      <c r="D1190" s="84" t="s">
        <v>4033</v>
      </c>
      <c r="E1190" s="84" t="b">
        <v>0</v>
      </c>
      <c r="F1190" s="84" t="b">
        <v>0</v>
      </c>
      <c r="G1190" s="84" t="b">
        <v>0</v>
      </c>
    </row>
    <row r="1191" spans="1:7" ht="15">
      <c r="A1191" s="84" t="s">
        <v>5344</v>
      </c>
      <c r="B1191" s="84">
        <v>2</v>
      </c>
      <c r="C1191" s="123">
        <v>0</v>
      </c>
      <c r="D1191" s="84" t="s">
        <v>4034</v>
      </c>
      <c r="E1191" s="84" t="b">
        <v>0</v>
      </c>
      <c r="F1191" s="84" t="b">
        <v>0</v>
      </c>
      <c r="G1191" s="84" t="b">
        <v>0</v>
      </c>
    </row>
    <row r="1192" spans="1:7" ht="15">
      <c r="A1192" s="84" t="s">
        <v>5345</v>
      </c>
      <c r="B1192" s="84">
        <v>2</v>
      </c>
      <c r="C1192" s="123">
        <v>0</v>
      </c>
      <c r="D1192" s="84" t="s">
        <v>4034</v>
      </c>
      <c r="E1192" s="84" t="b">
        <v>0</v>
      </c>
      <c r="F1192" s="84" t="b">
        <v>0</v>
      </c>
      <c r="G1192" s="84" t="b">
        <v>0</v>
      </c>
    </row>
    <row r="1193" spans="1:7" ht="15">
      <c r="A1193" s="84" t="s">
        <v>1878</v>
      </c>
      <c r="B1193" s="84">
        <v>2</v>
      </c>
      <c r="C1193" s="123">
        <v>0</v>
      </c>
      <c r="D1193" s="84" t="s">
        <v>4034</v>
      </c>
      <c r="E1193" s="84" t="b">
        <v>0</v>
      </c>
      <c r="F1193" s="84" t="b">
        <v>0</v>
      </c>
      <c r="G1193" s="84" t="b">
        <v>0</v>
      </c>
    </row>
    <row r="1194" spans="1:7" ht="15">
      <c r="A1194" s="84" t="s">
        <v>5346</v>
      </c>
      <c r="B1194" s="84">
        <v>2</v>
      </c>
      <c r="C1194" s="123">
        <v>0</v>
      </c>
      <c r="D1194" s="84" t="s">
        <v>4034</v>
      </c>
      <c r="E1194" s="84" t="b">
        <v>0</v>
      </c>
      <c r="F1194" s="84" t="b">
        <v>0</v>
      </c>
      <c r="G1194" s="84" t="b">
        <v>0</v>
      </c>
    </row>
    <row r="1195" spans="1:7" ht="15">
      <c r="A1195" s="84" t="s">
        <v>5347</v>
      </c>
      <c r="B1195" s="84">
        <v>2</v>
      </c>
      <c r="C1195" s="123">
        <v>0</v>
      </c>
      <c r="D1195" s="84" t="s">
        <v>4034</v>
      </c>
      <c r="E1195" s="84" t="b">
        <v>0</v>
      </c>
      <c r="F1195" s="84" t="b">
        <v>0</v>
      </c>
      <c r="G1195" s="84" t="b">
        <v>0</v>
      </c>
    </row>
    <row r="1196" spans="1:7" ht="15">
      <c r="A1196" s="84" t="s">
        <v>4948</v>
      </c>
      <c r="B1196" s="84">
        <v>2</v>
      </c>
      <c r="C1196" s="123">
        <v>0</v>
      </c>
      <c r="D1196" s="84" t="s">
        <v>4034</v>
      </c>
      <c r="E1196" s="84" t="b">
        <v>0</v>
      </c>
      <c r="F1196" s="84" t="b">
        <v>0</v>
      </c>
      <c r="G1196" s="84" t="b">
        <v>0</v>
      </c>
    </row>
    <row r="1197" spans="1:7" ht="15">
      <c r="A1197" s="84" t="s">
        <v>4207</v>
      </c>
      <c r="B1197" s="84">
        <v>2</v>
      </c>
      <c r="C1197" s="123">
        <v>0</v>
      </c>
      <c r="D1197" s="84" t="s">
        <v>4034</v>
      </c>
      <c r="E1197" s="84" t="b">
        <v>0</v>
      </c>
      <c r="F1197" s="84" t="b">
        <v>0</v>
      </c>
      <c r="G1197" s="84" t="b">
        <v>0</v>
      </c>
    </row>
    <row r="1198" spans="1:7" ht="15">
      <c r="A1198" s="84" t="s">
        <v>4116</v>
      </c>
      <c r="B1198" s="84">
        <v>2</v>
      </c>
      <c r="C1198" s="123">
        <v>0</v>
      </c>
      <c r="D1198" s="84" t="s">
        <v>4034</v>
      </c>
      <c r="E1198" s="84" t="b">
        <v>0</v>
      </c>
      <c r="F1198" s="84" t="b">
        <v>0</v>
      </c>
      <c r="G1198" s="84" t="b">
        <v>0</v>
      </c>
    </row>
    <row r="1199" spans="1:7" ht="15">
      <c r="A1199" s="84" t="s">
        <v>4147</v>
      </c>
      <c r="B1199" s="84">
        <v>2</v>
      </c>
      <c r="C1199" s="123">
        <v>0</v>
      </c>
      <c r="D1199" s="84" t="s">
        <v>4034</v>
      </c>
      <c r="E1199" s="84" t="b">
        <v>0</v>
      </c>
      <c r="F1199" s="84" t="b">
        <v>1</v>
      </c>
      <c r="G1199" s="84" t="b">
        <v>0</v>
      </c>
    </row>
    <row r="1200" spans="1:7" ht="15">
      <c r="A1200" s="84" t="s">
        <v>5353</v>
      </c>
      <c r="B1200" s="84">
        <v>2</v>
      </c>
      <c r="C1200" s="123">
        <v>0</v>
      </c>
      <c r="D1200" s="84" t="s">
        <v>4035</v>
      </c>
      <c r="E1200" s="84" t="b">
        <v>0</v>
      </c>
      <c r="F1200" s="84" t="b">
        <v>0</v>
      </c>
      <c r="G1200" s="84" t="b">
        <v>0</v>
      </c>
    </row>
    <row r="1201" spans="1:7" ht="15">
      <c r="A1201" s="84" t="s">
        <v>4955</v>
      </c>
      <c r="B1201" s="84">
        <v>2</v>
      </c>
      <c r="C1201" s="123">
        <v>0</v>
      </c>
      <c r="D1201" s="84" t="s">
        <v>4035</v>
      </c>
      <c r="E1201" s="84" t="b">
        <v>0</v>
      </c>
      <c r="F1201" s="84" t="b">
        <v>0</v>
      </c>
      <c r="G1201" s="84" t="b">
        <v>0</v>
      </c>
    </row>
    <row r="1202" spans="1:7" ht="15">
      <c r="A1202" s="84" t="s">
        <v>4210</v>
      </c>
      <c r="B1202" s="84">
        <v>2</v>
      </c>
      <c r="C1202" s="123">
        <v>0</v>
      </c>
      <c r="D1202" s="84" t="s">
        <v>4035</v>
      </c>
      <c r="E1202" s="84" t="b">
        <v>0</v>
      </c>
      <c r="F1202" s="84" t="b">
        <v>0</v>
      </c>
      <c r="G1202" s="84" t="b">
        <v>0</v>
      </c>
    </row>
    <row r="1203" spans="1:7" ht="15">
      <c r="A1203" s="84" t="s">
        <v>5017</v>
      </c>
      <c r="B1203" s="84">
        <v>2</v>
      </c>
      <c r="C1203" s="123">
        <v>0</v>
      </c>
      <c r="D1203" s="84" t="s">
        <v>4035</v>
      </c>
      <c r="E1203" s="84" t="b">
        <v>0</v>
      </c>
      <c r="F1203" s="84" t="b">
        <v>0</v>
      </c>
      <c r="G1203" s="84" t="b">
        <v>0</v>
      </c>
    </row>
    <row r="1204" spans="1:7" ht="15">
      <c r="A1204" s="84" t="s">
        <v>5354</v>
      </c>
      <c r="B1204" s="84">
        <v>2</v>
      </c>
      <c r="C1204" s="123">
        <v>0</v>
      </c>
      <c r="D1204" s="84" t="s">
        <v>4035</v>
      </c>
      <c r="E1204" s="84" t="b">
        <v>0</v>
      </c>
      <c r="F1204" s="84" t="b">
        <v>0</v>
      </c>
      <c r="G1204" s="84" t="b">
        <v>0</v>
      </c>
    </row>
    <row r="1205" spans="1:7" ht="15">
      <c r="A1205" s="84" t="s">
        <v>5355</v>
      </c>
      <c r="B1205" s="84">
        <v>2</v>
      </c>
      <c r="C1205" s="123">
        <v>0</v>
      </c>
      <c r="D1205" s="84" t="s">
        <v>4035</v>
      </c>
      <c r="E1205" s="84" t="b">
        <v>0</v>
      </c>
      <c r="F1205" s="84" t="b">
        <v>0</v>
      </c>
      <c r="G1205" s="84" t="b">
        <v>0</v>
      </c>
    </row>
    <row r="1206" spans="1:7" ht="15">
      <c r="A1206" s="84" t="s">
        <v>5356</v>
      </c>
      <c r="B1206" s="84">
        <v>2</v>
      </c>
      <c r="C1206" s="123">
        <v>0</v>
      </c>
      <c r="D1206" s="84" t="s">
        <v>4035</v>
      </c>
      <c r="E1206" s="84" t="b">
        <v>0</v>
      </c>
      <c r="F1206" s="84" t="b">
        <v>0</v>
      </c>
      <c r="G1206" s="84" t="b">
        <v>0</v>
      </c>
    </row>
    <row r="1207" spans="1:7" ht="15">
      <c r="A1207" s="84" t="s">
        <v>5151</v>
      </c>
      <c r="B1207" s="84">
        <v>2</v>
      </c>
      <c r="C1207" s="123">
        <v>0</v>
      </c>
      <c r="D1207" s="84" t="s">
        <v>4035</v>
      </c>
      <c r="E1207" s="84" t="b">
        <v>0</v>
      </c>
      <c r="F1207" s="84" t="b">
        <v>0</v>
      </c>
      <c r="G1207" s="84" t="b">
        <v>0</v>
      </c>
    </row>
    <row r="1208" spans="1:7" ht="15">
      <c r="A1208" s="84" t="s">
        <v>5357</v>
      </c>
      <c r="B1208" s="84">
        <v>2</v>
      </c>
      <c r="C1208" s="123">
        <v>0</v>
      </c>
      <c r="D1208" s="84" t="s">
        <v>4035</v>
      </c>
      <c r="E1208" s="84" t="b">
        <v>0</v>
      </c>
      <c r="F1208" s="84" t="b">
        <v>0</v>
      </c>
      <c r="G1208" s="84" t="b">
        <v>0</v>
      </c>
    </row>
    <row r="1209" spans="1:7" ht="15">
      <c r="A1209" s="84" t="s">
        <v>5049</v>
      </c>
      <c r="B1209" s="84">
        <v>2</v>
      </c>
      <c r="C1209" s="123">
        <v>0</v>
      </c>
      <c r="D1209" s="84" t="s">
        <v>4035</v>
      </c>
      <c r="E1209" s="84" t="b">
        <v>0</v>
      </c>
      <c r="F1209" s="84" t="b">
        <v>0</v>
      </c>
      <c r="G1209" s="84" t="b">
        <v>0</v>
      </c>
    </row>
    <row r="1210" spans="1:7" ht="15">
      <c r="A1210" s="84" t="s">
        <v>5358</v>
      </c>
      <c r="B1210" s="84">
        <v>2</v>
      </c>
      <c r="C1210" s="123">
        <v>0</v>
      </c>
      <c r="D1210" s="84" t="s">
        <v>4035</v>
      </c>
      <c r="E1210" s="84" t="b">
        <v>0</v>
      </c>
      <c r="F1210" s="84" t="b">
        <v>1</v>
      </c>
      <c r="G1210" s="84" t="b">
        <v>0</v>
      </c>
    </row>
    <row r="1211" spans="1:7" ht="15">
      <c r="A1211" s="84" t="s">
        <v>5359</v>
      </c>
      <c r="B1211" s="84">
        <v>2</v>
      </c>
      <c r="C1211" s="123">
        <v>0</v>
      </c>
      <c r="D1211" s="84" t="s">
        <v>4035</v>
      </c>
      <c r="E1211" s="84" t="b">
        <v>0</v>
      </c>
      <c r="F1211" s="84" t="b">
        <v>0</v>
      </c>
      <c r="G1211" s="84" t="b">
        <v>0</v>
      </c>
    </row>
    <row r="1212" spans="1:7" ht="15">
      <c r="A1212" s="84" t="s">
        <v>5150</v>
      </c>
      <c r="B1212" s="84">
        <v>2</v>
      </c>
      <c r="C1212" s="123">
        <v>0</v>
      </c>
      <c r="D1212" s="84" t="s">
        <v>4035</v>
      </c>
      <c r="E1212" s="84" t="b">
        <v>0</v>
      </c>
      <c r="F1212" s="84" t="b">
        <v>0</v>
      </c>
      <c r="G1212" s="84" t="b">
        <v>0</v>
      </c>
    </row>
    <row r="1213" spans="1:7" ht="15">
      <c r="A1213" s="84" t="s">
        <v>5360</v>
      </c>
      <c r="B1213" s="84">
        <v>2</v>
      </c>
      <c r="C1213" s="123">
        <v>0</v>
      </c>
      <c r="D1213" s="84" t="s">
        <v>4035</v>
      </c>
      <c r="E1213" s="84" t="b">
        <v>0</v>
      </c>
      <c r="F1213" s="84" t="b">
        <v>0</v>
      </c>
      <c r="G1213" s="84" t="b">
        <v>0</v>
      </c>
    </row>
    <row r="1214" spans="1:7" ht="15">
      <c r="A1214" s="84" t="s">
        <v>4147</v>
      </c>
      <c r="B1214" s="84">
        <v>3</v>
      </c>
      <c r="C1214" s="123">
        <v>0</v>
      </c>
      <c r="D1214" s="84" t="s">
        <v>4037</v>
      </c>
      <c r="E1214" s="84" t="b">
        <v>0</v>
      </c>
      <c r="F1214" s="84" t="b">
        <v>1</v>
      </c>
      <c r="G1214" s="84" t="b">
        <v>0</v>
      </c>
    </row>
    <row r="1215" spans="1:7" ht="15">
      <c r="A1215" s="84" t="s">
        <v>5020</v>
      </c>
      <c r="B1215" s="84">
        <v>2</v>
      </c>
      <c r="C1215" s="123">
        <v>0</v>
      </c>
      <c r="D1215" s="84" t="s">
        <v>4037</v>
      </c>
      <c r="E1215" s="84" t="b">
        <v>0</v>
      </c>
      <c r="F1215" s="84" t="b">
        <v>0</v>
      </c>
      <c r="G1215" s="84" t="b">
        <v>0</v>
      </c>
    </row>
    <row r="1216" spans="1:7" ht="15">
      <c r="A1216" s="84" t="s">
        <v>949</v>
      </c>
      <c r="B1216" s="84">
        <v>2</v>
      </c>
      <c r="C1216" s="123">
        <v>0</v>
      </c>
      <c r="D1216" s="84" t="s">
        <v>4037</v>
      </c>
      <c r="E1216" s="84" t="b">
        <v>0</v>
      </c>
      <c r="F1216" s="84" t="b">
        <v>0</v>
      </c>
      <c r="G1216" s="84" t="b">
        <v>0</v>
      </c>
    </row>
    <row r="1217" spans="1:7" ht="15">
      <c r="A1217" s="84" t="s">
        <v>4152</v>
      </c>
      <c r="B1217" s="84">
        <v>2</v>
      </c>
      <c r="C1217" s="123">
        <v>0</v>
      </c>
      <c r="D1217" s="84" t="s">
        <v>4037</v>
      </c>
      <c r="E1217" s="84" t="b">
        <v>0</v>
      </c>
      <c r="F1217" s="84" t="b">
        <v>0</v>
      </c>
      <c r="G1217" s="84" t="b">
        <v>0</v>
      </c>
    </row>
    <row r="1218" spans="1:7" ht="15">
      <c r="A1218" s="84" t="s">
        <v>5109</v>
      </c>
      <c r="B1218" s="84">
        <v>2</v>
      </c>
      <c r="C1218" s="123">
        <v>0</v>
      </c>
      <c r="D1218" s="84" t="s">
        <v>4037</v>
      </c>
      <c r="E1218" s="84" t="b">
        <v>0</v>
      </c>
      <c r="F1218" s="84" t="b">
        <v>0</v>
      </c>
      <c r="G1218" s="84" t="b">
        <v>0</v>
      </c>
    </row>
    <row r="1219" spans="1:7" ht="15">
      <c r="A1219" s="84" t="s">
        <v>4954</v>
      </c>
      <c r="B1219" s="84">
        <v>2</v>
      </c>
      <c r="C1219" s="123">
        <v>0</v>
      </c>
      <c r="D1219" s="84" t="s">
        <v>4037</v>
      </c>
      <c r="E1219" s="84" t="b">
        <v>0</v>
      </c>
      <c r="F1219" s="84" t="b">
        <v>0</v>
      </c>
      <c r="G1219" s="84" t="b">
        <v>0</v>
      </c>
    </row>
    <row r="1220" spans="1:7" ht="15">
      <c r="A1220" s="84" t="s">
        <v>5362</v>
      </c>
      <c r="B1220" s="84">
        <v>2</v>
      </c>
      <c r="C1220" s="123">
        <v>0</v>
      </c>
      <c r="D1220" s="84" t="s">
        <v>4037</v>
      </c>
      <c r="E1220" s="84" t="b">
        <v>0</v>
      </c>
      <c r="F1220" s="84" t="b">
        <v>0</v>
      </c>
      <c r="G1220" s="84" t="b">
        <v>0</v>
      </c>
    </row>
    <row r="1221" spans="1:7" ht="15">
      <c r="A1221" s="84" t="s">
        <v>5363</v>
      </c>
      <c r="B1221" s="84">
        <v>2</v>
      </c>
      <c r="C1221" s="123">
        <v>0</v>
      </c>
      <c r="D1221" s="84" t="s">
        <v>4037</v>
      </c>
      <c r="E1221" s="84" t="b">
        <v>0</v>
      </c>
      <c r="F1221" s="84" t="b">
        <v>0</v>
      </c>
      <c r="G1221" s="84" t="b">
        <v>0</v>
      </c>
    </row>
    <row r="1222" spans="1:7" ht="15">
      <c r="A1222" s="84" t="s">
        <v>5364</v>
      </c>
      <c r="B1222" s="84">
        <v>2</v>
      </c>
      <c r="C1222" s="123">
        <v>0</v>
      </c>
      <c r="D1222" s="84" t="s">
        <v>4037</v>
      </c>
      <c r="E1222" s="84" t="b">
        <v>0</v>
      </c>
      <c r="F1222" s="84" t="b">
        <v>0</v>
      </c>
      <c r="G1222" s="84" t="b">
        <v>0</v>
      </c>
    </row>
    <row r="1223" spans="1:7" ht="15">
      <c r="A1223" s="84" t="s">
        <v>5365</v>
      </c>
      <c r="B1223" s="84">
        <v>2</v>
      </c>
      <c r="C1223" s="123">
        <v>0</v>
      </c>
      <c r="D1223" s="84" t="s">
        <v>4037</v>
      </c>
      <c r="E1223" s="84" t="b">
        <v>1</v>
      </c>
      <c r="F1223" s="84" t="b">
        <v>0</v>
      </c>
      <c r="G1223" s="84" t="b">
        <v>0</v>
      </c>
    </row>
    <row r="1224" spans="1:7" ht="15">
      <c r="A1224" s="84" t="s">
        <v>4930</v>
      </c>
      <c r="B1224" s="84">
        <v>4</v>
      </c>
      <c r="C1224" s="123">
        <v>0</v>
      </c>
      <c r="D1224" s="84" t="s">
        <v>4038</v>
      </c>
      <c r="E1224" s="84" t="b">
        <v>0</v>
      </c>
      <c r="F1224" s="84" t="b">
        <v>0</v>
      </c>
      <c r="G1224" s="84" t="b">
        <v>0</v>
      </c>
    </row>
    <row r="1225" spans="1:7" ht="15">
      <c r="A1225" s="84" t="s">
        <v>4968</v>
      </c>
      <c r="B1225" s="84">
        <v>2</v>
      </c>
      <c r="C1225" s="123">
        <v>0</v>
      </c>
      <c r="D1225" s="84" t="s">
        <v>4038</v>
      </c>
      <c r="E1225" s="84" t="b">
        <v>0</v>
      </c>
      <c r="F1225" s="84" t="b">
        <v>0</v>
      </c>
      <c r="G1225" s="84" t="b">
        <v>0</v>
      </c>
    </row>
    <row r="1226" spans="1:7" ht="15">
      <c r="A1226" s="84" t="s">
        <v>5366</v>
      </c>
      <c r="B1226" s="84">
        <v>2</v>
      </c>
      <c r="C1226" s="123">
        <v>0</v>
      </c>
      <c r="D1226" s="84" t="s">
        <v>4038</v>
      </c>
      <c r="E1226" s="84" t="b">
        <v>0</v>
      </c>
      <c r="F1226" s="84" t="b">
        <v>0</v>
      </c>
      <c r="G1226" s="84" t="b">
        <v>0</v>
      </c>
    </row>
    <row r="1227" spans="1:7" ht="15">
      <c r="A1227" s="84" t="s">
        <v>4989</v>
      </c>
      <c r="B1227" s="84">
        <v>2</v>
      </c>
      <c r="C1227" s="123">
        <v>0</v>
      </c>
      <c r="D1227" s="84" t="s">
        <v>4038</v>
      </c>
      <c r="E1227" s="84" t="b">
        <v>0</v>
      </c>
      <c r="F1227" s="84" t="b">
        <v>0</v>
      </c>
      <c r="G1227" s="84" t="b">
        <v>0</v>
      </c>
    </row>
    <row r="1228" spans="1:7" ht="15">
      <c r="A1228" s="84" t="s">
        <v>4147</v>
      </c>
      <c r="B1228" s="84">
        <v>2</v>
      </c>
      <c r="C1228" s="123">
        <v>0</v>
      </c>
      <c r="D1228" s="84" t="s">
        <v>4038</v>
      </c>
      <c r="E1228" s="84" t="b">
        <v>0</v>
      </c>
      <c r="F1228" s="84" t="b">
        <v>1</v>
      </c>
      <c r="G1228" s="84" t="b">
        <v>0</v>
      </c>
    </row>
    <row r="1229" spans="1:7" ht="15">
      <c r="A1229" s="84" t="s">
        <v>5110</v>
      </c>
      <c r="B1229" s="84">
        <v>2</v>
      </c>
      <c r="C1229" s="123">
        <v>0</v>
      </c>
      <c r="D1229" s="84" t="s">
        <v>4038</v>
      </c>
      <c r="E1229" s="84" t="b">
        <v>0</v>
      </c>
      <c r="F1229" s="84" t="b">
        <v>0</v>
      </c>
      <c r="G1229" s="84" t="b">
        <v>0</v>
      </c>
    </row>
    <row r="1230" spans="1:7" ht="15">
      <c r="A1230" s="84" t="s">
        <v>4116</v>
      </c>
      <c r="B1230" s="84">
        <v>2</v>
      </c>
      <c r="C1230" s="123">
        <v>0</v>
      </c>
      <c r="D1230" s="84" t="s">
        <v>4038</v>
      </c>
      <c r="E1230" s="84" t="b">
        <v>0</v>
      </c>
      <c r="F1230" s="84" t="b">
        <v>0</v>
      </c>
      <c r="G1230" s="84" t="b">
        <v>0</v>
      </c>
    </row>
    <row r="1231" spans="1:7" ht="15">
      <c r="A1231" s="84" t="s">
        <v>5367</v>
      </c>
      <c r="B1231" s="84">
        <v>2</v>
      </c>
      <c r="C1231" s="123">
        <v>0</v>
      </c>
      <c r="D1231" s="84" t="s">
        <v>4038</v>
      </c>
      <c r="E1231" s="84" t="b">
        <v>0</v>
      </c>
      <c r="F1231" s="84" t="b">
        <v>0</v>
      </c>
      <c r="G1231" s="84" t="b">
        <v>0</v>
      </c>
    </row>
    <row r="1232" spans="1:7" ht="15">
      <c r="A1232" s="84" t="s">
        <v>5368</v>
      </c>
      <c r="B1232" s="84">
        <v>2</v>
      </c>
      <c r="C1232" s="123">
        <v>0</v>
      </c>
      <c r="D1232" s="84" t="s">
        <v>4038</v>
      </c>
      <c r="E1232" s="84" t="b">
        <v>0</v>
      </c>
      <c r="F1232" s="84" t="b">
        <v>0</v>
      </c>
      <c r="G1232" s="84" t="b">
        <v>0</v>
      </c>
    </row>
    <row r="1233" spans="1:7" ht="15">
      <c r="A1233" s="84" t="s">
        <v>5144</v>
      </c>
      <c r="B1233" s="84">
        <v>2</v>
      </c>
      <c r="C1233" s="123">
        <v>0</v>
      </c>
      <c r="D1233" s="84" t="s">
        <v>4038</v>
      </c>
      <c r="E1233" s="84" t="b">
        <v>0</v>
      </c>
      <c r="F1233" s="84" t="b">
        <v>0</v>
      </c>
      <c r="G1233" s="84" t="b">
        <v>0</v>
      </c>
    </row>
    <row r="1234" spans="1:7" ht="15">
      <c r="A1234" s="84" t="s">
        <v>5090</v>
      </c>
      <c r="B1234" s="84">
        <v>2</v>
      </c>
      <c r="C1234" s="123">
        <v>0</v>
      </c>
      <c r="D1234" s="84" t="s">
        <v>4039</v>
      </c>
      <c r="E1234" s="84" t="b">
        <v>0</v>
      </c>
      <c r="F1234" s="84" t="b">
        <v>0</v>
      </c>
      <c r="G1234" s="84" t="b">
        <v>0</v>
      </c>
    </row>
    <row r="1235" spans="1:7" ht="15">
      <c r="A1235" s="84" t="s">
        <v>4147</v>
      </c>
      <c r="B1235" s="84">
        <v>2</v>
      </c>
      <c r="C1235" s="123">
        <v>0</v>
      </c>
      <c r="D1235" s="84" t="s">
        <v>4039</v>
      </c>
      <c r="E1235" s="84" t="b">
        <v>0</v>
      </c>
      <c r="F1235" s="84" t="b">
        <v>1</v>
      </c>
      <c r="G1235" s="84" t="b">
        <v>0</v>
      </c>
    </row>
    <row r="1236" spans="1:7" ht="15">
      <c r="A1236" s="84" t="s">
        <v>4178</v>
      </c>
      <c r="B1236" s="84">
        <v>4</v>
      </c>
      <c r="C1236" s="123">
        <v>0</v>
      </c>
      <c r="D1236" s="84" t="s">
        <v>4040</v>
      </c>
      <c r="E1236" s="84" t="b">
        <v>0</v>
      </c>
      <c r="F1236" s="84" t="b">
        <v>0</v>
      </c>
      <c r="G1236" s="84" t="b">
        <v>0</v>
      </c>
    </row>
    <row r="1237" spans="1:7" ht="15">
      <c r="A1237" s="84" t="s">
        <v>5376</v>
      </c>
      <c r="B1237" s="84">
        <v>2</v>
      </c>
      <c r="C1237" s="123">
        <v>0</v>
      </c>
      <c r="D1237" s="84" t="s">
        <v>4040</v>
      </c>
      <c r="E1237" s="84" t="b">
        <v>0</v>
      </c>
      <c r="F1237" s="84" t="b">
        <v>0</v>
      </c>
      <c r="G1237" s="84" t="b">
        <v>0</v>
      </c>
    </row>
    <row r="1238" spans="1:7" ht="15">
      <c r="A1238" s="84" t="s">
        <v>5120</v>
      </c>
      <c r="B1238" s="84">
        <v>2</v>
      </c>
      <c r="C1238" s="123">
        <v>0</v>
      </c>
      <c r="D1238" s="84" t="s">
        <v>4040</v>
      </c>
      <c r="E1238" s="84" t="b">
        <v>0</v>
      </c>
      <c r="F1238" s="84" t="b">
        <v>0</v>
      </c>
      <c r="G1238" s="84" t="b">
        <v>0</v>
      </c>
    </row>
    <row r="1239" spans="1:7" ht="15">
      <c r="A1239" s="84" t="s">
        <v>5377</v>
      </c>
      <c r="B1239" s="84">
        <v>2</v>
      </c>
      <c r="C1239" s="123">
        <v>0</v>
      </c>
      <c r="D1239" s="84" t="s">
        <v>4040</v>
      </c>
      <c r="E1239" s="84" t="b">
        <v>0</v>
      </c>
      <c r="F1239" s="84" t="b">
        <v>0</v>
      </c>
      <c r="G1239" s="84" t="b">
        <v>0</v>
      </c>
    </row>
    <row r="1240" spans="1:7" ht="15">
      <c r="A1240" s="84" t="s">
        <v>5378</v>
      </c>
      <c r="B1240" s="84">
        <v>2</v>
      </c>
      <c r="C1240" s="123">
        <v>0</v>
      </c>
      <c r="D1240" s="84" t="s">
        <v>4040</v>
      </c>
      <c r="E1240" s="84" t="b">
        <v>0</v>
      </c>
      <c r="F1240" s="84" t="b">
        <v>1</v>
      </c>
      <c r="G1240" s="84" t="b">
        <v>0</v>
      </c>
    </row>
    <row r="1241" spans="1:7" ht="15">
      <c r="A1241" s="84" t="s">
        <v>4148</v>
      </c>
      <c r="B1241" s="84">
        <v>2</v>
      </c>
      <c r="C1241" s="123">
        <v>0</v>
      </c>
      <c r="D1241" s="84" t="s">
        <v>4040</v>
      </c>
      <c r="E1241" s="84" t="b">
        <v>0</v>
      </c>
      <c r="F1241" s="84" t="b">
        <v>0</v>
      </c>
      <c r="G1241" s="84" t="b">
        <v>0</v>
      </c>
    </row>
    <row r="1242" spans="1:7" ht="15">
      <c r="A1242" s="84" t="s">
        <v>4116</v>
      </c>
      <c r="B1242" s="84">
        <v>2</v>
      </c>
      <c r="C1242" s="123">
        <v>0</v>
      </c>
      <c r="D1242" s="84" t="s">
        <v>4040</v>
      </c>
      <c r="E1242" s="84" t="b">
        <v>0</v>
      </c>
      <c r="F1242" s="84" t="b">
        <v>0</v>
      </c>
      <c r="G1242" s="84" t="b">
        <v>0</v>
      </c>
    </row>
    <row r="1243" spans="1:7" ht="15">
      <c r="A1243" s="84" t="s">
        <v>4147</v>
      </c>
      <c r="B1243" s="84">
        <v>2</v>
      </c>
      <c r="C1243" s="123">
        <v>0</v>
      </c>
      <c r="D1243" s="84" t="s">
        <v>4040</v>
      </c>
      <c r="E1243" s="84" t="b">
        <v>0</v>
      </c>
      <c r="F1243" s="84" t="b">
        <v>1</v>
      </c>
      <c r="G1243" s="84" t="b">
        <v>0</v>
      </c>
    </row>
    <row r="1244" spans="1:7" ht="15">
      <c r="A1244" s="84" t="s">
        <v>5379</v>
      </c>
      <c r="B1244" s="84">
        <v>2</v>
      </c>
      <c r="C1244" s="123">
        <v>0</v>
      </c>
      <c r="D1244" s="84" t="s">
        <v>4040</v>
      </c>
      <c r="E1244" s="84" t="b">
        <v>0</v>
      </c>
      <c r="F1244" s="84" t="b">
        <v>0</v>
      </c>
      <c r="G1244" s="84" t="b">
        <v>0</v>
      </c>
    </row>
    <row r="1245" spans="1:7" ht="15">
      <c r="A1245" s="84" t="s">
        <v>5009</v>
      </c>
      <c r="B1245" s="84">
        <v>2</v>
      </c>
      <c r="C1245" s="123">
        <v>0</v>
      </c>
      <c r="D1245" s="84" t="s">
        <v>4040</v>
      </c>
      <c r="E1245" s="84" t="b">
        <v>0</v>
      </c>
      <c r="F1245" s="84" t="b">
        <v>0</v>
      </c>
      <c r="G1245" s="84" t="b">
        <v>0</v>
      </c>
    </row>
    <row r="1246" spans="1:7" ht="15">
      <c r="A1246" s="84" t="s">
        <v>4189</v>
      </c>
      <c r="B1246" s="84">
        <v>2</v>
      </c>
      <c r="C1246" s="123">
        <v>0</v>
      </c>
      <c r="D1246" s="84" t="s">
        <v>4040</v>
      </c>
      <c r="E1246" s="84" t="b">
        <v>0</v>
      </c>
      <c r="F1246" s="84" t="b">
        <v>0</v>
      </c>
      <c r="G1246" s="84" t="b">
        <v>0</v>
      </c>
    </row>
    <row r="1247" spans="1:7" ht="15">
      <c r="A1247" s="84" t="s">
        <v>5380</v>
      </c>
      <c r="B1247" s="84">
        <v>2</v>
      </c>
      <c r="C1247" s="123">
        <v>0</v>
      </c>
      <c r="D1247" s="84" t="s">
        <v>4040</v>
      </c>
      <c r="E1247" s="84" t="b">
        <v>0</v>
      </c>
      <c r="F1247" s="84" t="b">
        <v>0</v>
      </c>
      <c r="G1247" s="84" t="b">
        <v>0</v>
      </c>
    </row>
    <row r="1248" spans="1:7" ht="15">
      <c r="A1248" s="84" t="s">
        <v>4175</v>
      </c>
      <c r="B1248" s="84">
        <v>2</v>
      </c>
      <c r="C1248" s="123">
        <v>0</v>
      </c>
      <c r="D1248" s="84" t="s">
        <v>4040</v>
      </c>
      <c r="E1248" s="84" t="b">
        <v>0</v>
      </c>
      <c r="F1248" s="84" t="b">
        <v>0</v>
      </c>
      <c r="G1248" s="84" t="b">
        <v>0</v>
      </c>
    </row>
    <row r="1249" spans="1:7" ht="15">
      <c r="A1249" s="84" t="s">
        <v>5381</v>
      </c>
      <c r="B1249" s="84">
        <v>2</v>
      </c>
      <c r="C1249" s="123">
        <v>0</v>
      </c>
      <c r="D1249" s="84" t="s">
        <v>4041</v>
      </c>
      <c r="E1249" s="84" t="b">
        <v>0</v>
      </c>
      <c r="F1249" s="84" t="b">
        <v>0</v>
      </c>
      <c r="G1249" s="84" t="b">
        <v>0</v>
      </c>
    </row>
    <row r="1250" spans="1:7" ht="15">
      <c r="A1250" s="84" t="s">
        <v>5005</v>
      </c>
      <c r="B1250" s="84">
        <v>2</v>
      </c>
      <c r="C1250" s="123">
        <v>0</v>
      </c>
      <c r="D1250" s="84" t="s">
        <v>4041</v>
      </c>
      <c r="E1250" s="84" t="b">
        <v>0</v>
      </c>
      <c r="F1250" s="84" t="b">
        <v>0</v>
      </c>
      <c r="G1250" s="84" t="b">
        <v>0</v>
      </c>
    </row>
    <row r="1251" spans="1:7" ht="15">
      <c r="A1251" s="84" t="s">
        <v>5382</v>
      </c>
      <c r="B1251" s="84">
        <v>2</v>
      </c>
      <c r="C1251" s="123">
        <v>0</v>
      </c>
      <c r="D1251" s="84" t="s">
        <v>4041</v>
      </c>
      <c r="E1251" s="84" t="b">
        <v>0</v>
      </c>
      <c r="F1251" s="84" t="b">
        <v>0</v>
      </c>
      <c r="G1251" s="84" t="b">
        <v>0</v>
      </c>
    </row>
    <row r="1252" spans="1:7" ht="15">
      <c r="A1252" s="84" t="s">
        <v>5383</v>
      </c>
      <c r="B1252" s="84">
        <v>2</v>
      </c>
      <c r="C1252" s="123">
        <v>0</v>
      </c>
      <c r="D1252" s="84" t="s">
        <v>4041</v>
      </c>
      <c r="E1252" s="84" t="b">
        <v>0</v>
      </c>
      <c r="F1252" s="84" t="b">
        <v>0</v>
      </c>
      <c r="G1252" s="84" t="b">
        <v>0</v>
      </c>
    </row>
    <row r="1253" spans="1:7" ht="15">
      <c r="A1253" s="84" t="s">
        <v>5384</v>
      </c>
      <c r="B1253" s="84">
        <v>2</v>
      </c>
      <c r="C1253" s="123">
        <v>0</v>
      </c>
      <c r="D1253" s="84" t="s">
        <v>4041</v>
      </c>
      <c r="E1253" s="84" t="b">
        <v>0</v>
      </c>
      <c r="F1253" s="84" t="b">
        <v>0</v>
      </c>
      <c r="G1253" s="84" t="b">
        <v>0</v>
      </c>
    </row>
    <row r="1254" spans="1:7" ht="15">
      <c r="A1254" s="84" t="s">
        <v>4969</v>
      </c>
      <c r="B1254" s="84">
        <v>2</v>
      </c>
      <c r="C1254" s="123">
        <v>0</v>
      </c>
      <c r="D1254" s="84" t="s">
        <v>4041</v>
      </c>
      <c r="E1254" s="84" t="b">
        <v>0</v>
      </c>
      <c r="F1254" s="84" t="b">
        <v>0</v>
      </c>
      <c r="G1254" s="84" t="b">
        <v>0</v>
      </c>
    </row>
    <row r="1255" spans="1:7" ht="15">
      <c r="A1255" s="84" t="s">
        <v>5385</v>
      </c>
      <c r="B1255" s="84">
        <v>2</v>
      </c>
      <c r="C1255" s="123">
        <v>0</v>
      </c>
      <c r="D1255" s="84" t="s">
        <v>4041</v>
      </c>
      <c r="E1255" s="84" t="b">
        <v>0</v>
      </c>
      <c r="F1255" s="84" t="b">
        <v>0</v>
      </c>
      <c r="G1255" s="84" t="b">
        <v>0</v>
      </c>
    </row>
    <row r="1256" spans="1:7" ht="15">
      <c r="A1256" s="84" t="s">
        <v>5386</v>
      </c>
      <c r="B1256" s="84">
        <v>2</v>
      </c>
      <c r="C1256" s="123">
        <v>0</v>
      </c>
      <c r="D1256" s="84" t="s">
        <v>4041</v>
      </c>
      <c r="E1256" s="84" t="b">
        <v>0</v>
      </c>
      <c r="F1256" s="84" t="b">
        <v>1</v>
      </c>
      <c r="G1256" s="84" t="b">
        <v>0</v>
      </c>
    </row>
    <row r="1257" spans="1:7" ht="15">
      <c r="A1257" s="84" t="s">
        <v>5137</v>
      </c>
      <c r="B1257" s="84">
        <v>2</v>
      </c>
      <c r="C1257" s="123">
        <v>0</v>
      </c>
      <c r="D1257" s="84" t="s">
        <v>4041</v>
      </c>
      <c r="E1257" s="84" t="b">
        <v>0</v>
      </c>
      <c r="F1257" s="84" t="b">
        <v>0</v>
      </c>
      <c r="G1257" s="84" t="b">
        <v>0</v>
      </c>
    </row>
    <row r="1258" spans="1:7" ht="15">
      <c r="A1258" s="84" t="s">
        <v>5035</v>
      </c>
      <c r="B1258" s="84">
        <v>2</v>
      </c>
      <c r="C1258" s="123">
        <v>0</v>
      </c>
      <c r="D1258" s="84" t="s">
        <v>4041</v>
      </c>
      <c r="E1258" s="84" t="b">
        <v>0</v>
      </c>
      <c r="F1258" s="84" t="b">
        <v>0</v>
      </c>
      <c r="G1258" s="84" t="b">
        <v>0</v>
      </c>
    </row>
    <row r="1259" spans="1:7" ht="15">
      <c r="A1259" s="84" t="s">
        <v>4147</v>
      </c>
      <c r="B1259" s="84">
        <v>2</v>
      </c>
      <c r="C1259" s="123">
        <v>0</v>
      </c>
      <c r="D1259" s="84" t="s">
        <v>4041</v>
      </c>
      <c r="E1259" s="84" t="b">
        <v>0</v>
      </c>
      <c r="F1259" s="84" t="b">
        <v>1</v>
      </c>
      <c r="G1259" s="84" t="b">
        <v>0</v>
      </c>
    </row>
    <row r="1260" spans="1:7" ht="15">
      <c r="A1260" s="84" t="s">
        <v>5387</v>
      </c>
      <c r="B1260" s="84">
        <v>2</v>
      </c>
      <c r="C1260" s="123">
        <v>0</v>
      </c>
      <c r="D1260" s="84" t="s">
        <v>4041</v>
      </c>
      <c r="E1260" s="84" t="b">
        <v>0</v>
      </c>
      <c r="F1260" s="84" t="b">
        <v>0</v>
      </c>
      <c r="G126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8"/>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5394</v>
      </c>
      <c r="B1" s="13" t="s">
        <v>5395</v>
      </c>
      <c r="C1" s="13" t="s">
        <v>5388</v>
      </c>
      <c r="D1" s="13" t="s">
        <v>5389</v>
      </c>
      <c r="E1" s="13" t="s">
        <v>5396</v>
      </c>
      <c r="F1" s="13" t="s">
        <v>144</v>
      </c>
      <c r="G1" s="13" t="s">
        <v>5397</v>
      </c>
      <c r="H1" s="13" t="s">
        <v>5398</v>
      </c>
      <c r="I1" s="13" t="s">
        <v>5399</v>
      </c>
      <c r="J1" s="13" t="s">
        <v>5400</v>
      </c>
      <c r="K1" s="13" t="s">
        <v>5401</v>
      </c>
      <c r="L1" s="13" t="s">
        <v>5402</v>
      </c>
    </row>
    <row r="2" spans="1:12" ht="15">
      <c r="A2" s="84" t="s">
        <v>4116</v>
      </c>
      <c r="B2" s="84" t="s">
        <v>4147</v>
      </c>
      <c r="C2" s="84">
        <v>186</v>
      </c>
      <c r="D2" s="123">
        <v>0.007246346443505413</v>
      </c>
      <c r="E2" s="123">
        <v>1.1213473703211805</v>
      </c>
      <c r="F2" s="84" t="s">
        <v>5390</v>
      </c>
      <c r="G2" s="84" t="b">
        <v>0</v>
      </c>
      <c r="H2" s="84" t="b">
        <v>0</v>
      </c>
      <c r="I2" s="84" t="b">
        <v>0</v>
      </c>
      <c r="J2" s="84" t="b">
        <v>0</v>
      </c>
      <c r="K2" s="84" t="b">
        <v>1</v>
      </c>
      <c r="L2" s="84" t="b">
        <v>0</v>
      </c>
    </row>
    <row r="3" spans="1:12" ht="15">
      <c r="A3" s="84" t="s">
        <v>4149</v>
      </c>
      <c r="B3" s="84" t="s">
        <v>4116</v>
      </c>
      <c r="C3" s="84">
        <v>28</v>
      </c>
      <c r="D3" s="123">
        <v>0.006986562116914492</v>
      </c>
      <c r="E3" s="123">
        <v>1.190486187226964</v>
      </c>
      <c r="F3" s="84" t="s">
        <v>5390</v>
      </c>
      <c r="G3" s="84" t="b">
        <v>0</v>
      </c>
      <c r="H3" s="84" t="b">
        <v>0</v>
      </c>
      <c r="I3" s="84" t="b">
        <v>0</v>
      </c>
      <c r="J3" s="84" t="b">
        <v>0</v>
      </c>
      <c r="K3" s="84" t="b">
        <v>0</v>
      </c>
      <c r="L3" s="84" t="b">
        <v>0</v>
      </c>
    </row>
    <row r="4" spans="1:12" ht="15">
      <c r="A4" s="84" t="s">
        <v>4148</v>
      </c>
      <c r="B4" s="84" t="s">
        <v>4116</v>
      </c>
      <c r="C4" s="84">
        <v>20</v>
      </c>
      <c r="D4" s="123">
        <v>0.0058602591070683</v>
      </c>
      <c r="E4" s="123">
        <v>1.018029212826377</v>
      </c>
      <c r="F4" s="84" t="s">
        <v>5390</v>
      </c>
      <c r="G4" s="84" t="b">
        <v>0</v>
      </c>
      <c r="H4" s="84" t="b">
        <v>0</v>
      </c>
      <c r="I4" s="84" t="b">
        <v>0</v>
      </c>
      <c r="J4" s="84" t="b">
        <v>0</v>
      </c>
      <c r="K4" s="84" t="b">
        <v>0</v>
      </c>
      <c r="L4" s="84" t="b">
        <v>0</v>
      </c>
    </row>
    <row r="5" spans="1:12" ht="15">
      <c r="A5" s="84" t="s">
        <v>4147</v>
      </c>
      <c r="B5" s="84" t="s">
        <v>4159</v>
      </c>
      <c r="C5" s="84">
        <v>18</v>
      </c>
      <c r="D5" s="123">
        <v>0.005383391183265244</v>
      </c>
      <c r="E5" s="123">
        <v>1.2144809196699726</v>
      </c>
      <c r="F5" s="84" t="s">
        <v>5390</v>
      </c>
      <c r="G5" s="84" t="b">
        <v>0</v>
      </c>
      <c r="H5" s="84" t="b">
        <v>1</v>
      </c>
      <c r="I5" s="84" t="b">
        <v>0</v>
      </c>
      <c r="J5" s="84" t="b">
        <v>0</v>
      </c>
      <c r="K5" s="84" t="b">
        <v>0</v>
      </c>
      <c r="L5" s="84" t="b">
        <v>0</v>
      </c>
    </row>
    <row r="6" spans="1:12" ht="15">
      <c r="A6" s="84" t="s">
        <v>4159</v>
      </c>
      <c r="B6" s="84" t="s">
        <v>4160</v>
      </c>
      <c r="C6" s="84">
        <v>16</v>
      </c>
      <c r="D6" s="123">
        <v>0.004996610667046806</v>
      </c>
      <c r="E6" s="123">
        <v>2.1032634416220395</v>
      </c>
      <c r="F6" s="84" t="s">
        <v>5390</v>
      </c>
      <c r="G6" s="84" t="b">
        <v>0</v>
      </c>
      <c r="H6" s="84" t="b">
        <v>0</v>
      </c>
      <c r="I6" s="84" t="b">
        <v>0</v>
      </c>
      <c r="J6" s="84" t="b">
        <v>0</v>
      </c>
      <c r="K6" s="84" t="b">
        <v>0</v>
      </c>
      <c r="L6" s="84" t="b">
        <v>0</v>
      </c>
    </row>
    <row r="7" spans="1:12" ht="15">
      <c r="A7" s="84" t="s">
        <v>4153</v>
      </c>
      <c r="B7" s="84" t="s">
        <v>4154</v>
      </c>
      <c r="C7" s="84">
        <v>15</v>
      </c>
      <c r="D7" s="123">
        <v>0.004792904849014349</v>
      </c>
      <c r="E7" s="123">
        <v>2.3820170425748683</v>
      </c>
      <c r="F7" s="84" t="s">
        <v>5390</v>
      </c>
      <c r="G7" s="84" t="b">
        <v>0</v>
      </c>
      <c r="H7" s="84" t="b">
        <v>0</v>
      </c>
      <c r="I7" s="84" t="b">
        <v>0</v>
      </c>
      <c r="J7" s="84" t="b">
        <v>0</v>
      </c>
      <c r="K7" s="84" t="b">
        <v>0</v>
      </c>
      <c r="L7" s="84" t="b">
        <v>0</v>
      </c>
    </row>
    <row r="8" spans="1:12" ht="15">
      <c r="A8" s="84" t="s">
        <v>4178</v>
      </c>
      <c r="B8" s="84" t="s">
        <v>4148</v>
      </c>
      <c r="C8" s="84">
        <v>14</v>
      </c>
      <c r="D8" s="123">
        <v>0.004581715960134864</v>
      </c>
      <c r="E8" s="123">
        <v>1.779957051246906</v>
      </c>
      <c r="F8" s="84" t="s">
        <v>5390</v>
      </c>
      <c r="G8" s="84" t="b">
        <v>0</v>
      </c>
      <c r="H8" s="84" t="b">
        <v>0</v>
      </c>
      <c r="I8" s="84" t="b">
        <v>0</v>
      </c>
      <c r="J8" s="84" t="b">
        <v>0</v>
      </c>
      <c r="K8" s="84" t="b">
        <v>0</v>
      </c>
      <c r="L8" s="84" t="b">
        <v>0</v>
      </c>
    </row>
    <row r="9" spans="1:12" ht="15">
      <c r="A9" s="84" t="s">
        <v>4174</v>
      </c>
      <c r="B9" s="84" t="s">
        <v>4158</v>
      </c>
      <c r="C9" s="84">
        <v>13</v>
      </c>
      <c r="D9" s="123">
        <v>0.004362508613912034</v>
      </c>
      <c r="E9" s="123">
        <v>1.844682380883561</v>
      </c>
      <c r="F9" s="84" t="s">
        <v>5390</v>
      </c>
      <c r="G9" s="84" t="b">
        <v>0</v>
      </c>
      <c r="H9" s="84" t="b">
        <v>0</v>
      </c>
      <c r="I9" s="84" t="b">
        <v>0</v>
      </c>
      <c r="J9" s="84" t="b">
        <v>0</v>
      </c>
      <c r="K9" s="84" t="b">
        <v>0</v>
      </c>
      <c r="L9" s="84" t="b">
        <v>0</v>
      </c>
    </row>
    <row r="10" spans="1:12" ht="15">
      <c r="A10" s="84" t="s">
        <v>4182</v>
      </c>
      <c r="B10" s="84" t="s">
        <v>934</v>
      </c>
      <c r="C10" s="84">
        <v>13</v>
      </c>
      <c r="D10" s="123">
        <v>0.004362508613912034</v>
      </c>
      <c r="E10" s="123">
        <v>1.9899065775635545</v>
      </c>
      <c r="F10" s="84" t="s">
        <v>5390</v>
      </c>
      <c r="G10" s="84" t="b">
        <v>0</v>
      </c>
      <c r="H10" s="84" t="b">
        <v>0</v>
      </c>
      <c r="I10" s="84" t="b">
        <v>0</v>
      </c>
      <c r="J10" s="84" t="b">
        <v>0</v>
      </c>
      <c r="K10" s="84" t="b">
        <v>0</v>
      </c>
      <c r="L10" s="84" t="b">
        <v>0</v>
      </c>
    </row>
    <row r="11" spans="1:12" ht="15">
      <c r="A11" s="84" t="s">
        <v>934</v>
      </c>
      <c r="B11" s="84" t="s">
        <v>4183</v>
      </c>
      <c r="C11" s="84">
        <v>13</v>
      </c>
      <c r="D11" s="123">
        <v>0.004362508613912034</v>
      </c>
      <c r="E11" s="123">
        <v>1.8881480746646515</v>
      </c>
      <c r="F11" s="84" t="s">
        <v>5390</v>
      </c>
      <c r="G11" s="84" t="b">
        <v>0</v>
      </c>
      <c r="H11" s="84" t="b">
        <v>0</v>
      </c>
      <c r="I11" s="84" t="b">
        <v>0</v>
      </c>
      <c r="J11" s="84" t="b">
        <v>0</v>
      </c>
      <c r="K11" s="84" t="b">
        <v>0</v>
      </c>
      <c r="L11" s="84" t="b">
        <v>0</v>
      </c>
    </row>
    <row r="12" spans="1:12" ht="15">
      <c r="A12" s="84" t="s">
        <v>4147</v>
      </c>
      <c r="B12" s="84" t="s">
        <v>4153</v>
      </c>
      <c r="C12" s="84">
        <v>12</v>
      </c>
      <c r="D12" s="123">
        <v>0.0041346648286166125</v>
      </c>
      <c r="E12" s="123">
        <v>1.1410520025114392</v>
      </c>
      <c r="F12" s="84" t="s">
        <v>5390</v>
      </c>
      <c r="G12" s="84" t="b">
        <v>0</v>
      </c>
      <c r="H12" s="84" t="b">
        <v>1</v>
      </c>
      <c r="I12" s="84" t="b">
        <v>0</v>
      </c>
      <c r="J12" s="84" t="b">
        <v>0</v>
      </c>
      <c r="K12" s="84" t="b">
        <v>0</v>
      </c>
      <c r="L12" s="84" t="b">
        <v>0</v>
      </c>
    </row>
    <row r="13" spans="1:12" ht="15">
      <c r="A13" s="84" t="s">
        <v>4154</v>
      </c>
      <c r="B13" s="84" t="s">
        <v>4174</v>
      </c>
      <c r="C13" s="84">
        <v>12</v>
      </c>
      <c r="D13" s="123">
        <v>0.0041346648286166125</v>
      </c>
      <c r="E13" s="123">
        <v>2.080987046910887</v>
      </c>
      <c r="F13" s="84" t="s">
        <v>5390</v>
      </c>
      <c r="G13" s="84" t="b">
        <v>0</v>
      </c>
      <c r="H13" s="84" t="b">
        <v>0</v>
      </c>
      <c r="I13" s="84" t="b">
        <v>0</v>
      </c>
      <c r="J13" s="84" t="b">
        <v>0</v>
      </c>
      <c r="K13" s="84" t="b">
        <v>0</v>
      </c>
      <c r="L13" s="84" t="b">
        <v>0</v>
      </c>
    </row>
    <row r="14" spans="1:12" ht="15">
      <c r="A14" s="84" t="s">
        <v>4158</v>
      </c>
      <c r="B14" s="84" t="s">
        <v>4123</v>
      </c>
      <c r="C14" s="84">
        <v>12</v>
      </c>
      <c r="D14" s="123">
        <v>0.0041346648286166125</v>
      </c>
      <c r="E14" s="123">
        <v>2.1109502702883303</v>
      </c>
      <c r="F14" s="84" t="s">
        <v>5390</v>
      </c>
      <c r="G14" s="84" t="b">
        <v>0</v>
      </c>
      <c r="H14" s="84" t="b">
        <v>0</v>
      </c>
      <c r="I14" s="84" t="b">
        <v>0</v>
      </c>
      <c r="J14" s="84" t="b">
        <v>0</v>
      </c>
      <c r="K14" s="84" t="b">
        <v>0</v>
      </c>
      <c r="L14" s="84" t="b">
        <v>0</v>
      </c>
    </row>
    <row r="15" spans="1:12" ht="15">
      <c r="A15" s="84" t="s">
        <v>4160</v>
      </c>
      <c r="B15" s="84" t="s">
        <v>431</v>
      </c>
      <c r="C15" s="84">
        <v>12</v>
      </c>
      <c r="D15" s="123">
        <v>0.0041346648286166125</v>
      </c>
      <c r="E15" s="123">
        <v>2.0644179454776945</v>
      </c>
      <c r="F15" s="84" t="s">
        <v>5390</v>
      </c>
      <c r="G15" s="84" t="b">
        <v>0</v>
      </c>
      <c r="H15" s="84" t="b">
        <v>0</v>
      </c>
      <c r="I15" s="84" t="b">
        <v>0</v>
      </c>
      <c r="J15" s="84" t="b">
        <v>0</v>
      </c>
      <c r="K15" s="84" t="b">
        <v>0</v>
      </c>
      <c r="L15" s="84" t="b">
        <v>0</v>
      </c>
    </row>
    <row r="16" spans="1:12" ht="15">
      <c r="A16" s="84" t="s">
        <v>431</v>
      </c>
      <c r="B16" s="84" t="s">
        <v>4161</v>
      </c>
      <c r="C16" s="84">
        <v>12</v>
      </c>
      <c r="D16" s="123">
        <v>0.0041346648286166125</v>
      </c>
      <c r="E16" s="123">
        <v>2.2307493672442193</v>
      </c>
      <c r="F16" s="84" t="s">
        <v>5390</v>
      </c>
      <c r="G16" s="84" t="b">
        <v>0</v>
      </c>
      <c r="H16" s="84" t="b">
        <v>0</v>
      </c>
      <c r="I16" s="84" t="b">
        <v>0</v>
      </c>
      <c r="J16" s="84" t="b">
        <v>0</v>
      </c>
      <c r="K16" s="84" t="b">
        <v>0</v>
      </c>
      <c r="L16" s="84" t="b">
        <v>0</v>
      </c>
    </row>
    <row r="17" spans="1:12" ht="15">
      <c r="A17" s="84" t="s">
        <v>4161</v>
      </c>
      <c r="B17" s="84" t="s">
        <v>4158</v>
      </c>
      <c r="C17" s="84">
        <v>12</v>
      </c>
      <c r="D17" s="123">
        <v>0.0041346648286166125</v>
      </c>
      <c r="E17" s="123">
        <v>2.014040257280274</v>
      </c>
      <c r="F17" s="84" t="s">
        <v>5390</v>
      </c>
      <c r="G17" s="84" t="b">
        <v>0</v>
      </c>
      <c r="H17" s="84" t="b">
        <v>0</v>
      </c>
      <c r="I17" s="84" t="b">
        <v>0</v>
      </c>
      <c r="J17" s="84" t="b">
        <v>0</v>
      </c>
      <c r="K17" s="84" t="b">
        <v>0</v>
      </c>
      <c r="L17" s="84" t="b">
        <v>0</v>
      </c>
    </row>
    <row r="18" spans="1:12" ht="15">
      <c r="A18" s="84" t="s">
        <v>4940</v>
      </c>
      <c r="B18" s="84" t="s">
        <v>4935</v>
      </c>
      <c r="C18" s="84">
        <v>12</v>
      </c>
      <c r="D18" s="123">
        <v>0.0041346648286166125</v>
      </c>
      <c r="E18" s="123">
        <v>2.4119802659523115</v>
      </c>
      <c r="F18" s="84" t="s">
        <v>5390</v>
      </c>
      <c r="G18" s="84" t="b">
        <v>0</v>
      </c>
      <c r="H18" s="84" t="b">
        <v>0</v>
      </c>
      <c r="I18" s="84" t="b">
        <v>0</v>
      </c>
      <c r="J18" s="84" t="b">
        <v>0</v>
      </c>
      <c r="K18" s="84" t="b">
        <v>1</v>
      </c>
      <c r="L18" s="84" t="b">
        <v>0</v>
      </c>
    </row>
    <row r="19" spans="1:12" ht="15">
      <c r="A19" s="84" t="s">
        <v>4935</v>
      </c>
      <c r="B19" s="84" t="s">
        <v>4941</v>
      </c>
      <c r="C19" s="84">
        <v>12</v>
      </c>
      <c r="D19" s="123">
        <v>0.0041346648286166125</v>
      </c>
      <c r="E19" s="123">
        <v>2.4119802659523115</v>
      </c>
      <c r="F19" s="84" t="s">
        <v>5390</v>
      </c>
      <c r="G19" s="84" t="b">
        <v>0</v>
      </c>
      <c r="H19" s="84" t="b">
        <v>1</v>
      </c>
      <c r="I19" s="84" t="b">
        <v>0</v>
      </c>
      <c r="J19" s="84" t="b">
        <v>0</v>
      </c>
      <c r="K19" s="84" t="b">
        <v>0</v>
      </c>
      <c r="L19" s="84" t="b">
        <v>0</v>
      </c>
    </row>
    <row r="20" spans="1:12" ht="15">
      <c r="A20" s="84" t="s">
        <v>4941</v>
      </c>
      <c r="B20" s="84" t="s">
        <v>4938</v>
      </c>
      <c r="C20" s="84">
        <v>12</v>
      </c>
      <c r="D20" s="123">
        <v>0.0041346648286166125</v>
      </c>
      <c r="E20" s="123">
        <v>2.4441649493237128</v>
      </c>
      <c r="F20" s="84" t="s">
        <v>5390</v>
      </c>
      <c r="G20" s="84" t="b">
        <v>0</v>
      </c>
      <c r="H20" s="84" t="b">
        <v>0</v>
      </c>
      <c r="I20" s="84" t="b">
        <v>0</v>
      </c>
      <c r="J20" s="84" t="b">
        <v>0</v>
      </c>
      <c r="K20" s="84" t="b">
        <v>0</v>
      </c>
      <c r="L20" s="84" t="b">
        <v>0</v>
      </c>
    </row>
    <row r="21" spans="1:12" ht="15">
      <c r="A21" s="84" t="s">
        <v>4938</v>
      </c>
      <c r="B21" s="84" t="s">
        <v>4934</v>
      </c>
      <c r="C21" s="84">
        <v>12</v>
      </c>
      <c r="D21" s="123">
        <v>0.0041346648286166125</v>
      </c>
      <c r="E21" s="123">
        <v>2.3772181596930997</v>
      </c>
      <c r="F21" s="84" t="s">
        <v>5390</v>
      </c>
      <c r="G21" s="84" t="b">
        <v>0</v>
      </c>
      <c r="H21" s="84" t="b">
        <v>0</v>
      </c>
      <c r="I21" s="84" t="b">
        <v>0</v>
      </c>
      <c r="J21" s="84" t="b">
        <v>0</v>
      </c>
      <c r="K21" s="84" t="b">
        <v>0</v>
      </c>
      <c r="L21" s="84" t="b">
        <v>0</v>
      </c>
    </row>
    <row r="22" spans="1:12" ht="15">
      <c r="A22" s="84" t="s">
        <v>343</v>
      </c>
      <c r="B22" s="84" t="s">
        <v>4116</v>
      </c>
      <c r="C22" s="84">
        <v>10</v>
      </c>
      <c r="D22" s="123">
        <v>0.003650051043598275</v>
      </c>
      <c r="E22" s="123">
        <v>1.018029212826377</v>
      </c>
      <c r="F22" s="84" t="s">
        <v>5390</v>
      </c>
      <c r="G22" s="84" t="b">
        <v>0</v>
      </c>
      <c r="H22" s="84" t="b">
        <v>0</v>
      </c>
      <c r="I22" s="84" t="b">
        <v>0</v>
      </c>
      <c r="J22" s="84" t="b">
        <v>0</v>
      </c>
      <c r="K22" s="84" t="b">
        <v>0</v>
      </c>
      <c r="L22" s="84" t="b">
        <v>0</v>
      </c>
    </row>
    <row r="23" spans="1:12" ht="15">
      <c r="A23" s="84" t="s">
        <v>4185</v>
      </c>
      <c r="B23" s="84" t="s">
        <v>4186</v>
      </c>
      <c r="C23" s="84">
        <v>10</v>
      </c>
      <c r="D23" s="123">
        <v>0.003650051043598275</v>
      </c>
      <c r="E23" s="123">
        <v>2.3705875807940866</v>
      </c>
      <c r="F23" s="84" t="s">
        <v>5390</v>
      </c>
      <c r="G23" s="84" t="b">
        <v>0</v>
      </c>
      <c r="H23" s="84" t="b">
        <v>0</v>
      </c>
      <c r="I23" s="84" t="b">
        <v>0</v>
      </c>
      <c r="J23" s="84" t="b">
        <v>0</v>
      </c>
      <c r="K23" s="84" t="b">
        <v>0</v>
      </c>
      <c r="L23" s="84" t="b">
        <v>0</v>
      </c>
    </row>
    <row r="24" spans="1:12" ht="15">
      <c r="A24" s="84" t="s">
        <v>4186</v>
      </c>
      <c r="B24" s="84" t="s">
        <v>934</v>
      </c>
      <c r="C24" s="84">
        <v>10</v>
      </c>
      <c r="D24" s="123">
        <v>0.003650051043598275</v>
      </c>
      <c r="E24" s="123">
        <v>1.9485138924053296</v>
      </c>
      <c r="F24" s="84" t="s">
        <v>5390</v>
      </c>
      <c r="G24" s="84" t="b">
        <v>0</v>
      </c>
      <c r="H24" s="84" t="b">
        <v>0</v>
      </c>
      <c r="I24" s="84" t="b">
        <v>0</v>
      </c>
      <c r="J24" s="84" t="b">
        <v>0</v>
      </c>
      <c r="K24" s="84" t="b">
        <v>0</v>
      </c>
      <c r="L24" s="84" t="b">
        <v>0</v>
      </c>
    </row>
    <row r="25" spans="1:12" ht="15">
      <c r="A25" s="84" t="s">
        <v>4188</v>
      </c>
      <c r="B25" s="84" t="s">
        <v>4189</v>
      </c>
      <c r="C25" s="84">
        <v>10</v>
      </c>
      <c r="D25" s="123">
        <v>0.003650051043598275</v>
      </c>
      <c r="E25" s="123">
        <v>2.4789270555829246</v>
      </c>
      <c r="F25" s="84" t="s">
        <v>5390</v>
      </c>
      <c r="G25" s="84" t="b">
        <v>0</v>
      </c>
      <c r="H25" s="84" t="b">
        <v>0</v>
      </c>
      <c r="I25" s="84" t="b">
        <v>0</v>
      </c>
      <c r="J25" s="84" t="b">
        <v>0</v>
      </c>
      <c r="K25" s="84" t="b">
        <v>0</v>
      </c>
      <c r="L25" s="84" t="b">
        <v>0</v>
      </c>
    </row>
    <row r="26" spans="1:12" ht="15">
      <c r="A26" s="84" t="s">
        <v>4189</v>
      </c>
      <c r="B26" s="84" t="s">
        <v>4190</v>
      </c>
      <c r="C26" s="84">
        <v>10</v>
      </c>
      <c r="D26" s="123">
        <v>0.003650051043598275</v>
      </c>
      <c r="E26" s="123">
        <v>2.4789270555829246</v>
      </c>
      <c r="F26" s="84" t="s">
        <v>5390</v>
      </c>
      <c r="G26" s="84" t="b">
        <v>0</v>
      </c>
      <c r="H26" s="84" t="b">
        <v>0</v>
      </c>
      <c r="I26" s="84" t="b">
        <v>0</v>
      </c>
      <c r="J26" s="84" t="b">
        <v>0</v>
      </c>
      <c r="K26" s="84" t="b">
        <v>0</v>
      </c>
      <c r="L26" s="84" t="b">
        <v>0</v>
      </c>
    </row>
    <row r="27" spans="1:12" ht="15">
      <c r="A27" s="84" t="s">
        <v>934</v>
      </c>
      <c r="B27" s="84" t="s">
        <v>4152</v>
      </c>
      <c r="C27" s="84">
        <v>9</v>
      </c>
      <c r="D27" s="123">
        <v>0.0033914037427110904</v>
      </c>
      <c r="E27" s="123">
        <v>1.4554459597334017</v>
      </c>
      <c r="F27" s="84" t="s">
        <v>5390</v>
      </c>
      <c r="G27" s="84" t="b">
        <v>0</v>
      </c>
      <c r="H27" s="84" t="b">
        <v>0</v>
      </c>
      <c r="I27" s="84" t="b">
        <v>0</v>
      </c>
      <c r="J27" s="84" t="b">
        <v>0</v>
      </c>
      <c r="K27" s="84" t="b">
        <v>0</v>
      </c>
      <c r="L27" s="84" t="b">
        <v>0</v>
      </c>
    </row>
    <row r="28" spans="1:12" ht="15">
      <c r="A28" s="84" t="s">
        <v>4158</v>
      </c>
      <c r="B28" s="84" t="s">
        <v>4162</v>
      </c>
      <c r="C28" s="84">
        <v>9</v>
      </c>
      <c r="D28" s="123">
        <v>0.0033914037427110904</v>
      </c>
      <c r="E28" s="123">
        <v>2.1109502702883303</v>
      </c>
      <c r="F28" s="84" t="s">
        <v>5390</v>
      </c>
      <c r="G28" s="84" t="b">
        <v>0</v>
      </c>
      <c r="H28" s="84" t="b">
        <v>0</v>
      </c>
      <c r="I28" s="84" t="b">
        <v>0</v>
      </c>
      <c r="J28" s="84" t="b">
        <v>0</v>
      </c>
      <c r="K28" s="84" t="b">
        <v>0</v>
      </c>
      <c r="L28" s="84" t="b">
        <v>0</v>
      </c>
    </row>
    <row r="29" spans="1:12" ht="15">
      <c r="A29" s="84" t="s">
        <v>4175</v>
      </c>
      <c r="B29" s="84" t="s">
        <v>4176</v>
      </c>
      <c r="C29" s="84">
        <v>8</v>
      </c>
      <c r="D29" s="123">
        <v>0.0031202681344820416</v>
      </c>
      <c r="E29" s="123">
        <v>2.2765068578048946</v>
      </c>
      <c r="F29" s="84" t="s">
        <v>5390</v>
      </c>
      <c r="G29" s="84" t="b">
        <v>0</v>
      </c>
      <c r="H29" s="84" t="b">
        <v>0</v>
      </c>
      <c r="I29" s="84" t="b">
        <v>0</v>
      </c>
      <c r="J29" s="84" t="b">
        <v>0</v>
      </c>
      <c r="K29" s="84" t="b">
        <v>0</v>
      </c>
      <c r="L29" s="84" t="b">
        <v>0</v>
      </c>
    </row>
    <row r="30" spans="1:12" ht="15">
      <c r="A30" s="84" t="s">
        <v>4207</v>
      </c>
      <c r="B30" s="84" t="s">
        <v>4116</v>
      </c>
      <c r="C30" s="84">
        <v>8</v>
      </c>
      <c r="D30" s="123">
        <v>0.0031202681344820416</v>
      </c>
      <c r="E30" s="123">
        <v>0.9211191998183205</v>
      </c>
      <c r="F30" s="84" t="s">
        <v>5390</v>
      </c>
      <c r="G30" s="84" t="b">
        <v>0</v>
      </c>
      <c r="H30" s="84" t="b">
        <v>0</v>
      </c>
      <c r="I30" s="84" t="b">
        <v>0</v>
      </c>
      <c r="J30" s="84" t="b">
        <v>0</v>
      </c>
      <c r="K30" s="84" t="b">
        <v>0</v>
      </c>
      <c r="L30" s="84" t="b">
        <v>0</v>
      </c>
    </row>
    <row r="31" spans="1:12" ht="15">
      <c r="A31" s="84" t="s">
        <v>4183</v>
      </c>
      <c r="B31" s="84" t="s">
        <v>4184</v>
      </c>
      <c r="C31" s="84">
        <v>8</v>
      </c>
      <c r="D31" s="123">
        <v>0.0031202681344820416</v>
      </c>
      <c r="E31" s="123">
        <v>2.3028357965272437</v>
      </c>
      <c r="F31" s="84" t="s">
        <v>5390</v>
      </c>
      <c r="G31" s="84" t="b">
        <v>0</v>
      </c>
      <c r="H31" s="84" t="b">
        <v>0</v>
      </c>
      <c r="I31" s="84" t="b">
        <v>0</v>
      </c>
      <c r="J31" s="84" t="b">
        <v>0</v>
      </c>
      <c r="K31" s="84" t="b">
        <v>0</v>
      </c>
      <c r="L31" s="84" t="b">
        <v>0</v>
      </c>
    </row>
    <row r="32" spans="1:12" ht="15">
      <c r="A32" s="84" t="s">
        <v>4184</v>
      </c>
      <c r="B32" s="84" t="s">
        <v>4185</v>
      </c>
      <c r="C32" s="84">
        <v>8</v>
      </c>
      <c r="D32" s="123">
        <v>0.0031202681344820416</v>
      </c>
      <c r="E32" s="123">
        <v>2.3930124268763318</v>
      </c>
      <c r="F32" s="84" t="s">
        <v>5390</v>
      </c>
      <c r="G32" s="84" t="b">
        <v>0</v>
      </c>
      <c r="H32" s="84" t="b">
        <v>0</v>
      </c>
      <c r="I32" s="84" t="b">
        <v>0</v>
      </c>
      <c r="J32" s="84" t="b">
        <v>0</v>
      </c>
      <c r="K32" s="84" t="b">
        <v>0</v>
      </c>
      <c r="L32" s="84" t="b">
        <v>0</v>
      </c>
    </row>
    <row r="33" spans="1:12" ht="15">
      <c r="A33" s="84" t="s">
        <v>934</v>
      </c>
      <c r="B33" s="84" t="s">
        <v>4187</v>
      </c>
      <c r="C33" s="84">
        <v>8</v>
      </c>
      <c r="D33" s="123">
        <v>0.0031202681344820416</v>
      </c>
      <c r="E33" s="123">
        <v>1.9783247050137394</v>
      </c>
      <c r="F33" s="84" t="s">
        <v>5390</v>
      </c>
      <c r="G33" s="84" t="b">
        <v>0</v>
      </c>
      <c r="H33" s="84" t="b">
        <v>0</v>
      </c>
      <c r="I33" s="84" t="b">
        <v>0</v>
      </c>
      <c r="J33" s="84" t="b">
        <v>1</v>
      </c>
      <c r="K33" s="84" t="b">
        <v>0</v>
      </c>
      <c r="L33" s="84" t="b">
        <v>0</v>
      </c>
    </row>
    <row r="34" spans="1:12" ht="15">
      <c r="A34" s="84" t="s">
        <v>4187</v>
      </c>
      <c r="B34" s="84" t="s">
        <v>4188</v>
      </c>
      <c r="C34" s="84">
        <v>8</v>
      </c>
      <c r="D34" s="123">
        <v>0.0031202681344820416</v>
      </c>
      <c r="E34" s="123">
        <v>2.655018314638606</v>
      </c>
      <c r="F34" s="84" t="s">
        <v>5390</v>
      </c>
      <c r="G34" s="84" t="b">
        <v>1</v>
      </c>
      <c r="H34" s="84" t="b">
        <v>0</v>
      </c>
      <c r="I34" s="84" t="b">
        <v>0</v>
      </c>
      <c r="J34" s="84" t="b">
        <v>0</v>
      </c>
      <c r="K34" s="84" t="b">
        <v>0</v>
      </c>
      <c r="L34" s="84" t="b">
        <v>0</v>
      </c>
    </row>
    <row r="35" spans="1:12" ht="15">
      <c r="A35" s="84" t="s">
        <v>4190</v>
      </c>
      <c r="B35" s="84" t="s">
        <v>4940</v>
      </c>
      <c r="C35" s="84">
        <v>8</v>
      </c>
      <c r="D35" s="123">
        <v>0.0031202681344820416</v>
      </c>
      <c r="E35" s="123">
        <v>2.3820170425748683</v>
      </c>
      <c r="F35" s="84" t="s">
        <v>5390</v>
      </c>
      <c r="G35" s="84" t="b">
        <v>0</v>
      </c>
      <c r="H35" s="84" t="b">
        <v>0</v>
      </c>
      <c r="I35" s="84" t="b">
        <v>0</v>
      </c>
      <c r="J35" s="84" t="b">
        <v>0</v>
      </c>
      <c r="K35" s="84" t="b">
        <v>0</v>
      </c>
      <c r="L35" s="84" t="b">
        <v>0</v>
      </c>
    </row>
    <row r="36" spans="1:12" ht="15">
      <c r="A36" s="84" t="s">
        <v>521</v>
      </c>
      <c r="B36" s="84" t="s">
        <v>4173</v>
      </c>
      <c r="C36" s="84">
        <v>7</v>
      </c>
      <c r="D36" s="123">
        <v>0.002835075430906241</v>
      </c>
      <c r="E36" s="123">
        <v>2.7130102616162928</v>
      </c>
      <c r="F36" s="84" t="s">
        <v>5390</v>
      </c>
      <c r="G36" s="84" t="b">
        <v>0</v>
      </c>
      <c r="H36" s="84" t="b">
        <v>0</v>
      </c>
      <c r="I36" s="84" t="b">
        <v>0</v>
      </c>
      <c r="J36" s="84" t="b">
        <v>0</v>
      </c>
      <c r="K36" s="84" t="b">
        <v>0</v>
      </c>
      <c r="L36" s="84" t="b">
        <v>0</v>
      </c>
    </row>
    <row r="37" spans="1:12" ht="15">
      <c r="A37" s="84" t="s">
        <v>4173</v>
      </c>
      <c r="B37" s="84" t="s">
        <v>4174</v>
      </c>
      <c r="C37" s="84">
        <v>7</v>
      </c>
      <c r="D37" s="123">
        <v>0.002835075430906241</v>
      </c>
      <c r="E37" s="123">
        <v>2.177897059918944</v>
      </c>
      <c r="F37" s="84" t="s">
        <v>5390</v>
      </c>
      <c r="G37" s="84" t="b">
        <v>0</v>
      </c>
      <c r="H37" s="84" t="b">
        <v>0</v>
      </c>
      <c r="I37" s="84" t="b">
        <v>0</v>
      </c>
      <c r="J37" s="84" t="b">
        <v>0</v>
      </c>
      <c r="K37" s="84" t="b">
        <v>0</v>
      </c>
      <c r="L37" s="84" t="b">
        <v>0</v>
      </c>
    </row>
    <row r="38" spans="1:12" ht="15">
      <c r="A38" s="84" t="s">
        <v>4174</v>
      </c>
      <c r="B38" s="84" t="s">
        <v>4175</v>
      </c>
      <c r="C38" s="84">
        <v>7</v>
      </c>
      <c r="D38" s="123">
        <v>0.002835075430906241</v>
      </c>
      <c r="E38" s="123">
        <v>1.7677225948298945</v>
      </c>
      <c r="F38" s="84" t="s">
        <v>5390</v>
      </c>
      <c r="G38" s="84" t="b">
        <v>0</v>
      </c>
      <c r="H38" s="84" t="b">
        <v>0</v>
      </c>
      <c r="I38" s="84" t="b">
        <v>0</v>
      </c>
      <c r="J38" s="84" t="b">
        <v>0</v>
      </c>
      <c r="K38" s="84" t="b">
        <v>0</v>
      </c>
      <c r="L38" s="84" t="b">
        <v>0</v>
      </c>
    </row>
    <row r="39" spans="1:12" ht="15">
      <c r="A39" s="84" t="s">
        <v>4176</v>
      </c>
      <c r="B39" s="84" t="s">
        <v>4177</v>
      </c>
      <c r="C39" s="84">
        <v>7</v>
      </c>
      <c r="D39" s="123">
        <v>0.002835075430906241</v>
      </c>
      <c r="E39" s="123">
        <v>2.603865792191225</v>
      </c>
      <c r="F39" s="84" t="s">
        <v>5390</v>
      </c>
      <c r="G39" s="84" t="b">
        <v>0</v>
      </c>
      <c r="H39" s="84" t="b">
        <v>0</v>
      </c>
      <c r="I39" s="84" t="b">
        <v>0</v>
      </c>
      <c r="J39" s="84" t="b">
        <v>0</v>
      </c>
      <c r="K39" s="84" t="b">
        <v>0</v>
      </c>
      <c r="L39" s="84" t="b">
        <v>0</v>
      </c>
    </row>
    <row r="40" spans="1:12" ht="15">
      <c r="A40" s="84" t="s">
        <v>4177</v>
      </c>
      <c r="B40" s="84" t="s">
        <v>4178</v>
      </c>
      <c r="C40" s="84">
        <v>7</v>
      </c>
      <c r="D40" s="123">
        <v>0.002835075430906241</v>
      </c>
      <c r="E40" s="123">
        <v>2.1963804656129566</v>
      </c>
      <c r="F40" s="84" t="s">
        <v>5390</v>
      </c>
      <c r="G40" s="84" t="b">
        <v>0</v>
      </c>
      <c r="H40" s="84" t="b">
        <v>0</v>
      </c>
      <c r="I40" s="84" t="b">
        <v>0</v>
      </c>
      <c r="J40" s="84" t="b">
        <v>0</v>
      </c>
      <c r="K40" s="84" t="b">
        <v>0</v>
      </c>
      <c r="L40" s="84" t="b">
        <v>0</v>
      </c>
    </row>
    <row r="41" spans="1:12" ht="15">
      <c r="A41" s="84" t="s">
        <v>4148</v>
      </c>
      <c r="B41" s="84" t="s">
        <v>4179</v>
      </c>
      <c r="C41" s="84">
        <v>7</v>
      </c>
      <c r="D41" s="123">
        <v>0.002835075430906241</v>
      </c>
      <c r="E41" s="123">
        <v>1.8717274246025515</v>
      </c>
      <c r="F41" s="84" t="s">
        <v>5390</v>
      </c>
      <c r="G41" s="84" t="b">
        <v>0</v>
      </c>
      <c r="H41" s="84" t="b">
        <v>0</v>
      </c>
      <c r="I41" s="84" t="b">
        <v>0</v>
      </c>
      <c r="J41" s="84" t="b">
        <v>0</v>
      </c>
      <c r="K41" s="84" t="b">
        <v>0</v>
      </c>
      <c r="L41" s="84" t="b">
        <v>0</v>
      </c>
    </row>
    <row r="42" spans="1:12" ht="15">
      <c r="A42" s="84" t="s">
        <v>4179</v>
      </c>
      <c r="B42" s="84" t="s">
        <v>4180</v>
      </c>
      <c r="C42" s="84">
        <v>7</v>
      </c>
      <c r="D42" s="123">
        <v>0.002835075430906241</v>
      </c>
      <c r="E42" s="123">
        <v>2.3618136564865813</v>
      </c>
      <c r="F42" s="84" t="s">
        <v>5390</v>
      </c>
      <c r="G42" s="84" t="b">
        <v>0</v>
      </c>
      <c r="H42" s="84" t="b">
        <v>0</v>
      </c>
      <c r="I42" s="84" t="b">
        <v>0</v>
      </c>
      <c r="J42" s="84" t="b">
        <v>0</v>
      </c>
      <c r="K42" s="84" t="b">
        <v>0</v>
      </c>
      <c r="L42" s="84" t="b">
        <v>0</v>
      </c>
    </row>
    <row r="43" spans="1:12" ht="15">
      <c r="A43" s="84" t="s">
        <v>4180</v>
      </c>
      <c r="B43" s="84" t="s">
        <v>4958</v>
      </c>
      <c r="C43" s="84">
        <v>7</v>
      </c>
      <c r="D43" s="123">
        <v>0.002835075430906241</v>
      </c>
      <c r="E43" s="123">
        <v>2.516715616472325</v>
      </c>
      <c r="F43" s="84" t="s">
        <v>5390</v>
      </c>
      <c r="G43" s="84" t="b">
        <v>0</v>
      </c>
      <c r="H43" s="84" t="b">
        <v>0</v>
      </c>
      <c r="I43" s="84" t="b">
        <v>0</v>
      </c>
      <c r="J43" s="84" t="b">
        <v>0</v>
      </c>
      <c r="K43" s="84" t="b">
        <v>0</v>
      </c>
      <c r="L43" s="84" t="b">
        <v>0</v>
      </c>
    </row>
    <row r="44" spans="1:12" ht="15">
      <c r="A44" s="84" t="s">
        <v>4958</v>
      </c>
      <c r="B44" s="84" t="s">
        <v>4116</v>
      </c>
      <c r="C44" s="84">
        <v>7</v>
      </c>
      <c r="D44" s="123">
        <v>0.002835075430906241</v>
      </c>
      <c r="E44" s="123">
        <v>1.248478134204651</v>
      </c>
      <c r="F44" s="84" t="s">
        <v>5390</v>
      </c>
      <c r="G44" s="84" t="b">
        <v>0</v>
      </c>
      <c r="H44" s="84" t="b">
        <v>0</v>
      </c>
      <c r="I44" s="84" t="b">
        <v>0</v>
      </c>
      <c r="J44" s="84" t="b">
        <v>0</v>
      </c>
      <c r="K44" s="84" t="b">
        <v>0</v>
      </c>
      <c r="L44" s="84" t="b">
        <v>0</v>
      </c>
    </row>
    <row r="45" spans="1:12" ht="15">
      <c r="A45" s="84" t="s">
        <v>4147</v>
      </c>
      <c r="B45" s="84" t="s">
        <v>4959</v>
      </c>
      <c r="C45" s="84">
        <v>7</v>
      </c>
      <c r="D45" s="123">
        <v>0.002835075430906241</v>
      </c>
      <c r="E45" s="123">
        <v>1.2379620155194957</v>
      </c>
      <c r="F45" s="84" t="s">
        <v>5390</v>
      </c>
      <c r="G45" s="84" t="b">
        <v>0</v>
      </c>
      <c r="H45" s="84" t="b">
        <v>1</v>
      </c>
      <c r="I45" s="84" t="b">
        <v>0</v>
      </c>
      <c r="J45" s="84" t="b">
        <v>0</v>
      </c>
      <c r="K45" s="84" t="b">
        <v>1</v>
      </c>
      <c r="L45" s="84" t="b">
        <v>0</v>
      </c>
    </row>
    <row r="46" spans="1:12" ht="15">
      <c r="A46" s="84" t="s">
        <v>4147</v>
      </c>
      <c r="B46" s="84" t="s">
        <v>4972</v>
      </c>
      <c r="C46" s="84">
        <v>7</v>
      </c>
      <c r="D46" s="123">
        <v>0.002835075430906241</v>
      </c>
      <c r="E46" s="123">
        <v>1.2379620155194957</v>
      </c>
      <c r="F46" s="84" t="s">
        <v>5390</v>
      </c>
      <c r="G46" s="84" t="b">
        <v>0</v>
      </c>
      <c r="H46" s="84" t="b">
        <v>1</v>
      </c>
      <c r="I46" s="84" t="b">
        <v>0</v>
      </c>
      <c r="J46" s="84" t="b">
        <v>0</v>
      </c>
      <c r="K46" s="84" t="b">
        <v>0</v>
      </c>
      <c r="L46" s="84" t="b">
        <v>0</v>
      </c>
    </row>
    <row r="47" spans="1:12" ht="15">
      <c r="A47" s="84" t="s">
        <v>4945</v>
      </c>
      <c r="B47" s="84" t="s">
        <v>4973</v>
      </c>
      <c r="C47" s="84">
        <v>7</v>
      </c>
      <c r="D47" s="123">
        <v>0.002835075430906241</v>
      </c>
      <c r="E47" s="123">
        <v>2.5581083016305497</v>
      </c>
      <c r="F47" s="84" t="s">
        <v>5390</v>
      </c>
      <c r="G47" s="84" t="b">
        <v>0</v>
      </c>
      <c r="H47" s="84" t="b">
        <v>0</v>
      </c>
      <c r="I47" s="84" t="b">
        <v>0</v>
      </c>
      <c r="J47" s="84" t="b">
        <v>0</v>
      </c>
      <c r="K47" s="84" t="b">
        <v>0</v>
      </c>
      <c r="L47" s="84" t="b">
        <v>0</v>
      </c>
    </row>
    <row r="48" spans="1:12" ht="15">
      <c r="A48" s="84" t="s">
        <v>4973</v>
      </c>
      <c r="B48" s="84" t="s">
        <v>4957</v>
      </c>
      <c r="C48" s="84">
        <v>7</v>
      </c>
      <c r="D48" s="123">
        <v>0.002835075430906241</v>
      </c>
      <c r="E48" s="123">
        <v>2.655018314638606</v>
      </c>
      <c r="F48" s="84" t="s">
        <v>5390</v>
      </c>
      <c r="G48" s="84" t="b">
        <v>0</v>
      </c>
      <c r="H48" s="84" t="b">
        <v>0</v>
      </c>
      <c r="I48" s="84" t="b">
        <v>0</v>
      </c>
      <c r="J48" s="84" t="b">
        <v>0</v>
      </c>
      <c r="K48" s="84" t="b">
        <v>0</v>
      </c>
      <c r="L48" s="84" t="b">
        <v>0</v>
      </c>
    </row>
    <row r="49" spans="1:12" ht="15">
      <c r="A49" s="84" t="s">
        <v>301</v>
      </c>
      <c r="B49" s="84" t="s">
        <v>4182</v>
      </c>
      <c r="C49" s="84">
        <v>7</v>
      </c>
      <c r="D49" s="123">
        <v>0.002835075430906241</v>
      </c>
      <c r="E49" s="123">
        <v>2.5581083016305497</v>
      </c>
      <c r="F49" s="84" t="s">
        <v>5390</v>
      </c>
      <c r="G49" s="84" t="b">
        <v>0</v>
      </c>
      <c r="H49" s="84" t="b">
        <v>0</v>
      </c>
      <c r="I49" s="84" t="b">
        <v>0</v>
      </c>
      <c r="J49" s="84" t="b">
        <v>0</v>
      </c>
      <c r="K49" s="84" t="b">
        <v>0</v>
      </c>
      <c r="L49" s="84" t="b">
        <v>0</v>
      </c>
    </row>
    <row r="50" spans="1:12" ht="15">
      <c r="A50" s="84" t="s">
        <v>437</v>
      </c>
      <c r="B50" s="84" t="s">
        <v>521</v>
      </c>
      <c r="C50" s="84">
        <v>6</v>
      </c>
      <c r="D50" s="123">
        <v>0.0025338045150272858</v>
      </c>
      <c r="E50" s="123">
        <v>2.779957051246906</v>
      </c>
      <c r="F50" s="84" t="s">
        <v>5390</v>
      </c>
      <c r="G50" s="84" t="b">
        <v>0</v>
      </c>
      <c r="H50" s="84" t="b">
        <v>0</v>
      </c>
      <c r="I50" s="84" t="b">
        <v>0</v>
      </c>
      <c r="J50" s="84" t="b">
        <v>0</v>
      </c>
      <c r="K50" s="84" t="b">
        <v>0</v>
      </c>
      <c r="L50" s="84" t="b">
        <v>0</v>
      </c>
    </row>
    <row r="51" spans="1:12" ht="15">
      <c r="A51" s="84" t="s">
        <v>4116</v>
      </c>
      <c r="B51" s="84" t="s">
        <v>4960</v>
      </c>
      <c r="C51" s="84">
        <v>6</v>
      </c>
      <c r="D51" s="123">
        <v>0.0025338045150272858</v>
      </c>
      <c r="E51" s="123">
        <v>1.1351356548068137</v>
      </c>
      <c r="F51" s="84" t="s">
        <v>5390</v>
      </c>
      <c r="G51" s="84" t="b">
        <v>0</v>
      </c>
      <c r="H51" s="84" t="b">
        <v>0</v>
      </c>
      <c r="I51" s="84" t="b">
        <v>0</v>
      </c>
      <c r="J51" s="84" t="b">
        <v>0</v>
      </c>
      <c r="K51" s="84" t="b">
        <v>0</v>
      </c>
      <c r="L51" s="84" t="b">
        <v>0</v>
      </c>
    </row>
    <row r="52" spans="1:12" ht="15">
      <c r="A52" s="84" t="s">
        <v>4991</v>
      </c>
      <c r="B52" s="84" t="s">
        <v>4992</v>
      </c>
      <c r="C52" s="84">
        <v>6</v>
      </c>
      <c r="D52" s="123">
        <v>0.0025338045150272858</v>
      </c>
      <c r="E52" s="123">
        <v>2.779957051246906</v>
      </c>
      <c r="F52" s="84" t="s">
        <v>5390</v>
      </c>
      <c r="G52" s="84" t="b">
        <v>0</v>
      </c>
      <c r="H52" s="84" t="b">
        <v>0</v>
      </c>
      <c r="I52" s="84" t="b">
        <v>0</v>
      </c>
      <c r="J52" s="84" t="b">
        <v>0</v>
      </c>
      <c r="K52" s="84" t="b">
        <v>0</v>
      </c>
      <c r="L52" s="84" t="b">
        <v>0</v>
      </c>
    </row>
    <row r="53" spans="1:12" ht="15">
      <c r="A53" s="84" t="s">
        <v>4992</v>
      </c>
      <c r="B53" s="84" t="s">
        <v>4950</v>
      </c>
      <c r="C53" s="84">
        <v>6</v>
      </c>
      <c r="D53" s="123">
        <v>0.0025338045150272858</v>
      </c>
      <c r="E53" s="123">
        <v>2.6038657921912245</v>
      </c>
      <c r="F53" s="84" t="s">
        <v>5390</v>
      </c>
      <c r="G53" s="84" t="b">
        <v>0</v>
      </c>
      <c r="H53" s="84" t="b">
        <v>0</v>
      </c>
      <c r="I53" s="84" t="b">
        <v>0</v>
      </c>
      <c r="J53" s="84" t="b">
        <v>0</v>
      </c>
      <c r="K53" s="84" t="b">
        <v>0</v>
      </c>
      <c r="L53" s="84" t="b">
        <v>0</v>
      </c>
    </row>
    <row r="54" spans="1:12" ht="15">
      <c r="A54" s="84" t="s">
        <v>4972</v>
      </c>
      <c r="B54" s="84" t="s">
        <v>4971</v>
      </c>
      <c r="C54" s="84">
        <v>6</v>
      </c>
      <c r="D54" s="123">
        <v>0.0025338045150272858</v>
      </c>
      <c r="E54" s="123">
        <v>2.6460634719856797</v>
      </c>
      <c r="F54" s="84" t="s">
        <v>5390</v>
      </c>
      <c r="G54" s="84" t="b">
        <v>0</v>
      </c>
      <c r="H54" s="84" t="b">
        <v>0</v>
      </c>
      <c r="I54" s="84" t="b">
        <v>0</v>
      </c>
      <c r="J54" s="84" t="b">
        <v>0</v>
      </c>
      <c r="K54" s="84" t="b">
        <v>0</v>
      </c>
      <c r="L54" s="84" t="b">
        <v>0</v>
      </c>
    </row>
    <row r="55" spans="1:12" ht="15">
      <c r="A55" s="84" t="s">
        <v>4971</v>
      </c>
      <c r="B55" s="84" t="s">
        <v>4199</v>
      </c>
      <c r="C55" s="84">
        <v>6</v>
      </c>
      <c r="D55" s="123">
        <v>0.0025338045150272858</v>
      </c>
      <c r="E55" s="123">
        <v>2.3450334763216985</v>
      </c>
      <c r="F55" s="84" t="s">
        <v>5390</v>
      </c>
      <c r="G55" s="84" t="b">
        <v>0</v>
      </c>
      <c r="H55" s="84" t="b">
        <v>0</v>
      </c>
      <c r="I55" s="84" t="b">
        <v>0</v>
      </c>
      <c r="J55" s="84" t="b">
        <v>0</v>
      </c>
      <c r="K55" s="84" t="b">
        <v>0</v>
      </c>
      <c r="L55" s="84" t="b">
        <v>0</v>
      </c>
    </row>
    <row r="56" spans="1:12" ht="15">
      <c r="A56" s="84" t="s">
        <v>4199</v>
      </c>
      <c r="B56" s="84" t="s">
        <v>4945</v>
      </c>
      <c r="C56" s="84">
        <v>6</v>
      </c>
      <c r="D56" s="123">
        <v>0.0025338045150272858</v>
      </c>
      <c r="E56" s="123">
        <v>2.1321395693582685</v>
      </c>
      <c r="F56" s="84" t="s">
        <v>5390</v>
      </c>
      <c r="G56" s="84" t="b">
        <v>0</v>
      </c>
      <c r="H56" s="84" t="b">
        <v>0</v>
      </c>
      <c r="I56" s="84" t="b">
        <v>0</v>
      </c>
      <c r="J56" s="84" t="b">
        <v>0</v>
      </c>
      <c r="K56" s="84" t="b">
        <v>0</v>
      </c>
      <c r="L56" s="84" t="b">
        <v>0</v>
      </c>
    </row>
    <row r="57" spans="1:12" ht="15">
      <c r="A57" s="84" t="s">
        <v>4206</v>
      </c>
      <c r="B57" s="84" t="s">
        <v>4178</v>
      </c>
      <c r="C57" s="84">
        <v>6</v>
      </c>
      <c r="D57" s="123">
        <v>0.0025338045150272858</v>
      </c>
      <c r="E57" s="123">
        <v>2.1294336759823436</v>
      </c>
      <c r="F57" s="84" t="s">
        <v>5390</v>
      </c>
      <c r="G57" s="84" t="b">
        <v>0</v>
      </c>
      <c r="H57" s="84" t="b">
        <v>0</v>
      </c>
      <c r="I57" s="84" t="b">
        <v>0</v>
      </c>
      <c r="J57" s="84" t="b">
        <v>0</v>
      </c>
      <c r="K57" s="84" t="b">
        <v>0</v>
      </c>
      <c r="L57" s="84" t="b">
        <v>0</v>
      </c>
    </row>
    <row r="58" spans="1:12" ht="15">
      <c r="A58" s="84" t="s">
        <v>4178</v>
      </c>
      <c r="B58" s="84" t="s">
        <v>4204</v>
      </c>
      <c r="C58" s="84">
        <v>6</v>
      </c>
      <c r="D58" s="123">
        <v>0.0025338045150272858</v>
      </c>
      <c r="E58" s="123">
        <v>2.0529583233106434</v>
      </c>
      <c r="F58" s="84" t="s">
        <v>5390</v>
      </c>
      <c r="G58" s="84" t="b">
        <v>0</v>
      </c>
      <c r="H58" s="84" t="b">
        <v>0</v>
      </c>
      <c r="I58" s="84" t="b">
        <v>0</v>
      </c>
      <c r="J58" s="84" t="b">
        <v>0</v>
      </c>
      <c r="K58" s="84" t="b">
        <v>0</v>
      </c>
      <c r="L58" s="84" t="b">
        <v>0</v>
      </c>
    </row>
    <row r="59" spans="1:12" ht="15">
      <c r="A59" s="84" t="s">
        <v>4204</v>
      </c>
      <c r="B59" s="84" t="s">
        <v>4207</v>
      </c>
      <c r="C59" s="84">
        <v>6</v>
      </c>
      <c r="D59" s="123">
        <v>0.0025338045150272858</v>
      </c>
      <c r="E59" s="123">
        <v>2.3150702529442553</v>
      </c>
      <c r="F59" s="84" t="s">
        <v>5390</v>
      </c>
      <c r="G59" s="84" t="b">
        <v>0</v>
      </c>
      <c r="H59" s="84" t="b">
        <v>0</v>
      </c>
      <c r="I59" s="84" t="b">
        <v>0</v>
      </c>
      <c r="J59" s="84" t="b">
        <v>0</v>
      </c>
      <c r="K59" s="84" t="b">
        <v>0</v>
      </c>
      <c r="L59" s="84" t="b">
        <v>0</v>
      </c>
    </row>
    <row r="60" spans="1:12" ht="15">
      <c r="A60" s="84" t="s">
        <v>4207</v>
      </c>
      <c r="B60" s="84" t="s">
        <v>4208</v>
      </c>
      <c r="C60" s="84">
        <v>6</v>
      </c>
      <c r="D60" s="123">
        <v>0.0025338045150272858</v>
      </c>
      <c r="E60" s="123">
        <v>2.2607125906216625</v>
      </c>
      <c r="F60" s="84" t="s">
        <v>5390</v>
      </c>
      <c r="G60" s="84" t="b">
        <v>0</v>
      </c>
      <c r="H60" s="84" t="b">
        <v>0</v>
      </c>
      <c r="I60" s="84" t="b">
        <v>0</v>
      </c>
      <c r="J60" s="84" t="b">
        <v>0</v>
      </c>
      <c r="K60" s="84" t="b">
        <v>0</v>
      </c>
      <c r="L60" s="84" t="b">
        <v>0</v>
      </c>
    </row>
    <row r="61" spans="1:12" ht="15">
      <c r="A61" s="84" t="s">
        <v>4208</v>
      </c>
      <c r="B61" s="84" t="s">
        <v>4116</v>
      </c>
      <c r="C61" s="84">
        <v>6</v>
      </c>
      <c r="D61" s="123">
        <v>0.0025338045150272858</v>
      </c>
      <c r="E61" s="123">
        <v>1.1815313445740376</v>
      </c>
      <c r="F61" s="84" t="s">
        <v>5390</v>
      </c>
      <c r="G61" s="84" t="b">
        <v>0</v>
      </c>
      <c r="H61" s="84" t="b">
        <v>0</v>
      </c>
      <c r="I61" s="84" t="b">
        <v>0</v>
      </c>
      <c r="J61" s="84" t="b">
        <v>0</v>
      </c>
      <c r="K61" s="84" t="b">
        <v>0</v>
      </c>
      <c r="L61" s="84" t="b">
        <v>0</v>
      </c>
    </row>
    <row r="62" spans="1:12" ht="15">
      <c r="A62" s="84" t="s">
        <v>4147</v>
      </c>
      <c r="B62" s="84" t="s">
        <v>4209</v>
      </c>
      <c r="C62" s="84">
        <v>6</v>
      </c>
      <c r="D62" s="123">
        <v>0.0025338045150272858</v>
      </c>
      <c r="E62" s="123">
        <v>1.1710152258888824</v>
      </c>
      <c r="F62" s="84" t="s">
        <v>5390</v>
      </c>
      <c r="G62" s="84" t="b">
        <v>0</v>
      </c>
      <c r="H62" s="84" t="b">
        <v>1</v>
      </c>
      <c r="I62" s="84" t="b">
        <v>0</v>
      </c>
      <c r="J62" s="84" t="b">
        <v>0</v>
      </c>
      <c r="K62" s="84" t="b">
        <v>1</v>
      </c>
      <c r="L62" s="84" t="b">
        <v>0</v>
      </c>
    </row>
    <row r="63" spans="1:12" ht="15">
      <c r="A63" s="84" t="s">
        <v>4209</v>
      </c>
      <c r="B63" s="84" t="s">
        <v>4210</v>
      </c>
      <c r="C63" s="84">
        <v>6</v>
      </c>
      <c r="D63" s="123">
        <v>0.0025338045150272858</v>
      </c>
      <c r="E63" s="123">
        <v>2.3772181596930997</v>
      </c>
      <c r="F63" s="84" t="s">
        <v>5390</v>
      </c>
      <c r="G63" s="84" t="b">
        <v>0</v>
      </c>
      <c r="H63" s="84" t="b">
        <v>1</v>
      </c>
      <c r="I63" s="84" t="b">
        <v>0</v>
      </c>
      <c r="J63" s="84" t="b">
        <v>0</v>
      </c>
      <c r="K63" s="84" t="b">
        <v>0</v>
      </c>
      <c r="L63" s="84" t="b">
        <v>0</v>
      </c>
    </row>
    <row r="64" spans="1:12" ht="15">
      <c r="A64" s="84" t="s">
        <v>4210</v>
      </c>
      <c r="B64" s="84" t="s">
        <v>4939</v>
      </c>
      <c r="C64" s="84">
        <v>6</v>
      </c>
      <c r="D64" s="123">
        <v>0.0025338045150272858</v>
      </c>
      <c r="E64" s="123">
        <v>2.1431349536597315</v>
      </c>
      <c r="F64" s="84" t="s">
        <v>5390</v>
      </c>
      <c r="G64" s="84" t="b">
        <v>0</v>
      </c>
      <c r="H64" s="84" t="b">
        <v>0</v>
      </c>
      <c r="I64" s="84" t="b">
        <v>0</v>
      </c>
      <c r="J64" s="84" t="b">
        <v>0</v>
      </c>
      <c r="K64" s="84" t="b">
        <v>0</v>
      </c>
      <c r="L64" s="84" t="b">
        <v>0</v>
      </c>
    </row>
    <row r="65" spans="1:12" ht="15">
      <c r="A65" s="84" t="s">
        <v>4939</v>
      </c>
      <c r="B65" s="84" t="s">
        <v>4994</v>
      </c>
      <c r="C65" s="84">
        <v>6</v>
      </c>
      <c r="D65" s="123">
        <v>0.0025338045150272858</v>
      </c>
      <c r="E65" s="123">
        <v>2.4789270555829246</v>
      </c>
      <c r="F65" s="84" t="s">
        <v>5390</v>
      </c>
      <c r="G65" s="84" t="b">
        <v>0</v>
      </c>
      <c r="H65" s="84" t="b">
        <v>0</v>
      </c>
      <c r="I65" s="84" t="b">
        <v>0</v>
      </c>
      <c r="J65" s="84" t="b">
        <v>0</v>
      </c>
      <c r="K65" s="84" t="b">
        <v>0</v>
      </c>
      <c r="L65" s="84" t="b">
        <v>0</v>
      </c>
    </row>
    <row r="66" spans="1:12" ht="15">
      <c r="A66" s="84" t="s">
        <v>4994</v>
      </c>
      <c r="B66" s="84" t="s">
        <v>4205</v>
      </c>
      <c r="C66" s="84">
        <v>6</v>
      </c>
      <c r="D66" s="123">
        <v>0.0025338045150272858</v>
      </c>
      <c r="E66" s="123">
        <v>2.7130102616162928</v>
      </c>
      <c r="F66" s="84" t="s">
        <v>5390</v>
      </c>
      <c r="G66" s="84" t="b">
        <v>0</v>
      </c>
      <c r="H66" s="84" t="b">
        <v>0</v>
      </c>
      <c r="I66" s="84" t="b">
        <v>0</v>
      </c>
      <c r="J66" s="84" t="b">
        <v>0</v>
      </c>
      <c r="K66" s="84" t="b">
        <v>0</v>
      </c>
      <c r="L66" s="84" t="b">
        <v>0</v>
      </c>
    </row>
    <row r="67" spans="1:12" ht="15">
      <c r="A67" s="84" t="s">
        <v>4205</v>
      </c>
      <c r="B67" s="84" t="s">
        <v>4995</v>
      </c>
      <c r="C67" s="84">
        <v>6</v>
      </c>
      <c r="D67" s="123">
        <v>0.0025338045150272858</v>
      </c>
      <c r="E67" s="123">
        <v>2.7130102616162928</v>
      </c>
      <c r="F67" s="84" t="s">
        <v>5390</v>
      </c>
      <c r="G67" s="84" t="b">
        <v>0</v>
      </c>
      <c r="H67" s="84" t="b">
        <v>0</v>
      </c>
      <c r="I67" s="84" t="b">
        <v>0</v>
      </c>
      <c r="J67" s="84" t="b">
        <v>0</v>
      </c>
      <c r="K67" s="84" t="b">
        <v>0</v>
      </c>
      <c r="L67" s="84" t="b">
        <v>0</v>
      </c>
    </row>
    <row r="68" spans="1:12" ht="15">
      <c r="A68" s="84" t="s">
        <v>4961</v>
      </c>
      <c r="B68" s="84" t="s">
        <v>4155</v>
      </c>
      <c r="C68" s="84">
        <v>5</v>
      </c>
      <c r="D68" s="123">
        <v>0.0022137522723982865</v>
      </c>
      <c r="E68" s="123">
        <v>2.23588900689663</v>
      </c>
      <c r="F68" s="84" t="s">
        <v>5390</v>
      </c>
      <c r="G68" s="84" t="b">
        <v>0</v>
      </c>
      <c r="H68" s="84" t="b">
        <v>0</v>
      </c>
      <c r="I68" s="84" t="b">
        <v>0</v>
      </c>
      <c r="J68" s="84" t="b">
        <v>0</v>
      </c>
      <c r="K68" s="84" t="b">
        <v>0</v>
      </c>
      <c r="L68" s="84" t="b">
        <v>0</v>
      </c>
    </row>
    <row r="69" spans="1:12" ht="15">
      <c r="A69" s="84" t="s">
        <v>4930</v>
      </c>
      <c r="B69" s="84" t="s">
        <v>4116</v>
      </c>
      <c r="C69" s="84">
        <v>5</v>
      </c>
      <c r="D69" s="123">
        <v>0.0022137522723982865</v>
      </c>
      <c r="E69" s="123">
        <v>0.5857203025230768</v>
      </c>
      <c r="F69" s="84" t="s">
        <v>5390</v>
      </c>
      <c r="G69" s="84" t="b">
        <v>0</v>
      </c>
      <c r="H69" s="84" t="b">
        <v>0</v>
      </c>
      <c r="I69" s="84" t="b">
        <v>0</v>
      </c>
      <c r="J69" s="84" t="b">
        <v>0</v>
      </c>
      <c r="K69" s="84" t="b">
        <v>0</v>
      </c>
      <c r="L69" s="84" t="b">
        <v>0</v>
      </c>
    </row>
    <row r="70" spans="1:12" ht="15">
      <c r="A70" s="84" t="s">
        <v>4147</v>
      </c>
      <c r="B70" s="84" t="s">
        <v>4946</v>
      </c>
      <c r="C70" s="84">
        <v>5</v>
      </c>
      <c r="D70" s="123">
        <v>0.0022137522723982865</v>
      </c>
      <c r="E70" s="123">
        <v>0.9369320198555144</v>
      </c>
      <c r="F70" s="84" t="s">
        <v>5390</v>
      </c>
      <c r="G70" s="84" t="b">
        <v>0</v>
      </c>
      <c r="H70" s="84" t="b">
        <v>1</v>
      </c>
      <c r="I70" s="84" t="b">
        <v>0</v>
      </c>
      <c r="J70" s="84" t="b">
        <v>1</v>
      </c>
      <c r="K70" s="84" t="b">
        <v>0</v>
      </c>
      <c r="L70" s="84" t="b">
        <v>0</v>
      </c>
    </row>
    <row r="71" spans="1:12" ht="15">
      <c r="A71" s="84" t="s">
        <v>4163</v>
      </c>
      <c r="B71" s="84" t="s">
        <v>431</v>
      </c>
      <c r="C71" s="84">
        <v>5</v>
      </c>
      <c r="D71" s="123">
        <v>0.0022137522723982865</v>
      </c>
      <c r="E71" s="123">
        <v>1.6649015485707017</v>
      </c>
      <c r="F71" s="84" t="s">
        <v>5390</v>
      </c>
      <c r="G71" s="84" t="b">
        <v>0</v>
      </c>
      <c r="H71" s="84" t="b">
        <v>0</v>
      </c>
      <c r="I71" s="84" t="b">
        <v>0</v>
      </c>
      <c r="J71" s="84" t="b">
        <v>0</v>
      </c>
      <c r="K71" s="84" t="b">
        <v>0</v>
      </c>
      <c r="L71" s="84" t="b">
        <v>0</v>
      </c>
    </row>
    <row r="72" spans="1:12" ht="15">
      <c r="A72" s="84" t="s">
        <v>431</v>
      </c>
      <c r="B72" s="84" t="s">
        <v>4991</v>
      </c>
      <c r="C72" s="84">
        <v>5</v>
      </c>
      <c r="D72" s="123">
        <v>0.0022137522723982865</v>
      </c>
      <c r="E72" s="123">
        <v>2.248478134204651</v>
      </c>
      <c r="F72" s="84" t="s">
        <v>5390</v>
      </c>
      <c r="G72" s="84" t="b">
        <v>0</v>
      </c>
      <c r="H72" s="84" t="b">
        <v>0</v>
      </c>
      <c r="I72" s="84" t="b">
        <v>0</v>
      </c>
      <c r="J72" s="84" t="b">
        <v>0</v>
      </c>
      <c r="K72" s="84" t="b">
        <v>0</v>
      </c>
      <c r="L72" s="84" t="b">
        <v>0</v>
      </c>
    </row>
    <row r="73" spans="1:12" ht="15">
      <c r="A73" s="84" t="s">
        <v>4950</v>
      </c>
      <c r="B73" s="84" t="s">
        <v>4942</v>
      </c>
      <c r="C73" s="84">
        <v>5</v>
      </c>
      <c r="D73" s="123">
        <v>0.0022137522723982865</v>
      </c>
      <c r="E73" s="123">
        <v>2.3028357965272437</v>
      </c>
      <c r="F73" s="84" t="s">
        <v>5390</v>
      </c>
      <c r="G73" s="84" t="b">
        <v>0</v>
      </c>
      <c r="H73" s="84" t="b">
        <v>0</v>
      </c>
      <c r="I73" s="84" t="b">
        <v>0</v>
      </c>
      <c r="J73" s="84" t="b">
        <v>0</v>
      </c>
      <c r="K73" s="84" t="b">
        <v>0</v>
      </c>
      <c r="L73" s="84" t="b">
        <v>0</v>
      </c>
    </row>
    <row r="74" spans="1:12" ht="15">
      <c r="A74" s="84" t="s">
        <v>4942</v>
      </c>
      <c r="B74" s="84" t="s">
        <v>4985</v>
      </c>
      <c r="C74" s="84">
        <v>5</v>
      </c>
      <c r="D74" s="123">
        <v>0.0022137522723982865</v>
      </c>
      <c r="E74" s="123">
        <v>2.4375343704246997</v>
      </c>
      <c r="F74" s="84" t="s">
        <v>5390</v>
      </c>
      <c r="G74" s="84" t="b">
        <v>0</v>
      </c>
      <c r="H74" s="84" t="b">
        <v>0</v>
      </c>
      <c r="I74" s="84" t="b">
        <v>0</v>
      </c>
      <c r="J74" s="84" t="b">
        <v>0</v>
      </c>
      <c r="K74" s="84" t="b">
        <v>0</v>
      </c>
      <c r="L74" s="84" t="b">
        <v>0</v>
      </c>
    </row>
    <row r="75" spans="1:12" ht="15">
      <c r="A75" s="84" t="s">
        <v>4985</v>
      </c>
      <c r="B75" s="84" t="s">
        <v>4116</v>
      </c>
      <c r="C75" s="84">
        <v>5</v>
      </c>
      <c r="D75" s="123">
        <v>0.0022137522723982865</v>
      </c>
      <c r="E75" s="123">
        <v>1.169296888157026</v>
      </c>
      <c r="F75" s="84" t="s">
        <v>5390</v>
      </c>
      <c r="G75" s="84" t="b">
        <v>0</v>
      </c>
      <c r="H75" s="84" t="b">
        <v>0</v>
      </c>
      <c r="I75" s="84" t="b">
        <v>0</v>
      </c>
      <c r="J75" s="84" t="b">
        <v>0</v>
      </c>
      <c r="K75" s="84" t="b">
        <v>0</v>
      </c>
      <c r="L75" s="84" t="b">
        <v>0</v>
      </c>
    </row>
    <row r="76" spans="1:12" ht="15">
      <c r="A76" s="84" t="s">
        <v>4147</v>
      </c>
      <c r="B76" s="84" t="s">
        <v>5018</v>
      </c>
      <c r="C76" s="84">
        <v>5</v>
      </c>
      <c r="D76" s="123">
        <v>0.0022137522723982865</v>
      </c>
      <c r="E76" s="123">
        <v>1.2379620155194957</v>
      </c>
      <c r="F76" s="84" t="s">
        <v>5390</v>
      </c>
      <c r="G76" s="84" t="b">
        <v>0</v>
      </c>
      <c r="H76" s="84" t="b">
        <v>1</v>
      </c>
      <c r="I76" s="84" t="b">
        <v>0</v>
      </c>
      <c r="J76" s="84" t="b">
        <v>0</v>
      </c>
      <c r="K76" s="84" t="b">
        <v>0</v>
      </c>
      <c r="L76" s="84" t="b">
        <v>0</v>
      </c>
    </row>
    <row r="77" spans="1:12" ht="15">
      <c r="A77" s="84" t="s">
        <v>5018</v>
      </c>
      <c r="B77" s="84" t="s">
        <v>4952</v>
      </c>
      <c r="C77" s="84">
        <v>5</v>
      </c>
      <c r="D77" s="123">
        <v>0.0022137522723982865</v>
      </c>
      <c r="E77" s="123">
        <v>2.603865792191225</v>
      </c>
      <c r="F77" s="84" t="s">
        <v>5390</v>
      </c>
      <c r="G77" s="84" t="b">
        <v>0</v>
      </c>
      <c r="H77" s="84" t="b">
        <v>0</v>
      </c>
      <c r="I77" s="84" t="b">
        <v>0</v>
      </c>
      <c r="J77" s="84" t="b">
        <v>0</v>
      </c>
      <c r="K77" s="84" t="b">
        <v>0</v>
      </c>
      <c r="L77" s="84" t="b">
        <v>0</v>
      </c>
    </row>
    <row r="78" spans="1:12" ht="15">
      <c r="A78" s="84" t="s">
        <v>333</v>
      </c>
      <c r="B78" s="84" t="s">
        <v>4206</v>
      </c>
      <c r="C78" s="84">
        <v>5</v>
      </c>
      <c r="D78" s="123">
        <v>0.0022137522723982865</v>
      </c>
      <c r="E78" s="123">
        <v>2.779957051246906</v>
      </c>
      <c r="F78" s="84" t="s">
        <v>5390</v>
      </c>
      <c r="G78" s="84" t="b">
        <v>0</v>
      </c>
      <c r="H78" s="84" t="b">
        <v>0</v>
      </c>
      <c r="I78" s="84" t="b">
        <v>0</v>
      </c>
      <c r="J78" s="84" t="b">
        <v>0</v>
      </c>
      <c r="K78" s="84" t="b">
        <v>0</v>
      </c>
      <c r="L78" s="84" t="b">
        <v>0</v>
      </c>
    </row>
    <row r="79" spans="1:12" ht="15">
      <c r="A79" s="84" t="s">
        <v>4934</v>
      </c>
      <c r="B79" s="84" t="s">
        <v>5022</v>
      </c>
      <c r="C79" s="84">
        <v>5</v>
      </c>
      <c r="D79" s="123">
        <v>0.0022137522723982865</v>
      </c>
      <c r="E79" s="123">
        <v>2.7130102616162928</v>
      </c>
      <c r="F79" s="84" t="s">
        <v>5390</v>
      </c>
      <c r="G79" s="84" t="b">
        <v>0</v>
      </c>
      <c r="H79" s="84" t="b">
        <v>0</v>
      </c>
      <c r="I79" s="84" t="b">
        <v>0</v>
      </c>
      <c r="J79" s="84" t="b">
        <v>0</v>
      </c>
      <c r="K79" s="84" t="b">
        <v>0</v>
      </c>
      <c r="L79" s="84" t="b">
        <v>0</v>
      </c>
    </row>
    <row r="80" spans="1:12" ht="15">
      <c r="A80" s="84" t="s">
        <v>5022</v>
      </c>
      <c r="B80" s="84" t="s">
        <v>5023</v>
      </c>
      <c r="C80" s="84">
        <v>5</v>
      </c>
      <c r="D80" s="123">
        <v>0.0022137522723982865</v>
      </c>
      <c r="E80" s="123">
        <v>2.859138297294531</v>
      </c>
      <c r="F80" s="84" t="s">
        <v>5390</v>
      </c>
      <c r="G80" s="84" t="b">
        <v>0</v>
      </c>
      <c r="H80" s="84" t="b">
        <v>0</v>
      </c>
      <c r="I80" s="84" t="b">
        <v>0</v>
      </c>
      <c r="J80" s="84" t="b">
        <v>0</v>
      </c>
      <c r="K80" s="84" t="b">
        <v>0</v>
      </c>
      <c r="L80" s="84" t="b">
        <v>0</v>
      </c>
    </row>
    <row r="81" spans="1:12" ht="15">
      <c r="A81" s="84" t="s">
        <v>5023</v>
      </c>
      <c r="B81" s="84" t="s">
        <v>4996</v>
      </c>
      <c r="C81" s="84">
        <v>5</v>
      </c>
      <c r="D81" s="123">
        <v>0.0022137522723982865</v>
      </c>
      <c r="E81" s="123">
        <v>2.779957051246906</v>
      </c>
      <c r="F81" s="84" t="s">
        <v>5390</v>
      </c>
      <c r="G81" s="84" t="b">
        <v>0</v>
      </c>
      <c r="H81" s="84" t="b">
        <v>0</v>
      </c>
      <c r="I81" s="84" t="b">
        <v>0</v>
      </c>
      <c r="J81" s="84" t="b">
        <v>0</v>
      </c>
      <c r="K81" s="84" t="b">
        <v>0</v>
      </c>
      <c r="L81" s="84" t="b">
        <v>0</v>
      </c>
    </row>
    <row r="82" spans="1:12" ht="15">
      <c r="A82" s="84" t="s">
        <v>4996</v>
      </c>
      <c r="B82" s="84" t="s">
        <v>4936</v>
      </c>
      <c r="C82" s="84">
        <v>5</v>
      </c>
      <c r="D82" s="123">
        <v>0.0022137522723982865</v>
      </c>
      <c r="E82" s="123">
        <v>2.4441649493237128</v>
      </c>
      <c r="F82" s="84" t="s">
        <v>5390</v>
      </c>
      <c r="G82" s="84" t="b">
        <v>0</v>
      </c>
      <c r="H82" s="84" t="b">
        <v>0</v>
      </c>
      <c r="I82" s="84" t="b">
        <v>0</v>
      </c>
      <c r="J82" s="84" t="b">
        <v>0</v>
      </c>
      <c r="K82" s="84" t="b">
        <v>0</v>
      </c>
      <c r="L82" s="84" t="b">
        <v>0</v>
      </c>
    </row>
    <row r="83" spans="1:12" ht="15">
      <c r="A83" s="84" t="s">
        <v>4936</v>
      </c>
      <c r="B83" s="84" t="s">
        <v>5024</v>
      </c>
      <c r="C83" s="84">
        <v>5</v>
      </c>
      <c r="D83" s="123">
        <v>0.0022137522723982865</v>
      </c>
      <c r="E83" s="123">
        <v>2.4441649493237128</v>
      </c>
      <c r="F83" s="84" t="s">
        <v>5390</v>
      </c>
      <c r="G83" s="84" t="b">
        <v>0</v>
      </c>
      <c r="H83" s="84" t="b">
        <v>0</v>
      </c>
      <c r="I83" s="84" t="b">
        <v>0</v>
      </c>
      <c r="J83" s="84" t="b">
        <v>0</v>
      </c>
      <c r="K83" s="84" t="b">
        <v>1</v>
      </c>
      <c r="L83" s="84" t="b">
        <v>0</v>
      </c>
    </row>
    <row r="84" spans="1:12" ht="15">
      <c r="A84" s="84" t="s">
        <v>5024</v>
      </c>
      <c r="B84" s="84" t="s">
        <v>4116</v>
      </c>
      <c r="C84" s="84">
        <v>5</v>
      </c>
      <c r="D84" s="123">
        <v>0.0022137522723982865</v>
      </c>
      <c r="E84" s="123">
        <v>1.248478134204651</v>
      </c>
      <c r="F84" s="84" t="s">
        <v>5390</v>
      </c>
      <c r="G84" s="84" t="b">
        <v>0</v>
      </c>
      <c r="H84" s="84" t="b">
        <v>1</v>
      </c>
      <c r="I84" s="84" t="b">
        <v>0</v>
      </c>
      <c r="J84" s="84" t="b">
        <v>0</v>
      </c>
      <c r="K84" s="84" t="b">
        <v>0</v>
      </c>
      <c r="L84" s="84" t="b">
        <v>0</v>
      </c>
    </row>
    <row r="85" spans="1:12" ht="15">
      <c r="A85" s="84" t="s">
        <v>4147</v>
      </c>
      <c r="B85" s="84" t="s">
        <v>5025</v>
      </c>
      <c r="C85" s="84">
        <v>5</v>
      </c>
      <c r="D85" s="123">
        <v>0.0022137522723982865</v>
      </c>
      <c r="E85" s="123">
        <v>1.2379620155194957</v>
      </c>
      <c r="F85" s="84" t="s">
        <v>5390</v>
      </c>
      <c r="G85" s="84" t="b">
        <v>0</v>
      </c>
      <c r="H85" s="84" t="b">
        <v>1</v>
      </c>
      <c r="I85" s="84" t="b">
        <v>0</v>
      </c>
      <c r="J85" s="84" t="b">
        <v>0</v>
      </c>
      <c r="K85" s="84" t="b">
        <v>0</v>
      </c>
      <c r="L85" s="84" t="b">
        <v>0</v>
      </c>
    </row>
    <row r="86" spans="1:12" ht="15">
      <c r="A86" s="84" t="s">
        <v>4976</v>
      </c>
      <c r="B86" s="84" t="s">
        <v>4151</v>
      </c>
      <c r="C86" s="84">
        <v>4</v>
      </c>
      <c r="D86" s="123">
        <v>0.0018711154677203403</v>
      </c>
      <c r="E86" s="123">
        <v>1.9196190446759123</v>
      </c>
      <c r="F86" s="84" t="s">
        <v>5390</v>
      </c>
      <c r="G86" s="84" t="b">
        <v>0</v>
      </c>
      <c r="H86" s="84" t="b">
        <v>0</v>
      </c>
      <c r="I86" s="84" t="b">
        <v>0</v>
      </c>
      <c r="J86" s="84" t="b">
        <v>0</v>
      </c>
      <c r="K86" s="84" t="b">
        <v>0</v>
      </c>
      <c r="L86" s="84" t="b">
        <v>0</v>
      </c>
    </row>
    <row r="87" spans="1:12" ht="15">
      <c r="A87" s="84" t="s">
        <v>5038</v>
      </c>
      <c r="B87" s="84" t="s">
        <v>4155</v>
      </c>
      <c r="C87" s="84">
        <v>4</v>
      </c>
      <c r="D87" s="123">
        <v>0.0018711154677203403</v>
      </c>
      <c r="E87" s="123">
        <v>2.3820170425748683</v>
      </c>
      <c r="F87" s="84" t="s">
        <v>5390</v>
      </c>
      <c r="G87" s="84" t="b">
        <v>0</v>
      </c>
      <c r="H87" s="84" t="b">
        <v>0</v>
      </c>
      <c r="I87" s="84" t="b">
        <v>0</v>
      </c>
      <c r="J87" s="84" t="b">
        <v>0</v>
      </c>
      <c r="K87" s="84" t="b">
        <v>0</v>
      </c>
      <c r="L87" s="84" t="b">
        <v>0</v>
      </c>
    </row>
    <row r="88" spans="1:12" ht="15">
      <c r="A88" s="84" t="s">
        <v>5041</v>
      </c>
      <c r="B88" s="84" t="s">
        <v>4970</v>
      </c>
      <c r="C88" s="84">
        <v>4</v>
      </c>
      <c r="D88" s="123">
        <v>0.0018711154677203403</v>
      </c>
      <c r="E88" s="123">
        <v>2.7130102616162928</v>
      </c>
      <c r="F88" s="84" t="s">
        <v>5390</v>
      </c>
      <c r="G88" s="84" t="b">
        <v>0</v>
      </c>
      <c r="H88" s="84" t="b">
        <v>0</v>
      </c>
      <c r="I88" s="84" t="b">
        <v>0</v>
      </c>
      <c r="J88" s="84" t="b">
        <v>0</v>
      </c>
      <c r="K88" s="84" t="b">
        <v>0</v>
      </c>
      <c r="L88" s="84" t="b">
        <v>0</v>
      </c>
    </row>
    <row r="89" spans="1:12" ht="15">
      <c r="A89" s="84" t="s">
        <v>4113</v>
      </c>
      <c r="B89" s="84" t="s">
        <v>4152</v>
      </c>
      <c r="C89" s="84">
        <v>4</v>
      </c>
      <c r="D89" s="123">
        <v>0.0018711154677203403</v>
      </c>
      <c r="E89" s="123">
        <v>1.7799570512469058</v>
      </c>
      <c r="F89" s="84" t="s">
        <v>5390</v>
      </c>
      <c r="G89" s="84" t="b">
        <v>0</v>
      </c>
      <c r="H89" s="84" t="b">
        <v>0</v>
      </c>
      <c r="I89" s="84" t="b">
        <v>0</v>
      </c>
      <c r="J89" s="84" t="b">
        <v>0</v>
      </c>
      <c r="K89" s="84" t="b">
        <v>0</v>
      </c>
      <c r="L89" s="84" t="b">
        <v>0</v>
      </c>
    </row>
    <row r="90" spans="1:12" ht="15">
      <c r="A90" s="84" t="s">
        <v>4983</v>
      </c>
      <c r="B90" s="84" t="s">
        <v>5043</v>
      </c>
      <c r="C90" s="84">
        <v>4</v>
      </c>
      <c r="D90" s="123">
        <v>0.0018711154677203403</v>
      </c>
      <c r="E90" s="123">
        <v>2.779957051246906</v>
      </c>
      <c r="F90" s="84" t="s">
        <v>5390</v>
      </c>
      <c r="G90" s="84" t="b">
        <v>0</v>
      </c>
      <c r="H90" s="84" t="b">
        <v>0</v>
      </c>
      <c r="I90" s="84" t="b">
        <v>0</v>
      </c>
      <c r="J90" s="84" t="b">
        <v>0</v>
      </c>
      <c r="K90" s="84" t="b">
        <v>0</v>
      </c>
      <c r="L90" s="84" t="b">
        <v>0</v>
      </c>
    </row>
    <row r="91" spans="1:12" ht="15">
      <c r="A91" s="84" t="s">
        <v>4165</v>
      </c>
      <c r="B91" s="84" t="s">
        <v>4166</v>
      </c>
      <c r="C91" s="84">
        <v>4</v>
      </c>
      <c r="D91" s="123">
        <v>0.0020001844104975096</v>
      </c>
      <c r="E91" s="123">
        <v>2.779957051246906</v>
      </c>
      <c r="F91" s="84" t="s">
        <v>5390</v>
      </c>
      <c r="G91" s="84" t="b">
        <v>0</v>
      </c>
      <c r="H91" s="84" t="b">
        <v>0</v>
      </c>
      <c r="I91" s="84" t="b">
        <v>0</v>
      </c>
      <c r="J91" s="84" t="b">
        <v>1</v>
      </c>
      <c r="K91" s="84" t="b">
        <v>0</v>
      </c>
      <c r="L91" s="84" t="b">
        <v>0</v>
      </c>
    </row>
    <row r="92" spans="1:12" ht="15">
      <c r="A92" s="84" t="s">
        <v>4166</v>
      </c>
      <c r="B92" s="84" t="s">
        <v>4167</v>
      </c>
      <c r="C92" s="84">
        <v>4</v>
      </c>
      <c r="D92" s="123">
        <v>0.0020001844104975096</v>
      </c>
      <c r="E92" s="123">
        <v>2.859138297294531</v>
      </c>
      <c r="F92" s="84" t="s">
        <v>5390</v>
      </c>
      <c r="G92" s="84" t="b">
        <v>1</v>
      </c>
      <c r="H92" s="84" t="b">
        <v>0</v>
      </c>
      <c r="I92" s="84" t="b">
        <v>0</v>
      </c>
      <c r="J92" s="84" t="b">
        <v>0</v>
      </c>
      <c r="K92" s="84" t="b">
        <v>0</v>
      </c>
      <c r="L92" s="84" t="b">
        <v>0</v>
      </c>
    </row>
    <row r="93" spans="1:12" ht="15">
      <c r="A93" s="84" t="s">
        <v>4149</v>
      </c>
      <c r="B93" s="84" t="s">
        <v>4151</v>
      </c>
      <c r="C93" s="84">
        <v>4</v>
      </c>
      <c r="D93" s="123">
        <v>0.0018711154677203403</v>
      </c>
      <c r="E93" s="123">
        <v>1.19262031673965</v>
      </c>
      <c r="F93" s="84" t="s">
        <v>5390</v>
      </c>
      <c r="G93" s="84" t="b">
        <v>0</v>
      </c>
      <c r="H93" s="84" t="b">
        <v>0</v>
      </c>
      <c r="I93" s="84" t="b">
        <v>0</v>
      </c>
      <c r="J93" s="84" t="b">
        <v>0</v>
      </c>
      <c r="K93" s="84" t="b">
        <v>0</v>
      </c>
      <c r="L93" s="84" t="b">
        <v>0</v>
      </c>
    </row>
    <row r="94" spans="1:12" ht="15">
      <c r="A94" s="84" t="s">
        <v>5051</v>
      </c>
      <c r="B94" s="84" t="s">
        <v>5016</v>
      </c>
      <c r="C94" s="84">
        <v>4</v>
      </c>
      <c r="D94" s="123">
        <v>0.0018711154677203403</v>
      </c>
      <c r="E94" s="123">
        <v>2.859138297294531</v>
      </c>
      <c r="F94" s="84" t="s">
        <v>5390</v>
      </c>
      <c r="G94" s="84" t="b">
        <v>0</v>
      </c>
      <c r="H94" s="84" t="b">
        <v>0</v>
      </c>
      <c r="I94" s="84" t="b">
        <v>0</v>
      </c>
      <c r="J94" s="84" t="b">
        <v>0</v>
      </c>
      <c r="K94" s="84" t="b">
        <v>0</v>
      </c>
      <c r="L94" s="84" t="b">
        <v>0</v>
      </c>
    </row>
    <row r="95" spans="1:12" ht="15">
      <c r="A95" s="84" t="s">
        <v>4200</v>
      </c>
      <c r="B95" s="84" t="s">
        <v>4201</v>
      </c>
      <c r="C95" s="84">
        <v>4</v>
      </c>
      <c r="D95" s="123">
        <v>0.0018711154677203403</v>
      </c>
      <c r="E95" s="123">
        <v>2.779957051246906</v>
      </c>
      <c r="F95" s="84" t="s">
        <v>5390</v>
      </c>
      <c r="G95" s="84" t="b">
        <v>0</v>
      </c>
      <c r="H95" s="84" t="b">
        <v>0</v>
      </c>
      <c r="I95" s="84" t="b">
        <v>0</v>
      </c>
      <c r="J95" s="84" t="b">
        <v>0</v>
      </c>
      <c r="K95" s="84" t="b">
        <v>0</v>
      </c>
      <c r="L95" s="84" t="b">
        <v>0</v>
      </c>
    </row>
    <row r="96" spans="1:12" ht="15">
      <c r="A96" s="84" t="s">
        <v>4201</v>
      </c>
      <c r="B96" s="84" t="s">
        <v>4202</v>
      </c>
      <c r="C96" s="84">
        <v>4</v>
      </c>
      <c r="D96" s="123">
        <v>0.0018711154677203403</v>
      </c>
      <c r="E96" s="123">
        <v>2.6830470382388496</v>
      </c>
      <c r="F96" s="84" t="s">
        <v>5390</v>
      </c>
      <c r="G96" s="84" t="b">
        <v>0</v>
      </c>
      <c r="H96" s="84" t="b">
        <v>0</v>
      </c>
      <c r="I96" s="84" t="b">
        <v>0</v>
      </c>
      <c r="J96" s="84" t="b">
        <v>0</v>
      </c>
      <c r="K96" s="84" t="b">
        <v>0</v>
      </c>
      <c r="L96" s="84" t="b">
        <v>0</v>
      </c>
    </row>
    <row r="97" spans="1:12" ht="15">
      <c r="A97" s="84" t="s">
        <v>4202</v>
      </c>
      <c r="B97" s="84" t="s">
        <v>5052</v>
      </c>
      <c r="C97" s="84">
        <v>4</v>
      </c>
      <c r="D97" s="123">
        <v>0.0018711154677203403</v>
      </c>
      <c r="E97" s="123">
        <v>2.859138297294531</v>
      </c>
      <c r="F97" s="84" t="s">
        <v>5390</v>
      </c>
      <c r="G97" s="84" t="b">
        <v>0</v>
      </c>
      <c r="H97" s="84" t="b">
        <v>0</v>
      </c>
      <c r="I97" s="84" t="b">
        <v>0</v>
      </c>
      <c r="J97" s="84" t="b">
        <v>0</v>
      </c>
      <c r="K97" s="84" t="b">
        <v>0</v>
      </c>
      <c r="L97" s="84" t="b">
        <v>0</v>
      </c>
    </row>
    <row r="98" spans="1:12" ht="15">
      <c r="A98" s="84" t="s">
        <v>5052</v>
      </c>
      <c r="B98" s="84" t="s">
        <v>4198</v>
      </c>
      <c r="C98" s="84">
        <v>4</v>
      </c>
      <c r="D98" s="123">
        <v>0.0018711154677203403</v>
      </c>
      <c r="E98" s="123">
        <v>2.779957051246906</v>
      </c>
      <c r="F98" s="84" t="s">
        <v>5390</v>
      </c>
      <c r="G98" s="84" t="b">
        <v>0</v>
      </c>
      <c r="H98" s="84" t="b">
        <v>0</v>
      </c>
      <c r="I98" s="84" t="b">
        <v>0</v>
      </c>
      <c r="J98" s="84" t="b">
        <v>0</v>
      </c>
      <c r="K98" s="84" t="b">
        <v>0</v>
      </c>
      <c r="L98" s="84" t="b">
        <v>0</v>
      </c>
    </row>
    <row r="99" spans="1:12" ht="15">
      <c r="A99" s="84" t="s">
        <v>4198</v>
      </c>
      <c r="B99" s="84" t="s">
        <v>5053</v>
      </c>
      <c r="C99" s="84">
        <v>4</v>
      </c>
      <c r="D99" s="123">
        <v>0.0018711154677203403</v>
      </c>
      <c r="E99" s="123">
        <v>2.779957051246906</v>
      </c>
      <c r="F99" s="84" t="s">
        <v>5390</v>
      </c>
      <c r="G99" s="84" t="b">
        <v>0</v>
      </c>
      <c r="H99" s="84" t="b">
        <v>0</v>
      </c>
      <c r="I99" s="84" t="b">
        <v>0</v>
      </c>
      <c r="J99" s="84" t="b">
        <v>0</v>
      </c>
      <c r="K99" s="84" t="b">
        <v>0</v>
      </c>
      <c r="L99" s="84" t="b">
        <v>0</v>
      </c>
    </row>
    <row r="100" spans="1:12" ht="15">
      <c r="A100" s="84" t="s">
        <v>5053</v>
      </c>
      <c r="B100" s="84" t="s">
        <v>4148</v>
      </c>
      <c r="C100" s="84">
        <v>4</v>
      </c>
      <c r="D100" s="123">
        <v>0.0018711154677203403</v>
      </c>
      <c r="E100" s="123">
        <v>2.014040257280274</v>
      </c>
      <c r="F100" s="84" t="s">
        <v>5390</v>
      </c>
      <c r="G100" s="84" t="b">
        <v>0</v>
      </c>
      <c r="H100" s="84" t="b">
        <v>0</v>
      </c>
      <c r="I100" s="84" t="b">
        <v>0</v>
      </c>
      <c r="J100" s="84" t="b">
        <v>0</v>
      </c>
      <c r="K100" s="84" t="b">
        <v>0</v>
      </c>
      <c r="L100" s="84" t="b">
        <v>0</v>
      </c>
    </row>
    <row r="101" spans="1:12" ht="15">
      <c r="A101" s="84" t="s">
        <v>4147</v>
      </c>
      <c r="B101" s="84" t="s">
        <v>4954</v>
      </c>
      <c r="C101" s="84">
        <v>4</v>
      </c>
      <c r="D101" s="123">
        <v>0.0018711154677203403</v>
      </c>
      <c r="E101" s="123">
        <v>0.8857794974081331</v>
      </c>
      <c r="F101" s="84" t="s">
        <v>5390</v>
      </c>
      <c r="G101" s="84" t="b">
        <v>0</v>
      </c>
      <c r="H101" s="84" t="b">
        <v>1</v>
      </c>
      <c r="I101" s="84" t="b">
        <v>0</v>
      </c>
      <c r="J101" s="84" t="b">
        <v>0</v>
      </c>
      <c r="K101" s="84" t="b">
        <v>0</v>
      </c>
      <c r="L101" s="84" t="b">
        <v>0</v>
      </c>
    </row>
    <row r="102" spans="1:12" ht="15">
      <c r="A102" s="84" t="s">
        <v>4185</v>
      </c>
      <c r="B102" s="84" t="s">
        <v>4930</v>
      </c>
      <c r="C102" s="84">
        <v>4</v>
      </c>
      <c r="D102" s="123">
        <v>0.0018711154677203403</v>
      </c>
      <c r="E102" s="123">
        <v>1.652312421262681</v>
      </c>
      <c r="F102" s="84" t="s">
        <v>5390</v>
      </c>
      <c r="G102" s="84" t="b">
        <v>0</v>
      </c>
      <c r="H102" s="84" t="b">
        <v>0</v>
      </c>
      <c r="I102" s="84" t="b">
        <v>0</v>
      </c>
      <c r="J102" s="84" t="b">
        <v>0</v>
      </c>
      <c r="K102" s="84" t="b">
        <v>0</v>
      </c>
      <c r="L102" s="84" t="b">
        <v>0</v>
      </c>
    </row>
    <row r="103" spans="1:12" ht="15">
      <c r="A103" s="84" t="s">
        <v>5055</v>
      </c>
      <c r="B103" s="84" t="s">
        <v>5056</v>
      </c>
      <c r="C103" s="84">
        <v>4</v>
      </c>
      <c r="D103" s="123">
        <v>0.0018711154677203403</v>
      </c>
      <c r="E103" s="123">
        <v>2.956048310302587</v>
      </c>
      <c r="F103" s="84" t="s">
        <v>5390</v>
      </c>
      <c r="G103" s="84" t="b">
        <v>0</v>
      </c>
      <c r="H103" s="84" t="b">
        <v>0</v>
      </c>
      <c r="I103" s="84" t="b">
        <v>0</v>
      </c>
      <c r="J103" s="84" t="b">
        <v>0</v>
      </c>
      <c r="K103" s="84" t="b">
        <v>0</v>
      </c>
      <c r="L103" s="84" t="b">
        <v>0</v>
      </c>
    </row>
    <row r="104" spans="1:12" ht="15">
      <c r="A104" s="84" t="s">
        <v>5056</v>
      </c>
      <c r="B104" s="84" t="s">
        <v>5057</v>
      </c>
      <c r="C104" s="84">
        <v>4</v>
      </c>
      <c r="D104" s="123">
        <v>0.0018711154677203403</v>
      </c>
      <c r="E104" s="123">
        <v>2.956048310302587</v>
      </c>
      <c r="F104" s="84" t="s">
        <v>5390</v>
      </c>
      <c r="G104" s="84" t="b">
        <v>0</v>
      </c>
      <c r="H104" s="84" t="b">
        <v>0</v>
      </c>
      <c r="I104" s="84" t="b">
        <v>0</v>
      </c>
      <c r="J104" s="84" t="b">
        <v>0</v>
      </c>
      <c r="K104" s="84" t="b">
        <v>0</v>
      </c>
      <c r="L104" s="84" t="b">
        <v>0</v>
      </c>
    </row>
    <row r="105" spans="1:12" ht="15">
      <c r="A105" s="84" t="s">
        <v>4946</v>
      </c>
      <c r="B105" s="84" t="s">
        <v>4937</v>
      </c>
      <c r="C105" s="84">
        <v>4</v>
      </c>
      <c r="D105" s="123">
        <v>0.0018711154677203403</v>
      </c>
      <c r="E105" s="123">
        <v>2.0462249406516753</v>
      </c>
      <c r="F105" s="84" t="s">
        <v>5390</v>
      </c>
      <c r="G105" s="84" t="b">
        <v>1</v>
      </c>
      <c r="H105" s="84" t="b">
        <v>0</v>
      </c>
      <c r="I105" s="84" t="b">
        <v>0</v>
      </c>
      <c r="J105" s="84" t="b">
        <v>0</v>
      </c>
      <c r="K105" s="84" t="b">
        <v>0</v>
      </c>
      <c r="L105" s="84" t="b">
        <v>0</v>
      </c>
    </row>
    <row r="106" spans="1:12" ht="15">
      <c r="A106" s="84" t="s">
        <v>949</v>
      </c>
      <c r="B106" s="84" t="s">
        <v>4152</v>
      </c>
      <c r="C106" s="84">
        <v>4</v>
      </c>
      <c r="D106" s="123">
        <v>0.0018711154677203403</v>
      </c>
      <c r="E106" s="123">
        <v>1.904895787855206</v>
      </c>
      <c r="F106" s="84" t="s">
        <v>5390</v>
      </c>
      <c r="G106" s="84" t="b">
        <v>0</v>
      </c>
      <c r="H106" s="84" t="b">
        <v>0</v>
      </c>
      <c r="I106" s="84" t="b">
        <v>0</v>
      </c>
      <c r="J106" s="84" t="b">
        <v>0</v>
      </c>
      <c r="K106" s="84" t="b">
        <v>0</v>
      </c>
      <c r="L106" s="84" t="b">
        <v>0</v>
      </c>
    </row>
    <row r="107" spans="1:12" ht="15">
      <c r="A107" s="84" t="s">
        <v>5061</v>
      </c>
      <c r="B107" s="84" t="s">
        <v>5013</v>
      </c>
      <c r="C107" s="84">
        <v>4</v>
      </c>
      <c r="D107" s="123">
        <v>0.0018711154677203403</v>
      </c>
      <c r="E107" s="123">
        <v>2.859138297294531</v>
      </c>
      <c r="F107" s="84" t="s">
        <v>5390</v>
      </c>
      <c r="G107" s="84" t="b">
        <v>0</v>
      </c>
      <c r="H107" s="84" t="b">
        <v>0</v>
      </c>
      <c r="I107" s="84" t="b">
        <v>0</v>
      </c>
      <c r="J107" s="84" t="b">
        <v>0</v>
      </c>
      <c r="K107" s="84" t="b">
        <v>0</v>
      </c>
      <c r="L107" s="84" t="b">
        <v>0</v>
      </c>
    </row>
    <row r="108" spans="1:12" ht="15">
      <c r="A108" s="84" t="s">
        <v>5013</v>
      </c>
      <c r="B108" s="84" t="s">
        <v>4118</v>
      </c>
      <c r="C108" s="84">
        <v>4</v>
      </c>
      <c r="D108" s="123">
        <v>0.0018711154677203403</v>
      </c>
      <c r="E108" s="123">
        <v>2.859138297294531</v>
      </c>
      <c r="F108" s="84" t="s">
        <v>5390</v>
      </c>
      <c r="G108" s="84" t="b">
        <v>0</v>
      </c>
      <c r="H108" s="84" t="b">
        <v>0</v>
      </c>
      <c r="I108" s="84" t="b">
        <v>0</v>
      </c>
      <c r="J108" s="84" t="b">
        <v>0</v>
      </c>
      <c r="K108" s="84" t="b">
        <v>0</v>
      </c>
      <c r="L108" s="84" t="b">
        <v>0</v>
      </c>
    </row>
    <row r="109" spans="1:12" ht="15">
      <c r="A109" s="84" t="s">
        <v>4118</v>
      </c>
      <c r="B109" s="84" t="s">
        <v>5062</v>
      </c>
      <c r="C109" s="84">
        <v>4</v>
      </c>
      <c r="D109" s="123">
        <v>0.0018711154677203403</v>
      </c>
      <c r="E109" s="123">
        <v>2.956048310302587</v>
      </c>
      <c r="F109" s="84" t="s">
        <v>5390</v>
      </c>
      <c r="G109" s="84" t="b">
        <v>0</v>
      </c>
      <c r="H109" s="84" t="b">
        <v>0</v>
      </c>
      <c r="I109" s="84" t="b">
        <v>0</v>
      </c>
      <c r="J109" s="84" t="b">
        <v>0</v>
      </c>
      <c r="K109" s="84" t="b">
        <v>1</v>
      </c>
      <c r="L109" s="84" t="b">
        <v>0</v>
      </c>
    </row>
    <row r="110" spans="1:12" ht="15">
      <c r="A110" s="84" t="s">
        <v>5062</v>
      </c>
      <c r="B110" s="84" t="s">
        <v>5063</v>
      </c>
      <c r="C110" s="84">
        <v>4</v>
      </c>
      <c r="D110" s="123">
        <v>0.0018711154677203403</v>
      </c>
      <c r="E110" s="123">
        <v>2.956048310302587</v>
      </c>
      <c r="F110" s="84" t="s">
        <v>5390</v>
      </c>
      <c r="G110" s="84" t="b">
        <v>0</v>
      </c>
      <c r="H110" s="84" t="b">
        <v>1</v>
      </c>
      <c r="I110" s="84" t="b">
        <v>0</v>
      </c>
      <c r="J110" s="84" t="b">
        <v>0</v>
      </c>
      <c r="K110" s="84" t="b">
        <v>0</v>
      </c>
      <c r="L110" s="84" t="b">
        <v>0</v>
      </c>
    </row>
    <row r="111" spans="1:12" ht="15">
      <c r="A111" s="84" t="s">
        <v>5063</v>
      </c>
      <c r="B111" s="84" t="s">
        <v>5064</v>
      </c>
      <c r="C111" s="84">
        <v>4</v>
      </c>
      <c r="D111" s="123">
        <v>0.0018711154677203403</v>
      </c>
      <c r="E111" s="123">
        <v>2.956048310302587</v>
      </c>
      <c r="F111" s="84" t="s">
        <v>5390</v>
      </c>
      <c r="G111" s="84" t="b">
        <v>0</v>
      </c>
      <c r="H111" s="84" t="b">
        <v>0</v>
      </c>
      <c r="I111" s="84" t="b">
        <v>0</v>
      </c>
      <c r="J111" s="84" t="b">
        <v>0</v>
      </c>
      <c r="K111" s="84" t="b">
        <v>0</v>
      </c>
      <c r="L111" s="84" t="b">
        <v>0</v>
      </c>
    </row>
    <row r="112" spans="1:12" ht="15">
      <c r="A112" s="84" t="s">
        <v>5064</v>
      </c>
      <c r="B112" s="84" t="s">
        <v>4117</v>
      </c>
      <c r="C112" s="84">
        <v>4</v>
      </c>
      <c r="D112" s="123">
        <v>0.0018711154677203403</v>
      </c>
      <c r="E112" s="123">
        <v>2.956048310302587</v>
      </c>
      <c r="F112" s="84" t="s">
        <v>5390</v>
      </c>
      <c r="G112" s="84" t="b">
        <v>0</v>
      </c>
      <c r="H112" s="84" t="b">
        <v>0</v>
      </c>
      <c r="I112" s="84" t="b">
        <v>0</v>
      </c>
      <c r="J112" s="84" t="b">
        <v>0</v>
      </c>
      <c r="K112" s="84" t="b">
        <v>0</v>
      </c>
      <c r="L112" s="84" t="b">
        <v>0</v>
      </c>
    </row>
    <row r="113" spans="1:12" ht="15">
      <c r="A113" s="84" t="s">
        <v>4117</v>
      </c>
      <c r="B113" s="84" t="s">
        <v>4147</v>
      </c>
      <c r="C113" s="84">
        <v>4</v>
      </c>
      <c r="D113" s="123">
        <v>0.0018711154677203403</v>
      </c>
      <c r="E113" s="123">
        <v>1.2078602832963867</v>
      </c>
      <c r="F113" s="84" t="s">
        <v>5390</v>
      </c>
      <c r="G113" s="84" t="b">
        <v>0</v>
      </c>
      <c r="H113" s="84" t="b">
        <v>0</v>
      </c>
      <c r="I113" s="84" t="b">
        <v>0</v>
      </c>
      <c r="J113" s="84" t="b">
        <v>0</v>
      </c>
      <c r="K113" s="84" t="b">
        <v>1</v>
      </c>
      <c r="L113" s="84" t="b">
        <v>0</v>
      </c>
    </row>
    <row r="114" spans="1:12" ht="15">
      <c r="A114" s="84" t="s">
        <v>4147</v>
      </c>
      <c r="B114" s="84" t="s">
        <v>5065</v>
      </c>
      <c r="C114" s="84">
        <v>4</v>
      </c>
      <c r="D114" s="123">
        <v>0.0018711154677203403</v>
      </c>
      <c r="E114" s="123">
        <v>1.2379620155194955</v>
      </c>
      <c r="F114" s="84" t="s">
        <v>5390</v>
      </c>
      <c r="G114" s="84" t="b">
        <v>0</v>
      </c>
      <c r="H114" s="84" t="b">
        <v>1</v>
      </c>
      <c r="I114" s="84" t="b">
        <v>0</v>
      </c>
      <c r="J114" s="84" t="b">
        <v>0</v>
      </c>
      <c r="K114" s="84" t="b">
        <v>0</v>
      </c>
      <c r="L114" s="84" t="b">
        <v>0</v>
      </c>
    </row>
    <row r="115" spans="1:12" ht="15">
      <c r="A115" s="84" t="s">
        <v>5065</v>
      </c>
      <c r="B115" s="84" t="s">
        <v>5021</v>
      </c>
      <c r="C115" s="84">
        <v>4</v>
      </c>
      <c r="D115" s="123">
        <v>0.0018711154677203403</v>
      </c>
      <c r="E115" s="123">
        <v>2.956048310302587</v>
      </c>
      <c r="F115" s="84" t="s">
        <v>5390</v>
      </c>
      <c r="G115" s="84" t="b">
        <v>0</v>
      </c>
      <c r="H115" s="84" t="b">
        <v>0</v>
      </c>
      <c r="I115" s="84" t="b">
        <v>0</v>
      </c>
      <c r="J115" s="84" t="b">
        <v>0</v>
      </c>
      <c r="K115" s="84" t="b">
        <v>0</v>
      </c>
      <c r="L115" s="84" t="b">
        <v>0</v>
      </c>
    </row>
    <row r="116" spans="1:12" ht="15">
      <c r="A116" s="84" t="s">
        <v>5021</v>
      </c>
      <c r="B116" s="84" t="s">
        <v>5066</v>
      </c>
      <c r="C116" s="84">
        <v>4</v>
      </c>
      <c r="D116" s="123">
        <v>0.0018711154677203403</v>
      </c>
      <c r="E116" s="123">
        <v>2.859138297294531</v>
      </c>
      <c r="F116" s="84" t="s">
        <v>5390</v>
      </c>
      <c r="G116" s="84" t="b">
        <v>0</v>
      </c>
      <c r="H116" s="84" t="b">
        <v>0</v>
      </c>
      <c r="I116" s="84" t="b">
        <v>0</v>
      </c>
      <c r="J116" s="84" t="b">
        <v>0</v>
      </c>
      <c r="K116" s="84" t="b">
        <v>0</v>
      </c>
      <c r="L116" s="84" t="b">
        <v>0</v>
      </c>
    </row>
    <row r="117" spans="1:12" ht="15">
      <c r="A117" s="84" t="s">
        <v>5066</v>
      </c>
      <c r="B117" s="84" t="s">
        <v>5067</v>
      </c>
      <c r="C117" s="84">
        <v>4</v>
      </c>
      <c r="D117" s="123">
        <v>0.0018711154677203403</v>
      </c>
      <c r="E117" s="123">
        <v>2.956048310302587</v>
      </c>
      <c r="F117" s="84" t="s">
        <v>5390</v>
      </c>
      <c r="G117" s="84" t="b">
        <v>0</v>
      </c>
      <c r="H117" s="84" t="b">
        <v>0</v>
      </c>
      <c r="I117" s="84" t="b">
        <v>0</v>
      </c>
      <c r="J117" s="84" t="b">
        <v>0</v>
      </c>
      <c r="K117" s="84" t="b">
        <v>0</v>
      </c>
      <c r="L117" s="84" t="b">
        <v>0</v>
      </c>
    </row>
    <row r="118" spans="1:12" ht="15">
      <c r="A118" s="84" t="s">
        <v>5067</v>
      </c>
      <c r="B118" s="84" t="s">
        <v>5068</v>
      </c>
      <c r="C118" s="84">
        <v>4</v>
      </c>
      <c r="D118" s="123">
        <v>0.0018711154677203403</v>
      </c>
      <c r="E118" s="123">
        <v>2.956048310302587</v>
      </c>
      <c r="F118" s="84" t="s">
        <v>5390</v>
      </c>
      <c r="G118" s="84" t="b">
        <v>0</v>
      </c>
      <c r="H118" s="84" t="b">
        <v>0</v>
      </c>
      <c r="I118" s="84" t="b">
        <v>0</v>
      </c>
      <c r="J118" s="84" t="b">
        <v>0</v>
      </c>
      <c r="K118" s="84" t="b">
        <v>0</v>
      </c>
      <c r="L118" s="84" t="b">
        <v>0</v>
      </c>
    </row>
    <row r="119" spans="1:12" ht="15">
      <c r="A119" s="84" t="s">
        <v>4183</v>
      </c>
      <c r="B119" s="84" t="s">
        <v>4940</v>
      </c>
      <c r="C119" s="84">
        <v>4</v>
      </c>
      <c r="D119" s="123">
        <v>0.0018711154677203403</v>
      </c>
      <c r="E119" s="123">
        <v>1.8768670642549623</v>
      </c>
      <c r="F119" s="84" t="s">
        <v>5390</v>
      </c>
      <c r="G119" s="84" t="b">
        <v>0</v>
      </c>
      <c r="H119" s="84" t="b">
        <v>0</v>
      </c>
      <c r="I119" s="84" t="b">
        <v>0</v>
      </c>
      <c r="J119" s="84" t="b">
        <v>0</v>
      </c>
      <c r="K119" s="84" t="b">
        <v>0</v>
      </c>
      <c r="L119" s="84" t="b">
        <v>0</v>
      </c>
    </row>
    <row r="120" spans="1:12" ht="15">
      <c r="A120" s="84" t="s">
        <v>343</v>
      </c>
      <c r="B120" s="84" t="s">
        <v>4163</v>
      </c>
      <c r="C120" s="84">
        <v>4</v>
      </c>
      <c r="D120" s="123">
        <v>0.0018711154677203403</v>
      </c>
      <c r="E120" s="123">
        <v>1.5147460236094201</v>
      </c>
      <c r="F120" s="84" t="s">
        <v>5390</v>
      </c>
      <c r="G120" s="84" t="b">
        <v>0</v>
      </c>
      <c r="H120" s="84" t="b">
        <v>0</v>
      </c>
      <c r="I120" s="84" t="b">
        <v>0</v>
      </c>
      <c r="J120" s="84" t="b">
        <v>0</v>
      </c>
      <c r="K120" s="84" t="b">
        <v>0</v>
      </c>
      <c r="L120" s="84" t="b">
        <v>0</v>
      </c>
    </row>
    <row r="121" spans="1:12" ht="15">
      <c r="A121" s="84" t="s">
        <v>4952</v>
      </c>
      <c r="B121" s="84" t="s">
        <v>4993</v>
      </c>
      <c r="C121" s="84">
        <v>4</v>
      </c>
      <c r="D121" s="123">
        <v>0.0018711154677203403</v>
      </c>
      <c r="E121" s="123">
        <v>2.4277745331355436</v>
      </c>
      <c r="F121" s="84" t="s">
        <v>5390</v>
      </c>
      <c r="G121" s="84" t="b">
        <v>0</v>
      </c>
      <c r="H121" s="84" t="b">
        <v>0</v>
      </c>
      <c r="I121" s="84" t="b">
        <v>0</v>
      </c>
      <c r="J121" s="84" t="b">
        <v>0</v>
      </c>
      <c r="K121" s="84" t="b">
        <v>0</v>
      </c>
      <c r="L121" s="84" t="b">
        <v>0</v>
      </c>
    </row>
    <row r="122" spans="1:12" ht="15">
      <c r="A122" s="84" t="s">
        <v>4123</v>
      </c>
      <c r="B122" s="84" t="s">
        <v>4963</v>
      </c>
      <c r="C122" s="84">
        <v>4</v>
      </c>
      <c r="D122" s="123">
        <v>0.0018711154677203403</v>
      </c>
      <c r="E122" s="123">
        <v>2.5581083016305497</v>
      </c>
      <c r="F122" s="84" t="s">
        <v>5390</v>
      </c>
      <c r="G122" s="84" t="b">
        <v>0</v>
      </c>
      <c r="H122" s="84" t="b">
        <v>0</v>
      </c>
      <c r="I122" s="84" t="b">
        <v>0</v>
      </c>
      <c r="J122" s="84" t="b">
        <v>0</v>
      </c>
      <c r="K122" s="84" t="b">
        <v>0</v>
      </c>
      <c r="L122" s="84" t="b">
        <v>0</v>
      </c>
    </row>
    <row r="123" spans="1:12" ht="15">
      <c r="A123" s="84" t="s">
        <v>4158</v>
      </c>
      <c r="B123" s="84" t="s">
        <v>4955</v>
      </c>
      <c r="C123" s="84">
        <v>3</v>
      </c>
      <c r="D123" s="123">
        <v>0.0015001383078731322</v>
      </c>
      <c r="E123" s="123">
        <v>1.6849815380160493</v>
      </c>
      <c r="F123" s="84" t="s">
        <v>5390</v>
      </c>
      <c r="G123" s="84" t="b">
        <v>0</v>
      </c>
      <c r="H123" s="84" t="b">
        <v>0</v>
      </c>
      <c r="I123" s="84" t="b">
        <v>0</v>
      </c>
      <c r="J123" s="84" t="b">
        <v>0</v>
      </c>
      <c r="K123" s="84" t="b">
        <v>0</v>
      </c>
      <c r="L123" s="84" t="b">
        <v>0</v>
      </c>
    </row>
    <row r="124" spans="1:12" ht="15">
      <c r="A124" s="84" t="s">
        <v>4963</v>
      </c>
      <c r="B124" s="84" t="s">
        <v>4153</v>
      </c>
      <c r="C124" s="84">
        <v>3</v>
      </c>
      <c r="D124" s="123">
        <v>0.0015001383078731322</v>
      </c>
      <c r="E124" s="123">
        <v>2.3820170425748683</v>
      </c>
      <c r="F124" s="84" t="s">
        <v>5390</v>
      </c>
      <c r="G124" s="84" t="b">
        <v>0</v>
      </c>
      <c r="H124" s="84" t="b">
        <v>0</v>
      </c>
      <c r="I124" s="84" t="b">
        <v>0</v>
      </c>
      <c r="J124" s="84" t="b">
        <v>0</v>
      </c>
      <c r="K124" s="84" t="b">
        <v>0</v>
      </c>
      <c r="L124" s="84" t="b">
        <v>0</v>
      </c>
    </row>
    <row r="125" spans="1:12" ht="15">
      <c r="A125" s="84" t="s">
        <v>5076</v>
      </c>
      <c r="B125" s="84" t="s">
        <v>4931</v>
      </c>
      <c r="C125" s="84">
        <v>3</v>
      </c>
      <c r="D125" s="123">
        <v>0.0015001383078731322</v>
      </c>
      <c r="E125" s="123">
        <v>2.3820170425748683</v>
      </c>
      <c r="F125" s="84" t="s">
        <v>5390</v>
      </c>
      <c r="G125" s="84" t="b">
        <v>0</v>
      </c>
      <c r="H125" s="84" t="b">
        <v>0</v>
      </c>
      <c r="I125" s="84" t="b">
        <v>0</v>
      </c>
      <c r="J125" s="84" t="b">
        <v>0</v>
      </c>
      <c r="K125" s="84" t="b">
        <v>0</v>
      </c>
      <c r="L125" s="84" t="b">
        <v>0</v>
      </c>
    </row>
    <row r="126" spans="1:12" ht="15">
      <c r="A126" s="84" t="s">
        <v>4931</v>
      </c>
      <c r="B126" s="84" t="s">
        <v>5077</v>
      </c>
      <c r="C126" s="84">
        <v>3</v>
      </c>
      <c r="D126" s="123">
        <v>0.0015001383078731322</v>
      </c>
      <c r="E126" s="123">
        <v>2.4119802659523115</v>
      </c>
      <c r="F126" s="84" t="s">
        <v>5390</v>
      </c>
      <c r="G126" s="84" t="b">
        <v>0</v>
      </c>
      <c r="H126" s="84" t="b">
        <v>0</v>
      </c>
      <c r="I126" s="84" t="b">
        <v>0</v>
      </c>
      <c r="J126" s="84" t="b">
        <v>0</v>
      </c>
      <c r="K126" s="84" t="b">
        <v>0</v>
      </c>
      <c r="L126" s="84" t="b">
        <v>0</v>
      </c>
    </row>
    <row r="127" spans="1:12" ht="15">
      <c r="A127" s="84" t="s">
        <v>5077</v>
      </c>
      <c r="B127" s="84" t="s">
        <v>4964</v>
      </c>
      <c r="C127" s="84">
        <v>3</v>
      </c>
      <c r="D127" s="123">
        <v>0.0015001383078731322</v>
      </c>
      <c r="E127" s="123">
        <v>2.779957051246906</v>
      </c>
      <c r="F127" s="84" t="s">
        <v>5390</v>
      </c>
      <c r="G127" s="84" t="b">
        <v>0</v>
      </c>
      <c r="H127" s="84" t="b">
        <v>0</v>
      </c>
      <c r="I127" s="84" t="b">
        <v>0</v>
      </c>
      <c r="J127" s="84" t="b">
        <v>0</v>
      </c>
      <c r="K127" s="84" t="b">
        <v>0</v>
      </c>
      <c r="L127" s="84" t="b">
        <v>0</v>
      </c>
    </row>
    <row r="128" spans="1:12" ht="15">
      <c r="A128" s="84" t="s">
        <v>4964</v>
      </c>
      <c r="B128" s="84" t="s">
        <v>4149</v>
      </c>
      <c r="C128" s="84">
        <v>3</v>
      </c>
      <c r="D128" s="123">
        <v>0.0015001383078731322</v>
      </c>
      <c r="E128" s="123">
        <v>1.9113779153831263</v>
      </c>
      <c r="F128" s="84" t="s">
        <v>5390</v>
      </c>
      <c r="G128" s="84" t="b">
        <v>0</v>
      </c>
      <c r="H128" s="84" t="b">
        <v>0</v>
      </c>
      <c r="I128" s="84" t="b">
        <v>0</v>
      </c>
      <c r="J128" s="84" t="b">
        <v>0</v>
      </c>
      <c r="K128" s="84" t="b">
        <v>0</v>
      </c>
      <c r="L128" s="84" t="b">
        <v>0</v>
      </c>
    </row>
    <row r="129" spans="1:12" ht="15">
      <c r="A129" s="84" t="s">
        <v>4147</v>
      </c>
      <c r="B129" s="84" t="s">
        <v>5000</v>
      </c>
      <c r="C129" s="84">
        <v>3</v>
      </c>
      <c r="D129" s="123">
        <v>0.0015001383078731322</v>
      </c>
      <c r="E129" s="123">
        <v>1.016113265903139</v>
      </c>
      <c r="F129" s="84" t="s">
        <v>5390</v>
      </c>
      <c r="G129" s="84" t="b">
        <v>0</v>
      </c>
      <c r="H129" s="84" t="b">
        <v>1</v>
      </c>
      <c r="I129" s="84" t="b">
        <v>0</v>
      </c>
      <c r="J129" s="84" t="b">
        <v>0</v>
      </c>
      <c r="K129" s="84" t="b">
        <v>0</v>
      </c>
      <c r="L129" s="84" t="b">
        <v>0</v>
      </c>
    </row>
    <row r="130" spans="1:12" ht="15">
      <c r="A130" s="84" t="s">
        <v>5000</v>
      </c>
      <c r="B130" s="84" t="s">
        <v>5078</v>
      </c>
      <c r="C130" s="84">
        <v>3</v>
      </c>
      <c r="D130" s="123">
        <v>0.0015001383078731322</v>
      </c>
      <c r="E130" s="123">
        <v>2.859138297294531</v>
      </c>
      <c r="F130" s="84" t="s">
        <v>5390</v>
      </c>
      <c r="G130" s="84" t="b">
        <v>0</v>
      </c>
      <c r="H130" s="84" t="b">
        <v>0</v>
      </c>
      <c r="I130" s="84" t="b">
        <v>0</v>
      </c>
      <c r="J130" s="84" t="b">
        <v>0</v>
      </c>
      <c r="K130" s="84" t="b">
        <v>0</v>
      </c>
      <c r="L130" s="84" t="b">
        <v>0</v>
      </c>
    </row>
    <row r="131" spans="1:12" ht="15">
      <c r="A131" s="84" t="s">
        <v>5078</v>
      </c>
      <c r="B131" s="84" t="s">
        <v>934</v>
      </c>
      <c r="C131" s="84">
        <v>3</v>
      </c>
      <c r="D131" s="123">
        <v>0.0015001383078731322</v>
      </c>
      <c r="E131" s="123">
        <v>1.9899065775635547</v>
      </c>
      <c r="F131" s="84" t="s">
        <v>5390</v>
      </c>
      <c r="G131" s="84" t="b">
        <v>0</v>
      </c>
      <c r="H131" s="84" t="b">
        <v>0</v>
      </c>
      <c r="I131" s="84" t="b">
        <v>0</v>
      </c>
      <c r="J131" s="84" t="b">
        <v>0</v>
      </c>
      <c r="K131" s="84" t="b">
        <v>0</v>
      </c>
      <c r="L131" s="84" t="b">
        <v>0</v>
      </c>
    </row>
    <row r="132" spans="1:12" ht="15">
      <c r="A132" s="84" t="s">
        <v>5029</v>
      </c>
      <c r="B132" s="84" t="s">
        <v>5001</v>
      </c>
      <c r="C132" s="84">
        <v>3</v>
      </c>
      <c r="D132" s="123">
        <v>0.0015001383078731322</v>
      </c>
      <c r="E132" s="123">
        <v>2.734199560686231</v>
      </c>
      <c r="F132" s="84" t="s">
        <v>5390</v>
      </c>
      <c r="G132" s="84" t="b">
        <v>0</v>
      </c>
      <c r="H132" s="84" t="b">
        <v>0</v>
      </c>
      <c r="I132" s="84" t="b">
        <v>0</v>
      </c>
      <c r="J132" s="84" t="b">
        <v>0</v>
      </c>
      <c r="K132" s="84" t="b">
        <v>0</v>
      </c>
      <c r="L132" s="84" t="b">
        <v>0</v>
      </c>
    </row>
    <row r="133" spans="1:12" ht="15">
      <c r="A133" s="84" t="s">
        <v>5030</v>
      </c>
      <c r="B133" s="84" t="s">
        <v>4116</v>
      </c>
      <c r="C133" s="84">
        <v>3</v>
      </c>
      <c r="D133" s="123">
        <v>0.0015001383078731322</v>
      </c>
      <c r="E133" s="123">
        <v>1.248478134204651</v>
      </c>
      <c r="F133" s="84" t="s">
        <v>5390</v>
      </c>
      <c r="G133" s="84" t="b">
        <v>0</v>
      </c>
      <c r="H133" s="84" t="b">
        <v>0</v>
      </c>
      <c r="I133" s="84" t="b">
        <v>0</v>
      </c>
      <c r="J133" s="84" t="b">
        <v>0</v>
      </c>
      <c r="K133" s="84" t="b">
        <v>0</v>
      </c>
      <c r="L133" s="84" t="b">
        <v>0</v>
      </c>
    </row>
    <row r="134" spans="1:12" ht="15">
      <c r="A134" s="84" t="s">
        <v>4147</v>
      </c>
      <c r="B134" s="84" t="s">
        <v>5080</v>
      </c>
      <c r="C134" s="84">
        <v>3</v>
      </c>
      <c r="D134" s="123">
        <v>0.0015001383078731322</v>
      </c>
      <c r="E134" s="123">
        <v>1.2379620155194955</v>
      </c>
      <c r="F134" s="84" t="s">
        <v>5390</v>
      </c>
      <c r="G134" s="84" t="b">
        <v>0</v>
      </c>
      <c r="H134" s="84" t="b">
        <v>1</v>
      </c>
      <c r="I134" s="84" t="b">
        <v>0</v>
      </c>
      <c r="J134" s="84" t="b">
        <v>0</v>
      </c>
      <c r="K134" s="84" t="b">
        <v>0</v>
      </c>
      <c r="L134" s="84" t="b">
        <v>0</v>
      </c>
    </row>
    <row r="135" spans="1:12" ht="15">
      <c r="A135" s="84" t="s">
        <v>5080</v>
      </c>
      <c r="B135" s="84" t="s">
        <v>5081</v>
      </c>
      <c r="C135" s="84">
        <v>3</v>
      </c>
      <c r="D135" s="123">
        <v>0.0015001383078731322</v>
      </c>
      <c r="E135" s="123">
        <v>3.080987046910887</v>
      </c>
      <c r="F135" s="84" t="s">
        <v>5390</v>
      </c>
      <c r="G135" s="84" t="b">
        <v>0</v>
      </c>
      <c r="H135" s="84" t="b">
        <v>0</v>
      </c>
      <c r="I135" s="84" t="b">
        <v>0</v>
      </c>
      <c r="J135" s="84" t="b">
        <v>0</v>
      </c>
      <c r="K135" s="84" t="b">
        <v>0</v>
      </c>
      <c r="L135" s="84" t="b">
        <v>0</v>
      </c>
    </row>
    <row r="136" spans="1:12" ht="15">
      <c r="A136" s="84" t="s">
        <v>5081</v>
      </c>
      <c r="B136" s="84" t="s">
        <v>5031</v>
      </c>
      <c r="C136" s="84">
        <v>3</v>
      </c>
      <c r="D136" s="123">
        <v>0.0015001383078731322</v>
      </c>
      <c r="E136" s="123">
        <v>2.956048310302587</v>
      </c>
      <c r="F136" s="84" t="s">
        <v>5390</v>
      </c>
      <c r="G136" s="84" t="b">
        <v>0</v>
      </c>
      <c r="H136" s="84" t="b">
        <v>0</v>
      </c>
      <c r="I136" s="84" t="b">
        <v>0</v>
      </c>
      <c r="J136" s="84" t="b">
        <v>0</v>
      </c>
      <c r="K136" s="84" t="b">
        <v>0</v>
      </c>
      <c r="L136" s="84" t="b">
        <v>0</v>
      </c>
    </row>
    <row r="137" spans="1:12" ht="15">
      <c r="A137" s="84" t="s">
        <v>5031</v>
      </c>
      <c r="B137" s="84" t="s">
        <v>4979</v>
      </c>
      <c r="C137" s="84">
        <v>3</v>
      </c>
      <c r="D137" s="123">
        <v>0.0015001383078731322</v>
      </c>
      <c r="E137" s="123">
        <v>2.655018314638606</v>
      </c>
      <c r="F137" s="84" t="s">
        <v>5390</v>
      </c>
      <c r="G137" s="84" t="b">
        <v>0</v>
      </c>
      <c r="H137" s="84" t="b">
        <v>0</v>
      </c>
      <c r="I137" s="84" t="b">
        <v>0</v>
      </c>
      <c r="J137" s="84" t="b">
        <v>0</v>
      </c>
      <c r="K137" s="84" t="b">
        <v>0</v>
      </c>
      <c r="L137" s="84" t="b">
        <v>0</v>
      </c>
    </row>
    <row r="138" spans="1:12" ht="15">
      <c r="A138" s="84" t="s">
        <v>4979</v>
      </c>
      <c r="B138" s="84" t="s">
        <v>5032</v>
      </c>
      <c r="C138" s="84">
        <v>3</v>
      </c>
      <c r="D138" s="123">
        <v>0.0015001383078731322</v>
      </c>
      <c r="E138" s="123">
        <v>2.655018314638606</v>
      </c>
      <c r="F138" s="84" t="s">
        <v>5390</v>
      </c>
      <c r="G138" s="84" t="b">
        <v>0</v>
      </c>
      <c r="H138" s="84" t="b">
        <v>0</v>
      </c>
      <c r="I138" s="84" t="b">
        <v>0</v>
      </c>
      <c r="J138" s="84" t="b">
        <v>1</v>
      </c>
      <c r="K138" s="84" t="b">
        <v>0</v>
      </c>
      <c r="L138" s="84" t="b">
        <v>0</v>
      </c>
    </row>
    <row r="139" spans="1:12" ht="15">
      <c r="A139" s="84" t="s">
        <v>5032</v>
      </c>
      <c r="B139" s="84" t="s">
        <v>5004</v>
      </c>
      <c r="C139" s="84">
        <v>3</v>
      </c>
      <c r="D139" s="123">
        <v>0.0015001383078731322</v>
      </c>
      <c r="E139" s="123">
        <v>2.734199560686231</v>
      </c>
      <c r="F139" s="84" t="s">
        <v>5390</v>
      </c>
      <c r="G139" s="84" t="b">
        <v>1</v>
      </c>
      <c r="H139" s="84" t="b">
        <v>0</v>
      </c>
      <c r="I139" s="84" t="b">
        <v>0</v>
      </c>
      <c r="J139" s="84" t="b">
        <v>0</v>
      </c>
      <c r="K139" s="84" t="b">
        <v>0</v>
      </c>
      <c r="L139" s="84" t="b">
        <v>0</v>
      </c>
    </row>
    <row r="140" spans="1:12" ht="15">
      <c r="A140" s="84" t="s">
        <v>5004</v>
      </c>
      <c r="B140" s="84" t="s">
        <v>5033</v>
      </c>
      <c r="C140" s="84">
        <v>3</v>
      </c>
      <c r="D140" s="123">
        <v>0.0015001383078731322</v>
      </c>
      <c r="E140" s="123">
        <v>2.734199560686231</v>
      </c>
      <c r="F140" s="84" t="s">
        <v>5390</v>
      </c>
      <c r="G140" s="84" t="b">
        <v>0</v>
      </c>
      <c r="H140" s="84" t="b">
        <v>0</v>
      </c>
      <c r="I140" s="84" t="b">
        <v>0</v>
      </c>
      <c r="J140" s="84" t="b">
        <v>0</v>
      </c>
      <c r="K140" s="84" t="b">
        <v>0</v>
      </c>
      <c r="L140" s="84" t="b">
        <v>0</v>
      </c>
    </row>
    <row r="141" spans="1:12" ht="15">
      <c r="A141" s="84" t="s">
        <v>5082</v>
      </c>
      <c r="B141" s="84" t="s">
        <v>5083</v>
      </c>
      <c r="C141" s="84">
        <v>3</v>
      </c>
      <c r="D141" s="123">
        <v>0.0015001383078731322</v>
      </c>
      <c r="E141" s="123">
        <v>3.080987046910887</v>
      </c>
      <c r="F141" s="84" t="s">
        <v>5390</v>
      </c>
      <c r="G141" s="84" t="b">
        <v>0</v>
      </c>
      <c r="H141" s="84" t="b">
        <v>0</v>
      </c>
      <c r="I141" s="84" t="b">
        <v>0</v>
      </c>
      <c r="J141" s="84" t="b">
        <v>0</v>
      </c>
      <c r="K141" s="84" t="b">
        <v>0</v>
      </c>
      <c r="L141" s="84" t="b">
        <v>0</v>
      </c>
    </row>
    <row r="142" spans="1:12" ht="15">
      <c r="A142" s="84" t="s">
        <v>5035</v>
      </c>
      <c r="B142" s="84" t="s">
        <v>4147</v>
      </c>
      <c r="C142" s="84">
        <v>3</v>
      </c>
      <c r="D142" s="123">
        <v>0.0015001383078731322</v>
      </c>
      <c r="E142" s="123">
        <v>1.0829215466880868</v>
      </c>
      <c r="F142" s="84" t="s">
        <v>5390</v>
      </c>
      <c r="G142" s="84" t="b">
        <v>0</v>
      </c>
      <c r="H142" s="84" t="b">
        <v>0</v>
      </c>
      <c r="I142" s="84" t="b">
        <v>0</v>
      </c>
      <c r="J142" s="84" t="b">
        <v>0</v>
      </c>
      <c r="K142" s="84" t="b">
        <v>1</v>
      </c>
      <c r="L142" s="84" t="b">
        <v>0</v>
      </c>
    </row>
    <row r="143" spans="1:12" ht="15">
      <c r="A143" s="84" t="s">
        <v>4932</v>
      </c>
      <c r="B143" s="84" t="s">
        <v>4966</v>
      </c>
      <c r="C143" s="84">
        <v>3</v>
      </c>
      <c r="D143" s="123">
        <v>0.0015001383078731322</v>
      </c>
      <c r="E143" s="123">
        <v>2.2870415293440116</v>
      </c>
      <c r="F143" s="84" t="s">
        <v>5390</v>
      </c>
      <c r="G143" s="84" t="b">
        <v>0</v>
      </c>
      <c r="H143" s="84" t="b">
        <v>0</v>
      </c>
      <c r="I143" s="84" t="b">
        <v>0</v>
      </c>
      <c r="J143" s="84" t="b">
        <v>0</v>
      </c>
      <c r="K143" s="84" t="b">
        <v>0</v>
      </c>
      <c r="L143" s="84" t="b">
        <v>0</v>
      </c>
    </row>
    <row r="144" spans="1:12" ht="15">
      <c r="A144" s="84" t="s">
        <v>4147</v>
      </c>
      <c r="B144" s="84" t="s">
        <v>4986</v>
      </c>
      <c r="C144" s="84">
        <v>3</v>
      </c>
      <c r="D144" s="123">
        <v>0.0015001383078731322</v>
      </c>
      <c r="E144" s="123">
        <v>0.9369320198555143</v>
      </c>
      <c r="F144" s="84" t="s">
        <v>5390</v>
      </c>
      <c r="G144" s="84" t="b">
        <v>0</v>
      </c>
      <c r="H144" s="84" t="b">
        <v>1</v>
      </c>
      <c r="I144" s="84" t="b">
        <v>0</v>
      </c>
      <c r="J144" s="84" t="b">
        <v>0</v>
      </c>
      <c r="K144" s="84" t="b">
        <v>0</v>
      </c>
      <c r="L144" s="84" t="b">
        <v>0</v>
      </c>
    </row>
    <row r="145" spans="1:12" ht="15">
      <c r="A145" s="84" t="s">
        <v>4986</v>
      </c>
      <c r="B145" s="84" t="s">
        <v>4967</v>
      </c>
      <c r="C145" s="84">
        <v>3</v>
      </c>
      <c r="D145" s="123">
        <v>0.0015001383078731322</v>
      </c>
      <c r="E145" s="123">
        <v>2.4119802659523115</v>
      </c>
      <c r="F145" s="84" t="s">
        <v>5390</v>
      </c>
      <c r="G145" s="84" t="b">
        <v>0</v>
      </c>
      <c r="H145" s="84" t="b">
        <v>0</v>
      </c>
      <c r="I145" s="84" t="b">
        <v>0</v>
      </c>
      <c r="J145" s="84" t="b">
        <v>0</v>
      </c>
      <c r="K145" s="84" t="b">
        <v>1</v>
      </c>
      <c r="L145" s="84" t="b">
        <v>0</v>
      </c>
    </row>
    <row r="146" spans="1:12" ht="15">
      <c r="A146" s="84" t="s">
        <v>4967</v>
      </c>
      <c r="B146" s="84" t="s">
        <v>4113</v>
      </c>
      <c r="C146" s="84">
        <v>3</v>
      </c>
      <c r="D146" s="123">
        <v>0.0015001383078731322</v>
      </c>
      <c r="E146" s="123">
        <v>2.2870415293440116</v>
      </c>
      <c r="F146" s="84" t="s">
        <v>5390</v>
      </c>
      <c r="G146" s="84" t="b">
        <v>0</v>
      </c>
      <c r="H146" s="84" t="b">
        <v>1</v>
      </c>
      <c r="I146" s="84" t="b">
        <v>0</v>
      </c>
      <c r="J146" s="84" t="b">
        <v>0</v>
      </c>
      <c r="K146" s="84" t="b">
        <v>0</v>
      </c>
      <c r="L146" s="84" t="b">
        <v>0</v>
      </c>
    </row>
    <row r="147" spans="1:12" ht="15">
      <c r="A147" s="84" t="s">
        <v>4152</v>
      </c>
      <c r="B147" s="84" t="s">
        <v>4961</v>
      </c>
      <c r="C147" s="84">
        <v>3</v>
      </c>
      <c r="D147" s="123">
        <v>0.0015001383078731322</v>
      </c>
      <c r="E147" s="123">
        <v>1.7587677521769678</v>
      </c>
      <c r="F147" s="84" t="s">
        <v>5390</v>
      </c>
      <c r="G147" s="84" t="b">
        <v>0</v>
      </c>
      <c r="H147" s="84" t="b">
        <v>0</v>
      </c>
      <c r="I147" s="84" t="b">
        <v>0</v>
      </c>
      <c r="J147" s="84" t="b">
        <v>0</v>
      </c>
      <c r="K147" s="84" t="b">
        <v>0</v>
      </c>
      <c r="L147" s="84" t="b">
        <v>0</v>
      </c>
    </row>
    <row r="148" spans="1:12" ht="15">
      <c r="A148" s="84" t="s">
        <v>4155</v>
      </c>
      <c r="B148" s="84" t="s">
        <v>5097</v>
      </c>
      <c r="C148" s="84">
        <v>3</v>
      </c>
      <c r="D148" s="123">
        <v>0.0015001383078731322</v>
      </c>
      <c r="E148" s="123">
        <v>2.4119802659523115</v>
      </c>
      <c r="F148" s="84" t="s">
        <v>5390</v>
      </c>
      <c r="G148" s="84" t="b">
        <v>0</v>
      </c>
      <c r="H148" s="84" t="b">
        <v>0</v>
      </c>
      <c r="I148" s="84" t="b">
        <v>0</v>
      </c>
      <c r="J148" s="84" t="b">
        <v>0</v>
      </c>
      <c r="K148" s="84" t="b">
        <v>0</v>
      </c>
      <c r="L148" s="84" t="b">
        <v>0</v>
      </c>
    </row>
    <row r="149" spans="1:12" ht="15">
      <c r="A149" s="84" t="s">
        <v>5097</v>
      </c>
      <c r="B149" s="84" t="s">
        <v>4931</v>
      </c>
      <c r="C149" s="84">
        <v>3</v>
      </c>
      <c r="D149" s="123">
        <v>0.0015001383078731322</v>
      </c>
      <c r="E149" s="123">
        <v>2.3820170425748683</v>
      </c>
      <c r="F149" s="84" t="s">
        <v>5390</v>
      </c>
      <c r="G149" s="84" t="b">
        <v>0</v>
      </c>
      <c r="H149" s="84" t="b">
        <v>0</v>
      </c>
      <c r="I149" s="84" t="b">
        <v>0</v>
      </c>
      <c r="J149" s="84" t="b">
        <v>0</v>
      </c>
      <c r="K149" s="84" t="b">
        <v>0</v>
      </c>
      <c r="L149" s="84" t="b">
        <v>0</v>
      </c>
    </row>
    <row r="150" spans="1:12" ht="15">
      <c r="A150" s="84" t="s">
        <v>4931</v>
      </c>
      <c r="B150" s="84" t="s">
        <v>4983</v>
      </c>
      <c r="C150" s="84">
        <v>3</v>
      </c>
      <c r="D150" s="123">
        <v>0.0015001383078731322</v>
      </c>
      <c r="E150" s="123">
        <v>2.1109502702883303</v>
      </c>
      <c r="F150" s="84" t="s">
        <v>5390</v>
      </c>
      <c r="G150" s="84" t="b">
        <v>0</v>
      </c>
      <c r="H150" s="84" t="b">
        <v>0</v>
      </c>
      <c r="I150" s="84" t="b">
        <v>0</v>
      </c>
      <c r="J150" s="84" t="b">
        <v>0</v>
      </c>
      <c r="K150" s="84" t="b">
        <v>0</v>
      </c>
      <c r="L150" s="84" t="b">
        <v>0</v>
      </c>
    </row>
    <row r="151" spans="1:12" ht="15">
      <c r="A151" s="84" t="s">
        <v>5043</v>
      </c>
      <c r="B151" s="84" t="s">
        <v>5098</v>
      </c>
      <c r="C151" s="84">
        <v>3</v>
      </c>
      <c r="D151" s="123">
        <v>0.0015001383078731322</v>
      </c>
      <c r="E151" s="123">
        <v>2.956048310302587</v>
      </c>
      <c r="F151" s="84" t="s">
        <v>5390</v>
      </c>
      <c r="G151" s="84" t="b">
        <v>0</v>
      </c>
      <c r="H151" s="84" t="b">
        <v>0</v>
      </c>
      <c r="I151" s="84" t="b">
        <v>0</v>
      </c>
      <c r="J151" s="84" t="b">
        <v>0</v>
      </c>
      <c r="K151" s="84" t="b">
        <v>0</v>
      </c>
      <c r="L151" s="84" t="b">
        <v>0</v>
      </c>
    </row>
    <row r="152" spans="1:12" ht="15">
      <c r="A152" s="84" t="s">
        <v>5098</v>
      </c>
      <c r="B152" s="84" t="s">
        <v>4151</v>
      </c>
      <c r="C152" s="84">
        <v>3</v>
      </c>
      <c r="D152" s="123">
        <v>0.0015001383078731322</v>
      </c>
      <c r="E152" s="123">
        <v>2.0957103037315936</v>
      </c>
      <c r="F152" s="84" t="s">
        <v>5390</v>
      </c>
      <c r="G152" s="84" t="b">
        <v>0</v>
      </c>
      <c r="H152" s="84" t="b">
        <v>0</v>
      </c>
      <c r="I152" s="84" t="b">
        <v>0</v>
      </c>
      <c r="J152" s="84" t="b">
        <v>0</v>
      </c>
      <c r="K152" s="84" t="b">
        <v>0</v>
      </c>
      <c r="L152" s="84" t="b">
        <v>0</v>
      </c>
    </row>
    <row r="153" spans="1:12" ht="15">
      <c r="A153" s="84" t="s">
        <v>5008</v>
      </c>
      <c r="B153" s="84" t="s">
        <v>4147</v>
      </c>
      <c r="C153" s="84">
        <v>3</v>
      </c>
      <c r="D153" s="123">
        <v>0.0015001383078731322</v>
      </c>
      <c r="E153" s="123">
        <v>0.9860115336800305</v>
      </c>
      <c r="F153" s="84" t="s">
        <v>5390</v>
      </c>
      <c r="G153" s="84" t="b">
        <v>1</v>
      </c>
      <c r="H153" s="84" t="b">
        <v>0</v>
      </c>
      <c r="I153" s="84" t="b">
        <v>0</v>
      </c>
      <c r="J153" s="84" t="b">
        <v>0</v>
      </c>
      <c r="K153" s="84" t="b">
        <v>1</v>
      </c>
      <c r="L153" s="84" t="b">
        <v>0</v>
      </c>
    </row>
    <row r="154" spans="1:12" ht="15">
      <c r="A154" s="84" t="s">
        <v>4932</v>
      </c>
      <c r="B154" s="84" t="s">
        <v>5100</v>
      </c>
      <c r="C154" s="84">
        <v>3</v>
      </c>
      <c r="D154" s="123">
        <v>0.0015001383078731322</v>
      </c>
      <c r="E154" s="123">
        <v>2.4119802659523115</v>
      </c>
      <c r="F154" s="84" t="s">
        <v>5390</v>
      </c>
      <c r="G154" s="84" t="b">
        <v>0</v>
      </c>
      <c r="H154" s="84" t="b">
        <v>0</v>
      </c>
      <c r="I154" s="84" t="b">
        <v>0</v>
      </c>
      <c r="J154" s="84" t="b">
        <v>0</v>
      </c>
      <c r="K154" s="84" t="b">
        <v>0</v>
      </c>
      <c r="L154" s="84" t="b">
        <v>0</v>
      </c>
    </row>
    <row r="155" spans="1:12" ht="15">
      <c r="A155" s="84" t="s">
        <v>5100</v>
      </c>
      <c r="B155" s="84" t="s">
        <v>4951</v>
      </c>
      <c r="C155" s="84">
        <v>3</v>
      </c>
      <c r="D155" s="123">
        <v>0.0015001383078731322</v>
      </c>
      <c r="E155" s="123">
        <v>2.6038657921912245</v>
      </c>
      <c r="F155" s="84" t="s">
        <v>5390</v>
      </c>
      <c r="G155" s="84" t="b">
        <v>0</v>
      </c>
      <c r="H155" s="84" t="b">
        <v>0</v>
      </c>
      <c r="I155" s="84" t="b">
        <v>0</v>
      </c>
      <c r="J155" s="84" t="b">
        <v>0</v>
      </c>
      <c r="K155" s="84" t="b">
        <v>0</v>
      </c>
      <c r="L155" s="84" t="b">
        <v>0</v>
      </c>
    </row>
    <row r="156" spans="1:12" ht="15">
      <c r="A156" s="84" t="s">
        <v>4951</v>
      </c>
      <c r="B156" s="84" t="s">
        <v>4930</v>
      </c>
      <c r="C156" s="84">
        <v>3</v>
      </c>
      <c r="D156" s="123">
        <v>0.0015001383078731322</v>
      </c>
      <c r="E156" s="123">
        <v>1.7192592108932943</v>
      </c>
      <c r="F156" s="84" t="s">
        <v>5390</v>
      </c>
      <c r="G156" s="84" t="b">
        <v>0</v>
      </c>
      <c r="H156" s="84" t="b">
        <v>0</v>
      </c>
      <c r="I156" s="84" t="b">
        <v>0</v>
      </c>
      <c r="J156" s="84" t="b">
        <v>0</v>
      </c>
      <c r="K156" s="84" t="b">
        <v>0</v>
      </c>
      <c r="L156" s="84" t="b">
        <v>0</v>
      </c>
    </row>
    <row r="157" spans="1:12" ht="15">
      <c r="A157" s="84" t="s">
        <v>4147</v>
      </c>
      <c r="B157" s="84" t="s">
        <v>430</v>
      </c>
      <c r="C157" s="84">
        <v>3</v>
      </c>
      <c r="D157" s="123">
        <v>0.0015001383078731322</v>
      </c>
      <c r="E157" s="123">
        <v>1.2379620155194955</v>
      </c>
      <c r="F157" s="84" t="s">
        <v>5390</v>
      </c>
      <c r="G157" s="84" t="b">
        <v>0</v>
      </c>
      <c r="H157" s="84" t="b">
        <v>1</v>
      </c>
      <c r="I157" s="84" t="b">
        <v>0</v>
      </c>
      <c r="J157" s="84" t="b">
        <v>0</v>
      </c>
      <c r="K157" s="84" t="b">
        <v>0</v>
      </c>
      <c r="L157" s="84" t="b">
        <v>0</v>
      </c>
    </row>
    <row r="158" spans="1:12" ht="15">
      <c r="A158" s="84" t="s">
        <v>430</v>
      </c>
      <c r="B158" s="84" t="s">
        <v>5101</v>
      </c>
      <c r="C158" s="84">
        <v>3</v>
      </c>
      <c r="D158" s="123">
        <v>0.0015001383078731322</v>
      </c>
      <c r="E158" s="123">
        <v>2.956048310302587</v>
      </c>
      <c r="F158" s="84" t="s">
        <v>5390</v>
      </c>
      <c r="G158" s="84" t="b">
        <v>0</v>
      </c>
      <c r="H158" s="84" t="b">
        <v>0</v>
      </c>
      <c r="I158" s="84" t="b">
        <v>0</v>
      </c>
      <c r="J158" s="84" t="b">
        <v>0</v>
      </c>
      <c r="K158" s="84" t="b">
        <v>0</v>
      </c>
      <c r="L158" s="84" t="b">
        <v>0</v>
      </c>
    </row>
    <row r="159" spans="1:12" ht="15">
      <c r="A159" s="84" t="s">
        <v>5101</v>
      </c>
      <c r="B159" s="84" t="s">
        <v>4947</v>
      </c>
      <c r="C159" s="84">
        <v>3</v>
      </c>
      <c r="D159" s="123">
        <v>0.0015001383078731322</v>
      </c>
      <c r="E159" s="123">
        <v>2.6038657921912245</v>
      </c>
      <c r="F159" s="84" t="s">
        <v>5390</v>
      </c>
      <c r="G159" s="84" t="b">
        <v>0</v>
      </c>
      <c r="H159" s="84" t="b">
        <v>0</v>
      </c>
      <c r="I159" s="84" t="b">
        <v>0</v>
      </c>
      <c r="J159" s="84" t="b">
        <v>0</v>
      </c>
      <c r="K159" s="84" t="b">
        <v>0</v>
      </c>
      <c r="L159" s="84" t="b">
        <v>0</v>
      </c>
    </row>
    <row r="160" spans="1:12" ht="15">
      <c r="A160" s="84" t="s">
        <v>4947</v>
      </c>
      <c r="B160" s="84" t="s">
        <v>4930</v>
      </c>
      <c r="C160" s="84">
        <v>3</v>
      </c>
      <c r="D160" s="123">
        <v>0.0015001383078731322</v>
      </c>
      <c r="E160" s="123">
        <v>1.6735017203326192</v>
      </c>
      <c r="F160" s="84" t="s">
        <v>5390</v>
      </c>
      <c r="G160" s="84" t="b">
        <v>0</v>
      </c>
      <c r="H160" s="84" t="b">
        <v>0</v>
      </c>
      <c r="I160" s="84" t="b">
        <v>0</v>
      </c>
      <c r="J160" s="84" t="b">
        <v>0</v>
      </c>
      <c r="K160" s="84" t="b">
        <v>0</v>
      </c>
      <c r="L160" s="84" t="b">
        <v>0</v>
      </c>
    </row>
    <row r="161" spans="1:12" ht="15">
      <c r="A161" s="84" t="s">
        <v>4930</v>
      </c>
      <c r="B161" s="84" t="s">
        <v>4989</v>
      </c>
      <c r="C161" s="84">
        <v>3</v>
      </c>
      <c r="D161" s="123">
        <v>0.0015001383078731322</v>
      </c>
      <c r="E161" s="123">
        <v>1.8953504699489756</v>
      </c>
      <c r="F161" s="84" t="s">
        <v>5390</v>
      </c>
      <c r="G161" s="84" t="b">
        <v>0</v>
      </c>
      <c r="H161" s="84" t="b">
        <v>0</v>
      </c>
      <c r="I161" s="84" t="b">
        <v>0</v>
      </c>
      <c r="J161" s="84" t="b">
        <v>0</v>
      </c>
      <c r="K161" s="84" t="b">
        <v>0</v>
      </c>
      <c r="L161" s="84" t="b">
        <v>0</v>
      </c>
    </row>
    <row r="162" spans="1:12" ht="15">
      <c r="A162" s="84" t="s">
        <v>4989</v>
      </c>
      <c r="B162" s="84" t="s">
        <v>5102</v>
      </c>
      <c r="C162" s="84">
        <v>3</v>
      </c>
      <c r="D162" s="123">
        <v>0.0015001383078731322</v>
      </c>
      <c r="E162" s="123">
        <v>2.779957051246906</v>
      </c>
      <c r="F162" s="84" t="s">
        <v>5390</v>
      </c>
      <c r="G162" s="84" t="b">
        <v>0</v>
      </c>
      <c r="H162" s="84" t="b">
        <v>0</v>
      </c>
      <c r="I162" s="84" t="b">
        <v>0</v>
      </c>
      <c r="J162" s="84" t="b">
        <v>1</v>
      </c>
      <c r="K162" s="84" t="b">
        <v>0</v>
      </c>
      <c r="L162" s="84" t="b">
        <v>0</v>
      </c>
    </row>
    <row r="163" spans="1:12" ht="15">
      <c r="A163" s="84" t="s">
        <v>5102</v>
      </c>
      <c r="B163" s="84" t="s">
        <v>4990</v>
      </c>
      <c r="C163" s="84">
        <v>3</v>
      </c>
      <c r="D163" s="123">
        <v>0.0015001383078731322</v>
      </c>
      <c r="E163" s="123">
        <v>2.779957051246906</v>
      </c>
      <c r="F163" s="84" t="s">
        <v>5390</v>
      </c>
      <c r="G163" s="84" t="b">
        <v>1</v>
      </c>
      <c r="H163" s="84" t="b">
        <v>0</v>
      </c>
      <c r="I163" s="84" t="b">
        <v>0</v>
      </c>
      <c r="J163" s="84" t="b">
        <v>0</v>
      </c>
      <c r="K163" s="84" t="b">
        <v>0</v>
      </c>
      <c r="L163" s="84" t="b">
        <v>0</v>
      </c>
    </row>
    <row r="164" spans="1:12" ht="15">
      <c r="A164" s="84" t="s">
        <v>4116</v>
      </c>
      <c r="B164" s="84" t="s">
        <v>4988</v>
      </c>
      <c r="C164" s="84">
        <v>3</v>
      </c>
      <c r="D164" s="123">
        <v>0.0015001383078731322</v>
      </c>
      <c r="E164" s="123">
        <v>0.9010524487734457</v>
      </c>
      <c r="F164" s="84" t="s">
        <v>5390</v>
      </c>
      <c r="G164" s="84" t="b">
        <v>0</v>
      </c>
      <c r="H164" s="84" t="b">
        <v>0</v>
      </c>
      <c r="I164" s="84" t="b">
        <v>0</v>
      </c>
      <c r="J164" s="84" t="b">
        <v>0</v>
      </c>
      <c r="K164" s="84" t="b">
        <v>0</v>
      </c>
      <c r="L164" s="84" t="b">
        <v>0</v>
      </c>
    </row>
    <row r="165" spans="1:12" ht="15">
      <c r="A165" s="84" t="s">
        <v>1878</v>
      </c>
      <c r="B165" s="84" t="s">
        <v>5112</v>
      </c>
      <c r="C165" s="84">
        <v>3</v>
      </c>
      <c r="D165" s="123">
        <v>0.0016365726511497448</v>
      </c>
      <c r="E165" s="123">
        <v>2.7130102616162928</v>
      </c>
      <c r="F165" s="84" t="s">
        <v>5390</v>
      </c>
      <c r="G165" s="84" t="b">
        <v>0</v>
      </c>
      <c r="H165" s="84" t="b">
        <v>0</v>
      </c>
      <c r="I165" s="84" t="b">
        <v>0</v>
      </c>
      <c r="J165" s="84" t="b">
        <v>0</v>
      </c>
      <c r="K165" s="84" t="b">
        <v>0</v>
      </c>
      <c r="L165" s="84" t="b">
        <v>0</v>
      </c>
    </row>
    <row r="166" spans="1:12" ht="15">
      <c r="A166" s="84" t="s">
        <v>4989</v>
      </c>
      <c r="B166" s="84" t="s">
        <v>4147</v>
      </c>
      <c r="C166" s="84">
        <v>3</v>
      </c>
      <c r="D166" s="123">
        <v>0.0015001383078731322</v>
      </c>
      <c r="E166" s="123">
        <v>0.9068302876324056</v>
      </c>
      <c r="F166" s="84" t="s">
        <v>5390</v>
      </c>
      <c r="G166" s="84" t="b">
        <v>0</v>
      </c>
      <c r="H166" s="84" t="b">
        <v>0</v>
      </c>
      <c r="I166" s="84" t="b">
        <v>0</v>
      </c>
      <c r="J166" s="84" t="b">
        <v>0</v>
      </c>
      <c r="K166" s="84" t="b">
        <v>1</v>
      </c>
      <c r="L166" s="84" t="b">
        <v>0</v>
      </c>
    </row>
    <row r="167" spans="1:12" ht="15">
      <c r="A167" s="84" t="s">
        <v>4966</v>
      </c>
      <c r="B167" s="84" t="s">
        <v>5116</v>
      </c>
      <c r="C167" s="84">
        <v>3</v>
      </c>
      <c r="D167" s="123">
        <v>0.0015001383078731322</v>
      </c>
      <c r="E167" s="123">
        <v>2.7130102616162928</v>
      </c>
      <c r="F167" s="84" t="s">
        <v>5390</v>
      </c>
      <c r="G167" s="84" t="b">
        <v>0</v>
      </c>
      <c r="H167" s="84" t="b">
        <v>0</v>
      </c>
      <c r="I167" s="84" t="b">
        <v>0</v>
      </c>
      <c r="J167" s="84" t="b">
        <v>0</v>
      </c>
      <c r="K167" s="84" t="b">
        <v>0</v>
      </c>
      <c r="L167" s="84" t="b">
        <v>0</v>
      </c>
    </row>
    <row r="168" spans="1:12" ht="15">
      <c r="A168" s="84" t="s">
        <v>5116</v>
      </c>
      <c r="B168" s="84" t="s">
        <v>4149</v>
      </c>
      <c r="C168" s="84">
        <v>3</v>
      </c>
      <c r="D168" s="123">
        <v>0.0015001383078731322</v>
      </c>
      <c r="E168" s="123">
        <v>2.279354700677721</v>
      </c>
      <c r="F168" s="84" t="s">
        <v>5390</v>
      </c>
      <c r="G168" s="84" t="b">
        <v>0</v>
      </c>
      <c r="H168" s="84" t="b">
        <v>0</v>
      </c>
      <c r="I168" s="84" t="b">
        <v>0</v>
      </c>
      <c r="J168" s="84" t="b">
        <v>0</v>
      </c>
      <c r="K168" s="84" t="b">
        <v>0</v>
      </c>
      <c r="L168" s="84" t="b">
        <v>0</v>
      </c>
    </row>
    <row r="169" spans="1:12" ht="15">
      <c r="A169" s="84" t="s">
        <v>4147</v>
      </c>
      <c r="B169" s="84" t="s">
        <v>5117</v>
      </c>
      <c r="C169" s="84">
        <v>3</v>
      </c>
      <c r="D169" s="123">
        <v>0.0015001383078731322</v>
      </c>
      <c r="E169" s="123">
        <v>1.2379620155194955</v>
      </c>
      <c r="F169" s="84" t="s">
        <v>5390</v>
      </c>
      <c r="G169" s="84" t="b">
        <v>0</v>
      </c>
      <c r="H169" s="84" t="b">
        <v>1</v>
      </c>
      <c r="I169" s="84" t="b">
        <v>0</v>
      </c>
      <c r="J169" s="84" t="b">
        <v>0</v>
      </c>
      <c r="K169" s="84" t="b">
        <v>0</v>
      </c>
      <c r="L169" s="84" t="b">
        <v>0</v>
      </c>
    </row>
    <row r="170" spans="1:12" ht="15">
      <c r="A170" s="84" t="s">
        <v>5117</v>
      </c>
      <c r="B170" s="84" t="s">
        <v>5006</v>
      </c>
      <c r="C170" s="84">
        <v>3</v>
      </c>
      <c r="D170" s="123">
        <v>0.0015001383078731322</v>
      </c>
      <c r="E170" s="123">
        <v>2.859138297294531</v>
      </c>
      <c r="F170" s="84" t="s">
        <v>5390</v>
      </c>
      <c r="G170" s="84" t="b">
        <v>0</v>
      </c>
      <c r="H170" s="84" t="b">
        <v>0</v>
      </c>
      <c r="I170" s="84" t="b">
        <v>0</v>
      </c>
      <c r="J170" s="84" t="b">
        <v>1</v>
      </c>
      <c r="K170" s="84" t="b">
        <v>0</v>
      </c>
      <c r="L170" s="84" t="b">
        <v>0</v>
      </c>
    </row>
    <row r="171" spans="1:12" ht="15">
      <c r="A171" s="84" t="s">
        <v>5006</v>
      </c>
      <c r="B171" s="84" t="s">
        <v>4944</v>
      </c>
      <c r="C171" s="84">
        <v>3</v>
      </c>
      <c r="D171" s="123">
        <v>0.0015001383078731322</v>
      </c>
      <c r="E171" s="123">
        <v>2.336259552014193</v>
      </c>
      <c r="F171" s="84" t="s">
        <v>5390</v>
      </c>
      <c r="G171" s="84" t="b">
        <v>1</v>
      </c>
      <c r="H171" s="84" t="b">
        <v>0</v>
      </c>
      <c r="I171" s="84" t="b">
        <v>0</v>
      </c>
      <c r="J171" s="84" t="b">
        <v>0</v>
      </c>
      <c r="K171" s="84" t="b">
        <v>0</v>
      </c>
      <c r="L171" s="84" t="b">
        <v>0</v>
      </c>
    </row>
    <row r="172" spans="1:12" ht="15">
      <c r="A172" s="84" t="s">
        <v>4944</v>
      </c>
      <c r="B172" s="84" t="s">
        <v>4931</v>
      </c>
      <c r="C172" s="84">
        <v>3</v>
      </c>
      <c r="D172" s="123">
        <v>0.0015001383078731322</v>
      </c>
      <c r="E172" s="123">
        <v>1.8591382972945307</v>
      </c>
      <c r="F172" s="84" t="s">
        <v>5390</v>
      </c>
      <c r="G172" s="84" t="b">
        <v>0</v>
      </c>
      <c r="H172" s="84" t="b">
        <v>0</v>
      </c>
      <c r="I172" s="84" t="b">
        <v>0</v>
      </c>
      <c r="J172" s="84" t="b">
        <v>0</v>
      </c>
      <c r="K172" s="84" t="b">
        <v>0</v>
      </c>
      <c r="L172" s="84" t="b">
        <v>0</v>
      </c>
    </row>
    <row r="173" spans="1:12" ht="15">
      <c r="A173" s="84" t="s">
        <v>4931</v>
      </c>
      <c r="B173" s="84" t="s">
        <v>4152</v>
      </c>
      <c r="C173" s="84">
        <v>3</v>
      </c>
      <c r="D173" s="123">
        <v>0.0015001383078731322</v>
      </c>
      <c r="E173" s="123">
        <v>1.4119802659523115</v>
      </c>
      <c r="F173" s="84" t="s">
        <v>5390</v>
      </c>
      <c r="G173" s="84" t="b">
        <v>0</v>
      </c>
      <c r="H173" s="84" t="b">
        <v>0</v>
      </c>
      <c r="I173" s="84" t="b">
        <v>0</v>
      </c>
      <c r="J173" s="84" t="b">
        <v>0</v>
      </c>
      <c r="K173" s="84" t="b">
        <v>0</v>
      </c>
      <c r="L173" s="84" t="b">
        <v>0</v>
      </c>
    </row>
    <row r="174" spans="1:12" ht="15">
      <c r="A174" s="84" t="s">
        <v>4199</v>
      </c>
      <c r="B174" s="84" t="s">
        <v>5119</v>
      </c>
      <c r="C174" s="84">
        <v>3</v>
      </c>
      <c r="D174" s="123">
        <v>0.0015001383078731322</v>
      </c>
      <c r="E174" s="123">
        <v>2.3539883189746247</v>
      </c>
      <c r="F174" s="84" t="s">
        <v>5390</v>
      </c>
      <c r="G174" s="84" t="b">
        <v>0</v>
      </c>
      <c r="H174" s="84" t="b">
        <v>0</v>
      </c>
      <c r="I174" s="84" t="b">
        <v>0</v>
      </c>
      <c r="J174" s="84" t="b">
        <v>0</v>
      </c>
      <c r="K174" s="84" t="b">
        <v>0</v>
      </c>
      <c r="L174" s="84" t="b">
        <v>0</v>
      </c>
    </row>
    <row r="175" spans="1:12" ht="15">
      <c r="A175" s="84" t="s">
        <v>5119</v>
      </c>
      <c r="B175" s="84" t="s">
        <v>4200</v>
      </c>
      <c r="C175" s="84">
        <v>3</v>
      </c>
      <c r="D175" s="123">
        <v>0.0015001383078731322</v>
      </c>
      <c r="E175" s="123">
        <v>2.956048310302587</v>
      </c>
      <c r="F175" s="84" t="s">
        <v>5390</v>
      </c>
      <c r="G175" s="84" t="b">
        <v>0</v>
      </c>
      <c r="H175" s="84" t="b">
        <v>0</v>
      </c>
      <c r="I175" s="84" t="b">
        <v>0</v>
      </c>
      <c r="J175" s="84" t="b">
        <v>0</v>
      </c>
      <c r="K175" s="84" t="b">
        <v>0</v>
      </c>
      <c r="L175" s="84" t="b">
        <v>0</v>
      </c>
    </row>
    <row r="176" spans="1:12" ht="15">
      <c r="A176" s="84" t="s">
        <v>4169</v>
      </c>
      <c r="B176" s="84" t="s">
        <v>4170</v>
      </c>
      <c r="C176" s="84">
        <v>3</v>
      </c>
      <c r="D176" s="123">
        <v>0.0015001383078731322</v>
      </c>
      <c r="E176" s="123">
        <v>2.7130102616162928</v>
      </c>
      <c r="F176" s="84" t="s">
        <v>5390</v>
      </c>
      <c r="G176" s="84" t="b">
        <v>0</v>
      </c>
      <c r="H176" s="84" t="b">
        <v>0</v>
      </c>
      <c r="I176" s="84" t="b">
        <v>0</v>
      </c>
      <c r="J176" s="84" t="b">
        <v>0</v>
      </c>
      <c r="K176" s="84" t="b">
        <v>0</v>
      </c>
      <c r="L176" s="84" t="b">
        <v>0</v>
      </c>
    </row>
    <row r="177" spans="1:12" ht="15">
      <c r="A177" s="84" t="s">
        <v>4170</v>
      </c>
      <c r="B177" s="84" t="s">
        <v>4116</v>
      </c>
      <c r="C177" s="84">
        <v>3</v>
      </c>
      <c r="D177" s="123">
        <v>0.0015001383078731322</v>
      </c>
      <c r="E177" s="123">
        <v>0.8805013489100565</v>
      </c>
      <c r="F177" s="84" t="s">
        <v>5390</v>
      </c>
      <c r="G177" s="84" t="b">
        <v>0</v>
      </c>
      <c r="H177" s="84" t="b">
        <v>0</v>
      </c>
      <c r="I177" s="84" t="b">
        <v>0</v>
      </c>
      <c r="J177" s="84" t="b">
        <v>0</v>
      </c>
      <c r="K177" s="84" t="b">
        <v>0</v>
      </c>
      <c r="L177" s="84" t="b">
        <v>0</v>
      </c>
    </row>
    <row r="178" spans="1:12" ht="15">
      <c r="A178" s="84" t="s">
        <v>4147</v>
      </c>
      <c r="B178" s="84" t="s">
        <v>4171</v>
      </c>
      <c r="C178" s="84">
        <v>3</v>
      </c>
      <c r="D178" s="123">
        <v>0.0015001383078731322</v>
      </c>
      <c r="E178" s="123">
        <v>1.2379620155194955</v>
      </c>
      <c r="F178" s="84" t="s">
        <v>5390</v>
      </c>
      <c r="G178" s="84" t="b">
        <v>0</v>
      </c>
      <c r="H178" s="84" t="b">
        <v>1</v>
      </c>
      <c r="I178" s="84" t="b">
        <v>0</v>
      </c>
      <c r="J178" s="84" t="b">
        <v>0</v>
      </c>
      <c r="K178" s="84" t="b">
        <v>0</v>
      </c>
      <c r="L178" s="84" t="b">
        <v>0</v>
      </c>
    </row>
    <row r="179" spans="1:12" ht="15">
      <c r="A179" s="84" t="s">
        <v>4171</v>
      </c>
      <c r="B179" s="84" t="s">
        <v>4116</v>
      </c>
      <c r="C179" s="84">
        <v>3</v>
      </c>
      <c r="D179" s="123">
        <v>0.0015001383078731322</v>
      </c>
      <c r="E179" s="123">
        <v>1.248478134204651</v>
      </c>
      <c r="F179" s="84" t="s">
        <v>5390</v>
      </c>
      <c r="G179" s="84" t="b">
        <v>0</v>
      </c>
      <c r="H179" s="84" t="b">
        <v>0</v>
      </c>
      <c r="I179" s="84" t="b">
        <v>0</v>
      </c>
      <c r="J179" s="84" t="b">
        <v>0</v>
      </c>
      <c r="K179" s="84" t="b">
        <v>0</v>
      </c>
      <c r="L179" s="84" t="b">
        <v>0</v>
      </c>
    </row>
    <row r="180" spans="1:12" ht="15">
      <c r="A180" s="84" t="s">
        <v>4946</v>
      </c>
      <c r="B180" s="84" t="s">
        <v>495</v>
      </c>
      <c r="C180" s="84">
        <v>3</v>
      </c>
      <c r="D180" s="123">
        <v>0.0015001383078731322</v>
      </c>
      <c r="E180" s="123">
        <v>2.5581083016305497</v>
      </c>
      <c r="F180" s="84" t="s">
        <v>5390</v>
      </c>
      <c r="G180" s="84" t="b">
        <v>1</v>
      </c>
      <c r="H180" s="84" t="b">
        <v>0</v>
      </c>
      <c r="I180" s="84" t="b">
        <v>0</v>
      </c>
      <c r="J180" s="84" t="b">
        <v>0</v>
      </c>
      <c r="K180" s="84" t="b">
        <v>0</v>
      </c>
      <c r="L180" s="84" t="b">
        <v>0</v>
      </c>
    </row>
    <row r="181" spans="1:12" ht="15">
      <c r="A181" s="84" t="s">
        <v>4148</v>
      </c>
      <c r="B181" s="84" t="s">
        <v>4151</v>
      </c>
      <c r="C181" s="84">
        <v>3</v>
      </c>
      <c r="D181" s="123">
        <v>0.0015001383078731322</v>
      </c>
      <c r="E181" s="123">
        <v>1.0413526414090009</v>
      </c>
      <c r="F181" s="84" t="s">
        <v>5390</v>
      </c>
      <c r="G181" s="84" t="b">
        <v>0</v>
      </c>
      <c r="H181" s="84" t="b">
        <v>0</v>
      </c>
      <c r="I181" s="84" t="b">
        <v>0</v>
      </c>
      <c r="J181" s="84" t="b">
        <v>0</v>
      </c>
      <c r="K181" s="84" t="b">
        <v>0</v>
      </c>
      <c r="L181" s="84" t="b">
        <v>0</v>
      </c>
    </row>
    <row r="182" spans="1:12" ht="15">
      <c r="A182" s="84" t="s">
        <v>4930</v>
      </c>
      <c r="B182" s="84" t="s">
        <v>5055</v>
      </c>
      <c r="C182" s="84">
        <v>3</v>
      </c>
      <c r="D182" s="123">
        <v>0.0015001383078731322</v>
      </c>
      <c r="E182" s="123">
        <v>2.0714417290046567</v>
      </c>
      <c r="F182" s="84" t="s">
        <v>5390</v>
      </c>
      <c r="G182" s="84" t="b">
        <v>0</v>
      </c>
      <c r="H182" s="84" t="b">
        <v>0</v>
      </c>
      <c r="I182" s="84" t="b">
        <v>0</v>
      </c>
      <c r="J182" s="84" t="b">
        <v>0</v>
      </c>
      <c r="K182" s="84" t="b">
        <v>0</v>
      </c>
      <c r="L182" s="84" t="b">
        <v>0</v>
      </c>
    </row>
    <row r="183" spans="1:12" ht="15">
      <c r="A183" s="84" t="s">
        <v>354</v>
      </c>
      <c r="B183" s="84" t="s">
        <v>4116</v>
      </c>
      <c r="C183" s="84">
        <v>3</v>
      </c>
      <c r="D183" s="123">
        <v>0.0015001383078731322</v>
      </c>
      <c r="E183" s="123">
        <v>1.248478134204651</v>
      </c>
      <c r="F183" s="84" t="s">
        <v>5390</v>
      </c>
      <c r="G183" s="84" t="b">
        <v>0</v>
      </c>
      <c r="H183" s="84" t="b">
        <v>0</v>
      </c>
      <c r="I183" s="84" t="b">
        <v>0</v>
      </c>
      <c r="J183" s="84" t="b">
        <v>0</v>
      </c>
      <c r="K183" s="84" t="b">
        <v>0</v>
      </c>
      <c r="L183" s="84" t="b">
        <v>0</v>
      </c>
    </row>
    <row r="184" spans="1:12" ht="15">
      <c r="A184" s="84" t="s">
        <v>5123</v>
      </c>
      <c r="B184" s="84" t="s">
        <v>340</v>
      </c>
      <c r="C184" s="84">
        <v>3</v>
      </c>
      <c r="D184" s="123">
        <v>0.0015001383078731322</v>
      </c>
      <c r="E184" s="123">
        <v>2.859138297294531</v>
      </c>
      <c r="F184" s="84" t="s">
        <v>5390</v>
      </c>
      <c r="G184" s="84" t="b">
        <v>0</v>
      </c>
      <c r="H184" s="84" t="b">
        <v>0</v>
      </c>
      <c r="I184" s="84" t="b">
        <v>0</v>
      </c>
      <c r="J184" s="84" t="b">
        <v>0</v>
      </c>
      <c r="K184" s="84" t="b">
        <v>0</v>
      </c>
      <c r="L184" s="84" t="b">
        <v>0</v>
      </c>
    </row>
    <row r="185" spans="1:12" ht="15">
      <c r="A185" s="84" t="s">
        <v>340</v>
      </c>
      <c r="B185" s="84" t="s">
        <v>5124</v>
      </c>
      <c r="C185" s="84">
        <v>3</v>
      </c>
      <c r="D185" s="123">
        <v>0.0015001383078731322</v>
      </c>
      <c r="E185" s="123">
        <v>2.859138297294531</v>
      </c>
      <c r="F185" s="84" t="s">
        <v>5390</v>
      </c>
      <c r="G185" s="84" t="b">
        <v>0</v>
      </c>
      <c r="H185" s="84" t="b">
        <v>0</v>
      </c>
      <c r="I185" s="84" t="b">
        <v>0</v>
      </c>
      <c r="J185" s="84" t="b">
        <v>0</v>
      </c>
      <c r="K185" s="84" t="b">
        <v>0</v>
      </c>
      <c r="L185" s="84" t="b">
        <v>0</v>
      </c>
    </row>
    <row r="186" spans="1:12" ht="15">
      <c r="A186" s="84" t="s">
        <v>5124</v>
      </c>
      <c r="B186" s="84" t="s">
        <v>5125</v>
      </c>
      <c r="C186" s="84">
        <v>3</v>
      </c>
      <c r="D186" s="123">
        <v>0.0015001383078731322</v>
      </c>
      <c r="E186" s="123">
        <v>3.080987046910887</v>
      </c>
      <c r="F186" s="84" t="s">
        <v>5390</v>
      </c>
      <c r="G186" s="84" t="b">
        <v>0</v>
      </c>
      <c r="H186" s="84" t="b">
        <v>0</v>
      </c>
      <c r="I186" s="84" t="b">
        <v>0</v>
      </c>
      <c r="J186" s="84" t="b">
        <v>0</v>
      </c>
      <c r="K186" s="84" t="b">
        <v>0</v>
      </c>
      <c r="L186" s="84" t="b">
        <v>0</v>
      </c>
    </row>
    <row r="187" spans="1:12" ht="15">
      <c r="A187" s="84" t="s">
        <v>5125</v>
      </c>
      <c r="B187" s="84" t="s">
        <v>4178</v>
      </c>
      <c r="C187" s="84">
        <v>3</v>
      </c>
      <c r="D187" s="123">
        <v>0.0015001383078731322</v>
      </c>
      <c r="E187" s="123">
        <v>2.1963804656129566</v>
      </c>
      <c r="F187" s="84" t="s">
        <v>5390</v>
      </c>
      <c r="G187" s="84" t="b">
        <v>0</v>
      </c>
      <c r="H187" s="84" t="b">
        <v>0</v>
      </c>
      <c r="I187" s="84" t="b">
        <v>0</v>
      </c>
      <c r="J187" s="84" t="b">
        <v>0</v>
      </c>
      <c r="K187" s="84" t="b">
        <v>0</v>
      </c>
      <c r="L187" s="84" t="b">
        <v>0</v>
      </c>
    </row>
    <row r="188" spans="1:12" ht="15">
      <c r="A188" s="84" t="s">
        <v>4147</v>
      </c>
      <c r="B188" s="84" t="s">
        <v>4951</v>
      </c>
      <c r="C188" s="84">
        <v>3</v>
      </c>
      <c r="D188" s="123">
        <v>0.0015001383078731322</v>
      </c>
      <c r="E188" s="123">
        <v>0.7608407607998332</v>
      </c>
      <c r="F188" s="84" t="s">
        <v>5390</v>
      </c>
      <c r="G188" s="84" t="b">
        <v>0</v>
      </c>
      <c r="H188" s="84" t="b">
        <v>1</v>
      </c>
      <c r="I188" s="84" t="b">
        <v>0</v>
      </c>
      <c r="J188" s="84" t="b">
        <v>0</v>
      </c>
      <c r="K188" s="84" t="b">
        <v>0</v>
      </c>
      <c r="L188" s="84" t="b">
        <v>0</v>
      </c>
    </row>
    <row r="189" spans="1:12" ht="15">
      <c r="A189" s="84" t="s">
        <v>4951</v>
      </c>
      <c r="B189" s="84" t="s">
        <v>5126</v>
      </c>
      <c r="C189" s="84">
        <v>3</v>
      </c>
      <c r="D189" s="123">
        <v>0.0015001383078731322</v>
      </c>
      <c r="E189" s="123">
        <v>2.6038657921912245</v>
      </c>
      <c r="F189" s="84" t="s">
        <v>5390</v>
      </c>
      <c r="G189" s="84" t="b">
        <v>0</v>
      </c>
      <c r="H189" s="84" t="b">
        <v>0</v>
      </c>
      <c r="I189" s="84" t="b">
        <v>0</v>
      </c>
      <c r="J189" s="84" t="b">
        <v>0</v>
      </c>
      <c r="K189" s="84" t="b">
        <v>0</v>
      </c>
      <c r="L189" s="84" t="b">
        <v>0</v>
      </c>
    </row>
    <row r="190" spans="1:12" ht="15">
      <c r="A190" s="84" t="s">
        <v>5126</v>
      </c>
      <c r="B190" s="84" t="s">
        <v>4175</v>
      </c>
      <c r="C190" s="84">
        <v>3</v>
      </c>
      <c r="D190" s="123">
        <v>0.0015001383078731322</v>
      </c>
      <c r="E190" s="123">
        <v>2.3028357965272437</v>
      </c>
      <c r="F190" s="84" t="s">
        <v>5390</v>
      </c>
      <c r="G190" s="84" t="b">
        <v>0</v>
      </c>
      <c r="H190" s="84" t="b">
        <v>0</v>
      </c>
      <c r="I190" s="84" t="b">
        <v>0</v>
      </c>
      <c r="J190" s="84" t="b">
        <v>0</v>
      </c>
      <c r="K190" s="84" t="b">
        <v>0</v>
      </c>
      <c r="L190" s="84" t="b">
        <v>0</v>
      </c>
    </row>
    <row r="191" spans="1:12" ht="15">
      <c r="A191" s="84" t="s">
        <v>4175</v>
      </c>
      <c r="B191" s="84" t="s">
        <v>5127</v>
      </c>
      <c r="C191" s="84">
        <v>3</v>
      </c>
      <c r="D191" s="123">
        <v>0.0015001383078731322</v>
      </c>
      <c r="E191" s="123">
        <v>2.3276593802522756</v>
      </c>
      <c r="F191" s="84" t="s">
        <v>5390</v>
      </c>
      <c r="G191" s="84" t="b">
        <v>0</v>
      </c>
      <c r="H191" s="84" t="b">
        <v>0</v>
      </c>
      <c r="I191" s="84" t="b">
        <v>0</v>
      </c>
      <c r="J191" s="84" t="b">
        <v>0</v>
      </c>
      <c r="K191" s="84" t="b">
        <v>0</v>
      </c>
      <c r="L191" s="84" t="b">
        <v>0</v>
      </c>
    </row>
    <row r="192" spans="1:12" ht="15">
      <c r="A192" s="84" t="s">
        <v>5127</v>
      </c>
      <c r="B192" s="84" t="s">
        <v>4148</v>
      </c>
      <c r="C192" s="84">
        <v>3</v>
      </c>
      <c r="D192" s="123">
        <v>0.0015001383078731322</v>
      </c>
      <c r="E192" s="123">
        <v>2.014040257280274</v>
      </c>
      <c r="F192" s="84" t="s">
        <v>5390</v>
      </c>
      <c r="G192" s="84" t="b">
        <v>0</v>
      </c>
      <c r="H192" s="84" t="b">
        <v>0</v>
      </c>
      <c r="I192" s="84" t="b">
        <v>0</v>
      </c>
      <c r="J192" s="84" t="b">
        <v>0</v>
      </c>
      <c r="K192" s="84" t="b">
        <v>0</v>
      </c>
      <c r="L192" s="84" t="b">
        <v>0</v>
      </c>
    </row>
    <row r="193" spans="1:12" ht="15">
      <c r="A193" s="84" t="s">
        <v>4147</v>
      </c>
      <c r="B193" s="84" t="s">
        <v>4980</v>
      </c>
      <c r="C193" s="84">
        <v>3</v>
      </c>
      <c r="D193" s="123">
        <v>0.0015001383078731322</v>
      </c>
      <c r="E193" s="123">
        <v>0.9369320198555143</v>
      </c>
      <c r="F193" s="84" t="s">
        <v>5390</v>
      </c>
      <c r="G193" s="84" t="b">
        <v>0</v>
      </c>
      <c r="H193" s="84" t="b">
        <v>1</v>
      </c>
      <c r="I193" s="84" t="b">
        <v>0</v>
      </c>
      <c r="J193" s="84" t="b">
        <v>0</v>
      </c>
      <c r="K193" s="84" t="b">
        <v>0</v>
      </c>
      <c r="L193" s="84" t="b">
        <v>0</v>
      </c>
    </row>
    <row r="194" spans="1:12" ht="15">
      <c r="A194" s="84" t="s">
        <v>4974</v>
      </c>
      <c r="B194" s="84" t="s">
        <v>4147</v>
      </c>
      <c r="C194" s="84">
        <v>3</v>
      </c>
      <c r="D194" s="123">
        <v>0.0015001383078731322</v>
      </c>
      <c r="E194" s="123">
        <v>0.8398834980017924</v>
      </c>
      <c r="F194" s="84" t="s">
        <v>5390</v>
      </c>
      <c r="G194" s="84" t="b">
        <v>0</v>
      </c>
      <c r="H194" s="84" t="b">
        <v>0</v>
      </c>
      <c r="I194" s="84" t="b">
        <v>0</v>
      </c>
      <c r="J194" s="84" t="b">
        <v>0</v>
      </c>
      <c r="K194" s="84" t="b">
        <v>1</v>
      </c>
      <c r="L194" s="84" t="b">
        <v>0</v>
      </c>
    </row>
    <row r="195" spans="1:12" ht="15">
      <c r="A195" s="84" t="s">
        <v>5141</v>
      </c>
      <c r="B195" s="84" t="s">
        <v>5142</v>
      </c>
      <c r="C195" s="84">
        <v>3</v>
      </c>
      <c r="D195" s="123">
        <v>0.0015001383078731322</v>
      </c>
      <c r="E195" s="123">
        <v>3.080987046910887</v>
      </c>
      <c r="F195" s="84" t="s">
        <v>5390</v>
      </c>
      <c r="G195" s="84" t="b">
        <v>0</v>
      </c>
      <c r="H195" s="84" t="b">
        <v>0</v>
      </c>
      <c r="I195" s="84" t="b">
        <v>0</v>
      </c>
      <c r="J195" s="84" t="b">
        <v>0</v>
      </c>
      <c r="K195" s="84" t="b">
        <v>0</v>
      </c>
      <c r="L195" s="84" t="b">
        <v>0</v>
      </c>
    </row>
    <row r="196" spans="1:12" ht="15">
      <c r="A196" s="84" t="s">
        <v>5142</v>
      </c>
      <c r="B196" s="84" t="s">
        <v>5143</v>
      </c>
      <c r="C196" s="84">
        <v>3</v>
      </c>
      <c r="D196" s="123">
        <v>0.0015001383078731322</v>
      </c>
      <c r="E196" s="123">
        <v>3.080987046910887</v>
      </c>
      <c r="F196" s="84" t="s">
        <v>5390</v>
      </c>
      <c r="G196" s="84" t="b">
        <v>0</v>
      </c>
      <c r="H196" s="84" t="b">
        <v>0</v>
      </c>
      <c r="I196" s="84" t="b">
        <v>0</v>
      </c>
      <c r="J196" s="84" t="b">
        <v>0</v>
      </c>
      <c r="K196" s="84" t="b">
        <v>0</v>
      </c>
      <c r="L196" s="84" t="b">
        <v>0</v>
      </c>
    </row>
    <row r="197" spans="1:12" ht="15">
      <c r="A197" s="84" t="s">
        <v>5143</v>
      </c>
      <c r="B197" s="84" t="s">
        <v>5041</v>
      </c>
      <c r="C197" s="84">
        <v>3</v>
      </c>
      <c r="D197" s="123">
        <v>0.0015001383078731322</v>
      </c>
      <c r="E197" s="123">
        <v>2.956048310302587</v>
      </c>
      <c r="F197" s="84" t="s">
        <v>5390</v>
      </c>
      <c r="G197" s="84" t="b">
        <v>0</v>
      </c>
      <c r="H197" s="84" t="b">
        <v>0</v>
      </c>
      <c r="I197" s="84" t="b">
        <v>0</v>
      </c>
      <c r="J197" s="84" t="b">
        <v>0</v>
      </c>
      <c r="K197" s="84" t="b">
        <v>0</v>
      </c>
      <c r="L197" s="84" t="b">
        <v>0</v>
      </c>
    </row>
    <row r="198" spans="1:12" ht="15">
      <c r="A198" s="84" t="s">
        <v>4970</v>
      </c>
      <c r="B198" s="84" t="s">
        <v>5010</v>
      </c>
      <c r="C198" s="84">
        <v>3</v>
      </c>
      <c r="D198" s="123">
        <v>0.0015001383078731322</v>
      </c>
      <c r="E198" s="123">
        <v>2.491161511999936</v>
      </c>
      <c r="F198" s="84" t="s">
        <v>5390</v>
      </c>
      <c r="G198" s="84" t="b">
        <v>0</v>
      </c>
      <c r="H198" s="84" t="b">
        <v>0</v>
      </c>
      <c r="I198" s="84" t="b">
        <v>0</v>
      </c>
      <c r="J198" s="84" t="b">
        <v>0</v>
      </c>
      <c r="K198" s="84" t="b">
        <v>0</v>
      </c>
      <c r="L198" s="84" t="b">
        <v>0</v>
      </c>
    </row>
    <row r="199" spans="1:12" ht="15">
      <c r="A199" s="84" t="s">
        <v>5010</v>
      </c>
      <c r="B199" s="84" t="s">
        <v>4214</v>
      </c>
      <c r="C199" s="84">
        <v>3</v>
      </c>
      <c r="D199" s="123">
        <v>0.0015001383078731322</v>
      </c>
      <c r="E199" s="123">
        <v>2.491161511999936</v>
      </c>
      <c r="F199" s="84" t="s">
        <v>5390</v>
      </c>
      <c r="G199" s="84" t="b">
        <v>0</v>
      </c>
      <c r="H199" s="84" t="b">
        <v>0</v>
      </c>
      <c r="I199" s="84" t="b">
        <v>0</v>
      </c>
      <c r="J199" s="84" t="b">
        <v>0</v>
      </c>
      <c r="K199" s="84" t="b">
        <v>0</v>
      </c>
      <c r="L199" s="84" t="b">
        <v>0</v>
      </c>
    </row>
    <row r="200" spans="1:12" ht="15">
      <c r="A200" s="84" t="s">
        <v>4214</v>
      </c>
      <c r="B200" s="84" t="s">
        <v>4180</v>
      </c>
      <c r="C200" s="84">
        <v>3</v>
      </c>
      <c r="D200" s="123">
        <v>0.0015001383078731322</v>
      </c>
      <c r="E200" s="123">
        <v>2.14873883117773</v>
      </c>
      <c r="F200" s="84" t="s">
        <v>5390</v>
      </c>
      <c r="G200" s="84" t="b">
        <v>0</v>
      </c>
      <c r="H200" s="84" t="b">
        <v>0</v>
      </c>
      <c r="I200" s="84" t="b">
        <v>0</v>
      </c>
      <c r="J200" s="84" t="b">
        <v>0</v>
      </c>
      <c r="K200" s="84" t="b">
        <v>0</v>
      </c>
      <c r="L200" s="84" t="b">
        <v>0</v>
      </c>
    </row>
    <row r="201" spans="1:12" ht="15">
      <c r="A201" s="84" t="s">
        <v>4180</v>
      </c>
      <c r="B201" s="84" t="s">
        <v>4116</v>
      </c>
      <c r="C201" s="84">
        <v>3</v>
      </c>
      <c r="D201" s="123">
        <v>0.0015001383078731322</v>
      </c>
      <c r="E201" s="123">
        <v>0.6842067037660882</v>
      </c>
      <c r="F201" s="84" t="s">
        <v>5390</v>
      </c>
      <c r="G201" s="84" t="b">
        <v>0</v>
      </c>
      <c r="H201" s="84" t="b">
        <v>0</v>
      </c>
      <c r="I201" s="84" t="b">
        <v>0</v>
      </c>
      <c r="J201" s="84" t="b">
        <v>0</v>
      </c>
      <c r="K201" s="84" t="b">
        <v>0</v>
      </c>
      <c r="L201" s="84" t="b">
        <v>0</v>
      </c>
    </row>
    <row r="202" spans="1:12" ht="15">
      <c r="A202" s="84" t="s">
        <v>4147</v>
      </c>
      <c r="B202" s="84" t="s">
        <v>4116</v>
      </c>
      <c r="C202" s="84">
        <v>3</v>
      </c>
      <c r="D202" s="123">
        <v>0.0015001383078731322</v>
      </c>
      <c r="E202" s="123">
        <v>-0.5945468971867407</v>
      </c>
      <c r="F202" s="84" t="s">
        <v>5390</v>
      </c>
      <c r="G202" s="84" t="b">
        <v>0</v>
      </c>
      <c r="H202" s="84" t="b">
        <v>1</v>
      </c>
      <c r="I202" s="84" t="b">
        <v>0</v>
      </c>
      <c r="J202" s="84" t="b">
        <v>0</v>
      </c>
      <c r="K202" s="84" t="b">
        <v>0</v>
      </c>
      <c r="L202" s="84" t="b">
        <v>0</v>
      </c>
    </row>
    <row r="203" spans="1:12" ht="15">
      <c r="A203" s="84" t="s">
        <v>5016</v>
      </c>
      <c r="B203" s="84" t="s">
        <v>5148</v>
      </c>
      <c r="C203" s="84">
        <v>3</v>
      </c>
      <c r="D203" s="123">
        <v>0.0015001383078731322</v>
      </c>
      <c r="E203" s="123">
        <v>2.859138297294531</v>
      </c>
      <c r="F203" s="84" t="s">
        <v>5390</v>
      </c>
      <c r="G203" s="84" t="b">
        <v>0</v>
      </c>
      <c r="H203" s="84" t="b">
        <v>0</v>
      </c>
      <c r="I203" s="84" t="b">
        <v>0</v>
      </c>
      <c r="J203" s="84" t="b">
        <v>0</v>
      </c>
      <c r="K203" s="84" t="b">
        <v>0</v>
      </c>
      <c r="L203" s="84" t="b">
        <v>0</v>
      </c>
    </row>
    <row r="204" spans="1:12" ht="15">
      <c r="A204" s="84" t="s">
        <v>5148</v>
      </c>
      <c r="B204" s="84" t="s">
        <v>4149</v>
      </c>
      <c r="C204" s="84">
        <v>3</v>
      </c>
      <c r="D204" s="123">
        <v>0.0015001383078731322</v>
      </c>
      <c r="E204" s="123">
        <v>2.279354700677721</v>
      </c>
      <c r="F204" s="84" t="s">
        <v>5390</v>
      </c>
      <c r="G204" s="84" t="b">
        <v>0</v>
      </c>
      <c r="H204" s="84" t="b">
        <v>0</v>
      </c>
      <c r="I204" s="84" t="b">
        <v>0</v>
      </c>
      <c r="J204" s="84" t="b">
        <v>0</v>
      </c>
      <c r="K204" s="84" t="b">
        <v>0</v>
      </c>
      <c r="L204" s="84" t="b">
        <v>0</v>
      </c>
    </row>
    <row r="205" spans="1:12" ht="15">
      <c r="A205" s="84" t="s">
        <v>4116</v>
      </c>
      <c r="B205" s="84" t="s">
        <v>5149</v>
      </c>
      <c r="C205" s="84">
        <v>3</v>
      </c>
      <c r="D205" s="123">
        <v>0.0015001383078731322</v>
      </c>
      <c r="E205" s="123">
        <v>1.202082444437427</v>
      </c>
      <c r="F205" s="84" t="s">
        <v>5390</v>
      </c>
      <c r="G205" s="84" t="b">
        <v>0</v>
      </c>
      <c r="H205" s="84" t="b">
        <v>0</v>
      </c>
      <c r="I205" s="84" t="b">
        <v>0</v>
      </c>
      <c r="J205" s="84" t="b">
        <v>0</v>
      </c>
      <c r="K205" s="84" t="b">
        <v>1</v>
      </c>
      <c r="L205" s="84" t="b">
        <v>0</v>
      </c>
    </row>
    <row r="206" spans="1:12" ht="15">
      <c r="A206" s="84" t="s">
        <v>4949</v>
      </c>
      <c r="B206" s="84" t="s">
        <v>5152</v>
      </c>
      <c r="C206" s="84">
        <v>2</v>
      </c>
      <c r="D206" s="123">
        <v>0.00109104843409983</v>
      </c>
      <c r="E206" s="123">
        <v>2.603865792191225</v>
      </c>
      <c r="F206" s="84" t="s">
        <v>5390</v>
      </c>
      <c r="G206" s="84" t="b">
        <v>0</v>
      </c>
      <c r="H206" s="84" t="b">
        <v>0</v>
      </c>
      <c r="I206" s="84" t="b">
        <v>0</v>
      </c>
      <c r="J206" s="84" t="b">
        <v>0</v>
      </c>
      <c r="K206" s="84" t="b">
        <v>0</v>
      </c>
      <c r="L206" s="84" t="b">
        <v>0</v>
      </c>
    </row>
    <row r="207" spans="1:12" ht="15">
      <c r="A207" s="84" t="s">
        <v>5152</v>
      </c>
      <c r="B207" s="84" t="s">
        <v>4932</v>
      </c>
      <c r="C207" s="84">
        <v>2</v>
      </c>
      <c r="D207" s="123">
        <v>0.00109104843409983</v>
      </c>
      <c r="E207" s="123">
        <v>2.4789270555829246</v>
      </c>
      <c r="F207" s="84" t="s">
        <v>5390</v>
      </c>
      <c r="G207" s="84" t="b">
        <v>0</v>
      </c>
      <c r="H207" s="84" t="b">
        <v>0</v>
      </c>
      <c r="I207" s="84" t="b">
        <v>0</v>
      </c>
      <c r="J207" s="84" t="b">
        <v>0</v>
      </c>
      <c r="K207" s="84" t="b">
        <v>0</v>
      </c>
      <c r="L207" s="84" t="b">
        <v>0</v>
      </c>
    </row>
    <row r="208" spans="1:12" ht="15">
      <c r="A208" s="84" t="s">
        <v>4932</v>
      </c>
      <c r="B208" s="84" t="s">
        <v>4976</v>
      </c>
      <c r="C208" s="84">
        <v>2</v>
      </c>
      <c r="D208" s="123">
        <v>0.00109104843409983</v>
      </c>
      <c r="E208" s="123">
        <v>1.9348590112326491</v>
      </c>
      <c r="F208" s="84" t="s">
        <v>5390</v>
      </c>
      <c r="G208" s="84" t="b">
        <v>0</v>
      </c>
      <c r="H208" s="84" t="b">
        <v>0</v>
      </c>
      <c r="I208" s="84" t="b">
        <v>0</v>
      </c>
      <c r="J208" s="84" t="b">
        <v>0</v>
      </c>
      <c r="K208" s="84" t="b">
        <v>0</v>
      </c>
      <c r="L208" s="84" t="b">
        <v>0</v>
      </c>
    </row>
    <row r="209" spans="1:12" ht="15">
      <c r="A209" s="84" t="s">
        <v>4147</v>
      </c>
      <c r="B209" s="84" t="s">
        <v>5155</v>
      </c>
      <c r="C209" s="84">
        <v>2</v>
      </c>
      <c r="D209" s="123">
        <v>0.00109104843409983</v>
      </c>
      <c r="E209" s="123">
        <v>1.2379620155194955</v>
      </c>
      <c r="F209" s="84" t="s">
        <v>5390</v>
      </c>
      <c r="G209" s="84" t="b">
        <v>0</v>
      </c>
      <c r="H209" s="84" t="b">
        <v>1</v>
      </c>
      <c r="I209" s="84" t="b">
        <v>0</v>
      </c>
      <c r="J209" s="84" t="b">
        <v>0</v>
      </c>
      <c r="K209" s="84" t="b">
        <v>0</v>
      </c>
      <c r="L209" s="84" t="b">
        <v>0</v>
      </c>
    </row>
    <row r="210" spans="1:12" ht="15">
      <c r="A210" s="84" t="s">
        <v>5155</v>
      </c>
      <c r="B210" s="84" t="s">
        <v>5156</v>
      </c>
      <c r="C210" s="84">
        <v>2</v>
      </c>
      <c r="D210" s="123">
        <v>0.00109104843409983</v>
      </c>
      <c r="E210" s="123">
        <v>3.2570783059665684</v>
      </c>
      <c r="F210" s="84" t="s">
        <v>5390</v>
      </c>
      <c r="G210" s="84" t="b">
        <v>0</v>
      </c>
      <c r="H210" s="84" t="b">
        <v>0</v>
      </c>
      <c r="I210" s="84" t="b">
        <v>0</v>
      </c>
      <c r="J210" s="84" t="b">
        <v>0</v>
      </c>
      <c r="K210" s="84" t="b">
        <v>0</v>
      </c>
      <c r="L210" s="84" t="b">
        <v>0</v>
      </c>
    </row>
    <row r="211" spans="1:12" ht="15">
      <c r="A211" s="84" t="s">
        <v>5156</v>
      </c>
      <c r="B211" s="84" t="s">
        <v>5157</v>
      </c>
      <c r="C211" s="84">
        <v>2</v>
      </c>
      <c r="D211" s="123">
        <v>0.00109104843409983</v>
      </c>
      <c r="E211" s="123">
        <v>3.2570783059665684</v>
      </c>
      <c r="F211" s="84" t="s">
        <v>5390</v>
      </c>
      <c r="G211" s="84" t="b">
        <v>0</v>
      </c>
      <c r="H211" s="84" t="b">
        <v>0</v>
      </c>
      <c r="I211" s="84" t="b">
        <v>0</v>
      </c>
      <c r="J211" s="84" t="b">
        <v>0</v>
      </c>
      <c r="K211" s="84" t="b">
        <v>0</v>
      </c>
      <c r="L211" s="84" t="b">
        <v>0</v>
      </c>
    </row>
    <row r="212" spans="1:12" ht="15">
      <c r="A212" s="84" t="s">
        <v>5157</v>
      </c>
      <c r="B212" s="84" t="s">
        <v>5158</v>
      </c>
      <c r="C212" s="84">
        <v>2</v>
      </c>
      <c r="D212" s="123">
        <v>0.00109104843409983</v>
      </c>
      <c r="E212" s="123">
        <v>3.2570783059665684</v>
      </c>
      <c r="F212" s="84" t="s">
        <v>5390</v>
      </c>
      <c r="G212" s="84" t="b">
        <v>0</v>
      </c>
      <c r="H212" s="84" t="b">
        <v>0</v>
      </c>
      <c r="I212" s="84" t="b">
        <v>0</v>
      </c>
      <c r="J212" s="84" t="b">
        <v>0</v>
      </c>
      <c r="K212" s="84" t="b">
        <v>0</v>
      </c>
      <c r="L212" s="84" t="b">
        <v>0</v>
      </c>
    </row>
    <row r="213" spans="1:12" ht="15">
      <c r="A213" s="84" t="s">
        <v>5158</v>
      </c>
      <c r="B213" s="84" t="s">
        <v>5026</v>
      </c>
      <c r="C213" s="84">
        <v>2</v>
      </c>
      <c r="D213" s="123">
        <v>0.00109104843409983</v>
      </c>
      <c r="E213" s="123">
        <v>2.956048310302587</v>
      </c>
      <c r="F213" s="84" t="s">
        <v>5390</v>
      </c>
      <c r="G213" s="84" t="b">
        <v>0</v>
      </c>
      <c r="H213" s="84" t="b">
        <v>0</v>
      </c>
      <c r="I213" s="84" t="b">
        <v>0</v>
      </c>
      <c r="J213" s="84" t="b">
        <v>0</v>
      </c>
      <c r="K213" s="84" t="b">
        <v>0</v>
      </c>
      <c r="L213" s="84" t="b">
        <v>0</v>
      </c>
    </row>
    <row r="214" spans="1:12" ht="15">
      <c r="A214" s="84" t="s">
        <v>5026</v>
      </c>
      <c r="B214" s="84" t="s">
        <v>4936</v>
      </c>
      <c r="C214" s="84">
        <v>2</v>
      </c>
      <c r="D214" s="123">
        <v>0.00109104843409983</v>
      </c>
      <c r="E214" s="123">
        <v>2.1431349536597315</v>
      </c>
      <c r="F214" s="84" t="s">
        <v>5390</v>
      </c>
      <c r="G214" s="84" t="b">
        <v>0</v>
      </c>
      <c r="H214" s="84" t="b">
        <v>0</v>
      </c>
      <c r="I214" s="84" t="b">
        <v>0</v>
      </c>
      <c r="J214" s="84" t="b">
        <v>0</v>
      </c>
      <c r="K214" s="84" t="b">
        <v>0</v>
      </c>
      <c r="L214" s="84" t="b">
        <v>0</v>
      </c>
    </row>
    <row r="215" spans="1:12" ht="15">
      <c r="A215" s="84" t="s">
        <v>4936</v>
      </c>
      <c r="B215" s="84" t="s">
        <v>5159</v>
      </c>
      <c r="C215" s="84">
        <v>2</v>
      </c>
      <c r="D215" s="123">
        <v>0.00109104843409983</v>
      </c>
      <c r="E215" s="123">
        <v>2.4441649493237128</v>
      </c>
      <c r="F215" s="84" t="s">
        <v>5390</v>
      </c>
      <c r="G215" s="84" t="b">
        <v>0</v>
      </c>
      <c r="H215" s="84" t="b">
        <v>0</v>
      </c>
      <c r="I215" s="84" t="b">
        <v>0</v>
      </c>
      <c r="J215" s="84" t="b">
        <v>0</v>
      </c>
      <c r="K215" s="84" t="b">
        <v>0</v>
      </c>
      <c r="L215" s="84" t="b">
        <v>0</v>
      </c>
    </row>
    <row r="216" spans="1:12" ht="15">
      <c r="A216" s="84" t="s">
        <v>5159</v>
      </c>
      <c r="B216" s="84" t="s">
        <v>5160</v>
      </c>
      <c r="C216" s="84">
        <v>2</v>
      </c>
      <c r="D216" s="123">
        <v>0.00109104843409983</v>
      </c>
      <c r="E216" s="123">
        <v>3.2570783059665684</v>
      </c>
      <c r="F216" s="84" t="s">
        <v>5390</v>
      </c>
      <c r="G216" s="84" t="b">
        <v>0</v>
      </c>
      <c r="H216" s="84" t="b">
        <v>0</v>
      </c>
      <c r="I216" s="84" t="b">
        <v>0</v>
      </c>
      <c r="J216" s="84" t="b">
        <v>0</v>
      </c>
      <c r="K216" s="84" t="b">
        <v>0</v>
      </c>
      <c r="L216" s="84" t="b">
        <v>0</v>
      </c>
    </row>
    <row r="217" spans="1:12" ht="15">
      <c r="A217" s="84" t="s">
        <v>5160</v>
      </c>
      <c r="B217" s="84" t="s">
        <v>5161</v>
      </c>
      <c r="C217" s="84">
        <v>2</v>
      </c>
      <c r="D217" s="123">
        <v>0.00109104843409983</v>
      </c>
      <c r="E217" s="123">
        <v>3.2570783059665684</v>
      </c>
      <c r="F217" s="84" t="s">
        <v>5390</v>
      </c>
      <c r="G217" s="84" t="b">
        <v>0</v>
      </c>
      <c r="H217" s="84" t="b">
        <v>0</v>
      </c>
      <c r="I217" s="84" t="b">
        <v>0</v>
      </c>
      <c r="J217" s="84" t="b">
        <v>0</v>
      </c>
      <c r="K217" s="84" t="b">
        <v>0</v>
      </c>
      <c r="L217" s="84" t="b">
        <v>0</v>
      </c>
    </row>
    <row r="218" spans="1:12" ht="15">
      <c r="A218" s="84" t="s">
        <v>5161</v>
      </c>
      <c r="B218" s="84" t="s">
        <v>5026</v>
      </c>
      <c r="C218" s="84">
        <v>2</v>
      </c>
      <c r="D218" s="123">
        <v>0.00109104843409983</v>
      </c>
      <c r="E218" s="123">
        <v>2.956048310302587</v>
      </c>
      <c r="F218" s="84" t="s">
        <v>5390</v>
      </c>
      <c r="G218" s="84" t="b">
        <v>0</v>
      </c>
      <c r="H218" s="84" t="b">
        <v>0</v>
      </c>
      <c r="I218" s="84" t="b">
        <v>0</v>
      </c>
      <c r="J218" s="84" t="b">
        <v>0</v>
      </c>
      <c r="K218" s="84" t="b">
        <v>0</v>
      </c>
      <c r="L218" s="84" t="b">
        <v>0</v>
      </c>
    </row>
    <row r="219" spans="1:12" ht="15">
      <c r="A219" s="84" t="s">
        <v>5026</v>
      </c>
      <c r="B219" s="84" t="s">
        <v>5162</v>
      </c>
      <c r="C219" s="84">
        <v>2</v>
      </c>
      <c r="D219" s="123">
        <v>0.00109104843409983</v>
      </c>
      <c r="E219" s="123">
        <v>2.956048310302587</v>
      </c>
      <c r="F219" s="84" t="s">
        <v>5390</v>
      </c>
      <c r="G219" s="84" t="b">
        <v>0</v>
      </c>
      <c r="H219" s="84" t="b">
        <v>0</v>
      </c>
      <c r="I219" s="84" t="b">
        <v>0</v>
      </c>
      <c r="J219" s="84" t="b">
        <v>0</v>
      </c>
      <c r="K219" s="84" t="b">
        <v>0</v>
      </c>
      <c r="L219" s="84" t="b">
        <v>0</v>
      </c>
    </row>
    <row r="220" spans="1:12" ht="15">
      <c r="A220" s="84" t="s">
        <v>5162</v>
      </c>
      <c r="B220" s="84" t="s">
        <v>5163</v>
      </c>
      <c r="C220" s="84">
        <v>2</v>
      </c>
      <c r="D220" s="123">
        <v>0.00109104843409983</v>
      </c>
      <c r="E220" s="123">
        <v>3.2570783059665684</v>
      </c>
      <c r="F220" s="84" t="s">
        <v>5390</v>
      </c>
      <c r="G220" s="84" t="b">
        <v>0</v>
      </c>
      <c r="H220" s="84" t="b">
        <v>0</v>
      </c>
      <c r="I220" s="84" t="b">
        <v>0</v>
      </c>
      <c r="J220" s="84" t="b">
        <v>0</v>
      </c>
      <c r="K220" s="84" t="b">
        <v>0</v>
      </c>
      <c r="L220" s="84" t="b">
        <v>0</v>
      </c>
    </row>
    <row r="221" spans="1:12" ht="15">
      <c r="A221" s="84" t="s">
        <v>5163</v>
      </c>
      <c r="B221" s="84" t="s">
        <v>5164</v>
      </c>
      <c r="C221" s="84">
        <v>2</v>
      </c>
      <c r="D221" s="123">
        <v>0.00109104843409983</v>
      </c>
      <c r="E221" s="123">
        <v>3.2570783059665684</v>
      </c>
      <c r="F221" s="84" t="s">
        <v>5390</v>
      </c>
      <c r="G221" s="84" t="b">
        <v>0</v>
      </c>
      <c r="H221" s="84" t="b">
        <v>0</v>
      </c>
      <c r="I221" s="84" t="b">
        <v>0</v>
      </c>
      <c r="J221" s="84" t="b">
        <v>0</v>
      </c>
      <c r="K221" s="84" t="b">
        <v>0</v>
      </c>
      <c r="L221" s="84" t="b">
        <v>0</v>
      </c>
    </row>
    <row r="222" spans="1:12" ht="15">
      <c r="A222" s="84" t="s">
        <v>5164</v>
      </c>
      <c r="B222" s="84" t="s">
        <v>5165</v>
      </c>
      <c r="C222" s="84">
        <v>2</v>
      </c>
      <c r="D222" s="123">
        <v>0.00109104843409983</v>
      </c>
      <c r="E222" s="123">
        <v>3.2570783059665684</v>
      </c>
      <c r="F222" s="84" t="s">
        <v>5390</v>
      </c>
      <c r="G222" s="84" t="b">
        <v>0</v>
      </c>
      <c r="H222" s="84" t="b">
        <v>0</v>
      </c>
      <c r="I222" s="84" t="b">
        <v>0</v>
      </c>
      <c r="J222" s="84" t="b">
        <v>0</v>
      </c>
      <c r="K222" s="84" t="b">
        <v>0</v>
      </c>
      <c r="L222" s="84" t="b">
        <v>0</v>
      </c>
    </row>
    <row r="223" spans="1:12" ht="15">
      <c r="A223" s="84" t="s">
        <v>5165</v>
      </c>
      <c r="B223" s="84" t="s">
        <v>5166</v>
      </c>
      <c r="C223" s="84">
        <v>2</v>
      </c>
      <c r="D223" s="123">
        <v>0.00109104843409983</v>
      </c>
      <c r="E223" s="123">
        <v>3.2570783059665684</v>
      </c>
      <c r="F223" s="84" t="s">
        <v>5390</v>
      </c>
      <c r="G223" s="84" t="b">
        <v>0</v>
      </c>
      <c r="H223" s="84" t="b">
        <v>0</v>
      </c>
      <c r="I223" s="84" t="b">
        <v>0</v>
      </c>
      <c r="J223" s="84" t="b">
        <v>0</v>
      </c>
      <c r="K223" s="84" t="b">
        <v>0</v>
      </c>
      <c r="L223" s="84" t="b">
        <v>0</v>
      </c>
    </row>
    <row r="224" spans="1:12" ht="15">
      <c r="A224" s="84" t="s">
        <v>5166</v>
      </c>
      <c r="B224" s="84" t="s">
        <v>4116</v>
      </c>
      <c r="C224" s="84">
        <v>2</v>
      </c>
      <c r="D224" s="123">
        <v>0.00109104843409983</v>
      </c>
      <c r="E224" s="123">
        <v>1.248478134204651</v>
      </c>
      <c r="F224" s="84" t="s">
        <v>5390</v>
      </c>
      <c r="G224" s="84" t="b">
        <v>0</v>
      </c>
      <c r="H224" s="84" t="b">
        <v>0</v>
      </c>
      <c r="I224" s="84" t="b">
        <v>0</v>
      </c>
      <c r="J224" s="84" t="b">
        <v>0</v>
      </c>
      <c r="K224" s="84" t="b">
        <v>0</v>
      </c>
      <c r="L224" s="84" t="b">
        <v>0</v>
      </c>
    </row>
    <row r="225" spans="1:12" ht="15">
      <c r="A225" s="84" t="s">
        <v>4123</v>
      </c>
      <c r="B225" s="84" t="s">
        <v>343</v>
      </c>
      <c r="C225" s="84">
        <v>2</v>
      </c>
      <c r="D225" s="123">
        <v>0.00109104843409983</v>
      </c>
      <c r="E225" s="123">
        <v>2.2570783059665684</v>
      </c>
      <c r="F225" s="84" t="s">
        <v>5390</v>
      </c>
      <c r="G225" s="84" t="b">
        <v>0</v>
      </c>
      <c r="H225" s="84" t="b">
        <v>0</v>
      </c>
      <c r="I225" s="84" t="b">
        <v>0</v>
      </c>
      <c r="J225" s="84" t="b">
        <v>0</v>
      </c>
      <c r="K225" s="84" t="b">
        <v>0</v>
      </c>
      <c r="L225" s="84" t="b">
        <v>0</v>
      </c>
    </row>
    <row r="226" spans="1:12" ht="15">
      <c r="A226" s="84" t="s">
        <v>4154</v>
      </c>
      <c r="B226" s="84" t="s">
        <v>5168</v>
      </c>
      <c r="C226" s="84">
        <v>2</v>
      </c>
      <c r="D226" s="123">
        <v>0.00109104843409983</v>
      </c>
      <c r="E226" s="123">
        <v>2.3820170425748683</v>
      </c>
      <c r="F226" s="84" t="s">
        <v>5390</v>
      </c>
      <c r="G226" s="84" t="b">
        <v>0</v>
      </c>
      <c r="H226" s="84" t="b">
        <v>0</v>
      </c>
      <c r="I226" s="84" t="b">
        <v>0</v>
      </c>
      <c r="J226" s="84" t="b">
        <v>0</v>
      </c>
      <c r="K226" s="84" t="b">
        <v>0</v>
      </c>
      <c r="L226" s="84" t="b">
        <v>0</v>
      </c>
    </row>
    <row r="227" spans="1:12" ht="15">
      <c r="A227" s="84" t="s">
        <v>5168</v>
      </c>
      <c r="B227" s="84" t="s">
        <v>5169</v>
      </c>
      <c r="C227" s="84">
        <v>2</v>
      </c>
      <c r="D227" s="123">
        <v>0.00109104843409983</v>
      </c>
      <c r="E227" s="123">
        <v>3.2570783059665684</v>
      </c>
      <c r="F227" s="84" t="s">
        <v>5390</v>
      </c>
      <c r="G227" s="84" t="b">
        <v>0</v>
      </c>
      <c r="H227" s="84" t="b">
        <v>0</v>
      </c>
      <c r="I227" s="84" t="b">
        <v>0</v>
      </c>
      <c r="J227" s="84" t="b">
        <v>0</v>
      </c>
      <c r="K227" s="84" t="b">
        <v>0</v>
      </c>
      <c r="L227" s="84" t="b">
        <v>0</v>
      </c>
    </row>
    <row r="228" spans="1:12" ht="15">
      <c r="A228" s="84" t="s">
        <v>427</v>
      </c>
      <c r="B228" s="84" t="s">
        <v>5076</v>
      </c>
      <c r="C228" s="84">
        <v>2</v>
      </c>
      <c r="D228" s="123">
        <v>0.00109104843409983</v>
      </c>
      <c r="E228" s="123">
        <v>3.2570783059665684</v>
      </c>
      <c r="F228" s="84" t="s">
        <v>5390</v>
      </c>
      <c r="G228" s="84" t="b">
        <v>0</v>
      </c>
      <c r="H228" s="84" t="b">
        <v>0</v>
      </c>
      <c r="I228" s="84" t="b">
        <v>0</v>
      </c>
      <c r="J228" s="84" t="b">
        <v>0</v>
      </c>
      <c r="K228" s="84" t="b">
        <v>0</v>
      </c>
      <c r="L228" s="84" t="b">
        <v>0</v>
      </c>
    </row>
    <row r="229" spans="1:12" ht="15">
      <c r="A229" s="84" t="s">
        <v>4152</v>
      </c>
      <c r="B229" s="84" t="s">
        <v>5170</v>
      </c>
      <c r="C229" s="84">
        <v>2</v>
      </c>
      <c r="D229" s="123">
        <v>0.00109104843409983</v>
      </c>
      <c r="E229" s="123">
        <v>2.1267445374715623</v>
      </c>
      <c r="F229" s="84" t="s">
        <v>5390</v>
      </c>
      <c r="G229" s="84" t="b">
        <v>0</v>
      </c>
      <c r="H229" s="84" t="b">
        <v>0</v>
      </c>
      <c r="I229" s="84" t="b">
        <v>0</v>
      </c>
      <c r="J229" s="84" t="b">
        <v>0</v>
      </c>
      <c r="K229" s="84" t="b">
        <v>0</v>
      </c>
      <c r="L229" s="84" t="b">
        <v>0</v>
      </c>
    </row>
    <row r="230" spans="1:12" ht="15">
      <c r="A230" s="84" t="s">
        <v>5079</v>
      </c>
      <c r="B230" s="84" t="s">
        <v>5171</v>
      </c>
      <c r="C230" s="84">
        <v>2</v>
      </c>
      <c r="D230" s="123">
        <v>0.00109104843409983</v>
      </c>
      <c r="E230" s="123">
        <v>3.080987046910887</v>
      </c>
      <c r="F230" s="84" t="s">
        <v>5390</v>
      </c>
      <c r="G230" s="84" t="b">
        <v>0</v>
      </c>
      <c r="H230" s="84" t="b">
        <v>0</v>
      </c>
      <c r="I230" s="84" t="b">
        <v>0</v>
      </c>
      <c r="J230" s="84" t="b">
        <v>0</v>
      </c>
      <c r="K230" s="84" t="b">
        <v>0</v>
      </c>
      <c r="L230" s="84" t="b">
        <v>0</v>
      </c>
    </row>
    <row r="231" spans="1:12" ht="15">
      <c r="A231" s="84" t="s">
        <v>423</v>
      </c>
      <c r="B231" s="84" t="s">
        <v>5030</v>
      </c>
      <c r="C231" s="84">
        <v>2</v>
      </c>
      <c r="D231" s="123">
        <v>0.00109104843409983</v>
      </c>
      <c r="E231" s="123">
        <v>3.080987046910887</v>
      </c>
      <c r="F231" s="84" t="s">
        <v>5390</v>
      </c>
      <c r="G231" s="84" t="b">
        <v>0</v>
      </c>
      <c r="H231" s="84" t="b">
        <v>0</v>
      </c>
      <c r="I231" s="84" t="b">
        <v>0</v>
      </c>
      <c r="J231" s="84" t="b">
        <v>0</v>
      </c>
      <c r="K231" s="84" t="b">
        <v>0</v>
      </c>
      <c r="L231" s="84" t="b">
        <v>0</v>
      </c>
    </row>
    <row r="232" spans="1:12" ht="15">
      <c r="A232" s="84" t="s">
        <v>5173</v>
      </c>
      <c r="B232" s="84" t="s">
        <v>930</v>
      </c>
      <c r="C232" s="84">
        <v>2</v>
      </c>
      <c r="D232" s="123">
        <v>0.00109104843409983</v>
      </c>
      <c r="E232" s="123">
        <v>2.779957051246906</v>
      </c>
      <c r="F232" s="84" t="s">
        <v>5390</v>
      </c>
      <c r="G232" s="84" t="b">
        <v>0</v>
      </c>
      <c r="H232" s="84" t="b">
        <v>1</v>
      </c>
      <c r="I232" s="84" t="b">
        <v>0</v>
      </c>
      <c r="J232" s="84" t="b">
        <v>0</v>
      </c>
      <c r="K232" s="84" t="b">
        <v>0</v>
      </c>
      <c r="L232" s="84" t="b">
        <v>0</v>
      </c>
    </row>
    <row r="233" spans="1:12" ht="15">
      <c r="A233" s="84" t="s">
        <v>930</v>
      </c>
      <c r="B233" s="84" t="s">
        <v>4950</v>
      </c>
      <c r="C233" s="84">
        <v>2</v>
      </c>
      <c r="D233" s="123">
        <v>0.00109104843409983</v>
      </c>
      <c r="E233" s="123">
        <v>2.1267445374715623</v>
      </c>
      <c r="F233" s="84" t="s">
        <v>5390</v>
      </c>
      <c r="G233" s="84" t="b">
        <v>0</v>
      </c>
      <c r="H233" s="84" t="b">
        <v>0</v>
      </c>
      <c r="I233" s="84" t="b">
        <v>0</v>
      </c>
      <c r="J233" s="84" t="b">
        <v>0</v>
      </c>
      <c r="K233" s="84" t="b">
        <v>0</v>
      </c>
      <c r="L233" s="84" t="b">
        <v>0</v>
      </c>
    </row>
    <row r="234" spans="1:12" ht="15">
      <c r="A234" s="84" t="s">
        <v>4950</v>
      </c>
      <c r="B234" s="84" t="s">
        <v>5174</v>
      </c>
      <c r="C234" s="84">
        <v>2</v>
      </c>
      <c r="D234" s="123">
        <v>0.00109104843409983</v>
      </c>
      <c r="E234" s="123">
        <v>2.603865792191225</v>
      </c>
      <c r="F234" s="84" t="s">
        <v>5390</v>
      </c>
      <c r="G234" s="84" t="b">
        <v>0</v>
      </c>
      <c r="H234" s="84" t="b">
        <v>0</v>
      </c>
      <c r="I234" s="84" t="b">
        <v>0</v>
      </c>
      <c r="J234" s="84" t="b">
        <v>0</v>
      </c>
      <c r="K234" s="84" t="b">
        <v>0</v>
      </c>
      <c r="L234" s="84" t="b">
        <v>0</v>
      </c>
    </row>
    <row r="235" spans="1:12" ht="15">
      <c r="A235" s="84" t="s">
        <v>5174</v>
      </c>
      <c r="B235" s="84" t="s">
        <v>4149</v>
      </c>
      <c r="C235" s="84">
        <v>2</v>
      </c>
      <c r="D235" s="123">
        <v>0.00109104843409983</v>
      </c>
      <c r="E235" s="123">
        <v>2.279354700677721</v>
      </c>
      <c r="F235" s="84" t="s">
        <v>5390</v>
      </c>
      <c r="G235" s="84" t="b">
        <v>0</v>
      </c>
      <c r="H235" s="84" t="b">
        <v>0</v>
      </c>
      <c r="I235" s="84" t="b">
        <v>0</v>
      </c>
      <c r="J235" s="84" t="b">
        <v>0</v>
      </c>
      <c r="K235" s="84" t="b">
        <v>0</v>
      </c>
      <c r="L235" s="84" t="b">
        <v>0</v>
      </c>
    </row>
    <row r="236" spans="1:12" ht="15">
      <c r="A236" s="84" t="s">
        <v>4147</v>
      </c>
      <c r="B236" s="84" t="s">
        <v>5175</v>
      </c>
      <c r="C236" s="84">
        <v>2</v>
      </c>
      <c r="D236" s="123">
        <v>0.00109104843409983</v>
      </c>
      <c r="E236" s="123">
        <v>1.2379620155194955</v>
      </c>
      <c r="F236" s="84" t="s">
        <v>5390</v>
      </c>
      <c r="G236" s="84" t="b">
        <v>0</v>
      </c>
      <c r="H236" s="84" t="b">
        <v>1</v>
      </c>
      <c r="I236" s="84" t="b">
        <v>0</v>
      </c>
      <c r="J236" s="84" t="b">
        <v>1</v>
      </c>
      <c r="K236" s="84" t="b">
        <v>0</v>
      </c>
      <c r="L236" s="84" t="b">
        <v>0</v>
      </c>
    </row>
    <row r="237" spans="1:12" ht="15">
      <c r="A237" s="84" t="s">
        <v>5175</v>
      </c>
      <c r="B237" s="84" t="s">
        <v>4932</v>
      </c>
      <c r="C237" s="84">
        <v>2</v>
      </c>
      <c r="D237" s="123">
        <v>0.00109104843409983</v>
      </c>
      <c r="E237" s="123">
        <v>2.4789270555829246</v>
      </c>
      <c r="F237" s="84" t="s">
        <v>5390</v>
      </c>
      <c r="G237" s="84" t="b">
        <v>1</v>
      </c>
      <c r="H237" s="84" t="b">
        <v>0</v>
      </c>
      <c r="I237" s="84" t="b">
        <v>0</v>
      </c>
      <c r="J237" s="84" t="b">
        <v>0</v>
      </c>
      <c r="K237" s="84" t="b">
        <v>0</v>
      </c>
      <c r="L237" s="84" t="b">
        <v>0</v>
      </c>
    </row>
    <row r="238" spans="1:12" ht="15">
      <c r="A238" s="84" t="s">
        <v>4932</v>
      </c>
      <c r="B238" s="84" t="s">
        <v>4160</v>
      </c>
      <c r="C238" s="84">
        <v>2</v>
      </c>
      <c r="D238" s="123">
        <v>0.00109104843409983</v>
      </c>
      <c r="E238" s="123">
        <v>1.3327990199046869</v>
      </c>
      <c r="F238" s="84" t="s">
        <v>5390</v>
      </c>
      <c r="G238" s="84" t="b">
        <v>0</v>
      </c>
      <c r="H238" s="84" t="b">
        <v>0</v>
      </c>
      <c r="I238" s="84" t="b">
        <v>0</v>
      </c>
      <c r="J238" s="84" t="b">
        <v>0</v>
      </c>
      <c r="K238" s="84" t="b">
        <v>0</v>
      </c>
      <c r="L238" s="84" t="b">
        <v>0</v>
      </c>
    </row>
    <row r="239" spans="1:12" ht="15">
      <c r="A239" s="84" t="s">
        <v>4944</v>
      </c>
      <c r="B239" s="84" t="s">
        <v>4981</v>
      </c>
      <c r="C239" s="84">
        <v>2</v>
      </c>
      <c r="D239" s="123">
        <v>0.00109104843409983</v>
      </c>
      <c r="E239" s="123">
        <v>2.080987046910887</v>
      </c>
      <c r="F239" s="84" t="s">
        <v>5390</v>
      </c>
      <c r="G239" s="84" t="b">
        <v>0</v>
      </c>
      <c r="H239" s="84" t="b">
        <v>0</v>
      </c>
      <c r="I239" s="84" t="b">
        <v>0</v>
      </c>
      <c r="J239" s="84" t="b">
        <v>0</v>
      </c>
      <c r="K239" s="84" t="b">
        <v>0</v>
      </c>
      <c r="L239" s="84" t="b">
        <v>0</v>
      </c>
    </row>
    <row r="240" spans="1:12" ht="15">
      <c r="A240" s="84" t="s">
        <v>4956</v>
      </c>
      <c r="B240" s="84" t="s">
        <v>4156</v>
      </c>
      <c r="C240" s="84">
        <v>2</v>
      </c>
      <c r="D240" s="123">
        <v>0.00109104843409983</v>
      </c>
      <c r="E240" s="123">
        <v>2.118775607800287</v>
      </c>
      <c r="F240" s="84" t="s">
        <v>5390</v>
      </c>
      <c r="G240" s="84" t="b">
        <v>0</v>
      </c>
      <c r="H240" s="84" t="b">
        <v>0</v>
      </c>
      <c r="I240" s="84" t="b">
        <v>0</v>
      </c>
      <c r="J240" s="84" t="b">
        <v>0</v>
      </c>
      <c r="K240" s="84" t="b">
        <v>0</v>
      </c>
      <c r="L240" s="84" t="b">
        <v>0</v>
      </c>
    </row>
    <row r="241" spans="1:12" ht="15">
      <c r="A241" s="84" t="s">
        <v>5181</v>
      </c>
      <c r="B241" s="84" t="s">
        <v>4933</v>
      </c>
      <c r="C241" s="84">
        <v>2</v>
      </c>
      <c r="D241" s="123">
        <v>0.00109104843409983</v>
      </c>
      <c r="E241" s="123">
        <v>2.4119802659523115</v>
      </c>
      <c r="F241" s="84" t="s">
        <v>5390</v>
      </c>
      <c r="G241" s="84" t="b">
        <v>0</v>
      </c>
      <c r="H241" s="84" t="b">
        <v>0</v>
      </c>
      <c r="I241" s="84" t="b">
        <v>0</v>
      </c>
      <c r="J241" s="84" t="b">
        <v>0</v>
      </c>
      <c r="K241" s="84" t="b">
        <v>0</v>
      </c>
      <c r="L241" s="84" t="b">
        <v>0</v>
      </c>
    </row>
    <row r="242" spans="1:12" ht="15">
      <c r="A242" s="84" t="s">
        <v>4163</v>
      </c>
      <c r="B242" s="84" t="s">
        <v>4151</v>
      </c>
      <c r="C242" s="84">
        <v>2</v>
      </c>
      <c r="D242" s="123">
        <v>0.00109104843409983</v>
      </c>
      <c r="E242" s="123">
        <v>1.0350124633779818</v>
      </c>
      <c r="F242" s="84" t="s">
        <v>5390</v>
      </c>
      <c r="G242" s="84" t="b">
        <v>0</v>
      </c>
      <c r="H242" s="84" t="b">
        <v>0</v>
      </c>
      <c r="I242" s="84" t="b">
        <v>0</v>
      </c>
      <c r="J242" s="84" t="b">
        <v>0</v>
      </c>
      <c r="K242" s="84" t="b">
        <v>0</v>
      </c>
      <c r="L242" s="84" t="b">
        <v>0</v>
      </c>
    </row>
    <row r="243" spans="1:12" ht="15">
      <c r="A243" s="84" t="s">
        <v>4147</v>
      </c>
      <c r="B243" s="84" t="s">
        <v>4194</v>
      </c>
      <c r="C243" s="84">
        <v>2</v>
      </c>
      <c r="D243" s="123">
        <v>0.00109104843409983</v>
      </c>
      <c r="E243" s="123">
        <v>0.5389920111834768</v>
      </c>
      <c r="F243" s="84" t="s">
        <v>5390</v>
      </c>
      <c r="G243" s="84" t="b">
        <v>0</v>
      </c>
      <c r="H243" s="84" t="b">
        <v>1</v>
      </c>
      <c r="I243" s="84" t="b">
        <v>0</v>
      </c>
      <c r="J243" s="84" t="b">
        <v>0</v>
      </c>
      <c r="K243" s="84" t="b">
        <v>1</v>
      </c>
      <c r="L243" s="84" t="b">
        <v>0</v>
      </c>
    </row>
    <row r="244" spans="1:12" ht="15">
      <c r="A244" s="84" t="s">
        <v>4962</v>
      </c>
      <c r="B244" s="84" t="s">
        <v>4956</v>
      </c>
      <c r="C244" s="84">
        <v>2</v>
      </c>
      <c r="D244" s="123">
        <v>0.00109104843409983</v>
      </c>
      <c r="E244" s="123">
        <v>2.177897059918944</v>
      </c>
      <c r="F244" s="84" t="s">
        <v>5390</v>
      </c>
      <c r="G244" s="84" t="b">
        <v>0</v>
      </c>
      <c r="H244" s="84" t="b">
        <v>0</v>
      </c>
      <c r="I244" s="84" t="b">
        <v>0</v>
      </c>
      <c r="J244" s="84" t="b">
        <v>0</v>
      </c>
      <c r="K244" s="84" t="b">
        <v>0</v>
      </c>
      <c r="L244" s="84" t="b">
        <v>0</v>
      </c>
    </row>
    <row r="245" spans="1:12" ht="15">
      <c r="A245" s="84" t="s">
        <v>4147</v>
      </c>
      <c r="B245" s="84" t="s">
        <v>5088</v>
      </c>
      <c r="C245" s="84">
        <v>2</v>
      </c>
      <c r="D245" s="123">
        <v>0.00109104843409983</v>
      </c>
      <c r="E245" s="123">
        <v>1.0618707564638143</v>
      </c>
      <c r="F245" s="84" t="s">
        <v>5390</v>
      </c>
      <c r="G245" s="84" t="b">
        <v>0</v>
      </c>
      <c r="H245" s="84" t="b">
        <v>1</v>
      </c>
      <c r="I245" s="84" t="b">
        <v>0</v>
      </c>
      <c r="J245" s="84" t="b">
        <v>0</v>
      </c>
      <c r="K245" s="84" t="b">
        <v>0</v>
      </c>
      <c r="L245" s="84" t="b">
        <v>0</v>
      </c>
    </row>
    <row r="246" spans="1:12" ht="15">
      <c r="A246" s="84" t="s">
        <v>4152</v>
      </c>
      <c r="B246" s="84" t="s">
        <v>4930</v>
      </c>
      <c r="C246" s="84">
        <v>2</v>
      </c>
      <c r="D246" s="123">
        <v>0.00109104843409983</v>
      </c>
      <c r="E246" s="123">
        <v>1.0660466971179505</v>
      </c>
      <c r="F246" s="84" t="s">
        <v>5390</v>
      </c>
      <c r="G246" s="84" t="b">
        <v>0</v>
      </c>
      <c r="H246" s="84" t="b">
        <v>0</v>
      </c>
      <c r="I246" s="84" t="b">
        <v>0</v>
      </c>
      <c r="J246" s="84" t="b">
        <v>0</v>
      </c>
      <c r="K246" s="84" t="b">
        <v>0</v>
      </c>
      <c r="L246" s="84" t="b">
        <v>0</v>
      </c>
    </row>
    <row r="247" spans="1:12" ht="15">
      <c r="A247" s="84" t="s">
        <v>5193</v>
      </c>
      <c r="B247" s="84" t="s">
        <v>4163</v>
      </c>
      <c r="C247" s="84">
        <v>2</v>
      </c>
      <c r="D247" s="123">
        <v>0.00109104843409983</v>
      </c>
      <c r="E247" s="123">
        <v>2.1431349536597315</v>
      </c>
      <c r="F247" s="84" t="s">
        <v>5390</v>
      </c>
      <c r="G247" s="84" t="b">
        <v>0</v>
      </c>
      <c r="H247" s="84" t="b">
        <v>0</v>
      </c>
      <c r="I247" s="84" t="b">
        <v>0</v>
      </c>
      <c r="J247" s="84" t="b">
        <v>0</v>
      </c>
      <c r="K247" s="84" t="b">
        <v>0</v>
      </c>
      <c r="L247" s="84" t="b">
        <v>0</v>
      </c>
    </row>
    <row r="248" spans="1:12" ht="15">
      <c r="A248" s="84" t="s">
        <v>4942</v>
      </c>
      <c r="B248" s="84" t="s">
        <v>5040</v>
      </c>
      <c r="C248" s="84">
        <v>2</v>
      </c>
      <c r="D248" s="123">
        <v>0.00109104843409983</v>
      </c>
      <c r="E248" s="123">
        <v>2.2156856208083435</v>
      </c>
      <c r="F248" s="84" t="s">
        <v>5390</v>
      </c>
      <c r="G248" s="84" t="b">
        <v>0</v>
      </c>
      <c r="H248" s="84" t="b">
        <v>0</v>
      </c>
      <c r="I248" s="84" t="b">
        <v>0</v>
      </c>
      <c r="J248" s="84" t="b">
        <v>0</v>
      </c>
      <c r="K248" s="84" t="b">
        <v>0</v>
      </c>
      <c r="L248" s="84" t="b">
        <v>0</v>
      </c>
    </row>
    <row r="249" spans="1:12" ht="15">
      <c r="A249" s="84" t="s">
        <v>5040</v>
      </c>
      <c r="B249" s="84" t="s">
        <v>5195</v>
      </c>
      <c r="C249" s="84">
        <v>2</v>
      </c>
      <c r="D249" s="123">
        <v>0.00109104843409983</v>
      </c>
      <c r="E249" s="123">
        <v>2.956048310302587</v>
      </c>
      <c r="F249" s="84" t="s">
        <v>5390</v>
      </c>
      <c r="G249" s="84" t="b">
        <v>0</v>
      </c>
      <c r="H249" s="84" t="b">
        <v>0</v>
      </c>
      <c r="I249" s="84" t="b">
        <v>0</v>
      </c>
      <c r="J249" s="84" t="b">
        <v>0</v>
      </c>
      <c r="K249" s="84" t="b">
        <v>0</v>
      </c>
      <c r="L249" s="84" t="b">
        <v>0</v>
      </c>
    </row>
    <row r="250" spans="1:12" ht="15">
      <c r="A250" s="84" t="s">
        <v>5195</v>
      </c>
      <c r="B250" s="84" t="s">
        <v>4199</v>
      </c>
      <c r="C250" s="84">
        <v>2</v>
      </c>
      <c r="D250" s="123">
        <v>0.00109104843409983</v>
      </c>
      <c r="E250" s="123">
        <v>2.4119802659523115</v>
      </c>
      <c r="F250" s="84" t="s">
        <v>5390</v>
      </c>
      <c r="G250" s="84" t="b">
        <v>0</v>
      </c>
      <c r="H250" s="84" t="b">
        <v>0</v>
      </c>
      <c r="I250" s="84" t="b">
        <v>0</v>
      </c>
      <c r="J250" s="84" t="b">
        <v>0</v>
      </c>
      <c r="K250" s="84" t="b">
        <v>0</v>
      </c>
      <c r="L250" s="84" t="b">
        <v>0</v>
      </c>
    </row>
    <row r="251" spans="1:12" ht="15">
      <c r="A251" s="84" t="s">
        <v>4199</v>
      </c>
      <c r="B251" s="84" t="s">
        <v>5027</v>
      </c>
      <c r="C251" s="84">
        <v>2</v>
      </c>
      <c r="D251" s="123">
        <v>0.00109104843409983</v>
      </c>
      <c r="E251" s="123">
        <v>2.177897059918944</v>
      </c>
      <c r="F251" s="84" t="s">
        <v>5390</v>
      </c>
      <c r="G251" s="84" t="b">
        <v>0</v>
      </c>
      <c r="H251" s="84" t="b">
        <v>0</v>
      </c>
      <c r="I251" s="84" t="b">
        <v>0</v>
      </c>
      <c r="J251" s="84" t="b">
        <v>0</v>
      </c>
      <c r="K251" s="84" t="b">
        <v>0</v>
      </c>
      <c r="L251" s="84" t="b">
        <v>0</v>
      </c>
    </row>
    <row r="252" spans="1:12" ht="15">
      <c r="A252" s="84" t="s">
        <v>5027</v>
      </c>
      <c r="B252" s="84" t="s">
        <v>5196</v>
      </c>
      <c r="C252" s="84">
        <v>2</v>
      </c>
      <c r="D252" s="123">
        <v>0.00109104843409983</v>
      </c>
      <c r="E252" s="123">
        <v>2.956048310302587</v>
      </c>
      <c r="F252" s="84" t="s">
        <v>5390</v>
      </c>
      <c r="G252" s="84" t="b">
        <v>0</v>
      </c>
      <c r="H252" s="84" t="b">
        <v>0</v>
      </c>
      <c r="I252" s="84" t="b">
        <v>0</v>
      </c>
      <c r="J252" s="84" t="b">
        <v>0</v>
      </c>
      <c r="K252" s="84" t="b">
        <v>0</v>
      </c>
      <c r="L252" s="84" t="b">
        <v>0</v>
      </c>
    </row>
    <row r="253" spans="1:12" ht="15">
      <c r="A253" s="84" t="s">
        <v>5196</v>
      </c>
      <c r="B253" s="84" t="s">
        <v>4148</v>
      </c>
      <c r="C253" s="84">
        <v>2</v>
      </c>
      <c r="D253" s="123">
        <v>0.00109104843409983</v>
      </c>
      <c r="E253" s="123">
        <v>2.014040257280274</v>
      </c>
      <c r="F253" s="84" t="s">
        <v>5390</v>
      </c>
      <c r="G253" s="84" t="b">
        <v>0</v>
      </c>
      <c r="H253" s="84" t="b">
        <v>0</v>
      </c>
      <c r="I253" s="84" t="b">
        <v>0</v>
      </c>
      <c r="J253" s="84" t="b">
        <v>0</v>
      </c>
      <c r="K253" s="84" t="b">
        <v>0</v>
      </c>
      <c r="L253" s="84" t="b">
        <v>0</v>
      </c>
    </row>
    <row r="254" spans="1:12" ht="15">
      <c r="A254" s="84" t="s">
        <v>4147</v>
      </c>
      <c r="B254" s="84" t="s">
        <v>5040</v>
      </c>
      <c r="C254" s="84">
        <v>2</v>
      </c>
      <c r="D254" s="123">
        <v>0.00109104843409983</v>
      </c>
      <c r="E254" s="123">
        <v>0.9369320198555143</v>
      </c>
      <c r="F254" s="84" t="s">
        <v>5390</v>
      </c>
      <c r="G254" s="84" t="b">
        <v>0</v>
      </c>
      <c r="H254" s="84" t="b">
        <v>1</v>
      </c>
      <c r="I254" s="84" t="b">
        <v>0</v>
      </c>
      <c r="J254" s="84" t="b">
        <v>0</v>
      </c>
      <c r="K254" s="84" t="b">
        <v>0</v>
      </c>
      <c r="L254" s="84" t="b">
        <v>0</v>
      </c>
    </row>
    <row r="255" spans="1:12" ht="15">
      <c r="A255" s="84" t="s">
        <v>5040</v>
      </c>
      <c r="B255" s="84" t="s">
        <v>4193</v>
      </c>
      <c r="C255" s="84">
        <v>2</v>
      </c>
      <c r="D255" s="123">
        <v>0.00109104843409983</v>
      </c>
      <c r="E255" s="123">
        <v>2.4789270555829246</v>
      </c>
      <c r="F255" s="84" t="s">
        <v>5390</v>
      </c>
      <c r="G255" s="84" t="b">
        <v>0</v>
      </c>
      <c r="H255" s="84" t="b">
        <v>0</v>
      </c>
      <c r="I255" s="84" t="b">
        <v>0</v>
      </c>
      <c r="J255" s="84" t="b">
        <v>0</v>
      </c>
      <c r="K255" s="84" t="b">
        <v>0</v>
      </c>
      <c r="L255" s="84" t="b">
        <v>0</v>
      </c>
    </row>
    <row r="256" spans="1:12" ht="15">
      <c r="A256" s="84" t="s">
        <v>4976</v>
      </c>
      <c r="B256" s="84" t="s">
        <v>4116</v>
      </c>
      <c r="C256" s="84">
        <v>2</v>
      </c>
      <c r="D256" s="123">
        <v>0.00109104843409983</v>
      </c>
      <c r="E256" s="123">
        <v>0.7713568794849884</v>
      </c>
      <c r="F256" s="84" t="s">
        <v>5390</v>
      </c>
      <c r="G256" s="84" t="b">
        <v>0</v>
      </c>
      <c r="H256" s="84" t="b">
        <v>0</v>
      </c>
      <c r="I256" s="84" t="b">
        <v>0</v>
      </c>
      <c r="J256" s="84" t="b">
        <v>0</v>
      </c>
      <c r="K256" s="84" t="b">
        <v>0</v>
      </c>
      <c r="L256" s="84" t="b">
        <v>0</v>
      </c>
    </row>
    <row r="257" spans="1:12" ht="15">
      <c r="A257" s="84" t="s">
        <v>4953</v>
      </c>
      <c r="B257" s="84" t="s">
        <v>4998</v>
      </c>
      <c r="C257" s="84">
        <v>2</v>
      </c>
      <c r="D257" s="123">
        <v>0.00109104843409983</v>
      </c>
      <c r="E257" s="123">
        <v>2.205925783519187</v>
      </c>
      <c r="F257" s="84" t="s">
        <v>5390</v>
      </c>
      <c r="G257" s="84" t="b">
        <v>0</v>
      </c>
      <c r="H257" s="84" t="b">
        <v>0</v>
      </c>
      <c r="I257" s="84" t="b">
        <v>0</v>
      </c>
      <c r="J257" s="84" t="b">
        <v>0</v>
      </c>
      <c r="K257" s="84" t="b">
        <v>0</v>
      </c>
      <c r="L257" s="84" t="b">
        <v>0</v>
      </c>
    </row>
    <row r="258" spans="1:12" ht="15">
      <c r="A258" s="84" t="s">
        <v>5207</v>
      </c>
      <c r="B258" s="84" t="s">
        <v>5208</v>
      </c>
      <c r="C258" s="84">
        <v>2</v>
      </c>
      <c r="D258" s="123">
        <v>0.00109104843409983</v>
      </c>
      <c r="E258" s="123">
        <v>3.2570783059665684</v>
      </c>
      <c r="F258" s="84" t="s">
        <v>5390</v>
      </c>
      <c r="G258" s="84" t="b">
        <v>0</v>
      </c>
      <c r="H258" s="84" t="b">
        <v>0</v>
      </c>
      <c r="I258" s="84" t="b">
        <v>0</v>
      </c>
      <c r="J258" s="84" t="b">
        <v>0</v>
      </c>
      <c r="K258" s="84" t="b">
        <v>0</v>
      </c>
      <c r="L258" s="84" t="b">
        <v>0</v>
      </c>
    </row>
    <row r="259" spans="1:12" ht="15">
      <c r="A259" s="84" t="s">
        <v>5208</v>
      </c>
      <c r="B259" s="84" t="s">
        <v>4987</v>
      </c>
      <c r="C259" s="84">
        <v>2</v>
      </c>
      <c r="D259" s="123">
        <v>0.00109104843409983</v>
      </c>
      <c r="E259" s="123">
        <v>2.859138297294531</v>
      </c>
      <c r="F259" s="84" t="s">
        <v>5390</v>
      </c>
      <c r="G259" s="84" t="b">
        <v>0</v>
      </c>
      <c r="H259" s="84" t="b">
        <v>0</v>
      </c>
      <c r="I259" s="84" t="b">
        <v>0</v>
      </c>
      <c r="J259" s="84" t="b">
        <v>0</v>
      </c>
      <c r="K259" s="84" t="b">
        <v>0</v>
      </c>
      <c r="L259" s="84" t="b">
        <v>0</v>
      </c>
    </row>
    <row r="260" spans="1:12" ht="15">
      <c r="A260" s="84" t="s">
        <v>4987</v>
      </c>
      <c r="B260" s="84" t="s">
        <v>5209</v>
      </c>
      <c r="C260" s="84">
        <v>2</v>
      </c>
      <c r="D260" s="123">
        <v>0.00109104843409983</v>
      </c>
      <c r="E260" s="123">
        <v>2.859138297294531</v>
      </c>
      <c r="F260" s="84" t="s">
        <v>5390</v>
      </c>
      <c r="G260" s="84" t="b">
        <v>0</v>
      </c>
      <c r="H260" s="84" t="b">
        <v>0</v>
      </c>
      <c r="I260" s="84" t="b">
        <v>0</v>
      </c>
      <c r="J260" s="84" t="b">
        <v>0</v>
      </c>
      <c r="K260" s="84" t="b">
        <v>0</v>
      </c>
      <c r="L260" s="84" t="b">
        <v>0</v>
      </c>
    </row>
    <row r="261" spans="1:12" ht="15">
      <c r="A261" s="84" t="s">
        <v>5209</v>
      </c>
      <c r="B261" s="84" t="s">
        <v>512</v>
      </c>
      <c r="C261" s="84">
        <v>2</v>
      </c>
      <c r="D261" s="123">
        <v>0.00109104843409983</v>
      </c>
      <c r="E261" s="123">
        <v>3.2570783059665684</v>
      </c>
      <c r="F261" s="84" t="s">
        <v>5390</v>
      </c>
      <c r="G261" s="84" t="b">
        <v>0</v>
      </c>
      <c r="H261" s="84" t="b">
        <v>0</v>
      </c>
      <c r="I261" s="84" t="b">
        <v>0</v>
      </c>
      <c r="J261" s="84" t="b">
        <v>0</v>
      </c>
      <c r="K261" s="84" t="b">
        <v>0</v>
      </c>
      <c r="L261" s="84" t="b">
        <v>0</v>
      </c>
    </row>
    <row r="262" spans="1:12" ht="15">
      <c r="A262" s="84" t="s">
        <v>512</v>
      </c>
      <c r="B262" s="84" t="s">
        <v>5210</v>
      </c>
      <c r="C262" s="84">
        <v>2</v>
      </c>
      <c r="D262" s="123">
        <v>0.00109104843409983</v>
      </c>
      <c r="E262" s="123">
        <v>3.2570783059665684</v>
      </c>
      <c r="F262" s="84" t="s">
        <v>5390</v>
      </c>
      <c r="G262" s="84" t="b">
        <v>0</v>
      </c>
      <c r="H262" s="84" t="b">
        <v>0</v>
      </c>
      <c r="I262" s="84" t="b">
        <v>0</v>
      </c>
      <c r="J262" s="84" t="b">
        <v>0</v>
      </c>
      <c r="K262" s="84" t="b">
        <v>0</v>
      </c>
      <c r="L262" s="84" t="b">
        <v>0</v>
      </c>
    </row>
    <row r="263" spans="1:12" ht="15">
      <c r="A263" s="84" t="s">
        <v>5210</v>
      </c>
      <c r="B263" s="84" t="s">
        <v>5211</v>
      </c>
      <c r="C263" s="84">
        <v>2</v>
      </c>
      <c r="D263" s="123">
        <v>0.00109104843409983</v>
      </c>
      <c r="E263" s="123">
        <v>3.2570783059665684</v>
      </c>
      <c r="F263" s="84" t="s">
        <v>5390</v>
      </c>
      <c r="G263" s="84" t="b">
        <v>0</v>
      </c>
      <c r="H263" s="84" t="b">
        <v>0</v>
      </c>
      <c r="I263" s="84" t="b">
        <v>0</v>
      </c>
      <c r="J263" s="84" t="b">
        <v>0</v>
      </c>
      <c r="K263" s="84" t="b">
        <v>0</v>
      </c>
      <c r="L263" s="84" t="b">
        <v>0</v>
      </c>
    </row>
    <row r="264" spans="1:12" ht="15">
      <c r="A264" s="84" t="s">
        <v>5211</v>
      </c>
      <c r="B264" s="84" t="s">
        <v>4116</v>
      </c>
      <c r="C264" s="84">
        <v>2</v>
      </c>
      <c r="D264" s="123">
        <v>0.00109104843409983</v>
      </c>
      <c r="E264" s="123">
        <v>1.248478134204651</v>
      </c>
      <c r="F264" s="84" t="s">
        <v>5390</v>
      </c>
      <c r="G264" s="84" t="b">
        <v>0</v>
      </c>
      <c r="H264" s="84" t="b">
        <v>0</v>
      </c>
      <c r="I264" s="84" t="b">
        <v>0</v>
      </c>
      <c r="J264" s="84" t="b">
        <v>0</v>
      </c>
      <c r="K264" s="84" t="b">
        <v>0</v>
      </c>
      <c r="L264" s="84" t="b">
        <v>0</v>
      </c>
    </row>
    <row r="265" spans="1:12" ht="15">
      <c r="A265" s="84" t="s">
        <v>4116</v>
      </c>
      <c r="B265" s="84" t="s">
        <v>5008</v>
      </c>
      <c r="C265" s="84">
        <v>2</v>
      </c>
      <c r="D265" s="123">
        <v>0.00109104843409983</v>
      </c>
      <c r="E265" s="123">
        <v>0.8041424357653892</v>
      </c>
      <c r="F265" s="84" t="s">
        <v>5390</v>
      </c>
      <c r="G265" s="84" t="b">
        <v>0</v>
      </c>
      <c r="H265" s="84" t="b">
        <v>0</v>
      </c>
      <c r="I265" s="84" t="b">
        <v>0</v>
      </c>
      <c r="J265" s="84" t="b">
        <v>1</v>
      </c>
      <c r="K265" s="84" t="b">
        <v>0</v>
      </c>
      <c r="L265" s="84" t="b">
        <v>0</v>
      </c>
    </row>
    <row r="266" spans="1:12" ht="15">
      <c r="A266" s="84" t="s">
        <v>4932</v>
      </c>
      <c r="B266" s="84" t="s">
        <v>4116</v>
      </c>
      <c r="C266" s="84">
        <v>2</v>
      </c>
      <c r="D266" s="123">
        <v>0.00109104843409983</v>
      </c>
      <c r="E266" s="123">
        <v>0.403380094190394</v>
      </c>
      <c r="F266" s="84" t="s">
        <v>5390</v>
      </c>
      <c r="G266" s="84" t="b">
        <v>0</v>
      </c>
      <c r="H266" s="84" t="b">
        <v>0</v>
      </c>
      <c r="I266" s="84" t="b">
        <v>0</v>
      </c>
      <c r="J266" s="84" t="b">
        <v>0</v>
      </c>
      <c r="K266" s="84" t="b">
        <v>0</v>
      </c>
      <c r="L266" s="84" t="b">
        <v>0</v>
      </c>
    </row>
    <row r="267" spans="1:12" ht="15">
      <c r="A267" s="84" t="s">
        <v>391</v>
      </c>
      <c r="B267" s="84" t="s">
        <v>4932</v>
      </c>
      <c r="C267" s="84">
        <v>2</v>
      </c>
      <c r="D267" s="123">
        <v>0.00109104843409983</v>
      </c>
      <c r="E267" s="123">
        <v>2.4789270555829246</v>
      </c>
      <c r="F267" s="84" t="s">
        <v>5390</v>
      </c>
      <c r="G267" s="84" t="b">
        <v>0</v>
      </c>
      <c r="H267" s="84" t="b">
        <v>0</v>
      </c>
      <c r="I267" s="84" t="b">
        <v>0</v>
      </c>
      <c r="J267" s="84" t="b">
        <v>0</v>
      </c>
      <c r="K267" s="84" t="b">
        <v>0</v>
      </c>
      <c r="L267" s="84" t="b">
        <v>0</v>
      </c>
    </row>
    <row r="268" spans="1:12" ht="15">
      <c r="A268" s="84" t="s">
        <v>511</v>
      </c>
      <c r="B268" s="84" t="s">
        <v>5103</v>
      </c>
      <c r="C268" s="84">
        <v>2</v>
      </c>
      <c r="D268" s="123">
        <v>0.00109104843409983</v>
      </c>
      <c r="E268" s="123">
        <v>3.080987046910887</v>
      </c>
      <c r="F268" s="84" t="s">
        <v>5390</v>
      </c>
      <c r="G268" s="84" t="b">
        <v>0</v>
      </c>
      <c r="H268" s="84" t="b">
        <v>0</v>
      </c>
      <c r="I268" s="84" t="b">
        <v>0</v>
      </c>
      <c r="J268" s="84" t="b">
        <v>0</v>
      </c>
      <c r="K268" s="84" t="b">
        <v>0</v>
      </c>
      <c r="L268" s="84" t="b">
        <v>0</v>
      </c>
    </row>
    <row r="269" spans="1:12" ht="15">
      <c r="A269" s="84" t="s">
        <v>5103</v>
      </c>
      <c r="B269" s="84" t="s">
        <v>5212</v>
      </c>
      <c r="C269" s="84">
        <v>2</v>
      </c>
      <c r="D269" s="123">
        <v>0.00109104843409983</v>
      </c>
      <c r="E269" s="123">
        <v>3.080987046910887</v>
      </c>
      <c r="F269" s="84" t="s">
        <v>5390</v>
      </c>
      <c r="G269" s="84" t="b">
        <v>0</v>
      </c>
      <c r="H269" s="84" t="b">
        <v>0</v>
      </c>
      <c r="I269" s="84" t="b">
        <v>0</v>
      </c>
      <c r="J269" s="84" t="b">
        <v>0</v>
      </c>
      <c r="K269" s="84" t="b">
        <v>0</v>
      </c>
      <c r="L269" s="84" t="b">
        <v>0</v>
      </c>
    </row>
    <row r="270" spans="1:12" ht="15">
      <c r="A270" s="84" t="s">
        <v>5212</v>
      </c>
      <c r="B270" s="84" t="s">
        <v>5104</v>
      </c>
      <c r="C270" s="84">
        <v>2</v>
      </c>
      <c r="D270" s="123">
        <v>0.00109104843409983</v>
      </c>
      <c r="E270" s="123">
        <v>3.080987046910887</v>
      </c>
      <c r="F270" s="84" t="s">
        <v>5390</v>
      </c>
      <c r="G270" s="84" t="b">
        <v>0</v>
      </c>
      <c r="H270" s="84" t="b">
        <v>0</v>
      </c>
      <c r="I270" s="84" t="b">
        <v>0</v>
      </c>
      <c r="J270" s="84" t="b">
        <v>0</v>
      </c>
      <c r="K270" s="84" t="b">
        <v>0</v>
      </c>
      <c r="L270" s="84" t="b">
        <v>0</v>
      </c>
    </row>
    <row r="271" spans="1:12" ht="15">
      <c r="A271" s="84" t="s">
        <v>5104</v>
      </c>
      <c r="B271" s="84" t="s">
        <v>5213</v>
      </c>
      <c r="C271" s="84">
        <v>2</v>
      </c>
      <c r="D271" s="123">
        <v>0.00109104843409983</v>
      </c>
      <c r="E271" s="123">
        <v>3.080987046910887</v>
      </c>
      <c r="F271" s="84" t="s">
        <v>5390</v>
      </c>
      <c r="G271" s="84" t="b">
        <v>0</v>
      </c>
      <c r="H271" s="84" t="b">
        <v>0</v>
      </c>
      <c r="I271" s="84" t="b">
        <v>0</v>
      </c>
      <c r="J271" s="84" t="b">
        <v>0</v>
      </c>
      <c r="K271" s="84" t="b">
        <v>0</v>
      </c>
      <c r="L271" s="84" t="b">
        <v>0</v>
      </c>
    </row>
    <row r="272" spans="1:12" ht="15">
      <c r="A272" s="84" t="s">
        <v>5213</v>
      </c>
      <c r="B272" s="84" t="s">
        <v>5044</v>
      </c>
      <c r="C272" s="84">
        <v>2</v>
      </c>
      <c r="D272" s="123">
        <v>0.00109104843409983</v>
      </c>
      <c r="E272" s="123">
        <v>2.956048310302587</v>
      </c>
      <c r="F272" s="84" t="s">
        <v>5390</v>
      </c>
      <c r="G272" s="84" t="b">
        <v>0</v>
      </c>
      <c r="H272" s="84" t="b">
        <v>0</v>
      </c>
      <c r="I272" s="84" t="b">
        <v>0</v>
      </c>
      <c r="J272" s="84" t="b">
        <v>0</v>
      </c>
      <c r="K272" s="84" t="b">
        <v>0</v>
      </c>
      <c r="L272" s="84" t="b">
        <v>0</v>
      </c>
    </row>
    <row r="273" spans="1:12" ht="15">
      <c r="A273" s="84" t="s">
        <v>5044</v>
      </c>
      <c r="B273" s="84" t="s">
        <v>5214</v>
      </c>
      <c r="C273" s="84">
        <v>2</v>
      </c>
      <c r="D273" s="123">
        <v>0.00109104843409983</v>
      </c>
      <c r="E273" s="123">
        <v>2.956048310302587</v>
      </c>
      <c r="F273" s="84" t="s">
        <v>5390</v>
      </c>
      <c r="G273" s="84" t="b">
        <v>0</v>
      </c>
      <c r="H273" s="84" t="b">
        <v>0</v>
      </c>
      <c r="I273" s="84" t="b">
        <v>0</v>
      </c>
      <c r="J273" s="84" t="b">
        <v>0</v>
      </c>
      <c r="K273" s="84" t="b">
        <v>0</v>
      </c>
      <c r="L273" s="84" t="b">
        <v>0</v>
      </c>
    </row>
    <row r="274" spans="1:12" ht="15">
      <c r="A274" s="84" t="s">
        <v>5214</v>
      </c>
      <c r="B274" s="84" t="s">
        <v>5215</v>
      </c>
      <c r="C274" s="84">
        <v>2</v>
      </c>
      <c r="D274" s="123">
        <v>0.00109104843409983</v>
      </c>
      <c r="E274" s="123">
        <v>3.2570783059665684</v>
      </c>
      <c r="F274" s="84" t="s">
        <v>5390</v>
      </c>
      <c r="G274" s="84" t="b">
        <v>0</v>
      </c>
      <c r="H274" s="84" t="b">
        <v>0</v>
      </c>
      <c r="I274" s="84" t="b">
        <v>0</v>
      </c>
      <c r="J274" s="84" t="b">
        <v>0</v>
      </c>
      <c r="K274" s="84" t="b">
        <v>0</v>
      </c>
      <c r="L274" s="84" t="b">
        <v>0</v>
      </c>
    </row>
    <row r="275" spans="1:12" ht="15">
      <c r="A275" s="84" t="s">
        <v>5215</v>
      </c>
      <c r="B275" s="84" t="s">
        <v>5216</v>
      </c>
      <c r="C275" s="84">
        <v>2</v>
      </c>
      <c r="D275" s="123">
        <v>0.00109104843409983</v>
      </c>
      <c r="E275" s="123">
        <v>3.2570783059665684</v>
      </c>
      <c r="F275" s="84" t="s">
        <v>5390</v>
      </c>
      <c r="G275" s="84" t="b">
        <v>0</v>
      </c>
      <c r="H275" s="84" t="b">
        <v>0</v>
      </c>
      <c r="I275" s="84" t="b">
        <v>0</v>
      </c>
      <c r="J275" s="84" t="b">
        <v>0</v>
      </c>
      <c r="K275" s="84" t="b">
        <v>0</v>
      </c>
      <c r="L275" s="84" t="b">
        <v>0</v>
      </c>
    </row>
    <row r="276" spans="1:12" ht="15">
      <c r="A276" s="84" t="s">
        <v>5219</v>
      </c>
      <c r="B276" s="84" t="s">
        <v>4116</v>
      </c>
      <c r="C276" s="84">
        <v>2</v>
      </c>
      <c r="D276" s="123">
        <v>0.00109104843409983</v>
      </c>
      <c r="E276" s="123">
        <v>1.248478134204651</v>
      </c>
      <c r="F276" s="84" t="s">
        <v>5390</v>
      </c>
      <c r="G276" s="84" t="b">
        <v>0</v>
      </c>
      <c r="H276" s="84" t="b">
        <v>0</v>
      </c>
      <c r="I276" s="84" t="b">
        <v>0</v>
      </c>
      <c r="J276" s="84" t="b">
        <v>0</v>
      </c>
      <c r="K276" s="84" t="b">
        <v>0</v>
      </c>
      <c r="L276" s="84" t="b">
        <v>0</v>
      </c>
    </row>
    <row r="277" spans="1:12" ht="15">
      <c r="A277" s="84" t="s">
        <v>4147</v>
      </c>
      <c r="B277" s="84" t="s">
        <v>5220</v>
      </c>
      <c r="C277" s="84">
        <v>2</v>
      </c>
      <c r="D277" s="123">
        <v>0.00109104843409983</v>
      </c>
      <c r="E277" s="123">
        <v>1.2379620155194955</v>
      </c>
      <c r="F277" s="84" t="s">
        <v>5390</v>
      </c>
      <c r="G277" s="84" t="b">
        <v>0</v>
      </c>
      <c r="H277" s="84" t="b">
        <v>1</v>
      </c>
      <c r="I277" s="84" t="b">
        <v>0</v>
      </c>
      <c r="J277" s="84" t="b">
        <v>0</v>
      </c>
      <c r="K277" s="84" t="b">
        <v>0</v>
      </c>
      <c r="L277" s="84" t="b">
        <v>0</v>
      </c>
    </row>
    <row r="278" spans="1:12" ht="15">
      <c r="A278" s="84" t="s">
        <v>5220</v>
      </c>
      <c r="B278" s="84" t="s">
        <v>5221</v>
      </c>
      <c r="C278" s="84">
        <v>2</v>
      </c>
      <c r="D278" s="123">
        <v>0.00109104843409983</v>
      </c>
      <c r="E278" s="123">
        <v>3.2570783059665684</v>
      </c>
      <c r="F278" s="84" t="s">
        <v>5390</v>
      </c>
      <c r="G278" s="84" t="b">
        <v>0</v>
      </c>
      <c r="H278" s="84" t="b">
        <v>0</v>
      </c>
      <c r="I278" s="84" t="b">
        <v>0</v>
      </c>
      <c r="J278" s="84" t="b">
        <v>0</v>
      </c>
      <c r="K278" s="84" t="b">
        <v>0</v>
      </c>
      <c r="L278" s="84" t="b">
        <v>0</v>
      </c>
    </row>
    <row r="279" spans="1:12" ht="15">
      <c r="A279" s="84" t="s">
        <v>5221</v>
      </c>
      <c r="B279" s="84" t="s">
        <v>5106</v>
      </c>
      <c r="C279" s="84">
        <v>2</v>
      </c>
      <c r="D279" s="123">
        <v>0.00109104843409983</v>
      </c>
      <c r="E279" s="123">
        <v>3.080987046910887</v>
      </c>
      <c r="F279" s="84" t="s">
        <v>5390</v>
      </c>
      <c r="G279" s="84" t="b">
        <v>0</v>
      </c>
      <c r="H279" s="84" t="b">
        <v>0</v>
      </c>
      <c r="I279" s="84" t="b">
        <v>0</v>
      </c>
      <c r="J279" s="84" t="b">
        <v>1</v>
      </c>
      <c r="K279" s="84" t="b">
        <v>0</v>
      </c>
      <c r="L279" s="84" t="b">
        <v>0</v>
      </c>
    </row>
    <row r="280" spans="1:12" ht="15">
      <c r="A280" s="84" t="s">
        <v>5106</v>
      </c>
      <c r="B280" s="84" t="s">
        <v>4986</v>
      </c>
      <c r="C280" s="84">
        <v>2</v>
      </c>
      <c r="D280" s="123">
        <v>0.00109104843409983</v>
      </c>
      <c r="E280" s="123">
        <v>2.603865792191225</v>
      </c>
      <c r="F280" s="84" t="s">
        <v>5390</v>
      </c>
      <c r="G280" s="84" t="b">
        <v>1</v>
      </c>
      <c r="H280" s="84" t="b">
        <v>0</v>
      </c>
      <c r="I280" s="84" t="b">
        <v>0</v>
      </c>
      <c r="J280" s="84" t="b">
        <v>0</v>
      </c>
      <c r="K280" s="84" t="b">
        <v>0</v>
      </c>
      <c r="L280" s="84" t="b">
        <v>0</v>
      </c>
    </row>
    <row r="281" spans="1:12" ht="15">
      <c r="A281" s="84" t="s">
        <v>4986</v>
      </c>
      <c r="B281" s="84" t="s">
        <v>5222</v>
      </c>
      <c r="C281" s="84">
        <v>2</v>
      </c>
      <c r="D281" s="123">
        <v>0.00109104843409983</v>
      </c>
      <c r="E281" s="123">
        <v>2.779957051246906</v>
      </c>
      <c r="F281" s="84" t="s">
        <v>5390</v>
      </c>
      <c r="G281" s="84" t="b">
        <v>0</v>
      </c>
      <c r="H281" s="84" t="b">
        <v>0</v>
      </c>
      <c r="I281" s="84" t="b">
        <v>0</v>
      </c>
      <c r="J281" s="84" t="b">
        <v>0</v>
      </c>
      <c r="K281" s="84" t="b">
        <v>0</v>
      </c>
      <c r="L281" s="84" t="b">
        <v>0</v>
      </c>
    </row>
    <row r="282" spans="1:12" ht="15">
      <c r="A282" s="84" t="s">
        <v>5222</v>
      </c>
      <c r="B282" s="84" t="s">
        <v>5223</v>
      </c>
      <c r="C282" s="84">
        <v>2</v>
      </c>
      <c r="D282" s="123">
        <v>0.00109104843409983</v>
      </c>
      <c r="E282" s="123">
        <v>3.2570783059665684</v>
      </c>
      <c r="F282" s="84" t="s">
        <v>5390</v>
      </c>
      <c r="G282" s="84" t="b">
        <v>0</v>
      </c>
      <c r="H282" s="84" t="b">
        <v>0</v>
      </c>
      <c r="I282" s="84" t="b">
        <v>0</v>
      </c>
      <c r="J282" s="84" t="b">
        <v>0</v>
      </c>
      <c r="K282" s="84" t="b">
        <v>0</v>
      </c>
      <c r="L282" s="84" t="b">
        <v>0</v>
      </c>
    </row>
    <row r="283" spans="1:12" ht="15">
      <c r="A283" s="84" t="s">
        <v>5223</v>
      </c>
      <c r="B283" s="84" t="s">
        <v>388</v>
      </c>
      <c r="C283" s="84">
        <v>2</v>
      </c>
      <c r="D283" s="123">
        <v>0.00109104843409983</v>
      </c>
      <c r="E283" s="123">
        <v>3.2570783059665684</v>
      </c>
      <c r="F283" s="84" t="s">
        <v>5390</v>
      </c>
      <c r="G283" s="84" t="b">
        <v>0</v>
      </c>
      <c r="H283" s="84" t="b">
        <v>0</v>
      </c>
      <c r="I283" s="84" t="b">
        <v>0</v>
      </c>
      <c r="J283" s="84" t="b">
        <v>0</v>
      </c>
      <c r="K283" s="84" t="b">
        <v>0</v>
      </c>
      <c r="L283" s="84" t="b">
        <v>0</v>
      </c>
    </row>
    <row r="284" spans="1:12" ht="15">
      <c r="A284" s="84" t="s">
        <v>388</v>
      </c>
      <c r="B284" s="84" t="s">
        <v>4158</v>
      </c>
      <c r="C284" s="84">
        <v>2</v>
      </c>
      <c r="D284" s="123">
        <v>0.00109104843409983</v>
      </c>
      <c r="E284" s="123">
        <v>2.1109502702883303</v>
      </c>
      <c r="F284" s="84" t="s">
        <v>5390</v>
      </c>
      <c r="G284" s="84" t="b">
        <v>0</v>
      </c>
      <c r="H284" s="84" t="b">
        <v>0</v>
      </c>
      <c r="I284" s="84" t="b">
        <v>0</v>
      </c>
      <c r="J284" s="84" t="b">
        <v>0</v>
      </c>
      <c r="K284" s="84" t="b">
        <v>0</v>
      </c>
      <c r="L284" s="84" t="b">
        <v>0</v>
      </c>
    </row>
    <row r="285" spans="1:12" ht="15">
      <c r="A285" s="84" t="s">
        <v>4158</v>
      </c>
      <c r="B285" s="84" t="s">
        <v>4183</v>
      </c>
      <c r="C285" s="84">
        <v>2</v>
      </c>
      <c r="D285" s="123">
        <v>0.00109104843409983</v>
      </c>
      <c r="E285" s="123">
        <v>1.2078602832963867</v>
      </c>
      <c r="F285" s="84" t="s">
        <v>5390</v>
      </c>
      <c r="G285" s="84" t="b">
        <v>0</v>
      </c>
      <c r="H285" s="84" t="b">
        <v>0</v>
      </c>
      <c r="I285" s="84" t="b">
        <v>0</v>
      </c>
      <c r="J285" s="84" t="b">
        <v>0</v>
      </c>
      <c r="K285" s="84" t="b">
        <v>0</v>
      </c>
      <c r="L285" s="84" t="b">
        <v>0</v>
      </c>
    </row>
    <row r="286" spans="1:12" ht="15">
      <c r="A286" s="84" t="s">
        <v>4934</v>
      </c>
      <c r="B286" s="84" t="s">
        <v>4116</v>
      </c>
      <c r="C286" s="84">
        <v>2</v>
      </c>
      <c r="D286" s="123">
        <v>0.00109104843409983</v>
      </c>
      <c r="E286" s="123">
        <v>0.7044100898543753</v>
      </c>
      <c r="F286" s="84" t="s">
        <v>5390</v>
      </c>
      <c r="G286" s="84" t="b">
        <v>0</v>
      </c>
      <c r="H286" s="84" t="b">
        <v>0</v>
      </c>
      <c r="I286" s="84" t="b">
        <v>0</v>
      </c>
      <c r="J286" s="84" t="b">
        <v>0</v>
      </c>
      <c r="K286" s="84" t="b">
        <v>0</v>
      </c>
      <c r="L286" s="84" t="b">
        <v>0</v>
      </c>
    </row>
    <row r="287" spans="1:12" ht="15">
      <c r="A287" s="84" t="s">
        <v>5007</v>
      </c>
      <c r="B287" s="84" t="s">
        <v>4116</v>
      </c>
      <c r="C287" s="84">
        <v>2</v>
      </c>
      <c r="D287" s="123">
        <v>0.00109104843409983</v>
      </c>
      <c r="E287" s="123">
        <v>0.8505381255326132</v>
      </c>
      <c r="F287" s="84" t="s">
        <v>5390</v>
      </c>
      <c r="G287" s="84" t="b">
        <v>0</v>
      </c>
      <c r="H287" s="84" t="b">
        <v>0</v>
      </c>
      <c r="I287" s="84" t="b">
        <v>0</v>
      </c>
      <c r="J287" s="84" t="b">
        <v>0</v>
      </c>
      <c r="K287" s="84" t="b">
        <v>0</v>
      </c>
      <c r="L287" s="84" t="b">
        <v>0</v>
      </c>
    </row>
    <row r="288" spans="1:12" ht="15">
      <c r="A288" s="84" t="s">
        <v>5107</v>
      </c>
      <c r="B288" s="84" t="s">
        <v>4165</v>
      </c>
      <c r="C288" s="84">
        <v>2</v>
      </c>
      <c r="D288" s="123">
        <v>0.00109104843409983</v>
      </c>
      <c r="E288" s="123">
        <v>2.603865792191225</v>
      </c>
      <c r="F288" s="84" t="s">
        <v>5390</v>
      </c>
      <c r="G288" s="84" t="b">
        <v>0</v>
      </c>
      <c r="H288" s="84" t="b">
        <v>0</v>
      </c>
      <c r="I288" s="84" t="b">
        <v>0</v>
      </c>
      <c r="J288" s="84" t="b">
        <v>0</v>
      </c>
      <c r="K288" s="84" t="b">
        <v>0</v>
      </c>
      <c r="L288" s="84" t="b">
        <v>0</v>
      </c>
    </row>
    <row r="289" spans="1:12" ht="15">
      <c r="A289" s="84" t="s">
        <v>4167</v>
      </c>
      <c r="B289" s="84" t="s">
        <v>5224</v>
      </c>
      <c r="C289" s="84">
        <v>2</v>
      </c>
      <c r="D289" s="123">
        <v>0.00109104843409983</v>
      </c>
      <c r="E289" s="123">
        <v>2.859138297294531</v>
      </c>
      <c r="F289" s="84" t="s">
        <v>5390</v>
      </c>
      <c r="G289" s="84" t="b">
        <v>0</v>
      </c>
      <c r="H289" s="84" t="b">
        <v>0</v>
      </c>
      <c r="I289" s="84" t="b">
        <v>0</v>
      </c>
      <c r="J289" s="84" t="b">
        <v>0</v>
      </c>
      <c r="K289" s="84" t="b">
        <v>0</v>
      </c>
      <c r="L289" s="84" t="b">
        <v>0</v>
      </c>
    </row>
    <row r="290" spans="1:12" ht="15">
      <c r="A290" s="84" t="s">
        <v>5224</v>
      </c>
      <c r="B290" s="84" t="s">
        <v>4168</v>
      </c>
      <c r="C290" s="84">
        <v>2</v>
      </c>
      <c r="D290" s="123">
        <v>0.00109104843409983</v>
      </c>
      <c r="E290" s="123">
        <v>3.080987046910887</v>
      </c>
      <c r="F290" s="84" t="s">
        <v>5390</v>
      </c>
      <c r="G290" s="84" t="b">
        <v>0</v>
      </c>
      <c r="H290" s="84" t="b">
        <v>0</v>
      </c>
      <c r="I290" s="84" t="b">
        <v>0</v>
      </c>
      <c r="J290" s="84" t="b">
        <v>0</v>
      </c>
      <c r="K290" s="84" t="b">
        <v>1</v>
      </c>
      <c r="L290" s="84" t="b">
        <v>0</v>
      </c>
    </row>
    <row r="291" spans="1:12" ht="15">
      <c r="A291" s="84" t="s">
        <v>4168</v>
      </c>
      <c r="B291" s="84" t="s">
        <v>4116</v>
      </c>
      <c r="C291" s="84">
        <v>2</v>
      </c>
      <c r="D291" s="123">
        <v>0.00109104843409983</v>
      </c>
      <c r="E291" s="123">
        <v>1.0723868751489696</v>
      </c>
      <c r="F291" s="84" t="s">
        <v>5390</v>
      </c>
      <c r="G291" s="84" t="b">
        <v>0</v>
      </c>
      <c r="H291" s="84" t="b">
        <v>1</v>
      </c>
      <c r="I291" s="84" t="b">
        <v>0</v>
      </c>
      <c r="J291" s="84" t="b">
        <v>0</v>
      </c>
      <c r="K291" s="84" t="b">
        <v>0</v>
      </c>
      <c r="L291" s="84" t="b">
        <v>0</v>
      </c>
    </row>
    <row r="292" spans="1:12" ht="15">
      <c r="A292" s="84" t="s">
        <v>4147</v>
      </c>
      <c r="B292" s="84" t="s">
        <v>385</v>
      </c>
      <c r="C292" s="84">
        <v>2</v>
      </c>
      <c r="D292" s="123">
        <v>0.00109104843409983</v>
      </c>
      <c r="E292" s="123">
        <v>0.9369320198555143</v>
      </c>
      <c r="F292" s="84" t="s">
        <v>5390</v>
      </c>
      <c r="G292" s="84" t="b">
        <v>0</v>
      </c>
      <c r="H292" s="84" t="b">
        <v>1</v>
      </c>
      <c r="I292" s="84" t="b">
        <v>0</v>
      </c>
      <c r="J292" s="84" t="b">
        <v>0</v>
      </c>
      <c r="K292" s="84" t="b">
        <v>0</v>
      </c>
      <c r="L292" s="84" t="b">
        <v>0</v>
      </c>
    </row>
    <row r="293" spans="1:12" ht="15">
      <c r="A293" s="84" t="s">
        <v>385</v>
      </c>
      <c r="B293" s="84" t="s">
        <v>5225</v>
      </c>
      <c r="C293" s="84">
        <v>2</v>
      </c>
      <c r="D293" s="123">
        <v>0.00109104843409983</v>
      </c>
      <c r="E293" s="123">
        <v>2.859138297294531</v>
      </c>
      <c r="F293" s="84" t="s">
        <v>5390</v>
      </c>
      <c r="G293" s="84" t="b">
        <v>0</v>
      </c>
      <c r="H293" s="84" t="b">
        <v>0</v>
      </c>
      <c r="I293" s="84" t="b">
        <v>0</v>
      </c>
      <c r="J293" s="84" t="b">
        <v>0</v>
      </c>
      <c r="K293" s="84" t="b">
        <v>0</v>
      </c>
      <c r="L293" s="84" t="b">
        <v>0</v>
      </c>
    </row>
    <row r="294" spans="1:12" ht="15">
      <c r="A294" s="84" t="s">
        <v>5228</v>
      </c>
      <c r="B294" s="84" t="s">
        <v>4933</v>
      </c>
      <c r="C294" s="84">
        <v>2</v>
      </c>
      <c r="D294" s="123">
        <v>0.00109104843409983</v>
      </c>
      <c r="E294" s="123">
        <v>2.4119802659523115</v>
      </c>
      <c r="F294" s="84" t="s">
        <v>5390</v>
      </c>
      <c r="G294" s="84" t="b">
        <v>0</v>
      </c>
      <c r="H294" s="84" t="b">
        <v>0</v>
      </c>
      <c r="I294" s="84" t="b">
        <v>0</v>
      </c>
      <c r="J294" s="84" t="b">
        <v>0</v>
      </c>
      <c r="K294" s="84" t="b">
        <v>0</v>
      </c>
      <c r="L294" s="84" t="b">
        <v>0</v>
      </c>
    </row>
    <row r="295" spans="1:12" ht="15">
      <c r="A295" s="84" t="s">
        <v>501</v>
      </c>
      <c r="B295" s="84" t="s">
        <v>500</v>
      </c>
      <c r="C295" s="84">
        <v>2</v>
      </c>
      <c r="D295" s="123">
        <v>0.00109104843409983</v>
      </c>
      <c r="E295" s="123">
        <v>3.2570783059665684</v>
      </c>
      <c r="F295" s="84" t="s">
        <v>5390</v>
      </c>
      <c r="G295" s="84" t="b">
        <v>0</v>
      </c>
      <c r="H295" s="84" t="b">
        <v>0</v>
      </c>
      <c r="I295" s="84" t="b">
        <v>0</v>
      </c>
      <c r="J295" s="84" t="b">
        <v>0</v>
      </c>
      <c r="K295" s="84" t="b">
        <v>0</v>
      </c>
      <c r="L295" s="84" t="b">
        <v>0</v>
      </c>
    </row>
    <row r="296" spans="1:12" ht="15">
      <c r="A296" s="84" t="s">
        <v>4384</v>
      </c>
      <c r="B296" s="84" t="s">
        <v>5242</v>
      </c>
      <c r="C296" s="84">
        <v>2</v>
      </c>
      <c r="D296" s="123">
        <v>0.00109104843409983</v>
      </c>
      <c r="E296" s="123">
        <v>2.859138297294531</v>
      </c>
      <c r="F296" s="84" t="s">
        <v>5390</v>
      </c>
      <c r="G296" s="84" t="b">
        <v>0</v>
      </c>
      <c r="H296" s="84" t="b">
        <v>0</v>
      </c>
      <c r="I296" s="84" t="b">
        <v>0</v>
      </c>
      <c r="J296" s="84" t="b">
        <v>1</v>
      </c>
      <c r="K296" s="84" t="b">
        <v>0</v>
      </c>
      <c r="L296" s="84" t="b">
        <v>0</v>
      </c>
    </row>
    <row r="297" spans="1:12" ht="15">
      <c r="A297" s="84" t="s">
        <v>5242</v>
      </c>
      <c r="B297" s="84" t="s">
        <v>5243</v>
      </c>
      <c r="C297" s="84">
        <v>2</v>
      </c>
      <c r="D297" s="123">
        <v>0.00109104843409983</v>
      </c>
      <c r="E297" s="123">
        <v>3.2570783059665684</v>
      </c>
      <c r="F297" s="84" t="s">
        <v>5390</v>
      </c>
      <c r="G297" s="84" t="b">
        <v>1</v>
      </c>
      <c r="H297" s="84" t="b">
        <v>0</v>
      </c>
      <c r="I297" s="84" t="b">
        <v>0</v>
      </c>
      <c r="J297" s="84" t="b">
        <v>0</v>
      </c>
      <c r="K297" s="84" t="b">
        <v>0</v>
      </c>
      <c r="L297" s="84" t="b">
        <v>0</v>
      </c>
    </row>
    <row r="298" spans="1:12" ht="15">
      <c r="A298" s="84" t="s">
        <v>5243</v>
      </c>
      <c r="B298" s="84" t="s">
        <v>5114</v>
      </c>
      <c r="C298" s="84">
        <v>2</v>
      </c>
      <c r="D298" s="123">
        <v>0.00109104843409983</v>
      </c>
      <c r="E298" s="123">
        <v>3.080987046910887</v>
      </c>
      <c r="F298" s="84" t="s">
        <v>5390</v>
      </c>
      <c r="G298" s="84" t="b">
        <v>0</v>
      </c>
      <c r="H298" s="84" t="b">
        <v>0</v>
      </c>
      <c r="I298" s="84" t="b">
        <v>0</v>
      </c>
      <c r="J298" s="84" t="b">
        <v>0</v>
      </c>
      <c r="K298" s="84" t="b">
        <v>0</v>
      </c>
      <c r="L298" s="84" t="b">
        <v>0</v>
      </c>
    </row>
    <row r="299" spans="1:12" ht="15">
      <c r="A299" s="84" t="s">
        <v>5114</v>
      </c>
      <c r="B299" s="84" t="s">
        <v>4116</v>
      </c>
      <c r="C299" s="84">
        <v>2</v>
      </c>
      <c r="D299" s="123">
        <v>0.00109104843409983</v>
      </c>
      <c r="E299" s="123">
        <v>1.0723868751489696</v>
      </c>
      <c r="F299" s="84" t="s">
        <v>5390</v>
      </c>
      <c r="G299" s="84" t="b">
        <v>0</v>
      </c>
      <c r="H299" s="84" t="b">
        <v>0</v>
      </c>
      <c r="I299" s="84" t="b">
        <v>0</v>
      </c>
      <c r="J299" s="84" t="b">
        <v>0</v>
      </c>
      <c r="K299" s="84" t="b">
        <v>0</v>
      </c>
      <c r="L299" s="84" t="b">
        <v>0</v>
      </c>
    </row>
    <row r="300" spans="1:12" ht="15">
      <c r="A300" s="84" t="s">
        <v>4147</v>
      </c>
      <c r="B300" s="84" t="s">
        <v>5049</v>
      </c>
      <c r="C300" s="84">
        <v>2</v>
      </c>
      <c r="D300" s="123">
        <v>0.00109104843409983</v>
      </c>
      <c r="E300" s="123">
        <v>0.9369320198555143</v>
      </c>
      <c r="F300" s="84" t="s">
        <v>5390</v>
      </c>
      <c r="G300" s="84" t="b">
        <v>0</v>
      </c>
      <c r="H300" s="84" t="b">
        <v>1</v>
      </c>
      <c r="I300" s="84" t="b">
        <v>0</v>
      </c>
      <c r="J300" s="84" t="b">
        <v>0</v>
      </c>
      <c r="K300" s="84" t="b">
        <v>0</v>
      </c>
      <c r="L300" s="84" t="b">
        <v>0</v>
      </c>
    </row>
    <row r="301" spans="1:12" ht="15">
      <c r="A301" s="84" t="s">
        <v>5049</v>
      </c>
      <c r="B301" s="84" t="s">
        <v>5050</v>
      </c>
      <c r="C301" s="84">
        <v>2</v>
      </c>
      <c r="D301" s="123">
        <v>0.00109104843409983</v>
      </c>
      <c r="E301" s="123">
        <v>2.655018314638606</v>
      </c>
      <c r="F301" s="84" t="s">
        <v>5390</v>
      </c>
      <c r="G301" s="84" t="b">
        <v>0</v>
      </c>
      <c r="H301" s="84" t="b">
        <v>0</v>
      </c>
      <c r="I301" s="84" t="b">
        <v>0</v>
      </c>
      <c r="J301" s="84" t="b">
        <v>0</v>
      </c>
      <c r="K301" s="84" t="b">
        <v>0</v>
      </c>
      <c r="L301" s="84" t="b">
        <v>0</v>
      </c>
    </row>
    <row r="302" spans="1:12" ht="15">
      <c r="A302" s="84" t="s">
        <v>5050</v>
      </c>
      <c r="B302" s="84" t="s">
        <v>4163</v>
      </c>
      <c r="C302" s="84">
        <v>2</v>
      </c>
      <c r="D302" s="123">
        <v>0.00109104843409983</v>
      </c>
      <c r="E302" s="123">
        <v>1.9670436946040504</v>
      </c>
      <c r="F302" s="84" t="s">
        <v>5390</v>
      </c>
      <c r="G302" s="84" t="b">
        <v>0</v>
      </c>
      <c r="H302" s="84" t="b">
        <v>0</v>
      </c>
      <c r="I302" s="84" t="b">
        <v>0</v>
      </c>
      <c r="J302" s="84" t="b">
        <v>0</v>
      </c>
      <c r="K302" s="84" t="b">
        <v>0</v>
      </c>
      <c r="L302" s="84" t="b">
        <v>0</v>
      </c>
    </row>
    <row r="303" spans="1:12" ht="15">
      <c r="A303" s="84" t="s">
        <v>4163</v>
      </c>
      <c r="B303" s="84" t="s">
        <v>5244</v>
      </c>
      <c r="C303" s="84">
        <v>2</v>
      </c>
      <c r="D303" s="123">
        <v>0.00109104843409983</v>
      </c>
      <c r="E303" s="123">
        <v>2.1963804656129566</v>
      </c>
      <c r="F303" s="84" t="s">
        <v>5390</v>
      </c>
      <c r="G303" s="84" t="b">
        <v>0</v>
      </c>
      <c r="H303" s="84" t="b">
        <v>0</v>
      </c>
      <c r="I303" s="84" t="b">
        <v>0</v>
      </c>
      <c r="J303" s="84" t="b">
        <v>0</v>
      </c>
      <c r="K303" s="84" t="b">
        <v>0</v>
      </c>
      <c r="L303" s="84" t="b">
        <v>0</v>
      </c>
    </row>
    <row r="304" spans="1:12" ht="15">
      <c r="A304" s="84" t="s">
        <v>5244</v>
      </c>
      <c r="B304" s="84" t="s">
        <v>4953</v>
      </c>
      <c r="C304" s="84">
        <v>2</v>
      </c>
      <c r="D304" s="123">
        <v>0.00109104843409983</v>
      </c>
      <c r="E304" s="123">
        <v>2.603865792191225</v>
      </c>
      <c r="F304" s="84" t="s">
        <v>5390</v>
      </c>
      <c r="G304" s="84" t="b">
        <v>0</v>
      </c>
      <c r="H304" s="84" t="b">
        <v>0</v>
      </c>
      <c r="I304" s="84" t="b">
        <v>0</v>
      </c>
      <c r="J304" s="84" t="b">
        <v>0</v>
      </c>
      <c r="K304" s="84" t="b">
        <v>0</v>
      </c>
      <c r="L304" s="84" t="b">
        <v>0</v>
      </c>
    </row>
    <row r="305" spans="1:12" ht="15">
      <c r="A305" s="84" t="s">
        <v>4953</v>
      </c>
      <c r="B305" s="84" t="s">
        <v>4954</v>
      </c>
      <c r="C305" s="84">
        <v>2</v>
      </c>
      <c r="D305" s="123">
        <v>0.00109104843409983</v>
      </c>
      <c r="E305" s="123">
        <v>1.9506532784158812</v>
      </c>
      <c r="F305" s="84" t="s">
        <v>5390</v>
      </c>
      <c r="G305" s="84" t="b">
        <v>0</v>
      </c>
      <c r="H305" s="84" t="b">
        <v>0</v>
      </c>
      <c r="I305" s="84" t="b">
        <v>0</v>
      </c>
      <c r="J305" s="84" t="b">
        <v>0</v>
      </c>
      <c r="K305" s="84" t="b">
        <v>0</v>
      </c>
      <c r="L305" s="84" t="b">
        <v>0</v>
      </c>
    </row>
    <row r="306" spans="1:12" ht="15">
      <c r="A306" s="84" t="s">
        <v>4152</v>
      </c>
      <c r="B306" s="84" t="s">
        <v>4174</v>
      </c>
      <c r="C306" s="84">
        <v>2</v>
      </c>
      <c r="D306" s="123">
        <v>0.0012465391343394897</v>
      </c>
      <c r="E306" s="123">
        <v>1.0475632914239374</v>
      </c>
      <c r="F306" s="84" t="s">
        <v>5390</v>
      </c>
      <c r="G306" s="84" t="b">
        <v>0</v>
      </c>
      <c r="H306" s="84" t="b">
        <v>0</v>
      </c>
      <c r="I306" s="84" t="b">
        <v>0</v>
      </c>
      <c r="J306" s="84" t="b">
        <v>0</v>
      </c>
      <c r="K306" s="84" t="b">
        <v>0</v>
      </c>
      <c r="L306" s="84" t="b">
        <v>0</v>
      </c>
    </row>
    <row r="307" spans="1:12" ht="15">
      <c r="A307" s="84" t="s">
        <v>5249</v>
      </c>
      <c r="B307" s="84" t="s">
        <v>4933</v>
      </c>
      <c r="C307" s="84">
        <v>2</v>
      </c>
      <c r="D307" s="123">
        <v>0.00109104843409983</v>
      </c>
      <c r="E307" s="123">
        <v>2.4119802659523115</v>
      </c>
      <c r="F307" s="84" t="s">
        <v>5390</v>
      </c>
      <c r="G307" s="84" t="b">
        <v>0</v>
      </c>
      <c r="H307" s="84" t="b">
        <v>0</v>
      </c>
      <c r="I307" s="84" t="b">
        <v>0</v>
      </c>
      <c r="J307" s="84" t="b">
        <v>0</v>
      </c>
      <c r="K307" s="84" t="b">
        <v>0</v>
      </c>
      <c r="L307" s="84" t="b">
        <v>0</v>
      </c>
    </row>
    <row r="308" spans="1:12" ht="15">
      <c r="A308" s="84" t="s">
        <v>341</v>
      </c>
      <c r="B308" s="84" t="s">
        <v>4199</v>
      </c>
      <c r="C308" s="84">
        <v>2</v>
      </c>
      <c r="D308" s="123">
        <v>0.00109104843409983</v>
      </c>
      <c r="E308" s="123">
        <v>2.014040257280274</v>
      </c>
      <c r="F308" s="84" t="s">
        <v>5390</v>
      </c>
      <c r="G308" s="84" t="b">
        <v>0</v>
      </c>
      <c r="H308" s="84" t="b">
        <v>0</v>
      </c>
      <c r="I308" s="84" t="b">
        <v>0</v>
      </c>
      <c r="J308" s="84" t="b">
        <v>0</v>
      </c>
      <c r="K308" s="84" t="b">
        <v>0</v>
      </c>
      <c r="L308" s="84" t="b">
        <v>0</v>
      </c>
    </row>
    <row r="309" spans="1:12" ht="15">
      <c r="A309" s="84" t="s">
        <v>4954</v>
      </c>
      <c r="B309" s="84" t="s">
        <v>4933</v>
      </c>
      <c r="C309" s="84">
        <v>2</v>
      </c>
      <c r="D309" s="123">
        <v>0.00109104843409983</v>
      </c>
      <c r="E309" s="123">
        <v>1.758767752176968</v>
      </c>
      <c r="F309" s="84" t="s">
        <v>5390</v>
      </c>
      <c r="G309" s="84" t="b">
        <v>0</v>
      </c>
      <c r="H309" s="84" t="b">
        <v>0</v>
      </c>
      <c r="I309" s="84" t="b">
        <v>0</v>
      </c>
      <c r="J309" s="84" t="b">
        <v>0</v>
      </c>
      <c r="K309" s="84" t="b">
        <v>0</v>
      </c>
      <c r="L309" s="84" t="b">
        <v>0</v>
      </c>
    </row>
    <row r="310" spans="1:12" ht="15">
      <c r="A310" s="84" t="s">
        <v>5113</v>
      </c>
      <c r="B310" s="84" t="s">
        <v>4113</v>
      </c>
      <c r="C310" s="84">
        <v>2</v>
      </c>
      <c r="D310" s="123">
        <v>0.00109104843409983</v>
      </c>
      <c r="E310" s="123">
        <v>2.4789270555829246</v>
      </c>
      <c r="F310" s="84" t="s">
        <v>5390</v>
      </c>
      <c r="G310" s="84" t="b">
        <v>0</v>
      </c>
      <c r="H310" s="84" t="b">
        <v>0</v>
      </c>
      <c r="I310" s="84" t="b">
        <v>0</v>
      </c>
      <c r="J310" s="84" t="b">
        <v>0</v>
      </c>
      <c r="K310" s="84" t="b">
        <v>0</v>
      </c>
      <c r="L310" s="84" t="b">
        <v>0</v>
      </c>
    </row>
    <row r="311" spans="1:12" ht="15">
      <c r="A311" s="84" t="s">
        <v>378</v>
      </c>
      <c r="B311" s="84" t="s">
        <v>4169</v>
      </c>
      <c r="C311" s="84">
        <v>2</v>
      </c>
      <c r="D311" s="123">
        <v>0.00109104843409983</v>
      </c>
      <c r="E311" s="123">
        <v>3.2570783059665684</v>
      </c>
      <c r="F311" s="84" t="s">
        <v>5390</v>
      </c>
      <c r="G311" s="84" t="b">
        <v>0</v>
      </c>
      <c r="H311" s="84" t="b">
        <v>0</v>
      </c>
      <c r="I311" s="84" t="b">
        <v>0</v>
      </c>
      <c r="J311" s="84" t="b">
        <v>0</v>
      </c>
      <c r="K311" s="84" t="b">
        <v>0</v>
      </c>
      <c r="L311" s="84" t="b">
        <v>0</v>
      </c>
    </row>
    <row r="312" spans="1:12" ht="15">
      <c r="A312" s="84" t="s">
        <v>5252</v>
      </c>
      <c r="B312" s="84" t="s">
        <v>4116</v>
      </c>
      <c r="C312" s="84">
        <v>2</v>
      </c>
      <c r="D312" s="123">
        <v>0.00109104843409983</v>
      </c>
      <c r="E312" s="123">
        <v>1.248478134204651</v>
      </c>
      <c r="F312" s="84" t="s">
        <v>5390</v>
      </c>
      <c r="G312" s="84" t="b">
        <v>0</v>
      </c>
      <c r="H312" s="84" t="b">
        <v>0</v>
      </c>
      <c r="I312" s="84" t="b">
        <v>0</v>
      </c>
      <c r="J312" s="84" t="b">
        <v>0</v>
      </c>
      <c r="K312" s="84" t="b">
        <v>0</v>
      </c>
      <c r="L312" s="84" t="b">
        <v>0</v>
      </c>
    </row>
    <row r="313" spans="1:12" ht="15">
      <c r="A313" s="84" t="s">
        <v>4159</v>
      </c>
      <c r="B313" s="84" t="s">
        <v>5256</v>
      </c>
      <c r="C313" s="84">
        <v>2</v>
      </c>
      <c r="D313" s="123">
        <v>0.00109104843409983</v>
      </c>
      <c r="E313" s="123">
        <v>2.279354700677721</v>
      </c>
      <c r="F313" s="84" t="s">
        <v>5390</v>
      </c>
      <c r="G313" s="84" t="b">
        <v>0</v>
      </c>
      <c r="H313" s="84" t="b">
        <v>0</v>
      </c>
      <c r="I313" s="84" t="b">
        <v>0</v>
      </c>
      <c r="J313" s="84" t="b">
        <v>0</v>
      </c>
      <c r="K313" s="84" t="b">
        <v>0</v>
      </c>
      <c r="L313" s="84" t="b">
        <v>0</v>
      </c>
    </row>
    <row r="314" spans="1:12" ht="15">
      <c r="A314" s="84" t="s">
        <v>5256</v>
      </c>
      <c r="B314" s="84" t="s">
        <v>5257</v>
      </c>
      <c r="C314" s="84">
        <v>2</v>
      </c>
      <c r="D314" s="123">
        <v>0.00109104843409983</v>
      </c>
      <c r="E314" s="123">
        <v>3.2570783059665684</v>
      </c>
      <c r="F314" s="84" t="s">
        <v>5390</v>
      </c>
      <c r="G314" s="84" t="b">
        <v>0</v>
      </c>
      <c r="H314" s="84" t="b">
        <v>0</v>
      </c>
      <c r="I314" s="84" t="b">
        <v>0</v>
      </c>
      <c r="J314" s="84" t="b">
        <v>0</v>
      </c>
      <c r="K314" s="84" t="b">
        <v>0</v>
      </c>
      <c r="L314" s="84" t="b">
        <v>0</v>
      </c>
    </row>
    <row r="315" spans="1:12" ht="15">
      <c r="A315" s="84" t="s">
        <v>5257</v>
      </c>
      <c r="B315" s="84" t="s">
        <v>5258</v>
      </c>
      <c r="C315" s="84">
        <v>2</v>
      </c>
      <c r="D315" s="123">
        <v>0.00109104843409983</v>
      </c>
      <c r="E315" s="123">
        <v>3.2570783059665684</v>
      </c>
      <c r="F315" s="84" t="s">
        <v>5390</v>
      </c>
      <c r="G315" s="84" t="b">
        <v>0</v>
      </c>
      <c r="H315" s="84" t="b">
        <v>0</v>
      </c>
      <c r="I315" s="84" t="b">
        <v>0</v>
      </c>
      <c r="J315" s="84" t="b">
        <v>0</v>
      </c>
      <c r="K315" s="84" t="b">
        <v>0</v>
      </c>
      <c r="L315" s="84" t="b">
        <v>0</v>
      </c>
    </row>
    <row r="316" spans="1:12" ht="15">
      <c r="A316" s="84" t="s">
        <v>5258</v>
      </c>
      <c r="B316" s="84" t="s">
        <v>5259</v>
      </c>
      <c r="C316" s="84">
        <v>2</v>
      </c>
      <c r="D316" s="123">
        <v>0.00109104843409983</v>
      </c>
      <c r="E316" s="123">
        <v>3.2570783059665684</v>
      </c>
      <c r="F316" s="84" t="s">
        <v>5390</v>
      </c>
      <c r="G316" s="84" t="b">
        <v>0</v>
      </c>
      <c r="H316" s="84" t="b">
        <v>0</v>
      </c>
      <c r="I316" s="84" t="b">
        <v>0</v>
      </c>
      <c r="J316" s="84" t="b">
        <v>0</v>
      </c>
      <c r="K316" s="84" t="b">
        <v>0</v>
      </c>
      <c r="L316" s="84" t="b">
        <v>0</v>
      </c>
    </row>
    <row r="317" spans="1:12" ht="15">
      <c r="A317" s="84" t="s">
        <v>5259</v>
      </c>
      <c r="B317" s="84" t="s">
        <v>4961</v>
      </c>
      <c r="C317" s="84">
        <v>2</v>
      </c>
      <c r="D317" s="123">
        <v>0.00109104843409983</v>
      </c>
      <c r="E317" s="123">
        <v>2.7130102616162928</v>
      </c>
      <c r="F317" s="84" t="s">
        <v>5390</v>
      </c>
      <c r="G317" s="84" t="b">
        <v>0</v>
      </c>
      <c r="H317" s="84" t="b">
        <v>0</v>
      </c>
      <c r="I317" s="84" t="b">
        <v>0</v>
      </c>
      <c r="J317" s="84" t="b">
        <v>0</v>
      </c>
      <c r="K317" s="84" t="b">
        <v>0</v>
      </c>
      <c r="L317" s="84" t="b">
        <v>0</v>
      </c>
    </row>
    <row r="318" spans="1:12" ht="15">
      <c r="A318" s="84" t="s">
        <v>4961</v>
      </c>
      <c r="B318" s="84" t="s">
        <v>4113</v>
      </c>
      <c r="C318" s="84">
        <v>2</v>
      </c>
      <c r="D318" s="123">
        <v>0.00109104843409983</v>
      </c>
      <c r="E318" s="123">
        <v>2.1109502702883303</v>
      </c>
      <c r="F318" s="84" t="s">
        <v>5390</v>
      </c>
      <c r="G318" s="84" t="b">
        <v>0</v>
      </c>
      <c r="H318" s="84" t="b">
        <v>0</v>
      </c>
      <c r="I318" s="84" t="b">
        <v>0</v>
      </c>
      <c r="J318" s="84" t="b">
        <v>0</v>
      </c>
      <c r="K318" s="84" t="b">
        <v>0</v>
      </c>
      <c r="L318" s="84" t="b">
        <v>0</v>
      </c>
    </row>
    <row r="319" spans="1:12" ht="15">
      <c r="A319" s="84" t="s">
        <v>4147</v>
      </c>
      <c r="B319" s="84" t="s">
        <v>5037</v>
      </c>
      <c r="C319" s="84">
        <v>2</v>
      </c>
      <c r="D319" s="123">
        <v>0.00109104843409983</v>
      </c>
      <c r="E319" s="123">
        <v>0.9369320198555143</v>
      </c>
      <c r="F319" s="84" t="s">
        <v>5390</v>
      </c>
      <c r="G319" s="84" t="b">
        <v>0</v>
      </c>
      <c r="H319" s="84" t="b">
        <v>1</v>
      </c>
      <c r="I319" s="84" t="b">
        <v>0</v>
      </c>
      <c r="J319" s="84" t="b">
        <v>0</v>
      </c>
      <c r="K319" s="84" t="b">
        <v>0</v>
      </c>
      <c r="L319" s="84" t="b">
        <v>0</v>
      </c>
    </row>
    <row r="320" spans="1:12" ht="15">
      <c r="A320" s="84" t="s">
        <v>4160</v>
      </c>
      <c r="B320" s="84" t="s">
        <v>5003</v>
      </c>
      <c r="C320" s="84">
        <v>2</v>
      </c>
      <c r="D320" s="123">
        <v>0.00109104843409983</v>
      </c>
      <c r="E320" s="123">
        <v>1.8177456121363058</v>
      </c>
      <c r="F320" s="84" t="s">
        <v>5390</v>
      </c>
      <c r="G320" s="84" t="b">
        <v>0</v>
      </c>
      <c r="H320" s="84" t="b">
        <v>0</v>
      </c>
      <c r="I320" s="84" t="b">
        <v>0</v>
      </c>
      <c r="J320" s="84" t="b">
        <v>0</v>
      </c>
      <c r="K320" s="84" t="b">
        <v>0</v>
      </c>
      <c r="L320" s="84" t="b">
        <v>0</v>
      </c>
    </row>
    <row r="321" spans="1:12" ht="15">
      <c r="A321" s="84" t="s">
        <v>5003</v>
      </c>
      <c r="B321" s="84" t="s">
        <v>5266</v>
      </c>
      <c r="C321" s="84">
        <v>2</v>
      </c>
      <c r="D321" s="123">
        <v>0.00109104843409983</v>
      </c>
      <c r="E321" s="123">
        <v>2.859138297294531</v>
      </c>
      <c r="F321" s="84" t="s">
        <v>5390</v>
      </c>
      <c r="G321" s="84" t="b">
        <v>0</v>
      </c>
      <c r="H321" s="84" t="b">
        <v>0</v>
      </c>
      <c r="I321" s="84" t="b">
        <v>0</v>
      </c>
      <c r="J321" s="84" t="b">
        <v>0</v>
      </c>
      <c r="K321" s="84" t="b">
        <v>0</v>
      </c>
      <c r="L321" s="84" t="b">
        <v>0</v>
      </c>
    </row>
    <row r="322" spans="1:12" ht="15">
      <c r="A322" s="84" t="s">
        <v>5266</v>
      </c>
      <c r="B322" s="84" t="s">
        <v>4952</v>
      </c>
      <c r="C322" s="84">
        <v>2</v>
      </c>
      <c r="D322" s="123">
        <v>0.00109104843409983</v>
      </c>
      <c r="E322" s="123">
        <v>2.603865792191225</v>
      </c>
      <c r="F322" s="84" t="s">
        <v>5390</v>
      </c>
      <c r="G322" s="84" t="b">
        <v>0</v>
      </c>
      <c r="H322" s="84" t="b">
        <v>0</v>
      </c>
      <c r="I322" s="84" t="b">
        <v>0</v>
      </c>
      <c r="J322" s="84" t="b">
        <v>0</v>
      </c>
      <c r="K322" s="84" t="b">
        <v>0</v>
      </c>
      <c r="L322" s="84" t="b">
        <v>0</v>
      </c>
    </row>
    <row r="323" spans="1:12" ht="15">
      <c r="A323" s="84" t="s">
        <v>4952</v>
      </c>
      <c r="B323" s="84" t="s">
        <v>5267</v>
      </c>
      <c r="C323" s="84">
        <v>2</v>
      </c>
      <c r="D323" s="123">
        <v>0.00109104843409983</v>
      </c>
      <c r="E323" s="123">
        <v>2.603865792191225</v>
      </c>
      <c r="F323" s="84" t="s">
        <v>5390</v>
      </c>
      <c r="G323" s="84" t="b">
        <v>0</v>
      </c>
      <c r="H323" s="84" t="b">
        <v>0</v>
      </c>
      <c r="I323" s="84" t="b">
        <v>0</v>
      </c>
      <c r="J323" s="84" t="b">
        <v>0</v>
      </c>
      <c r="K323" s="84" t="b">
        <v>0</v>
      </c>
      <c r="L323" s="84" t="b">
        <v>0</v>
      </c>
    </row>
    <row r="324" spans="1:12" ht="15">
      <c r="A324" s="84" t="s">
        <v>5267</v>
      </c>
      <c r="B324" s="84" t="s">
        <v>5095</v>
      </c>
      <c r="C324" s="84">
        <v>2</v>
      </c>
      <c r="D324" s="123">
        <v>0.00109104843409983</v>
      </c>
      <c r="E324" s="123">
        <v>3.080987046910887</v>
      </c>
      <c r="F324" s="84" t="s">
        <v>5390</v>
      </c>
      <c r="G324" s="84" t="b">
        <v>0</v>
      </c>
      <c r="H324" s="84" t="b">
        <v>0</v>
      </c>
      <c r="I324" s="84" t="b">
        <v>0</v>
      </c>
      <c r="J324" s="84" t="b">
        <v>0</v>
      </c>
      <c r="K324" s="84" t="b">
        <v>0</v>
      </c>
      <c r="L324" s="84" t="b">
        <v>0</v>
      </c>
    </row>
    <row r="325" spans="1:12" ht="15">
      <c r="A325" s="84" t="s">
        <v>5095</v>
      </c>
      <c r="B325" s="84" t="s">
        <v>343</v>
      </c>
      <c r="C325" s="84">
        <v>2</v>
      </c>
      <c r="D325" s="123">
        <v>0.00109104843409983</v>
      </c>
      <c r="E325" s="123">
        <v>2.6830470382388496</v>
      </c>
      <c r="F325" s="84" t="s">
        <v>5390</v>
      </c>
      <c r="G325" s="84" t="b">
        <v>0</v>
      </c>
      <c r="H325" s="84" t="b">
        <v>0</v>
      </c>
      <c r="I325" s="84" t="b">
        <v>0</v>
      </c>
      <c r="J325" s="84" t="b">
        <v>0</v>
      </c>
      <c r="K325" s="84" t="b">
        <v>0</v>
      </c>
      <c r="L325" s="84" t="b">
        <v>0</v>
      </c>
    </row>
    <row r="326" spans="1:12" ht="15">
      <c r="A326" s="84" t="s">
        <v>4147</v>
      </c>
      <c r="B326" s="84" t="s">
        <v>5047</v>
      </c>
      <c r="C326" s="84">
        <v>2</v>
      </c>
      <c r="D326" s="123">
        <v>0.00109104843409983</v>
      </c>
      <c r="E326" s="123">
        <v>0.9369320198555143</v>
      </c>
      <c r="F326" s="84" t="s">
        <v>5390</v>
      </c>
      <c r="G326" s="84" t="b">
        <v>0</v>
      </c>
      <c r="H326" s="84" t="b">
        <v>1</v>
      </c>
      <c r="I326" s="84" t="b">
        <v>0</v>
      </c>
      <c r="J326" s="84" t="b">
        <v>0</v>
      </c>
      <c r="K326" s="84" t="b">
        <v>0</v>
      </c>
      <c r="L326" s="84" t="b">
        <v>0</v>
      </c>
    </row>
    <row r="327" spans="1:12" ht="15">
      <c r="A327" s="84" t="s">
        <v>4954</v>
      </c>
      <c r="B327" s="84" t="s">
        <v>4932</v>
      </c>
      <c r="C327" s="84">
        <v>2</v>
      </c>
      <c r="D327" s="123">
        <v>0.00109104843409983</v>
      </c>
      <c r="E327" s="123">
        <v>1.825714541807581</v>
      </c>
      <c r="F327" s="84" t="s">
        <v>5390</v>
      </c>
      <c r="G327" s="84" t="b">
        <v>0</v>
      </c>
      <c r="H327" s="84" t="b">
        <v>0</v>
      </c>
      <c r="I327" s="84" t="b">
        <v>0</v>
      </c>
      <c r="J327" s="84" t="b">
        <v>0</v>
      </c>
      <c r="K327" s="84" t="b">
        <v>0</v>
      </c>
      <c r="L327" s="84" t="b">
        <v>0</v>
      </c>
    </row>
    <row r="328" spans="1:12" ht="15">
      <c r="A328" s="84" t="s">
        <v>4966</v>
      </c>
      <c r="B328" s="84" t="s">
        <v>340</v>
      </c>
      <c r="C328" s="84">
        <v>2</v>
      </c>
      <c r="D328" s="123">
        <v>0.00109104843409983</v>
      </c>
      <c r="E328" s="123">
        <v>2.3150702529442553</v>
      </c>
      <c r="F328" s="84" t="s">
        <v>5390</v>
      </c>
      <c r="G328" s="84" t="b">
        <v>0</v>
      </c>
      <c r="H328" s="84" t="b">
        <v>0</v>
      </c>
      <c r="I328" s="84" t="b">
        <v>0</v>
      </c>
      <c r="J328" s="84" t="b">
        <v>0</v>
      </c>
      <c r="K328" s="84" t="b">
        <v>0</v>
      </c>
      <c r="L328" s="84" t="b">
        <v>0</v>
      </c>
    </row>
    <row r="329" spans="1:12" ht="15">
      <c r="A329" s="84" t="s">
        <v>340</v>
      </c>
      <c r="B329" s="84" t="s">
        <v>5058</v>
      </c>
      <c r="C329" s="84">
        <v>2</v>
      </c>
      <c r="D329" s="123">
        <v>0.00109104843409983</v>
      </c>
      <c r="E329" s="123">
        <v>2.5581083016305497</v>
      </c>
      <c r="F329" s="84" t="s">
        <v>5390</v>
      </c>
      <c r="G329" s="84" t="b">
        <v>0</v>
      </c>
      <c r="H329" s="84" t="b">
        <v>0</v>
      </c>
      <c r="I329" s="84" t="b">
        <v>0</v>
      </c>
      <c r="J329" s="84" t="b">
        <v>0</v>
      </c>
      <c r="K329" s="84" t="b">
        <v>0</v>
      </c>
      <c r="L329" s="84" t="b">
        <v>0</v>
      </c>
    </row>
    <row r="330" spans="1:12" ht="15">
      <c r="A330" s="84" t="s">
        <v>5058</v>
      </c>
      <c r="B330" s="84" t="s">
        <v>5268</v>
      </c>
      <c r="C330" s="84">
        <v>2</v>
      </c>
      <c r="D330" s="123">
        <v>0.00109104843409983</v>
      </c>
      <c r="E330" s="123">
        <v>3.2570783059665684</v>
      </c>
      <c r="F330" s="84" t="s">
        <v>5390</v>
      </c>
      <c r="G330" s="84" t="b">
        <v>0</v>
      </c>
      <c r="H330" s="84" t="b">
        <v>0</v>
      </c>
      <c r="I330" s="84" t="b">
        <v>0</v>
      </c>
      <c r="J330" s="84" t="b">
        <v>1</v>
      </c>
      <c r="K330" s="84" t="b">
        <v>0</v>
      </c>
      <c r="L330" s="84" t="b">
        <v>0</v>
      </c>
    </row>
    <row r="331" spans="1:12" ht="15">
      <c r="A331" s="84" t="s">
        <v>5268</v>
      </c>
      <c r="B331" s="84" t="s">
        <v>4198</v>
      </c>
      <c r="C331" s="84">
        <v>2</v>
      </c>
      <c r="D331" s="123">
        <v>0.00109104843409983</v>
      </c>
      <c r="E331" s="123">
        <v>2.779957051246906</v>
      </c>
      <c r="F331" s="84" t="s">
        <v>5390</v>
      </c>
      <c r="G331" s="84" t="b">
        <v>1</v>
      </c>
      <c r="H331" s="84" t="b">
        <v>0</v>
      </c>
      <c r="I331" s="84" t="b">
        <v>0</v>
      </c>
      <c r="J331" s="84" t="b">
        <v>0</v>
      </c>
      <c r="K331" s="84" t="b">
        <v>0</v>
      </c>
      <c r="L331" s="84" t="b">
        <v>0</v>
      </c>
    </row>
    <row r="332" spans="1:12" ht="15">
      <c r="A332" s="84" t="s">
        <v>4198</v>
      </c>
      <c r="B332" s="84" t="s">
        <v>5269</v>
      </c>
      <c r="C332" s="84">
        <v>2</v>
      </c>
      <c r="D332" s="123">
        <v>0.00109104843409983</v>
      </c>
      <c r="E332" s="123">
        <v>2.779957051246906</v>
      </c>
      <c r="F332" s="84" t="s">
        <v>5390</v>
      </c>
      <c r="G332" s="84" t="b">
        <v>0</v>
      </c>
      <c r="H332" s="84" t="b">
        <v>0</v>
      </c>
      <c r="I332" s="84" t="b">
        <v>0</v>
      </c>
      <c r="J332" s="84" t="b">
        <v>0</v>
      </c>
      <c r="K332" s="84" t="b">
        <v>0</v>
      </c>
      <c r="L332" s="84" t="b">
        <v>0</v>
      </c>
    </row>
    <row r="333" spans="1:12" ht="15">
      <c r="A333" s="84" t="s">
        <v>5269</v>
      </c>
      <c r="B333" s="84" t="s">
        <v>5270</v>
      </c>
      <c r="C333" s="84">
        <v>2</v>
      </c>
      <c r="D333" s="123">
        <v>0.00109104843409983</v>
      </c>
      <c r="E333" s="123">
        <v>3.2570783059665684</v>
      </c>
      <c r="F333" s="84" t="s">
        <v>5390</v>
      </c>
      <c r="G333" s="84" t="b">
        <v>0</v>
      </c>
      <c r="H333" s="84" t="b">
        <v>0</v>
      </c>
      <c r="I333" s="84" t="b">
        <v>0</v>
      </c>
      <c r="J333" s="84" t="b">
        <v>0</v>
      </c>
      <c r="K333" s="84" t="b">
        <v>0</v>
      </c>
      <c r="L333" s="84" t="b">
        <v>0</v>
      </c>
    </row>
    <row r="334" spans="1:12" ht="15">
      <c r="A334" s="84" t="s">
        <v>341</v>
      </c>
      <c r="B334" s="84" t="s">
        <v>5123</v>
      </c>
      <c r="C334" s="84">
        <v>2</v>
      </c>
      <c r="D334" s="123">
        <v>0.00109104843409983</v>
      </c>
      <c r="E334" s="123">
        <v>2.859138297294531</v>
      </c>
      <c r="F334" s="84" t="s">
        <v>5390</v>
      </c>
      <c r="G334" s="84" t="b">
        <v>0</v>
      </c>
      <c r="H334" s="84" t="b">
        <v>0</v>
      </c>
      <c r="I334" s="84" t="b">
        <v>0</v>
      </c>
      <c r="J334" s="84" t="b">
        <v>0</v>
      </c>
      <c r="K334" s="84" t="b">
        <v>0</v>
      </c>
      <c r="L334" s="84" t="b">
        <v>0</v>
      </c>
    </row>
    <row r="335" spans="1:12" ht="15">
      <c r="A335" s="84" t="s">
        <v>4980</v>
      </c>
      <c r="B335" s="84" t="s">
        <v>5271</v>
      </c>
      <c r="C335" s="84">
        <v>2</v>
      </c>
      <c r="D335" s="123">
        <v>0.00109104843409983</v>
      </c>
      <c r="E335" s="123">
        <v>2.779957051246906</v>
      </c>
      <c r="F335" s="84" t="s">
        <v>5390</v>
      </c>
      <c r="G335" s="84" t="b">
        <v>0</v>
      </c>
      <c r="H335" s="84" t="b">
        <v>0</v>
      </c>
      <c r="I335" s="84" t="b">
        <v>0</v>
      </c>
      <c r="J335" s="84" t="b">
        <v>0</v>
      </c>
      <c r="K335" s="84" t="b">
        <v>0</v>
      </c>
      <c r="L335" s="84" t="b">
        <v>0</v>
      </c>
    </row>
    <row r="336" spans="1:12" ht="15">
      <c r="A336" s="84" t="s">
        <v>5271</v>
      </c>
      <c r="B336" s="84" t="s">
        <v>4953</v>
      </c>
      <c r="C336" s="84">
        <v>2</v>
      </c>
      <c r="D336" s="123">
        <v>0.00109104843409983</v>
      </c>
      <c r="E336" s="123">
        <v>2.603865792191225</v>
      </c>
      <c r="F336" s="84" t="s">
        <v>5390</v>
      </c>
      <c r="G336" s="84" t="b">
        <v>0</v>
      </c>
      <c r="H336" s="84" t="b">
        <v>0</v>
      </c>
      <c r="I336" s="84" t="b">
        <v>0</v>
      </c>
      <c r="J336" s="84" t="b">
        <v>0</v>
      </c>
      <c r="K336" s="84" t="b">
        <v>0</v>
      </c>
      <c r="L336" s="84" t="b">
        <v>0</v>
      </c>
    </row>
    <row r="337" spans="1:12" ht="15">
      <c r="A337" s="84" t="s">
        <v>4953</v>
      </c>
      <c r="B337" s="84" t="s">
        <v>5272</v>
      </c>
      <c r="C337" s="84">
        <v>2</v>
      </c>
      <c r="D337" s="123">
        <v>0.00109104843409983</v>
      </c>
      <c r="E337" s="123">
        <v>2.603865792191225</v>
      </c>
      <c r="F337" s="84" t="s">
        <v>5390</v>
      </c>
      <c r="G337" s="84" t="b">
        <v>0</v>
      </c>
      <c r="H337" s="84" t="b">
        <v>0</v>
      </c>
      <c r="I337" s="84" t="b">
        <v>0</v>
      </c>
      <c r="J337" s="84" t="b">
        <v>0</v>
      </c>
      <c r="K337" s="84" t="b">
        <v>0</v>
      </c>
      <c r="L337" s="84" t="b">
        <v>0</v>
      </c>
    </row>
    <row r="338" spans="1:12" ht="15">
      <c r="A338" s="84" t="s">
        <v>5272</v>
      </c>
      <c r="B338" s="84" t="s">
        <v>5084</v>
      </c>
      <c r="C338" s="84">
        <v>2</v>
      </c>
      <c r="D338" s="123">
        <v>0.00109104843409983</v>
      </c>
      <c r="E338" s="123">
        <v>3.080987046910887</v>
      </c>
      <c r="F338" s="84" t="s">
        <v>5390</v>
      </c>
      <c r="G338" s="84" t="b">
        <v>0</v>
      </c>
      <c r="H338" s="84" t="b">
        <v>0</v>
      </c>
      <c r="I338" s="84" t="b">
        <v>0</v>
      </c>
      <c r="J338" s="84" t="b">
        <v>0</v>
      </c>
      <c r="K338" s="84" t="b">
        <v>0</v>
      </c>
      <c r="L338" s="84" t="b">
        <v>0</v>
      </c>
    </row>
    <row r="339" spans="1:12" ht="15">
      <c r="A339" s="84" t="s">
        <v>5084</v>
      </c>
      <c r="B339" s="84" t="s">
        <v>4964</v>
      </c>
      <c r="C339" s="84">
        <v>2</v>
      </c>
      <c r="D339" s="123">
        <v>0.00109104843409983</v>
      </c>
      <c r="E339" s="123">
        <v>2.603865792191225</v>
      </c>
      <c r="F339" s="84" t="s">
        <v>5390</v>
      </c>
      <c r="G339" s="84" t="b">
        <v>0</v>
      </c>
      <c r="H339" s="84" t="b">
        <v>0</v>
      </c>
      <c r="I339" s="84" t="b">
        <v>0</v>
      </c>
      <c r="J339" s="84" t="b">
        <v>0</v>
      </c>
      <c r="K339" s="84" t="b">
        <v>0</v>
      </c>
      <c r="L339" s="84" t="b">
        <v>0</v>
      </c>
    </row>
    <row r="340" spans="1:12" ht="15">
      <c r="A340" s="84" t="s">
        <v>4964</v>
      </c>
      <c r="B340" s="84" t="s">
        <v>5008</v>
      </c>
      <c r="C340" s="84">
        <v>2</v>
      </c>
      <c r="D340" s="123">
        <v>0.00109104843409983</v>
      </c>
      <c r="E340" s="123">
        <v>2.3150702529442553</v>
      </c>
      <c r="F340" s="84" t="s">
        <v>5390</v>
      </c>
      <c r="G340" s="84" t="b">
        <v>0</v>
      </c>
      <c r="H340" s="84" t="b">
        <v>0</v>
      </c>
      <c r="I340" s="84" t="b">
        <v>0</v>
      </c>
      <c r="J340" s="84" t="b">
        <v>1</v>
      </c>
      <c r="K340" s="84" t="b">
        <v>0</v>
      </c>
      <c r="L340" s="84" t="b">
        <v>0</v>
      </c>
    </row>
    <row r="341" spans="1:12" ht="15">
      <c r="A341" s="84" t="s">
        <v>4147</v>
      </c>
      <c r="B341" s="84" t="s">
        <v>5029</v>
      </c>
      <c r="C341" s="84">
        <v>2</v>
      </c>
      <c r="D341" s="123">
        <v>0.00109104843409983</v>
      </c>
      <c r="E341" s="123">
        <v>0.9369320198555143</v>
      </c>
      <c r="F341" s="84" t="s">
        <v>5390</v>
      </c>
      <c r="G341" s="84" t="b">
        <v>0</v>
      </c>
      <c r="H341" s="84" t="b">
        <v>1</v>
      </c>
      <c r="I341" s="84" t="b">
        <v>0</v>
      </c>
      <c r="J341" s="84" t="b">
        <v>0</v>
      </c>
      <c r="K341" s="84" t="b">
        <v>0</v>
      </c>
      <c r="L341" s="84" t="b">
        <v>0</v>
      </c>
    </row>
    <row r="342" spans="1:12" ht="15">
      <c r="A342" s="84" t="s">
        <v>5001</v>
      </c>
      <c r="B342" s="84" t="s">
        <v>4946</v>
      </c>
      <c r="C342" s="84">
        <v>2</v>
      </c>
      <c r="D342" s="123">
        <v>0.00109104843409983</v>
      </c>
      <c r="E342" s="123">
        <v>2.1601682929585118</v>
      </c>
      <c r="F342" s="84" t="s">
        <v>5390</v>
      </c>
      <c r="G342" s="84" t="b">
        <v>0</v>
      </c>
      <c r="H342" s="84" t="b">
        <v>0</v>
      </c>
      <c r="I342" s="84" t="b">
        <v>0</v>
      </c>
      <c r="J342" s="84" t="b">
        <v>1</v>
      </c>
      <c r="K342" s="84" t="b">
        <v>0</v>
      </c>
      <c r="L342" s="84" t="b">
        <v>0</v>
      </c>
    </row>
    <row r="343" spans="1:12" ht="15">
      <c r="A343" s="84" t="s">
        <v>4937</v>
      </c>
      <c r="B343" s="84" t="s">
        <v>949</v>
      </c>
      <c r="C343" s="84">
        <v>2</v>
      </c>
      <c r="D343" s="123">
        <v>0.00109104843409983</v>
      </c>
      <c r="E343" s="123">
        <v>1.9670436946040504</v>
      </c>
      <c r="F343" s="84" t="s">
        <v>5390</v>
      </c>
      <c r="G343" s="84" t="b">
        <v>0</v>
      </c>
      <c r="H343" s="84" t="b">
        <v>0</v>
      </c>
      <c r="I343" s="84" t="b">
        <v>0</v>
      </c>
      <c r="J343" s="84" t="b">
        <v>0</v>
      </c>
      <c r="K343" s="84" t="b">
        <v>0</v>
      </c>
      <c r="L343" s="84" t="b">
        <v>0</v>
      </c>
    </row>
    <row r="344" spans="1:12" ht="15">
      <c r="A344" s="84" t="s">
        <v>4152</v>
      </c>
      <c r="B344" s="84" t="s">
        <v>4968</v>
      </c>
      <c r="C344" s="84">
        <v>2</v>
      </c>
      <c r="D344" s="123">
        <v>0.00109104843409983</v>
      </c>
      <c r="E344" s="123">
        <v>1.6496232827518997</v>
      </c>
      <c r="F344" s="84" t="s">
        <v>5390</v>
      </c>
      <c r="G344" s="84" t="b">
        <v>0</v>
      </c>
      <c r="H344" s="84" t="b">
        <v>0</v>
      </c>
      <c r="I344" s="84" t="b">
        <v>0</v>
      </c>
      <c r="J344" s="84" t="b">
        <v>0</v>
      </c>
      <c r="K344" s="84" t="b">
        <v>0</v>
      </c>
      <c r="L344" s="84" t="b">
        <v>0</v>
      </c>
    </row>
    <row r="345" spans="1:12" ht="15">
      <c r="A345" s="84" t="s">
        <v>4968</v>
      </c>
      <c r="B345" s="84" t="s">
        <v>4975</v>
      </c>
      <c r="C345" s="84">
        <v>2</v>
      </c>
      <c r="D345" s="123">
        <v>0.00109104843409983</v>
      </c>
      <c r="E345" s="123">
        <v>2.23588900689663</v>
      </c>
      <c r="F345" s="84" t="s">
        <v>5390</v>
      </c>
      <c r="G345" s="84" t="b">
        <v>0</v>
      </c>
      <c r="H345" s="84" t="b">
        <v>0</v>
      </c>
      <c r="I345" s="84" t="b">
        <v>0</v>
      </c>
      <c r="J345" s="84" t="b">
        <v>0</v>
      </c>
      <c r="K345" s="84" t="b">
        <v>0</v>
      </c>
      <c r="L345" s="84" t="b">
        <v>0</v>
      </c>
    </row>
    <row r="346" spans="1:12" ht="15">
      <c r="A346" s="84" t="s">
        <v>4975</v>
      </c>
      <c r="B346" s="84" t="s">
        <v>4930</v>
      </c>
      <c r="C346" s="84">
        <v>2</v>
      </c>
      <c r="D346" s="123">
        <v>0.00109104843409983</v>
      </c>
      <c r="E346" s="123">
        <v>1.7192592108932943</v>
      </c>
      <c r="F346" s="84" t="s">
        <v>5390</v>
      </c>
      <c r="G346" s="84" t="b">
        <v>0</v>
      </c>
      <c r="H346" s="84" t="b">
        <v>0</v>
      </c>
      <c r="I346" s="84" t="b">
        <v>0</v>
      </c>
      <c r="J346" s="84" t="b">
        <v>0</v>
      </c>
      <c r="K346" s="84" t="b">
        <v>0</v>
      </c>
      <c r="L346" s="84" t="b">
        <v>0</v>
      </c>
    </row>
    <row r="347" spans="1:12" ht="15">
      <c r="A347" s="84" t="s">
        <v>4960</v>
      </c>
      <c r="B347" s="84" t="s">
        <v>4931</v>
      </c>
      <c r="C347" s="84">
        <v>2</v>
      </c>
      <c r="D347" s="123">
        <v>0.00109104843409983</v>
      </c>
      <c r="E347" s="123">
        <v>1.9840770339028306</v>
      </c>
      <c r="F347" s="84" t="s">
        <v>5390</v>
      </c>
      <c r="G347" s="84" t="b">
        <v>0</v>
      </c>
      <c r="H347" s="84" t="b">
        <v>0</v>
      </c>
      <c r="I347" s="84" t="b">
        <v>0</v>
      </c>
      <c r="J347" s="84" t="b">
        <v>0</v>
      </c>
      <c r="K347" s="84" t="b">
        <v>0</v>
      </c>
      <c r="L347" s="84" t="b">
        <v>0</v>
      </c>
    </row>
    <row r="348" spans="1:12" ht="15">
      <c r="A348" s="84" t="s">
        <v>5060</v>
      </c>
      <c r="B348" s="84" t="s">
        <v>4116</v>
      </c>
      <c r="C348" s="84">
        <v>2</v>
      </c>
      <c r="D348" s="123">
        <v>0.0012465391343394897</v>
      </c>
      <c r="E348" s="123">
        <v>0.9474481385406697</v>
      </c>
      <c r="F348" s="84" t="s">
        <v>5390</v>
      </c>
      <c r="G348" s="84" t="b">
        <v>0</v>
      </c>
      <c r="H348" s="84" t="b">
        <v>1</v>
      </c>
      <c r="I348" s="84" t="b">
        <v>0</v>
      </c>
      <c r="J348" s="84" t="b">
        <v>0</v>
      </c>
      <c r="K348" s="84" t="b">
        <v>0</v>
      </c>
      <c r="L348" s="84" t="b">
        <v>0</v>
      </c>
    </row>
    <row r="349" spans="1:12" ht="15">
      <c r="A349" s="84" t="s">
        <v>4155</v>
      </c>
      <c r="B349" s="84" t="s">
        <v>5283</v>
      </c>
      <c r="C349" s="84">
        <v>2</v>
      </c>
      <c r="D349" s="123">
        <v>0.00109104843409983</v>
      </c>
      <c r="E349" s="123">
        <v>2.4119802659523115</v>
      </c>
      <c r="F349" s="84" t="s">
        <v>5390</v>
      </c>
      <c r="G349" s="84" t="b">
        <v>0</v>
      </c>
      <c r="H349" s="84" t="b">
        <v>0</v>
      </c>
      <c r="I349" s="84" t="b">
        <v>0</v>
      </c>
      <c r="J349" s="84" t="b">
        <v>0</v>
      </c>
      <c r="K349" s="84" t="b">
        <v>0</v>
      </c>
      <c r="L349" s="84" t="b">
        <v>0</v>
      </c>
    </row>
    <row r="350" spans="1:12" ht="15">
      <c r="A350" s="84" t="s">
        <v>5283</v>
      </c>
      <c r="B350" s="84" t="s">
        <v>4987</v>
      </c>
      <c r="C350" s="84">
        <v>2</v>
      </c>
      <c r="D350" s="123">
        <v>0.00109104843409983</v>
      </c>
      <c r="E350" s="123">
        <v>2.859138297294531</v>
      </c>
      <c r="F350" s="84" t="s">
        <v>5390</v>
      </c>
      <c r="G350" s="84" t="b">
        <v>0</v>
      </c>
      <c r="H350" s="84" t="b">
        <v>0</v>
      </c>
      <c r="I350" s="84" t="b">
        <v>0</v>
      </c>
      <c r="J350" s="84" t="b">
        <v>0</v>
      </c>
      <c r="K350" s="84" t="b">
        <v>0</v>
      </c>
      <c r="L350" s="84" t="b">
        <v>0</v>
      </c>
    </row>
    <row r="351" spans="1:12" ht="15">
      <c r="A351" s="84" t="s">
        <v>4987</v>
      </c>
      <c r="B351" s="84" t="s">
        <v>4116</v>
      </c>
      <c r="C351" s="84">
        <v>2</v>
      </c>
      <c r="D351" s="123">
        <v>0.00109104843409983</v>
      </c>
      <c r="E351" s="123">
        <v>0.8505381255326132</v>
      </c>
      <c r="F351" s="84" t="s">
        <v>5390</v>
      </c>
      <c r="G351" s="84" t="b">
        <v>0</v>
      </c>
      <c r="H351" s="84" t="b">
        <v>0</v>
      </c>
      <c r="I351" s="84" t="b">
        <v>0</v>
      </c>
      <c r="J351" s="84" t="b">
        <v>0</v>
      </c>
      <c r="K351" s="84" t="b">
        <v>0</v>
      </c>
      <c r="L351" s="84" t="b">
        <v>0</v>
      </c>
    </row>
    <row r="352" spans="1:12" ht="15">
      <c r="A352" s="84" t="s">
        <v>4116</v>
      </c>
      <c r="B352" s="84" t="s">
        <v>4124</v>
      </c>
      <c r="C352" s="84">
        <v>2</v>
      </c>
      <c r="D352" s="123">
        <v>0.00109104843409983</v>
      </c>
      <c r="E352" s="123">
        <v>1.202082444437427</v>
      </c>
      <c r="F352" s="84" t="s">
        <v>5390</v>
      </c>
      <c r="G352" s="84" t="b">
        <v>0</v>
      </c>
      <c r="H352" s="84" t="b">
        <v>0</v>
      </c>
      <c r="I352" s="84" t="b">
        <v>0</v>
      </c>
      <c r="J352" s="84" t="b">
        <v>0</v>
      </c>
      <c r="K352" s="84" t="b">
        <v>0</v>
      </c>
      <c r="L352" s="84" t="b">
        <v>0</v>
      </c>
    </row>
    <row r="353" spans="1:12" ht="15">
      <c r="A353" s="84" t="s">
        <v>4124</v>
      </c>
      <c r="B353" s="84" t="s">
        <v>5019</v>
      </c>
      <c r="C353" s="84">
        <v>2</v>
      </c>
      <c r="D353" s="123">
        <v>0.00109104843409983</v>
      </c>
      <c r="E353" s="123">
        <v>2.859138297294531</v>
      </c>
      <c r="F353" s="84" t="s">
        <v>5390</v>
      </c>
      <c r="G353" s="84" t="b">
        <v>0</v>
      </c>
      <c r="H353" s="84" t="b">
        <v>0</v>
      </c>
      <c r="I353" s="84" t="b">
        <v>0</v>
      </c>
      <c r="J353" s="84" t="b">
        <v>0</v>
      </c>
      <c r="K353" s="84" t="b">
        <v>0</v>
      </c>
      <c r="L353" s="84" t="b">
        <v>0</v>
      </c>
    </row>
    <row r="354" spans="1:12" ht="15">
      <c r="A354" s="84" t="s">
        <v>5019</v>
      </c>
      <c r="B354" s="84" t="s">
        <v>4163</v>
      </c>
      <c r="C354" s="84">
        <v>2</v>
      </c>
      <c r="D354" s="123">
        <v>0.00109104843409983</v>
      </c>
      <c r="E354" s="123">
        <v>1.745194944987694</v>
      </c>
      <c r="F354" s="84" t="s">
        <v>5390</v>
      </c>
      <c r="G354" s="84" t="b">
        <v>0</v>
      </c>
      <c r="H354" s="84" t="b">
        <v>0</v>
      </c>
      <c r="I354" s="84" t="b">
        <v>0</v>
      </c>
      <c r="J354" s="84" t="b">
        <v>0</v>
      </c>
      <c r="K354" s="84" t="b">
        <v>0</v>
      </c>
      <c r="L354" s="84" t="b">
        <v>0</v>
      </c>
    </row>
    <row r="355" spans="1:12" ht="15">
      <c r="A355" s="84" t="s">
        <v>4163</v>
      </c>
      <c r="B355" s="84" t="s">
        <v>5284</v>
      </c>
      <c r="C355" s="84">
        <v>2</v>
      </c>
      <c r="D355" s="123">
        <v>0.00109104843409983</v>
      </c>
      <c r="E355" s="123">
        <v>2.1963804656129566</v>
      </c>
      <c r="F355" s="84" t="s">
        <v>5390</v>
      </c>
      <c r="G355" s="84" t="b">
        <v>0</v>
      </c>
      <c r="H355" s="84" t="b">
        <v>0</v>
      </c>
      <c r="I355" s="84" t="b">
        <v>0</v>
      </c>
      <c r="J355" s="84" t="b">
        <v>0</v>
      </c>
      <c r="K355" s="84" t="b">
        <v>1</v>
      </c>
      <c r="L355" s="84" t="b">
        <v>0</v>
      </c>
    </row>
    <row r="356" spans="1:12" ht="15">
      <c r="A356" s="84" t="s">
        <v>5284</v>
      </c>
      <c r="B356" s="84" t="s">
        <v>4116</v>
      </c>
      <c r="C356" s="84">
        <v>2</v>
      </c>
      <c r="D356" s="123">
        <v>0.00109104843409983</v>
      </c>
      <c r="E356" s="123">
        <v>1.248478134204651</v>
      </c>
      <c r="F356" s="84" t="s">
        <v>5390</v>
      </c>
      <c r="G356" s="84" t="b">
        <v>0</v>
      </c>
      <c r="H356" s="84" t="b">
        <v>1</v>
      </c>
      <c r="I356" s="84" t="b">
        <v>0</v>
      </c>
      <c r="J356" s="84" t="b">
        <v>0</v>
      </c>
      <c r="K356" s="84" t="b">
        <v>0</v>
      </c>
      <c r="L356" s="84" t="b">
        <v>0</v>
      </c>
    </row>
    <row r="357" spans="1:12" ht="15">
      <c r="A357" s="84" t="s">
        <v>4212</v>
      </c>
      <c r="B357" s="84" t="s">
        <v>4213</v>
      </c>
      <c r="C357" s="84">
        <v>2</v>
      </c>
      <c r="D357" s="123">
        <v>0.00109104843409983</v>
      </c>
      <c r="E357" s="123">
        <v>3.2570783059665684</v>
      </c>
      <c r="F357" s="84" t="s">
        <v>5390</v>
      </c>
      <c r="G357" s="84" t="b">
        <v>0</v>
      </c>
      <c r="H357" s="84" t="b">
        <v>0</v>
      </c>
      <c r="I357" s="84" t="b">
        <v>0</v>
      </c>
      <c r="J357" s="84" t="b">
        <v>0</v>
      </c>
      <c r="K357" s="84" t="b">
        <v>0</v>
      </c>
      <c r="L357" s="84" t="b">
        <v>0</v>
      </c>
    </row>
    <row r="358" spans="1:12" ht="15">
      <c r="A358" s="84" t="s">
        <v>5305</v>
      </c>
      <c r="B358" s="84" t="s">
        <v>4978</v>
      </c>
      <c r="C358" s="84">
        <v>2</v>
      </c>
      <c r="D358" s="123">
        <v>0.00109104843409983</v>
      </c>
      <c r="E358" s="123">
        <v>2.779957051246906</v>
      </c>
      <c r="F358" s="84" t="s">
        <v>5390</v>
      </c>
      <c r="G358" s="84" t="b">
        <v>0</v>
      </c>
      <c r="H358" s="84" t="b">
        <v>0</v>
      </c>
      <c r="I358" s="84" t="b">
        <v>0</v>
      </c>
      <c r="J358" s="84" t="b">
        <v>0</v>
      </c>
      <c r="K358" s="84" t="b">
        <v>0</v>
      </c>
      <c r="L358" s="84" t="b">
        <v>0</v>
      </c>
    </row>
    <row r="359" spans="1:12" ht="15">
      <c r="A359" s="84" t="s">
        <v>4978</v>
      </c>
      <c r="B359" s="84" t="s">
        <v>5134</v>
      </c>
      <c r="C359" s="84">
        <v>2</v>
      </c>
      <c r="D359" s="123">
        <v>0.00109104843409983</v>
      </c>
      <c r="E359" s="123">
        <v>2.603865792191225</v>
      </c>
      <c r="F359" s="84" t="s">
        <v>5390</v>
      </c>
      <c r="G359" s="84" t="b">
        <v>0</v>
      </c>
      <c r="H359" s="84" t="b">
        <v>0</v>
      </c>
      <c r="I359" s="84" t="b">
        <v>0</v>
      </c>
      <c r="J359" s="84" t="b">
        <v>0</v>
      </c>
      <c r="K359" s="84" t="b">
        <v>0</v>
      </c>
      <c r="L359" s="84" t="b">
        <v>0</v>
      </c>
    </row>
    <row r="360" spans="1:12" ht="15">
      <c r="A360" s="84" t="s">
        <v>5308</v>
      </c>
      <c r="B360" s="84" t="s">
        <v>5309</v>
      </c>
      <c r="C360" s="84">
        <v>2</v>
      </c>
      <c r="D360" s="123">
        <v>0.00109104843409983</v>
      </c>
      <c r="E360" s="123">
        <v>3.2570783059665684</v>
      </c>
      <c r="F360" s="84" t="s">
        <v>5390</v>
      </c>
      <c r="G360" s="84" t="b">
        <v>0</v>
      </c>
      <c r="H360" s="84" t="b">
        <v>0</v>
      </c>
      <c r="I360" s="84" t="b">
        <v>0</v>
      </c>
      <c r="J360" s="84" t="b">
        <v>0</v>
      </c>
      <c r="K360" s="84" t="b">
        <v>0</v>
      </c>
      <c r="L360" s="84" t="b">
        <v>0</v>
      </c>
    </row>
    <row r="361" spans="1:12" ht="15">
      <c r="A361" s="84" t="s">
        <v>5309</v>
      </c>
      <c r="B361" s="84" t="s">
        <v>5139</v>
      </c>
      <c r="C361" s="84">
        <v>2</v>
      </c>
      <c r="D361" s="123">
        <v>0.00109104843409983</v>
      </c>
      <c r="E361" s="123">
        <v>3.080987046910887</v>
      </c>
      <c r="F361" s="84" t="s">
        <v>5390</v>
      </c>
      <c r="G361" s="84" t="b">
        <v>0</v>
      </c>
      <c r="H361" s="84" t="b">
        <v>0</v>
      </c>
      <c r="I361" s="84" t="b">
        <v>0</v>
      </c>
      <c r="J361" s="84" t="b">
        <v>0</v>
      </c>
      <c r="K361" s="84" t="b">
        <v>0</v>
      </c>
      <c r="L361" s="84" t="b">
        <v>0</v>
      </c>
    </row>
    <row r="362" spans="1:12" ht="15">
      <c r="A362" s="84" t="s">
        <v>5139</v>
      </c>
      <c r="B362" s="84" t="s">
        <v>5310</v>
      </c>
      <c r="C362" s="84">
        <v>2</v>
      </c>
      <c r="D362" s="123">
        <v>0.00109104843409983</v>
      </c>
      <c r="E362" s="123">
        <v>3.080987046910887</v>
      </c>
      <c r="F362" s="84" t="s">
        <v>5390</v>
      </c>
      <c r="G362" s="84" t="b">
        <v>0</v>
      </c>
      <c r="H362" s="84" t="b">
        <v>0</v>
      </c>
      <c r="I362" s="84" t="b">
        <v>0</v>
      </c>
      <c r="J362" s="84" t="b">
        <v>0</v>
      </c>
      <c r="K362" s="84" t="b">
        <v>0</v>
      </c>
      <c r="L362" s="84" t="b">
        <v>0</v>
      </c>
    </row>
    <row r="363" spans="1:12" ht="15">
      <c r="A363" s="84" t="s">
        <v>5310</v>
      </c>
      <c r="B363" s="84" t="s">
        <v>4149</v>
      </c>
      <c r="C363" s="84">
        <v>2</v>
      </c>
      <c r="D363" s="123">
        <v>0.00109104843409983</v>
      </c>
      <c r="E363" s="123">
        <v>2.279354700677721</v>
      </c>
      <c r="F363" s="84" t="s">
        <v>5390</v>
      </c>
      <c r="G363" s="84" t="b">
        <v>0</v>
      </c>
      <c r="H363" s="84" t="b">
        <v>0</v>
      </c>
      <c r="I363" s="84" t="b">
        <v>0</v>
      </c>
      <c r="J363" s="84" t="b">
        <v>0</v>
      </c>
      <c r="K363" s="84" t="b">
        <v>0</v>
      </c>
      <c r="L363" s="84" t="b">
        <v>0</v>
      </c>
    </row>
    <row r="364" spans="1:12" ht="15">
      <c r="A364" s="84" t="s">
        <v>4147</v>
      </c>
      <c r="B364" s="84" t="s">
        <v>5011</v>
      </c>
      <c r="C364" s="84">
        <v>2</v>
      </c>
      <c r="D364" s="123">
        <v>0.00109104843409983</v>
      </c>
      <c r="E364" s="123">
        <v>0.840022006847458</v>
      </c>
      <c r="F364" s="84" t="s">
        <v>5390</v>
      </c>
      <c r="G364" s="84" t="b">
        <v>0</v>
      </c>
      <c r="H364" s="84" t="b">
        <v>1</v>
      </c>
      <c r="I364" s="84" t="b">
        <v>0</v>
      </c>
      <c r="J364" s="84" t="b">
        <v>0</v>
      </c>
      <c r="K364" s="84" t="b">
        <v>0</v>
      </c>
      <c r="L364" s="84" t="b">
        <v>0</v>
      </c>
    </row>
    <row r="365" spans="1:12" ht="15">
      <c r="A365" s="84" t="s">
        <v>5011</v>
      </c>
      <c r="B365" s="84" t="s">
        <v>5082</v>
      </c>
      <c r="C365" s="84">
        <v>2</v>
      </c>
      <c r="D365" s="123">
        <v>0.00109104843409983</v>
      </c>
      <c r="E365" s="123">
        <v>2.6830470382388496</v>
      </c>
      <c r="F365" s="84" t="s">
        <v>5390</v>
      </c>
      <c r="G365" s="84" t="b">
        <v>0</v>
      </c>
      <c r="H365" s="84" t="b">
        <v>0</v>
      </c>
      <c r="I365" s="84" t="b">
        <v>0</v>
      </c>
      <c r="J365" s="84" t="b">
        <v>0</v>
      </c>
      <c r="K365" s="84" t="b">
        <v>0</v>
      </c>
      <c r="L365" s="84" t="b">
        <v>0</v>
      </c>
    </row>
    <row r="366" spans="1:12" ht="15">
      <c r="A366" s="84" t="s">
        <v>5099</v>
      </c>
      <c r="B366" s="84" t="s">
        <v>5138</v>
      </c>
      <c r="C366" s="84">
        <v>2</v>
      </c>
      <c r="D366" s="123">
        <v>0.00109104843409983</v>
      </c>
      <c r="E366" s="123">
        <v>2.9048957878552057</v>
      </c>
      <c r="F366" s="84" t="s">
        <v>5390</v>
      </c>
      <c r="G366" s="84" t="b">
        <v>1</v>
      </c>
      <c r="H366" s="84" t="b">
        <v>0</v>
      </c>
      <c r="I366" s="84" t="b">
        <v>0</v>
      </c>
      <c r="J366" s="84" t="b">
        <v>0</v>
      </c>
      <c r="K366" s="84" t="b">
        <v>0</v>
      </c>
      <c r="L366" s="84" t="b">
        <v>0</v>
      </c>
    </row>
    <row r="367" spans="1:12" ht="15">
      <c r="A367" s="84" t="s">
        <v>5138</v>
      </c>
      <c r="B367" s="84" t="s">
        <v>5312</v>
      </c>
      <c r="C367" s="84">
        <v>2</v>
      </c>
      <c r="D367" s="123">
        <v>0.00109104843409983</v>
      </c>
      <c r="E367" s="123">
        <v>3.080987046910887</v>
      </c>
      <c r="F367" s="84" t="s">
        <v>5390</v>
      </c>
      <c r="G367" s="84" t="b">
        <v>0</v>
      </c>
      <c r="H367" s="84" t="b">
        <v>0</v>
      </c>
      <c r="I367" s="84" t="b">
        <v>0</v>
      </c>
      <c r="J367" s="84" t="b">
        <v>0</v>
      </c>
      <c r="K367" s="84" t="b">
        <v>0</v>
      </c>
      <c r="L367" s="84" t="b">
        <v>0</v>
      </c>
    </row>
    <row r="368" spans="1:12" ht="15">
      <c r="A368" s="84" t="s">
        <v>5312</v>
      </c>
      <c r="B368" s="84" t="s">
        <v>4975</v>
      </c>
      <c r="C368" s="84">
        <v>2</v>
      </c>
      <c r="D368" s="123">
        <v>0.00109104843409983</v>
      </c>
      <c r="E368" s="123">
        <v>2.779957051246906</v>
      </c>
      <c r="F368" s="84" t="s">
        <v>5390</v>
      </c>
      <c r="G368" s="84" t="b">
        <v>0</v>
      </c>
      <c r="H368" s="84" t="b">
        <v>0</v>
      </c>
      <c r="I368" s="84" t="b">
        <v>0</v>
      </c>
      <c r="J368" s="84" t="b">
        <v>0</v>
      </c>
      <c r="K368" s="84" t="b">
        <v>0</v>
      </c>
      <c r="L368" s="84" t="b">
        <v>0</v>
      </c>
    </row>
    <row r="369" spans="1:12" ht="15">
      <c r="A369" s="84" t="s">
        <v>4975</v>
      </c>
      <c r="B369" s="84" t="s">
        <v>5012</v>
      </c>
      <c r="C369" s="84">
        <v>2</v>
      </c>
      <c r="D369" s="123">
        <v>0.00109104843409983</v>
      </c>
      <c r="E369" s="123">
        <v>2.3820170425748683</v>
      </c>
      <c r="F369" s="84" t="s">
        <v>5390</v>
      </c>
      <c r="G369" s="84" t="b">
        <v>0</v>
      </c>
      <c r="H369" s="84" t="b">
        <v>0</v>
      </c>
      <c r="I369" s="84" t="b">
        <v>0</v>
      </c>
      <c r="J369" s="84" t="b">
        <v>0</v>
      </c>
      <c r="K369" s="84" t="b">
        <v>0</v>
      </c>
      <c r="L369" s="84" t="b">
        <v>0</v>
      </c>
    </row>
    <row r="370" spans="1:12" ht="15">
      <c r="A370" s="84" t="s">
        <v>5012</v>
      </c>
      <c r="B370" s="84" t="s">
        <v>5313</v>
      </c>
      <c r="C370" s="84">
        <v>2</v>
      </c>
      <c r="D370" s="123">
        <v>0.00109104843409983</v>
      </c>
      <c r="E370" s="123">
        <v>2.956048310302587</v>
      </c>
      <c r="F370" s="84" t="s">
        <v>5390</v>
      </c>
      <c r="G370" s="84" t="b">
        <v>0</v>
      </c>
      <c r="H370" s="84" t="b">
        <v>0</v>
      </c>
      <c r="I370" s="84" t="b">
        <v>0</v>
      </c>
      <c r="J370" s="84" t="b">
        <v>0</v>
      </c>
      <c r="K370" s="84" t="b">
        <v>0</v>
      </c>
      <c r="L370" s="84" t="b">
        <v>0</v>
      </c>
    </row>
    <row r="371" spans="1:12" ht="15">
      <c r="A371" s="84" t="s">
        <v>5313</v>
      </c>
      <c r="B371" s="84" t="s">
        <v>5314</v>
      </c>
      <c r="C371" s="84">
        <v>2</v>
      </c>
      <c r="D371" s="123">
        <v>0.00109104843409983</v>
      </c>
      <c r="E371" s="123">
        <v>3.2570783059665684</v>
      </c>
      <c r="F371" s="84" t="s">
        <v>5390</v>
      </c>
      <c r="G371" s="84" t="b">
        <v>0</v>
      </c>
      <c r="H371" s="84" t="b">
        <v>0</v>
      </c>
      <c r="I371" s="84" t="b">
        <v>0</v>
      </c>
      <c r="J371" s="84" t="b">
        <v>1</v>
      </c>
      <c r="K371" s="84" t="b">
        <v>0</v>
      </c>
      <c r="L371" s="84" t="b">
        <v>0</v>
      </c>
    </row>
    <row r="372" spans="1:12" ht="15">
      <c r="A372" s="84" t="s">
        <v>5314</v>
      </c>
      <c r="B372" s="84" t="s">
        <v>4147</v>
      </c>
      <c r="C372" s="84">
        <v>2</v>
      </c>
      <c r="D372" s="123">
        <v>0.00109104843409983</v>
      </c>
      <c r="E372" s="123">
        <v>1.2078602832963867</v>
      </c>
      <c r="F372" s="84" t="s">
        <v>5390</v>
      </c>
      <c r="G372" s="84" t="b">
        <v>1</v>
      </c>
      <c r="H372" s="84" t="b">
        <v>0</v>
      </c>
      <c r="I372" s="84" t="b">
        <v>0</v>
      </c>
      <c r="J372" s="84" t="b">
        <v>0</v>
      </c>
      <c r="K372" s="84" t="b">
        <v>1</v>
      </c>
      <c r="L372" s="84" t="b">
        <v>0</v>
      </c>
    </row>
    <row r="373" spans="1:12" ht="15">
      <c r="A373" s="84" t="s">
        <v>4147</v>
      </c>
      <c r="B373" s="84" t="s">
        <v>4976</v>
      </c>
      <c r="C373" s="84">
        <v>2</v>
      </c>
      <c r="D373" s="123">
        <v>0.00109104843409983</v>
      </c>
      <c r="E373" s="123">
        <v>0.7608407607998332</v>
      </c>
      <c r="F373" s="84" t="s">
        <v>5390</v>
      </c>
      <c r="G373" s="84" t="b">
        <v>0</v>
      </c>
      <c r="H373" s="84" t="b">
        <v>1</v>
      </c>
      <c r="I373" s="84" t="b">
        <v>0</v>
      </c>
      <c r="J373" s="84" t="b">
        <v>0</v>
      </c>
      <c r="K373" s="84" t="b">
        <v>0</v>
      </c>
      <c r="L373" s="84" t="b">
        <v>0</v>
      </c>
    </row>
    <row r="374" spans="1:12" ht="15">
      <c r="A374" s="84" t="s">
        <v>4151</v>
      </c>
      <c r="B374" s="84" t="s">
        <v>5315</v>
      </c>
      <c r="C374" s="84">
        <v>2</v>
      </c>
      <c r="D374" s="123">
        <v>0.00109104843409983</v>
      </c>
      <c r="E374" s="123">
        <v>2.177897059918944</v>
      </c>
      <c r="F374" s="84" t="s">
        <v>5390</v>
      </c>
      <c r="G374" s="84" t="b">
        <v>0</v>
      </c>
      <c r="H374" s="84" t="b">
        <v>0</v>
      </c>
      <c r="I374" s="84" t="b">
        <v>0</v>
      </c>
      <c r="J374" s="84" t="b">
        <v>0</v>
      </c>
      <c r="K374" s="84" t="b">
        <v>0</v>
      </c>
      <c r="L374" s="84" t="b">
        <v>0</v>
      </c>
    </row>
    <row r="375" spans="1:12" ht="15">
      <c r="A375" s="84" t="s">
        <v>5315</v>
      </c>
      <c r="B375" s="84" t="s">
        <v>4116</v>
      </c>
      <c r="C375" s="84">
        <v>2</v>
      </c>
      <c r="D375" s="123">
        <v>0.00109104843409983</v>
      </c>
      <c r="E375" s="123">
        <v>1.248478134204651</v>
      </c>
      <c r="F375" s="84" t="s">
        <v>5390</v>
      </c>
      <c r="G375" s="84" t="b">
        <v>0</v>
      </c>
      <c r="H375" s="84" t="b">
        <v>0</v>
      </c>
      <c r="I375" s="84" t="b">
        <v>0</v>
      </c>
      <c r="J375" s="84" t="b">
        <v>0</v>
      </c>
      <c r="K375" s="84" t="b">
        <v>0</v>
      </c>
      <c r="L375" s="84" t="b">
        <v>0</v>
      </c>
    </row>
    <row r="376" spans="1:12" ht="15">
      <c r="A376" s="84" t="s">
        <v>4960</v>
      </c>
      <c r="B376" s="84" t="s">
        <v>5121</v>
      </c>
      <c r="C376" s="84">
        <v>2</v>
      </c>
      <c r="D376" s="123">
        <v>0.00109104843409983</v>
      </c>
      <c r="E376" s="123">
        <v>2.6830470382388496</v>
      </c>
      <c r="F376" s="84" t="s">
        <v>5390</v>
      </c>
      <c r="G376" s="84" t="b">
        <v>0</v>
      </c>
      <c r="H376" s="84" t="b">
        <v>0</v>
      </c>
      <c r="I376" s="84" t="b">
        <v>0</v>
      </c>
      <c r="J376" s="84" t="b">
        <v>0</v>
      </c>
      <c r="K376" s="84" t="b">
        <v>0</v>
      </c>
      <c r="L376" s="84" t="b">
        <v>0</v>
      </c>
    </row>
    <row r="377" spans="1:12" ht="15">
      <c r="A377" s="84" t="s">
        <v>5121</v>
      </c>
      <c r="B377" s="84" t="s">
        <v>4163</v>
      </c>
      <c r="C377" s="84">
        <v>2</v>
      </c>
      <c r="D377" s="123">
        <v>0.00109104843409983</v>
      </c>
      <c r="E377" s="123">
        <v>1.9670436946040504</v>
      </c>
      <c r="F377" s="84" t="s">
        <v>5390</v>
      </c>
      <c r="G377" s="84" t="b">
        <v>0</v>
      </c>
      <c r="H377" s="84" t="b">
        <v>0</v>
      </c>
      <c r="I377" s="84" t="b">
        <v>0</v>
      </c>
      <c r="J377" s="84" t="b">
        <v>0</v>
      </c>
      <c r="K377" s="84" t="b">
        <v>0</v>
      </c>
      <c r="L377" s="84" t="b">
        <v>0</v>
      </c>
    </row>
    <row r="378" spans="1:12" ht="15">
      <c r="A378" s="84" t="s">
        <v>4969</v>
      </c>
      <c r="B378" s="84" t="s">
        <v>4210</v>
      </c>
      <c r="C378" s="84">
        <v>2</v>
      </c>
      <c r="D378" s="123">
        <v>0.00109104843409983</v>
      </c>
      <c r="E378" s="123">
        <v>1.900096904973437</v>
      </c>
      <c r="F378" s="84" t="s">
        <v>5390</v>
      </c>
      <c r="G378" s="84" t="b">
        <v>0</v>
      </c>
      <c r="H378" s="84" t="b">
        <v>0</v>
      </c>
      <c r="I378" s="84" t="b">
        <v>0</v>
      </c>
      <c r="J378" s="84" t="b">
        <v>0</v>
      </c>
      <c r="K378" s="84" t="b">
        <v>0</v>
      </c>
      <c r="L378" s="84" t="b">
        <v>0</v>
      </c>
    </row>
    <row r="379" spans="1:12" ht="15">
      <c r="A379" s="84" t="s">
        <v>4210</v>
      </c>
      <c r="B379" s="84" t="s">
        <v>4116</v>
      </c>
      <c r="C379" s="84">
        <v>2</v>
      </c>
      <c r="D379" s="123">
        <v>0.00109104843409983</v>
      </c>
      <c r="E379" s="123">
        <v>0.4355647775617953</v>
      </c>
      <c r="F379" s="84" t="s">
        <v>5390</v>
      </c>
      <c r="G379" s="84" t="b">
        <v>0</v>
      </c>
      <c r="H379" s="84" t="b">
        <v>0</v>
      </c>
      <c r="I379" s="84" t="b">
        <v>0</v>
      </c>
      <c r="J379" s="84" t="b">
        <v>0</v>
      </c>
      <c r="K379" s="84" t="b">
        <v>0</v>
      </c>
      <c r="L379" s="84" t="b">
        <v>0</v>
      </c>
    </row>
    <row r="380" spans="1:12" ht="15">
      <c r="A380" s="84" t="s">
        <v>4123</v>
      </c>
      <c r="B380" s="84" t="s">
        <v>5091</v>
      </c>
      <c r="C380" s="84">
        <v>2</v>
      </c>
      <c r="D380" s="123">
        <v>0.00109104843409983</v>
      </c>
      <c r="E380" s="123">
        <v>2.4789270555829246</v>
      </c>
      <c r="F380" s="84" t="s">
        <v>5390</v>
      </c>
      <c r="G380" s="84" t="b">
        <v>0</v>
      </c>
      <c r="H380" s="84" t="b">
        <v>0</v>
      </c>
      <c r="I380" s="84" t="b">
        <v>0</v>
      </c>
      <c r="J380" s="84" t="b">
        <v>0</v>
      </c>
      <c r="K380" s="84" t="b">
        <v>0</v>
      </c>
      <c r="L380" s="84" t="b">
        <v>0</v>
      </c>
    </row>
    <row r="381" spans="1:12" ht="15">
      <c r="A381" s="84" t="s">
        <v>5091</v>
      </c>
      <c r="B381" s="84" t="s">
        <v>5316</v>
      </c>
      <c r="C381" s="84">
        <v>2</v>
      </c>
      <c r="D381" s="123">
        <v>0.00109104843409983</v>
      </c>
      <c r="E381" s="123">
        <v>3.080987046910887</v>
      </c>
      <c r="F381" s="84" t="s">
        <v>5390</v>
      </c>
      <c r="G381" s="84" t="b">
        <v>0</v>
      </c>
      <c r="H381" s="84" t="b">
        <v>0</v>
      </c>
      <c r="I381" s="84" t="b">
        <v>0</v>
      </c>
      <c r="J381" s="84" t="b">
        <v>0</v>
      </c>
      <c r="K381" s="84" t="b">
        <v>0</v>
      </c>
      <c r="L381" s="84" t="b">
        <v>0</v>
      </c>
    </row>
    <row r="382" spans="1:12" ht="15">
      <c r="A382" s="84" t="s">
        <v>5316</v>
      </c>
      <c r="B382" s="84" t="s">
        <v>5317</v>
      </c>
      <c r="C382" s="84">
        <v>2</v>
      </c>
      <c r="D382" s="123">
        <v>0.00109104843409983</v>
      </c>
      <c r="E382" s="123">
        <v>3.2570783059665684</v>
      </c>
      <c r="F382" s="84" t="s">
        <v>5390</v>
      </c>
      <c r="G382" s="84" t="b">
        <v>0</v>
      </c>
      <c r="H382" s="84" t="b">
        <v>0</v>
      </c>
      <c r="I382" s="84" t="b">
        <v>0</v>
      </c>
      <c r="J382" s="84" t="b">
        <v>0</v>
      </c>
      <c r="K382" s="84" t="b">
        <v>0</v>
      </c>
      <c r="L382" s="84" t="b">
        <v>0</v>
      </c>
    </row>
    <row r="383" spans="1:12" ht="15">
      <c r="A383" s="84" t="s">
        <v>5317</v>
      </c>
      <c r="B383" s="84" t="s">
        <v>5318</v>
      </c>
      <c r="C383" s="84">
        <v>2</v>
      </c>
      <c r="D383" s="123">
        <v>0.00109104843409983</v>
      </c>
      <c r="E383" s="123">
        <v>3.2570783059665684</v>
      </c>
      <c r="F383" s="84" t="s">
        <v>5390</v>
      </c>
      <c r="G383" s="84" t="b">
        <v>0</v>
      </c>
      <c r="H383" s="84" t="b">
        <v>0</v>
      </c>
      <c r="I383" s="84" t="b">
        <v>0</v>
      </c>
      <c r="J383" s="84" t="b">
        <v>0</v>
      </c>
      <c r="K383" s="84" t="b">
        <v>0</v>
      </c>
      <c r="L383" s="84" t="b">
        <v>0</v>
      </c>
    </row>
    <row r="384" spans="1:12" ht="15">
      <c r="A384" s="84" t="s">
        <v>5318</v>
      </c>
      <c r="B384" s="84" t="s">
        <v>5140</v>
      </c>
      <c r="C384" s="84">
        <v>2</v>
      </c>
      <c r="D384" s="123">
        <v>0.00109104843409983</v>
      </c>
      <c r="E384" s="123">
        <v>3.080987046910887</v>
      </c>
      <c r="F384" s="84" t="s">
        <v>5390</v>
      </c>
      <c r="G384" s="84" t="b">
        <v>0</v>
      </c>
      <c r="H384" s="84" t="b">
        <v>0</v>
      </c>
      <c r="I384" s="84" t="b">
        <v>0</v>
      </c>
      <c r="J384" s="84" t="b">
        <v>0</v>
      </c>
      <c r="K384" s="84" t="b">
        <v>0</v>
      </c>
      <c r="L384" s="84" t="b">
        <v>0</v>
      </c>
    </row>
    <row r="385" spans="1:12" ht="15">
      <c r="A385" s="84" t="s">
        <v>5140</v>
      </c>
      <c r="B385" s="84" t="s">
        <v>4977</v>
      </c>
      <c r="C385" s="84">
        <v>2</v>
      </c>
      <c r="D385" s="123">
        <v>0.00109104843409983</v>
      </c>
      <c r="E385" s="123">
        <v>2.603865792191225</v>
      </c>
      <c r="F385" s="84" t="s">
        <v>5390</v>
      </c>
      <c r="G385" s="84" t="b">
        <v>0</v>
      </c>
      <c r="H385" s="84" t="b">
        <v>0</v>
      </c>
      <c r="I385" s="84" t="b">
        <v>0</v>
      </c>
      <c r="J385" s="84" t="b">
        <v>0</v>
      </c>
      <c r="K385" s="84" t="b">
        <v>0</v>
      </c>
      <c r="L385" s="84" t="b">
        <v>0</v>
      </c>
    </row>
    <row r="386" spans="1:12" ht="15">
      <c r="A386" s="84" t="s">
        <v>4147</v>
      </c>
      <c r="B386" s="84" t="s">
        <v>5015</v>
      </c>
      <c r="C386" s="84">
        <v>2</v>
      </c>
      <c r="D386" s="123">
        <v>0.00109104843409983</v>
      </c>
      <c r="E386" s="123">
        <v>0.840022006847458</v>
      </c>
      <c r="F386" s="84" t="s">
        <v>5390</v>
      </c>
      <c r="G386" s="84" t="b">
        <v>0</v>
      </c>
      <c r="H386" s="84" t="b">
        <v>1</v>
      </c>
      <c r="I386" s="84" t="b">
        <v>0</v>
      </c>
      <c r="J386" s="84" t="b">
        <v>0</v>
      </c>
      <c r="K386" s="84" t="b">
        <v>0</v>
      </c>
      <c r="L386" s="84" t="b">
        <v>0</v>
      </c>
    </row>
    <row r="387" spans="1:12" ht="15">
      <c r="A387" s="84" t="s">
        <v>292</v>
      </c>
      <c r="B387" s="84" t="s">
        <v>5141</v>
      </c>
      <c r="C387" s="84">
        <v>2</v>
      </c>
      <c r="D387" s="123">
        <v>0.00109104843409983</v>
      </c>
      <c r="E387" s="123">
        <v>3.2570783059665684</v>
      </c>
      <c r="F387" s="84" t="s">
        <v>5390</v>
      </c>
      <c r="G387" s="84" t="b">
        <v>0</v>
      </c>
      <c r="H387" s="84" t="b">
        <v>0</v>
      </c>
      <c r="I387" s="84" t="b">
        <v>0</v>
      </c>
      <c r="J387" s="84" t="b">
        <v>0</v>
      </c>
      <c r="K387" s="84" t="b">
        <v>0</v>
      </c>
      <c r="L387" s="84" t="b">
        <v>0</v>
      </c>
    </row>
    <row r="388" spans="1:12" ht="15">
      <c r="A388" s="84" t="s">
        <v>5320</v>
      </c>
      <c r="B388" s="84" t="s">
        <v>4933</v>
      </c>
      <c r="C388" s="84">
        <v>2</v>
      </c>
      <c r="D388" s="123">
        <v>0.00109104843409983</v>
      </c>
      <c r="E388" s="123">
        <v>2.4119802659523115</v>
      </c>
      <c r="F388" s="84" t="s">
        <v>5390</v>
      </c>
      <c r="G388" s="84" t="b">
        <v>1</v>
      </c>
      <c r="H388" s="84" t="b">
        <v>0</v>
      </c>
      <c r="I388" s="84" t="b">
        <v>0</v>
      </c>
      <c r="J388" s="84" t="b">
        <v>0</v>
      </c>
      <c r="K388" s="84" t="b">
        <v>0</v>
      </c>
      <c r="L388" s="84" t="b">
        <v>0</v>
      </c>
    </row>
    <row r="389" spans="1:12" ht="15">
      <c r="A389" s="84" t="s">
        <v>4190</v>
      </c>
      <c r="B389" s="84" t="s">
        <v>4185</v>
      </c>
      <c r="C389" s="84">
        <v>2</v>
      </c>
      <c r="D389" s="123">
        <v>0.00109104843409983</v>
      </c>
      <c r="E389" s="123">
        <v>1.745194944987694</v>
      </c>
      <c r="F389" s="84" t="s">
        <v>5390</v>
      </c>
      <c r="G389" s="84" t="b">
        <v>0</v>
      </c>
      <c r="H389" s="84" t="b">
        <v>0</v>
      </c>
      <c r="I389" s="84" t="b">
        <v>0</v>
      </c>
      <c r="J389" s="84" t="b">
        <v>0</v>
      </c>
      <c r="K389" s="84" t="b">
        <v>0</v>
      </c>
      <c r="L389" s="84" t="b">
        <v>0</v>
      </c>
    </row>
    <row r="390" spans="1:12" ht="15">
      <c r="A390" s="84" t="s">
        <v>5322</v>
      </c>
      <c r="B390" s="84" t="s">
        <v>5323</v>
      </c>
      <c r="C390" s="84">
        <v>2</v>
      </c>
      <c r="D390" s="123">
        <v>0.00109104843409983</v>
      </c>
      <c r="E390" s="123">
        <v>3.2570783059665684</v>
      </c>
      <c r="F390" s="84" t="s">
        <v>5390</v>
      </c>
      <c r="G390" s="84" t="b">
        <v>0</v>
      </c>
      <c r="H390" s="84" t="b">
        <v>0</v>
      </c>
      <c r="I390" s="84" t="b">
        <v>0</v>
      </c>
      <c r="J390" s="84" t="b">
        <v>0</v>
      </c>
      <c r="K390" s="84" t="b">
        <v>0</v>
      </c>
      <c r="L390" s="84" t="b">
        <v>0</v>
      </c>
    </row>
    <row r="391" spans="1:12" ht="15">
      <c r="A391" s="84" t="s">
        <v>5323</v>
      </c>
      <c r="B391" s="84" t="s">
        <v>4116</v>
      </c>
      <c r="C391" s="84">
        <v>2</v>
      </c>
      <c r="D391" s="123">
        <v>0.00109104843409983</v>
      </c>
      <c r="E391" s="123">
        <v>1.248478134204651</v>
      </c>
      <c r="F391" s="84" t="s">
        <v>5390</v>
      </c>
      <c r="G391" s="84" t="b">
        <v>0</v>
      </c>
      <c r="H391" s="84" t="b">
        <v>0</v>
      </c>
      <c r="I391" s="84" t="b">
        <v>0</v>
      </c>
      <c r="J391" s="84" t="b">
        <v>0</v>
      </c>
      <c r="K391" s="84" t="b">
        <v>0</v>
      </c>
      <c r="L391" s="84" t="b">
        <v>0</v>
      </c>
    </row>
    <row r="392" spans="1:12" ht="15">
      <c r="A392" s="84" t="s">
        <v>4988</v>
      </c>
      <c r="B392" s="84" t="s">
        <v>5324</v>
      </c>
      <c r="C392" s="84">
        <v>2</v>
      </c>
      <c r="D392" s="123">
        <v>0.00109104843409983</v>
      </c>
      <c r="E392" s="123">
        <v>2.779957051246906</v>
      </c>
      <c r="F392" s="84" t="s">
        <v>5390</v>
      </c>
      <c r="G392" s="84" t="b">
        <v>0</v>
      </c>
      <c r="H392" s="84" t="b">
        <v>0</v>
      </c>
      <c r="I392" s="84" t="b">
        <v>0</v>
      </c>
      <c r="J392" s="84" t="b">
        <v>0</v>
      </c>
      <c r="K392" s="84" t="b">
        <v>1</v>
      </c>
      <c r="L392" s="84" t="b">
        <v>0</v>
      </c>
    </row>
    <row r="393" spans="1:12" ht="15">
      <c r="A393" s="84" t="s">
        <v>5324</v>
      </c>
      <c r="B393" s="84" t="s">
        <v>4942</v>
      </c>
      <c r="C393" s="84">
        <v>2</v>
      </c>
      <c r="D393" s="123">
        <v>0.00109104843409983</v>
      </c>
      <c r="E393" s="123">
        <v>2.5581083016305497</v>
      </c>
      <c r="F393" s="84" t="s">
        <v>5390</v>
      </c>
      <c r="G393" s="84" t="b">
        <v>0</v>
      </c>
      <c r="H393" s="84" t="b">
        <v>1</v>
      </c>
      <c r="I393" s="84" t="b">
        <v>0</v>
      </c>
      <c r="J393" s="84" t="b">
        <v>0</v>
      </c>
      <c r="K393" s="84" t="b">
        <v>0</v>
      </c>
      <c r="L393" s="84" t="b">
        <v>0</v>
      </c>
    </row>
    <row r="394" spans="1:12" ht="15">
      <c r="A394" s="84" t="s">
        <v>4942</v>
      </c>
      <c r="B394" s="84" t="s">
        <v>4147</v>
      </c>
      <c r="C394" s="84">
        <v>2</v>
      </c>
      <c r="D394" s="123">
        <v>0.00109104843409983</v>
      </c>
      <c r="E394" s="123">
        <v>0.46749759380214295</v>
      </c>
      <c r="F394" s="84" t="s">
        <v>5390</v>
      </c>
      <c r="G394" s="84" t="b">
        <v>0</v>
      </c>
      <c r="H394" s="84" t="b">
        <v>0</v>
      </c>
      <c r="I394" s="84" t="b">
        <v>0</v>
      </c>
      <c r="J394" s="84" t="b">
        <v>0</v>
      </c>
      <c r="K394" s="84" t="b">
        <v>1</v>
      </c>
      <c r="L394" s="84" t="b">
        <v>0</v>
      </c>
    </row>
    <row r="395" spans="1:12" ht="15">
      <c r="A395" s="84" t="s">
        <v>4937</v>
      </c>
      <c r="B395" s="84" t="s">
        <v>5325</v>
      </c>
      <c r="C395" s="84">
        <v>2</v>
      </c>
      <c r="D395" s="123">
        <v>0.00109104843409983</v>
      </c>
      <c r="E395" s="123">
        <v>2.4441649493237128</v>
      </c>
      <c r="F395" s="84" t="s">
        <v>5390</v>
      </c>
      <c r="G395" s="84" t="b">
        <v>0</v>
      </c>
      <c r="H395" s="84" t="b">
        <v>0</v>
      </c>
      <c r="I395" s="84" t="b">
        <v>0</v>
      </c>
      <c r="J395" s="84" t="b">
        <v>0</v>
      </c>
      <c r="K395" s="84" t="b">
        <v>0</v>
      </c>
      <c r="L395" s="84" t="b">
        <v>0</v>
      </c>
    </row>
    <row r="396" spans="1:12" ht="15">
      <c r="A396" s="84" t="s">
        <v>5325</v>
      </c>
      <c r="B396" s="84" t="s">
        <v>5096</v>
      </c>
      <c r="C396" s="84">
        <v>2</v>
      </c>
      <c r="D396" s="123">
        <v>0.00109104843409983</v>
      </c>
      <c r="E396" s="123">
        <v>3.080987046910887</v>
      </c>
      <c r="F396" s="84" t="s">
        <v>5390</v>
      </c>
      <c r="G396" s="84" t="b">
        <v>0</v>
      </c>
      <c r="H396" s="84" t="b">
        <v>0</v>
      </c>
      <c r="I396" s="84" t="b">
        <v>0</v>
      </c>
      <c r="J396" s="84" t="b">
        <v>0</v>
      </c>
      <c r="K396" s="84" t="b">
        <v>1</v>
      </c>
      <c r="L396" s="84" t="b">
        <v>0</v>
      </c>
    </row>
    <row r="397" spans="1:12" ht="15">
      <c r="A397" s="84" t="s">
        <v>5096</v>
      </c>
      <c r="B397" s="84" t="s">
        <v>5326</v>
      </c>
      <c r="C397" s="84">
        <v>2</v>
      </c>
      <c r="D397" s="123">
        <v>0.00109104843409983</v>
      </c>
      <c r="E397" s="123">
        <v>3.080987046910887</v>
      </c>
      <c r="F397" s="84" t="s">
        <v>5390</v>
      </c>
      <c r="G397" s="84" t="b">
        <v>0</v>
      </c>
      <c r="H397" s="84" t="b">
        <v>1</v>
      </c>
      <c r="I397" s="84" t="b">
        <v>0</v>
      </c>
      <c r="J397" s="84" t="b">
        <v>0</v>
      </c>
      <c r="K397" s="84" t="b">
        <v>0</v>
      </c>
      <c r="L397" s="84" t="b">
        <v>0</v>
      </c>
    </row>
    <row r="398" spans="1:12" ht="15">
      <c r="A398" s="84" t="s">
        <v>4964</v>
      </c>
      <c r="B398" s="84" t="s">
        <v>4116</v>
      </c>
      <c r="C398" s="84">
        <v>2</v>
      </c>
      <c r="D398" s="123">
        <v>0.00109104843409983</v>
      </c>
      <c r="E398" s="123">
        <v>0.7044100898543753</v>
      </c>
      <c r="F398" s="84" t="s">
        <v>5390</v>
      </c>
      <c r="G398" s="84" t="b">
        <v>0</v>
      </c>
      <c r="H398" s="84" t="b">
        <v>0</v>
      </c>
      <c r="I398" s="84" t="b">
        <v>0</v>
      </c>
      <c r="J398" s="84" t="b">
        <v>0</v>
      </c>
      <c r="K398" s="84" t="b">
        <v>0</v>
      </c>
      <c r="L398" s="84" t="b">
        <v>0</v>
      </c>
    </row>
    <row r="399" spans="1:12" ht="15">
      <c r="A399" s="84" t="s">
        <v>4147</v>
      </c>
      <c r="B399" s="84" t="s">
        <v>5330</v>
      </c>
      <c r="C399" s="84">
        <v>2</v>
      </c>
      <c r="D399" s="123">
        <v>0.00109104843409983</v>
      </c>
      <c r="E399" s="123">
        <v>1.2379620155194955</v>
      </c>
      <c r="F399" s="84" t="s">
        <v>5390</v>
      </c>
      <c r="G399" s="84" t="b">
        <v>0</v>
      </c>
      <c r="H399" s="84" t="b">
        <v>1</v>
      </c>
      <c r="I399" s="84" t="b">
        <v>0</v>
      </c>
      <c r="J399" s="84" t="b">
        <v>0</v>
      </c>
      <c r="K399" s="84" t="b">
        <v>1</v>
      </c>
      <c r="L399" s="84" t="b">
        <v>0</v>
      </c>
    </row>
    <row r="400" spans="1:12" ht="15">
      <c r="A400" s="84" t="s">
        <v>5330</v>
      </c>
      <c r="B400" s="84" t="s">
        <v>4937</v>
      </c>
      <c r="C400" s="84">
        <v>2</v>
      </c>
      <c r="D400" s="123">
        <v>0.00109104843409983</v>
      </c>
      <c r="E400" s="123">
        <v>2.4441649493237128</v>
      </c>
      <c r="F400" s="84" t="s">
        <v>5390</v>
      </c>
      <c r="G400" s="84" t="b">
        <v>0</v>
      </c>
      <c r="H400" s="84" t="b">
        <v>1</v>
      </c>
      <c r="I400" s="84" t="b">
        <v>0</v>
      </c>
      <c r="J400" s="84" t="b">
        <v>0</v>
      </c>
      <c r="K400" s="84" t="b">
        <v>0</v>
      </c>
      <c r="L400" s="84" t="b">
        <v>0</v>
      </c>
    </row>
    <row r="401" spans="1:12" ht="15">
      <c r="A401" s="84" t="s">
        <v>4937</v>
      </c>
      <c r="B401" s="84" t="s">
        <v>280</v>
      </c>
      <c r="C401" s="84">
        <v>2</v>
      </c>
      <c r="D401" s="123">
        <v>0.00109104843409983</v>
      </c>
      <c r="E401" s="123">
        <v>2.4441649493237128</v>
      </c>
      <c r="F401" s="84" t="s">
        <v>5390</v>
      </c>
      <c r="G401" s="84" t="b">
        <v>0</v>
      </c>
      <c r="H401" s="84" t="b">
        <v>0</v>
      </c>
      <c r="I401" s="84" t="b">
        <v>0</v>
      </c>
      <c r="J401" s="84" t="b">
        <v>0</v>
      </c>
      <c r="K401" s="84" t="b">
        <v>0</v>
      </c>
      <c r="L401" s="84" t="b">
        <v>0</v>
      </c>
    </row>
    <row r="402" spans="1:12" ht="15">
      <c r="A402" s="84" t="s">
        <v>280</v>
      </c>
      <c r="B402" s="84" t="s">
        <v>5331</v>
      </c>
      <c r="C402" s="84">
        <v>2</v>
      </c>
      <c r="D402" s="123">
        <v>0.00109104843409983</v>
      </c>
      <c r="E402" s="123">
        <v>3.2570783059665684</v>
      </c>
      <c r="F402" s="84" t="s">
        <v>5390</v>
      </c>
      <c r="G402" s="84" t="b">
        <v>0</v>
      </c>
      <c r="H402" s="84" t="b">
        <v>0</v>
      </c>
      <c r="I402" s="84" t="b">
        <v>0</v>
      </c>
      <c r="J402" s="84" t="b">
        <v>0</v>
      </c>
      <c r="K402" s="84" t="b">
        <v>0</v>
      </c>
      <c r="L402" s="84" t="b">
        <v>0</v>
      </c>
    </row>
    <row r="403" spans="1:12" ht="15">
      <c r="A403" s="84" t="s">
        <v>5331</v>
      </c>
      <c r="B403" s="84" t="s">
        <v>5332</v>
      </c>
      <c r="C403" s="84">
        <v>2</v>
      </c>
      <c r="D403" s="123">
        <v>0.00109104843409983</v>
      </c>
      <c r="E403" s="123">
        <v>3.2570783059665684</v>
      </c>
      <c r="F403" s="84" t="s">
        <v>5390</v>
      </c>
      <c r="G403" s="84" t="b">
        <v>0</v>
      </c>
      <c r="H403" s="84" t="b">
        <v>0</v>
      </c>
      <c r="I403" s="84" t="b">
        <v>0</v>
      </c>
      <c r="J403" s="84" t="b">
        <v>0</v>
      </c>
      <c r="K403" s="84" t="b">
        <v>0</v>
      </c>
      <c r="L403" s="84" t="b">
        <v>0</v>
      </c>
    </row>
    <row r="404" spans="1:12" ht="15">
      <c r="A404" s="84" t="s">
        <v>5336</v>
      </c>
      <c r="B404" s="84" t="s">
        <v>4953</v>
      </c>
      <c r="C404" s="84">
        <v>2</v>
      </c>
      <c r="D404" s="123">
        <v>0.00109104843409983</v>
      </c>
      <c r="E404" s="123">
        <v>2.603865792191225</v>
      </c>
      <c r="F404" s="84" t="s">
        <v>5390</v>
      </c>
      <c r="G404" s="84" t="b">
        <v>0</v>
      </c>
      <c r="H404" s="84" t="b">
        <v>0</v>
      </c>
      <c r="I404" s="84" t="b">
        <v>0</v>
      </c>
      <c r="J404" s="84" t="b">
        <v>0</v>
      </c>
      <c r="K404" s="84" t="b">
        <v>0</v>
      </c>
      <c r="L404" s="84" t="b">
        <v>0</v>
      </c>
    </row>
    <row r="405" spans="1:12" ht="15">
      <c r="A405" s="84" t="s">
        <v>4953</v>
      </c>
      <c r="B405" s="84" t="s">
        <v>5147</v>
      </c>
      <c r="C405" s="84">
        <v>2</v>
      </c>
      <c r="D405" s="123">
        <v>0.00109104843409983</v>
      </c>
      <c r="E405" s="123">
        <v>2.4277745331355436</v>
      </c>
      <c r="F405" s="84" t="s">
        <v>5390</v>
      </c>
      <c r="G405" s="84" t="b">
        <v>0</v>
      </c>
      <c r="H405" s="84" t="b">
        <v>0</v>
      </c>
      <c r="I405" s="84" t="b">
        <v>0</v>
      </c>
      <c r="J405" s="84" t="b">
        <v>0</v>
      </c>
      <c r="K405" s="84" t="b">
        <v>0</v>
      </c>
      <c r="L405" s="84" t="b">
        <v>0</v>
      </c>
    </row>
    <row r="406" spans="1:12" ht="15">
      <c r="A406" s="84" t="s">
        <v>5147</v>
      </c>
      <c r="B406" s="84" t="s">
        <v>4998</v>
      </c>
      <c r="C406" s="84">
        <v>2</v>
      </c>
      <c r="D406" s="123">
        <v>0.00109104843409983</v>
      </c>
      <c r="E406" s="123">
        <v>2.6830470382388496</v>
      </c>
      <c r="F406" s="84" t="s">
        <v>5390</v>
      </c>
      <c r="G406" s="84" t="b">
        <v>0</v>
      </c>
      <c r="H406" s="84" t="b">
        <v>0</v>
      </c>
      <c r="I406" s="84" t="b">
        <v>0</v>
      </c>
      <c r="J406" s="84" t="b">
        <v>0</v>
      </c>
      <c r="K406" s="84" t="b">
        <v>0</v>
      </c>
      <c r="L406" s="84" t="b">
        <v>0</v>
      </c>
    </row>
    <row r="407" spans="1:12" ht="15">
      <c r="A407" s="84" t="s">
        <v>4998</v>
      </c>
      <c r="B407" s="84" t="s">
        <v>5337</v>
      </c>
      <c r="C407" s="84">
        <v>2</v>
      </c>
      <c r="D407" s="123">
        <v>0.00109104843409983</v>
      </c>
      <c r="E407" s="123">
        <v>2.859138297294531</v>
      </c>
      <c r="F407" s="84" t="s">
        <v>5390</v>
      </c>
      <c r="G407" s="84" t="b">
        <v>0</v>
      </c>
      <c r="H407" s="84" t="b">
        <v>0</v>
      </c>
      <c r="I407" s="84" t="b">
        <v>0</v>
      </c>
      <c r="J407" s="84" t="b">
        <v>0</v>
      </c>
      <c r="K407" s="84" t="b">
        <v>0</v>
      </c>
      <c r="L407" s="84" t="b">
        <v>0</v>
      </c>
    </row>
    <row r="408" spans="1:12" ht="15">
      <c r="A408" s="84" t="s">
        <v>5337</v>
      </c>
      <c r="B408" s="84" t="s">
        <v>4982</v>
      </c>
      <c r="C408" s="84">
        <v>2</v>
      </c>
      <c r="D408" s="123">
        <v>0.00109104843409983</v>
      </c>
      <c r="E408" s="123">
        <v>2.779957051246906</v>
      </c>
      <c r="F408" s="84" t="s">
        <v>5390</v>
      </c>
      <c r="G408" s="84" t="b">
        <v>0</v>
      </c>
      <c r="H408" s="84" t="b">
        <v>0</v>
      </c>
      <c r="I408" s="84" t="b">
        <v>0</v>
      </c>
      <c r="J408" s="84" t="b">
        <v>0</v>
      </c>
      <c r="K408" s="84" t="b">
        <v>0</v>
      </c>
      <c r="L408" s="84" t="b">
        <v>0</v>
      </c>
    </row>
    <row r="409" spans="1:12" ht="15">
      <c r="A409" s="84" t="s">
        <v>4982</v>
      </c>
      <c r="B409" s="84" t="s">
        <v>4944</v>
      </c>
      <c r="C409" s="84">
        <v>2</v>
      </c>
      <c r="D409" s="123">
        <v>0.00109104843409983</v>
      </c>
      <c r="E409" s="123">
        <v>2.080987046910887</v>
      </c>
      <c r="F409" s="84" t="s">
        <v>5390</v>
      </c>
      <c r="G409" s="84" t="b">
        <v>0</v>
      </c>
      <c r="H409" s="84" t="b">
        <v>0</v>
      </c>
      <c r="I409" s="84" t="b">
        <v>0</v>
      </c>
      <c r="J409" s="84" t="b">
        <v>0</v>
      </c>
      <c r="K409" s="84" t="b">
        <v>0</v>
      </c>
      <c r="L409" s="84" t="b">
        <v>0</v>
      </c>
    </row>
    <row r="410" spans="1:12" ht="15">
      <c r="A410" s="84" t="s">
        <v>4944</v>
      </c>
      <c r="B410" s="84" t="s">
        <v>5048</v>
      </c>
      <c r="C410" s="84">
        <v>2</v>
      </c>
      <c r="D410" s="123">
        <v>0.00109104843409983</v>
      </c>
      <c r="E410" s="123">
        <v>2.2570783059665684</v>
      </c>
      <c r="F410" s="84" t="s">
        <v>5390</v>
      </c>
      <c r="G410" s="84" t="b">
        <v>0</v>
      </c>
      <c r="H410" s="84" t="b">
        <v>0</v>
      </c>
      <c r="I410" s="84" t="b">
        <v>0</v>
      </c>
      <c r="J410" s="84" t="b">
        <v>0</v>
      </c>
      <c r="K410" s="84" t="b">
        <v>0</v>
      </c>
      <c r="L410" s="84" t="b">
        <v>0</v>
      </c>
    </row>
    <row r="411" spans="1:12" ht="15">
      <c r="A411" s="84" t="s">
        <v>5048</v>
      </c>
      <c r="B411" s="84" t="s">
        <v>5338</v>
      </c>
      <c r="C411" s="84">
        <v>2</v>
      </c>
      <c r="D411" s="123">
        <v>0.00109104843409983</v>
      </c>
      <c r="E411" s="123">
        <v>2.956048310302587</v>
      </c>
      <c r="F411" s="84" t="s">
        <v>5390</v>
      </c>
      <c r="G411" s="84" t="b">
        <v>0</v>
      </c>
      <c r="H411" s="84" t="b">
        <v>0</v>
      </c>
      <c r="I411" s="84" t="b">
        <v>0</v>
      </c>
      <c r="J411" s="84" t="b">
        <v>0</v>
      </c>
      <c r="K411" s="84" t="b">
        <v>0</v>
      </c>
      <c r="L411" s="84" t="b">
        <v>0</v>
      </c>
    </row>
    <row r="412" spans="1:12" ht="15">
      <c r="A412" s="84" t="s">
        <v>5338</v>
      </c>
      <c r="B412" s="84" t="s">
        <v>5339</v>
      </c>
      <c r="C412" s="84">
        <v>2</v>
      </c>
      <c r="D412" s="123">
        <v>0.00109104843409983</v>
      </c>
      <c r="E412" s="123">
        <v>3.2570783059665684</v>
      </c>
      <c r="F412" s="84" t="s">
        <v>5390</v>
      </c>
      <c r="G412" s="84" t="b">
        <v>0</v>
      </c>
      <c r="H412" s="84" t="b">
        <v>0</v>
      </c>
      <c r="I412" s="84" t="b">
        <v>0</v>
      </c>
      <c r="J412" s="84" t="b">
        <v>0</v>
      </c>
      <c r="K412" s="84" t="b">
        <v>0</v>
      </c>
      <c r="L412" s="84" t="b">
        <v>0</v>
      </c>
    </row>
    <row r="413" spans="1:12" ht="15">
      <c r="A413" s="84" t="s">
        <v>5339</v>
      </c>
      <c r="B413" s="84" t="s">
        <v>5135</v>
      </c>
      <c r="C413" s="84">
        <v>2</v>
      </c>
      <c r="D413" s="123">
        <v>0.00109104843409983</v>
      </c>
      <c r="E413" s="123">
        <v>3.080987046910887</v>
      </c>
      <c r="F413" s="84" t="s">
        <v>5390</v>
      </c>
      <c r="G413" s="84" t="b">
        <v>0</v>
      </c>
      <c r="H413" s="84" t="b">
        <v>0</v>
      </c>
      <c r="I413" s="84" t="b">
        <v>0</v>
      </c>
      <c r="J413" s="84" t="b">
        <v>0</v>
      </c>
      <c r="K413" s="84" t="b">
        <v>0</v>
      </c>
      <c r="L413" s="84" t="b">
        <v>0</v>
      </c>
    </row>
    <row r="414" spans="1:12" ht="15">
      <c r="A414" s="84" t="s">
        <v>5135</v>
      </c>
      <c r="B414" s="84" t="s">
        <v>4116</v>
      </c>
      <c r="C414" s="84">
        <v>2</v>
      </c>
      <c r="D414" s="123">
        <v>0.00109104843409983</v>
      </c>
      <c r="E414" s="123">
        <v>1.0723868751489696</v>
      </c>
      <c r="F414" s="84" t="s">
        <v>5390</v>
      </c>
      <c r="G414" s="84" t="b">
        <v>0</v>
      </c>
      <c r="H414" s="84" t="b">
        <v>0</v>
      </c>
      <c r="I414" s="84" t="b">
        <v>0</v>
      </c>
      <c r="J414" s="84" t="b">
        <v>0</v>
      </c>
      <c r="K414" s="84" t="b">
        <v>0</v>
      </c>
      <c r="L414" s="84" t="b">
        <v>0</v>
      </c>
    </row>
    <row r="415" spans="1:12" ht="15">
      <c r="A415" s="84" t="s">
        <v>4147</v>
      </c>
      <c r="B415" s="84" t="s">
        <v>5133</v>
      </c>
      <c r="C415" s="84">
        <v>2</v>
      </c>
      <c r="D415" s="123">
        <v>0.00109104843409983</v>
      </c>
      <c r="E415" s="123">
        <v>1.0618707564638143</v>
      </c>
      <c r="F415" s="84" t="s">
        <v>5390</v>
      </c>
      <c r="G415" s="84" t="b">
        <v>0</v>
      </c>
      <c r="H415" s="84" t="b">
        <v>1</v>
      </c>
      <c r="I415" s="84" t="b">
        <v>0</v>
      </c>
      <c r="J415" s="84" t="b">
        <v>0</v>
      </c>
      <c r="K415" s="84" t="b">
        <v>0</v>
      </c>
      <c r="L415" s="84" t="b">
        <v>0</v>
      </c>
    </row>
    <row r="416" spans="1:12" ht="15">
      <c r="A416" s="84" t="s">
        <v>5133</v>
      </c>
      <c r="B416" s="84" t="s">
        <v>4997</v>
      </c>
      <c r="C416" s="84">
        <v>2</v>
      </c>
      <c r="D416" s="123">
        <v>0.00109104843409983</v>
      </c>
      <c r="E416" s="123">
        <v>2.603865792191225</v>
      </c>
      <c r="F416" s="84" t="s">
        <v>5390</v>
      </c>
      <c r="G416" s="84" t="b">
        <v>0</v>
      </c>
      <c r="H416" s="84" t="b">
        <v>0</v>
      </c>
      <c r="I416" s="84" t="b">
        <v>0</v>
      </c>
      <c r="J416" s="84" t="b">
        <v>0</v>
      </c>
      <c r="K416" s="84" t="b">
        <v>0</v>
      </c>
      <c r="L416" s="84" t="b">
        <v>0</v>
      </c>
    </row>
    <row r="417" spans="1:12" ht="15">
      <c r="A417" s="84" t="s">
        <v>5344</v>
      </c>
      <c r="B417" s="84" t="s">
        <v>5345</v>
      </c>
      <c r="C417" s="84">
        <v>2</v>
      </c>
      <c r="D417" s="123">
        <v>0.00109104843409983</v>
      </c>
      <c r="E417" s="123">
        <v>3.2570783059665684</v>
      </c>
      <c r="F417" s="84" t="s">
        <v>5390</v>
      </c>
      <c r="G417" s="84" t="b">
        <v>0</v>
      </c>
      <c r="H417" s="84" t="b">
        <v>0</v>
      </c>
      <c r="I417" s="84" t="b">
        <v>0</v>
      </c>
      <c r="J417" s="84" t="b">
        <v>0</v>
      </c>
      <c r="K417" s="84" t="b">
        <v>0</v>
      </c>
      <c r="L417" s="84" t="b">
        <v>0</v>
      </c>
    </row>
    <row r="418" spans="1:12" ht="15">
      <c r="A418" s="84" t="s">
        <v>5345</v>
      </c>
      <c r="B418" s="84" t="s">
        <v>1878</v>
      </c>
      <c r="C418" s="84">
        <v>2</v>
      </c>
      <c r="D418" s="123">
        <v>0.00109104843409983</v>
      </c>
      <c r="E418" s="123">
        <v>2.7130102616162928</v>
      </c>
      <c r="F418" s="84" t="s">
        <v>5390</v>
      </c>
      <c r="G418" s="84" t="b">
        <v>0</v>
      </c>
      <c r="H418" s="84" t="b">
        <v>0</v>
      </c>
      <c r="I418" s="84" t="b">
        <v>0</v>
      </c>
      <c r="J418" s="84" t="b">
        <v>0</v>
      </c>
      <c r="K418" s="84" t="b">
        <v>0</v>
      </c>
      <c r="L418" s="84" t="b">
        <v>0</v>
      </c>
    </row>
    <row r="419" spans="1:12" ht="15">
      <c r="A419" s="84" t="s">
        <v>1878</v>
      </c>
      <c r="B419" s="84" t="s">
        <v>5346</v>
      </c>
      <c r="C419" s="84">
        <v>2</v>
      </c>
      <c r="D419" s="123">
        <v>0.00109104843409983</v>
      </c>
      <c r="E419" s="123">
        <v>2.7130102616162928</v>
      </c>
      <c r="F419" s="84" t="s">
        <v>5390</v>
      </c>
      <c r="G419" s="84" t="b">
        <v>0</v>
      </c>
      <c r="H419" s="84" t="b">
        <v>0</v>
      </c>
      <c r="I419" s="84" t="b">
        <v>0</v>
      </c>
      <c r="J419" s="84" t="b">
        <v>0</v>
      </c>
      <c r="K419" s="84" t="b">
        <v>0</v>
      </c>
      <c r="L419" s="84" t="b">
        <v>0</v>
      </c>
    </row>
    <row r="420" spans="1:12" ht="15">
      <c r="A420" s="84" t="s">
        <v>5346</v>
      </c>
      <c r="B420" s="84" t="s">
        <v>5347</v>
      </c>
      <c r="C420" s="84">
        <v>2</v>
      </c>
      <c r="D420" s="123">
        <v>0.00109104843409983</v>
      </c>
      <c r="E420" s="123">
        <v>3.2570783059665684</v>
      </c>
      <c r="F420" s="84" t="s">
        <v>5390</v>
      </c>
      <c r="G420" s="84" t="b">
        <v>0</v>
      </c>
      <c r="H420" s="84" t="b">
        <v>0</v>
      </c>
      <c r="I420" s="84" t="b">
        <v>0</v>
      </c>
      <c r="J420" s="84" t="b">
        <v>0</v>
      </c>
      <c r="K420" s="84" t="b">
        <v>0</v>
      </c>
      <c r="L420" s="84" t="b">
        <v>0</v>
      </c>
    </row>
    <row r="421" spans="1:12" ht="15">
      <c r="A421" s="84" t="s">
        <v>5347</v>
      </c>
      <c r="B421" s="84" t="s">
        <v>4948</v>
      </c>
      <c r="C421" s="84">
        <v>2</v>
      </c>
      <c r="D421" s="123">
        <v>0.00109104843409983</v>
      </c>
      <c r="E421" s="123">
        <v>2.5581083016305497</v>
      </c>
      <c r="F421" s="84" t="s">
        <v>5390</v>
      </c>
      <c r="G421" s="84" t="b">
        <v>0</v>
      </c>
      <c r="H421" s="84" t="b">
        <v>0</v>
      </c>
      <c r="I421" s="84" t="b">
        <v>0</v>
      </c>
      <c r="J421" s="84" t="b">
        <v>0</v>
      </c>
      <c r="K421" s="84" t="b">
        <v>0</v>
      </c>
      <c r="L421" s="84" t="b">
        <v>0</v>
      </c>
    </row>
    <row r="422" spans="1:12" ht="15">
      <c r="A422" s="84" t="s">
        <v>4948</v>
      </c>
      <c r="B422" s="84" t="s">
        <v>4207</v>
      </c>
      <c r="C422" s="84">
        <v>2</v>
      </c>
      <c r="D422" s="123">
        <v>0.00109104843409983</v>
      </c>
      <c r="E422" s="123">
        <v>1.6830470382388496</v>
      </c>
      <c r="F422" s="84" t="s">
        <v>5390</v>
      </c>
      <c r="G422" s="84" t="b">
        <v>0</v>
      </c>
      <c r="H422" s="84" t="b">
        <v>0</v>
      </c>
      <c r="I422" s="84" t="b">
        <v>0</v>
      </c>
      <c r="J422" s="84" t="b">
        <v>0</v>
      </c>
      <c r="K422" s="84" t="b">
        <v>0</v>
      </c>
      <c r="L422" s="84" t="b">
        <v>0</v>
      </c>
    </row>
    <row r="423" spans="1:12" ht="15">
      <c r="A423" s="84" t="s">
        <v>260</v>
      </c>
      <c r="B423" s="84" t="s">
        <v>5051</v>
      </c>
      <c r="C423" s="84">
        <v>2</v>
      </c>
      <c r="D423" s="123">
        <v>0.00109104843409983</v>
      </c>
      <c r="E423" s="123">
        <v>3.080987046910887</v>
      </c>
      <c r="F423" s="84" t="s">
        <v>5390</v>
      </c>
      <c r="G423" s="84" t="b">
        <v>0</v>
      </c>
      <c r="H423" s="84" t="b">
        <v>0</v>
      </c>
      <c r="I423" s="84" t="b">
        <v>0</v>
      </c>
      <c r="J423" s="84" t="b">
        <v>0</v>
      </c>
      <c r="K423" s="84" t="b">
        <v>0</v>
      </c>
      <c r="L423" s="84" t="b">
        <v>0</v>
      </c>
    </row>
    <row r="424" spans="1:12" ht="15">
      <c r="A424" s="84" t="s">
        <v>5350</v>
      </c>
      <c r="B424" s="84" t="s">
        <v>4997</v>
      </c>
      <c r="C424" s="84">
        <v>2</v>
      </c>
      <c r="D424" s="123">
        <v>0.0012465391343394897</v>
      </c>
      <c r="E424" s="123">
        <v>2.779957051246906</v>
      </c>
      <c r="F424" s="84" t="s">
        <v>5390</v>
      </c>
      <c r="G424" s="84" t="b">
        <v>0</v>
      </c>
      <c r="H424" s="84" t="b">
        <v>0</v>
      </c>
      <c r="I424" s="84" t="b">
        <v>0</v>
      </c>
      <c r="J424" s="84" t="b">
        <v>0</v>
      </c>
      <c r="K424" s="84" t="b">
        <v>0</v>
      </c>
      <c r="L424" s="84" t="b">
        <v>0</v>
      </c>
    </row>
    <row r="425" spans="1:12" ht="15">
      <c r="A425" s="84" t="s">
        <v>5353</v>
      </c>
      <c r="B425" s="84" t="s">
        <v>4955</v>
      </c>
      <c r="C425" s="84">
        <v>2</v>
      </c>
      <c r="D425" s="123">
        <v>0.00109104843409983</v>
      </c>
      <c r="E425" s="123">
        <v>2.655018314638606</v>
      </c>
      <c r="F425" s="84" t="s">
        <v>5390</v>
      </c>
      <c r="G425" s="84" t="b">
        <v>0</v>
      </c>
      <c r="H425" s="84" t="b">
        <v>0</v>
      </c>
      <c r="I425" s="84" t="b">
        <v>0</v>
      </c>
      <c r="J425" s="84" t="b">
        <v>0</v>
      </c>
      <c r="K425" s="84" t="b">
        <v>0</v>
      </c>
      <c r="L425" s="84" t="b">
        <v>0</v>
      </c>
    </row>
    <row r="426" spans="1:12" ht="15">
      <c r="A426" s="84" t="s">
        <v>4955</v>
      </c>
      <c r="B426" s="84" t="s">
        <v>4210</v>
      </c>
      <c r="C426" s="84">
        <v>2</v>
      </c>
      <c r="D426" s="123">
        <v>0.00109104843409983</v>
      </c>
      <c r="E426" s="123">
        <v>2.0462249406516753</v>
      </c>
      <c r="F426" s="84" t="s">
        <v>5390</v>
      </c>
      <c r="G426" s="84" t="b">
        <v>0</v>
      </c>
      <c r="H426" s="84" t="b">
        <v>0</v>
      </c>
      <c r="I426" s="84" t="b">
        <v>0</v>
      </c>
      <c r="J426" s="84" t="b">
        <v>0</v>
      </c>
      <c r="K426" s="84" t="b">
        <v>0</v>
      </c>
      <c r="L426" s="84" t="b">
        <v>0</v>
      </c>
    </row>
    <row r="427" spans="1:12" ht="15">
      <c r="A427" s="84" t="s">
        <v>4210</v>
      </c>
      <c r="B427" s="84" t="s">
        <v>5017</v>
      </c>
      <c r="C427" s="84">
        <v>2</v>
      </c>
      <c r="D427" s="123">
        <v>0.00109104843409983</v>
      </c>
      <c r="E427" s="123">
        <v>2.0462249406516753</v>
      </c>
      <c r="F427" s="84" t="s">
        <v>5390</v>
      </c>
      <c r="G427" s="84" t="b">
        <v>0</v>
      </c>
      <c r="H427" s="84" t="b">
        <v>0</v>
      </c>
      <c r="I427" s="84" t="b">
        <v>0</v>
      </c>
      <c r="J427" s="84" t="b">
        <v>0</v>
      </c>
      <c r="K427" s="84" t="b">
        <v>0</v>
      </c>
      <c r="L427" s="84" t="b">
        <v>0</v>
      </c>
    </row>
    <row r="428" spans="1:12" ht="15">
      <c r="A428" s="84" t="s">
        <v>5017</v>
      </c>
      <c r="B428" s="84" t="s">
        <v>5354</v>
      </c>
      <c r="C428" s="84">
        <v>2</v>
      </c>
      <c r="D428" s="123">
        <v>0.00109104843409983</v>
      </c>
      <c r="E428" s="123">
        <v>2.859138297294531</v>
      </c>
      <c r="F428" s="84" t="s">
        <v>5390</v>
      </c>
      <c r="G428" s="84" t="b">
        <v>0</v>
      </c>
      <c r="H428" s="84" t="b">
        <v>0</v>
      </c>
      <c r="I428" s="84" t="b">
        <v>0</v>
      </c>
      <c r="J428" s="84" t="b">
        <v>0</v>
      </c>
      <c r="K428" s="84" t="b">
        <v>0</v>
      </c>
      <c r="L428" s="84" t="b">
        <v>0</v>
      </c>
    </row>
    <row r="429" spans="1:12" ht="15">
      <c r="A429" s="84" t="s">
        <v>5354</v>
      </c>
      <c r="B429" s="84" t="s">
        <v>5355</v>
      </c>
      <c r="C429" s="84">
        <v>2</v>
      </c>
      <c r="D429" s="123">
        <v>0.00109104843409983</v>
      </c>
      <c r="E429" s="123">
        <v>3.2570783059665684</v>
      </c>
      <c r="F429" s="84" t="s">
        <v>5390</v>
      </c>
      <c r="G429" s="84" t="b">
        <v>0</v>
      </c>
      <c r="H429" s="84" t="b">
        <v>0</v>
      </c>
      <c r="I429" s="84" t="b">
        <v>0</v>
      </c>
      <c r="J429" s="84" t="b">
        <v>0</v>
      </c>
      <c r="K429" s="84" t="b">
        <v>0</v>
      </c>
      <c r="L429" s="84" t="b">
        <v>0</v>
      </c>
    </row>
    <row r="430" spans="1:12" ht="15">
      <c r="A430" s="84" t="s">
        <v>5355</v>
      </c>
      <c r="B430" s="84" t="s">
        <v>5356</v>
      </c>
      <c r="C430" s="84">
        <v>2</v>
      </c>
      <c r="D430" s="123">
        <v>0.00109104843409983</v>
      </c>
      <c r="E430" s="123">
        <v>3.2570783059665684</v>
      </c>
      <c r="F430" s="84" t="s">
        <v>5390</v>
      </c>
      <c r="G430" s="84" t="b">
        <v>0</v>
      </c>
      <c r="H430" s="84" t="b">
        <v>0</v>
      </c>
      <c r="I430" s="84" t="b">
        <v>0</v>
      </c>
      <c r="J430" s="84" t="b">
        <v>0</v>
      </c>
      <c r="K430" s="84" t="b">
        <v>0</v>
      </c>
      <c r="L430" s="84" t="b">
        <v>0</v>
      </c>
    </row>
    <row r="431" spans="1:12" ht="15">
      <c r="A431" s="84" t="s">
        <v>5356</v>
      </c>
      <c r="B431" s="84" t="s">
        <v>5151</v>
      </c>
      <c r="C431" s="84">
        <v>2</v>
      </c>
      <c r="D431" s="123">
        <v>0.00109104843409983</v>
      </c>
      <c r="E431" s="123">
        <v>3.080987046910887</v>
      </c>
      <c r="F431" s="84" t="s">
        <v>5390</v>
      </c>
      <c r="G431" s="84" t="b">
        <v>0</v>
      </c>
      <c r="H431" s="84" t="b">
        <v>0</v>
      </c>
      <c r="I431" s="84" t="b">
        <v>0</v>
      </c>
      <c r="J431" s="84" t="b">
        <v>0</v>
      </c>
      <c r="K431" s="84" t="b">
        <v>0</v>
      </c>
      <c r="L431" s="84" t="b">
        <v>0</v>
      </c>
    </row>
    <row r="432" spans="1:12" ht="15">
      <c r="A432" s="84" t="s">
        <v>5151</v>
      </c>
      <c r="B432" s="84" t="s">
        <v>5357</v>
      </c>
      <c r="C432" s="84">
        <v>2</v>
      </c>
      <c r="D432" s="123">
        <v>0.00109104843409983</v>
      </c>
      <c r="E432" s="123">
        <v>3.080987046910887</v>
      </c>
      <c r="F432" s="84" t="s">
        <v>5390</v>
      </c>
      <c r="G432" s="84" t="b">
        <v>0</v>
      </c>
      <c r="H432" s="84" t="b">
        <v>0</v>
      </c>
      <c r="I432" s="84" t="b">
        <v>0</v>
      </c>
      <c r="J432" s="84" t="b">
        <v>0</v>
      </c>
      <c r="K432" s="84" t="b">
        <v>0</v>
      </c>
      <c r="L432" s="84" t="b">
        <v>0</v>
      </c>
    </row>
    <row r="433" spans="1:12" ht="15">
      <c r="A433" s="84" t="s">
        <v>5357</v>
      </c>
      <c r="B433" s="84" t="s">
        <v>5049</v>
      </c>
      <c r="C433" s="84">
        <v>2</v>
      </c>
      <c r="D433" s="123">
        <v>0.00109104843409983</v>
      </c>
      <c r="E433" s="123">
        <v>2.956048310302587</v>
      </c>
      <c r="F433" s="84" t="s">
        <v>5390</v>
      </c>
      <c r="G433" s="84" t="b">
        <v>0</v>
      </c>
      <c r="H433" s="84" t="b">
        <v>0</v>
      </c>
      <c r="I433" s="84" t="b">
        <v>0</v>
      </c>
      <c r="J433" s="84" t="b">
        <v>0</v>
      </c>
      <c r="K433" s="84" t="b">
        <v>0</v>
      </c>
      <c r="L433" s="84" t="b">
        <v>0</v>
      </c>
    </row>
    <row r="434" spans="1:12" ht="15">
      <c r="A434" s="84" t="s">
        <v>5049</v>
      </c>
      <c r="B434" s="84" t="s">
        <v>5358</v>
      </c>
      <c r="C434" s="84">
        <v>2</v>
      </c>
      <c r="D434" s="123">
        <v>0.00109104843409983</v>
      </c>
      <c r="E434" s="123">
        <v>2.956048310302587</v>
      </c>
      <c r="F434" s="84" t="s">
        <v>5390</v>
      </c>
      <c r="G434" s="84" t="b">
        <v>0</v>
      </c>
      <c r="H434" s="84" t="b">
        <v>0</v>
      </c>
      <c r="I434" s="84" t="b">
        <v>0</v>
      </c>
      <c r="J434" s="84" t="b">
        <v>0</v>
      </c>
      <c r="K434" s="84" t="b">
        <v>1</v>
      </c>
      <c r="L434" s="84" t="b">
        <v>0</v>
      </c>
    </row>
    <row r="435" spans="1:12" ht="15">
      <c r="A435" s="84" t="s">
        <v>5358</v>
      </c>
      <c r="B435" s="84" t="s">
        <v>5359</v>
      </c>
      <c r="C435" s="84">
        <v>2</v>
      </c>
      <c r="D435" s="123">
        <v>0.00109104843409983</v>
      </c>
      <c r="E435" s="123">
        <v>3.2570783059665684</v>
      </c>
      <c r="F435" s="84" t="s">
        <v>5390</v>
      </c>
      <c r="G435" s="84" t="b">
        <v>0</v>
      </c>
      <c r="H435" s="84" t="b">
        <v>1</v>
      </c>
      <c r="I435" s="84" t="b">
        <v>0</v>
      </c>
      <c r="J435" s="84" t="b">
        <v>0</v>
      </c>
      <c r="K435" s="84" t="b">
        <v>0</v>
      </c>
      <c r="L435" s="84" t="b">
        <v>0</v>
      </c>
    </row>
    <row r="436" spans="1:12" ht="15">
      <c r="A436" s="84" t="s">
        <v>5359</v>
      </c>
      <c r="B436" s="84" t="s">
        <v>5150</v>
      </c>
      <c r="C436" s="84">
        <v>2</v>
      </c>
      <c r="D436" s="123">
        <v>0.00109104843409983</v>
      </c>
      <c r="E436" s="123">
        <v>3.2570783059665684</v>
      </c>
      <c r="F436" s="84" t="s">
        <v>5390</v>
      </c>
      <c r="G436" s="84" t="b">
        <v>0</v>
      </c>
      <c r="H436" s="84" t="b">
        <v>0</v>
      </c>
      <c r="I436" s="84" t="b">
        <v>0</v>
      </c>
      <c r="J436" s="84" t="b">
        <v>0</v>
      </c>
      <c r="K436" s="84" t="b">
        <v>0</v>
      </c>
      <c r="L436" s="84" t="b">
        <v>0</v>
      </c>
    </row>
    <row r="437" spans="1:12" ht="15">
      <c r="A437" s="84" t="s">
        <v>5150</v>
      </c>
      <c r="B437" s="84" t="s">
        <v>5360</v>
      </c>
      <c r="C437" s="84">
        <v>2</v>
      </c>
      <c r="D437" s="123">
        <v>0.00109104843409983</v>
      </c>
      <c r="E437" s="123">
        <v>3.080987046910887</v>
      </c>
      <c r="F437" s="84" t="s">
        <v>5390</v>
      </c>
      <c r="G437" s="84" t="b">
        <v>0</v>
      </c>
      <c r="H437" s="84" t="b">
        <v>0</v>
      </c>
      <c r="I437" s="84" t="b">
        <v>0</v>
      </c>
      <c r="J437" s="84" t="b">
        <v>0</v>
      </c>
      <c r="K437" s="84" t="b">
        <v>0</v>
      </c>
      <c r="L437" s="84" t="b">
        <v>0</v>
      </c>
    </row>
    <row r="438" spans="1:12" ht="15">
      <c r="A438" s="84" t="s">
        <v>5020</v>
      </c>
      <c r="B438" s="84" t="s">
        <v>949</v>
      </c>
      <c r="C438" s="84">
        <v>2</v>
      </c>
      <c r="D438" s="123">
        <v>0.00109104843409983</v>
      </c>
      <c r="E438" s="123">
        <v>2.3820170425748683</v>
      </c>
      <c r="F438" s="84" t="s">
        <v>5390</v>
      </c>
      <c r="G438" s="84" t="b">
        <v>0</v>
      </c>
      <c r="H438" s="84" t="b">
        <v>0</v>
      </c>
      <c r="I438" s="84" t="b">
        <v>0</v>
      </c>
      <c r="J438" s="84" t="b">
        <v>0</v>
      </c>
      <c r="K438" s="84" t="b">
        <v>0</v>
      </c>
      <c r="L438" s="84" t="b">
        <v>0</v>
      </c>
    </row>
    <row r="439" spans="1:12" ht="15">
      <c r="A439" s="84" t="s">
        <v>4152</v>
      </c>
      <c r="B439" s="84" t="s">
        <v>5109</v>
      </c>
      <c r="C439" s="84">
        <v>2</v>
      </c>
      <c r="D439" s="123">
        <v>0.00109104843409983</v>
      </c>
      <c r="E439" s="123">
        <v>1.950653278415881</v>
      </c>
      <c r="F439" s="84" t="s">
        <v>5390</v>
      </c>
      <c r="G439" s="84" t="b">
        <v>0</v>
      </c>
      <c r="H439" s="84" t="b">
        <v>0</v>
      </c>
      <c r="I439" s="84" t="b">
        <v>0</v>
      </c>
      <c r="J439" s="84" t="b">
        <v>0</v>
      </c>
      <c r="K439" s="84" t="b">
        <v>0</v>
      </c>
      <c r="L439" s="84" t="b">
        <v>0</v>
      </c>
    </row>
    <row r="440" spans="1:12" ht="15">
      <c r="A440" s="84" t="s">
        <v>5109</v>
      </c>
      <c r="B440" s="84" t="s">
        <v>4954</v>
      </c>
      <c r="C440" s="84">
        <v>2</v>
      </c>
      <c r="D440" s="123">
        <v>0.00109104843409983</v>
      </c>
      <c r="E440" s="123">
        <v>2.4277745331355436</v>
      </c>
      <c r="F440" s="84" t="s">
        <v>5390</v>
      </c>
      <c r="G440" s="84" t="b">
        <v>0</v>
      </c>
      <c r="H440" s="84" t="b">
        <v>0</v>
      </c>
      <c r="I440" s="84" t="b">
        <v>0</v>
      </c>
      <c r="J440" s="84" t="b">
        <v>0</v>
      </c>
      <c r="K440" s="84" t="b">
        <v>0</v>
      </c>
      <c r="L440" s="84" t="b">
        <v>0</v>
      </c>
    </row>
    <row r="441" spans="1:12" ht="15">
      <c r="A441" s="84" t="s">
        <v>4954</v>
      </c>
      <c r="B441" s="84" t="s">
        <v>5362</v>
      </c>
      <c r="C441" s="84">
        <v>2</v>
      </c>
      <c r="D441" s="123">
        <v>0.00109104843409983</v>
      </c>
      <c r="E441" s="123">
        <v>2.603865792191225</v>
      </c>
      <c r="F441" s="84" t="s">
        <v>5390</v>
      </c>
      <c r="G441" s="84" t="b">
        <v>0</v>
      </c>
      <c r="H441" s="84" t="b">
        <v>0</v>
      </c>
      <c r="I441" s="84" t="b">
        <v>0</v>
      </c>
      <c r="J441" s="84" t="b">
        <v>0</v>
      </c>
      <c r="K441" s="84" t="b">
        <v>0</v>
      </c>
      <c r="L441" s="84" t="b">
        <v>0</v>
      </c>
    </row>
    <row r="442" spans="1:12" ht="15">
      <c r="A442" s="84" t="s">
        <v>5362</v>
      </c>
      <c r="B442" s="84" t="s">
        <v>5363</v>
      </c>
      <c r="C442" s="84">
        <v>2</v>
      </c>
      <c r="D442" s="123">
        <v>0.00109104843409983</v>
      </c>
      <c r="E442" s="123">
        <v>3.2570783059665684</v>
      </c>
      <c r="F442" s="84" t="s">
        <v>5390</v>
      </c>
      <c r="G442" s="84" t="b">
        <v>0</v>
      </c>
      <c r="H442" s="84" t="b">
        <v>0</v>
      </c>
      <c r="I442" s="84" t="b">
        <v>0</v>
      </c>
      <c r="J442" s="84" t="b">
        <v>0</v>
      </c>
      <c r="K442" s="84" t="b">
        <v>0</v>
      </c>
      <c r="L442" s="84" t="b">
        <v>0</v>
      </c>
    </row>
    <row r="443" spans="1:12" ht="15">
      <c r="A443" s="84" t="s">
        <v>5363</v>
      </c>
      <c r="B443" s="84" t="s">
        <v>5364</v>
      </c>
      <c r="C443" s="84">
        <v>2</v>
      </c>
      <c r="D443" s="123">
        <v>0.00109104843409983</v>
      </c>
      <c r="E443" s="123">
        <v>3.2570783059665684</v>
      </c>
      <c r="F443" s="84" t="s">
        <v>5390</v>
      </c>
      <c r="G443" s="84" t="b">
        <v>0</v>
      </c>
      <c r="H443" s="84" t="b">
        <v>0</v>
      </c>
      <c r="I443" s="84" t="b">
        <v>0</v>
      </c>
      <c r="J443" s="84" t="b">
        <v>0</v>
      </c>
      <c r="K443" s="84" t="b">
        <v>0</v>
      </c>
      <c r="L443" s="84" t="b">
        <v>0</v>
      </c>
    </row>
    <row r="444" spans="1:12" ht="15">
      <c r="A444" s="84" t="s">
        <v>5364</v>
      </c>
      <c r="B444" s="84" t="s">
        <v>4147</v>
      </c>
      <c r="C444" s="84">
        <v>2</v>
      </c>
      <c r="D444" s="123">
        <v>0.00109104843409983</v>
      </c>
      <c r="E444" s="123">
        <v>1.2078602832963867</v>
      </c>
      <c r="F444" s="84" t="s">
        <v>5390</v>
      </c>
      <c r="G444" s="84" t="b">
        <v>0</v>
      </c>
      <c r="H444" s="84" t="b">
        <v>0</v>
      </c>
      <c r="I444" s="84" t="b">
        <v>0</v>
      </c>
      <c r="J444" s="84" t="b">
        <v>0</v>
      </c>
      <c r="K444" s="84" t="b">
        <v>1</v>
      </c>
      <c r="L444" s="84" t="b">
        <v>0</v>
      </c>
    </row>
    <row r="445" spans="1:12" ht="15">
      <c r="A445" s="84" t="s">
        <v>4147</v>
      </c>
      <c r="B445" s="84" t="s">
        <v>5365</v>
      </c>
      <c r="C445" s="84">
        <v>2</v>
      </c>
      <c r="D445" s="123">
        <v>0.00109104843409983</v>
      </c>
      <c r="E445" s="123">
        <v>1.2379620155194955</v>
      </c>
      <c r="F445" s="84" t="s">
        <v>5390</v>
      </c>
      <c r="G445" s="84" t="b">
        <v>0</v>
      </c>
      <c r="H445" s="84" t="b">
        <v>1</v>
      </c>
      <c r="I445" s="84" t="b">
        <v>0</v>
      </c>
      <c r="J445" s="84" t="b">
        <v>1</v>
      </c>
      <c r="K445" s="84" t="b">
        <v>0</v>
      </c>
      <c r="L445" s="84" t="b">
        <v>0</v>
      </c>
    </row>
    <row r="446" spans="1:12" ht="15">
      <c r="A446" s="84" t="s">
        <v>4968</v>
      </c>
      <c r="B446" s="84" t="s">
        <v>5366</v>
      </c>
      <c r="C446" s="84">
        <v>2</v>
      </c>
      <c r="D446" s="123">
        <v>0.00109104843409983</v>
      </c>
      <c r="E446" s="123">
        <v>2.7130102616162928</v>
      </c>
      <c r="F446" s="84" t="s">
        <v>5390</v>
      </c>
      <c r="G446" s="84" t="b">
        <v>0</v>
      </c>
      <c r="H446" s="84" t="b">
        <v>0</v>
      </c>
      <c r="I446" s="84" t="b">
        <v>0</v>
      </c>
      <c r="J446" s="84" t="b">
        <v>0</v>
      </c>
      <c r="K446" s="84" t="b">
        <v>0</v>
      </c>
      <c r="L446" s="84" t="b">
        <v>0</v>
      </c>
    </row>
    <row r="447" spans="1:12" ht="15">
      <c r="A447" s="84" t="s">
        <v>5366</v>
      </c>
      <c r="B447" s="84" t="s">
        <v>4989</v>
      </c>
      <c r="C447" s="84">
        <v>2</v>
      </c>
      <c r="D447" s="123">
        <v>0.00109104843409983</v>
      </c>
      <c r="E447" s="123">
        <v>2.779957051246906</v>
      </c>
      <c r="F447" s="84" t="s">
        <v>5390</v>
      </c>
      <c r="G447" s="84" t="b">
        <v>0</v>
      </c>
      <c r="H447" s="84" t="b">
        <v>0</v>
      </c>
      <c r="I447" s="84" t="b">
        <v>0</v>
      </c>
      <c r="J447" s="84" t="b">
        <v>0</v>
      </c>
      <c r="K447" s="84" t="b">
        <v>0</v>
      </c>
      <c r="L447" s="84" t="b">
        <v>0</v>
      </c>
    </row>
    <row r="448" spans="1:12" ht="15">
      <c r="A448" s="84" t="s">
        <v>4147</v>
      </c>
      <c r="B448" s="84" t="s">
        <v>5110</v>
      </c>
      <c r="C448" s="84">
        <v>2</v>
      </c>
      <c r="D448" s="123">
        <v>0.00109104843409983</v>
      </c>
      <c r="E448" s="123">
        <v>1.0618707564638143</v>
      </c>
      <c r="F448" s="84" t="s">
        <v>5390</v>
      </c>
      <c r="G448" s="84" t="b">
        <v>0</v>
      </c>
      <c r="H448" s="84" t="b">
        <v>1</v>
      </c>
      <c r="I448" s="84" t="b">
        <v>0</v>
      </c>
      <c r="J448" s="84" t="b">
        <v>0</v>
      </c>
      <c r="K448" s="84" t="b">
        <v>0</v>
      </c>
      <c r="L448" s="84" t="b">
        <v>0</v>
      </c>
    </row>
    <row r="449" spans="1:12" ht="15">
      <c r="A449" s="84" t="s">
        <v>5110</v>
      </c>
      <c r="B449" s="84" t="s">
        <v>4116</v>
      </c>
      <c r="C449" s="84">
        <v>2</v>
      </c>
      <c r="D449" s="123">
        <v>0.00109104843409983</v>
      </c>
      <c r="E449" s="123">
        <v>1.0723868751489696</v>
      </c>
      <c r="F449" s="84" t="s">
        <v>5390</v>
      </c>
      <c r="G449" s="84" t="b">
        <v>0</v>
      </c>
      <c r="H449" s="84" t="b">
        <v>0</v>
      </c>
      <c r="I449" s="84" t="b">
        <v>0</v>
      </c>
      <c r="J449" s="84" t="b">
        <v>0</v>
      </c>
      <c r="K449" s="84" t="b">
        <v>0</v>
      </c>
      <c r="L449" s="84" t="b">
        <v>0</v>
      </c>
    </row>
    <row r="450" spans="1:12" ht="15">
      <c r="A450" s="84" t="s">
        <v>4116</v>
      </c>
      <c r="B450" s="84" t="s">
        <v>4930</v>
      </c>
      <c r="C450" s="84">
        <v>2</v>
      </c>
      <c r="D450" s="123">
        <v>0.00109104843409983</v>
      </c>
      <c r="E450" s="123">
        <v>0.14138460408381517</v>
      </c>
      <c r="F450" s="84" t="s">
        <v>5390</v>
      </c>
      <c r="G450" s="84" t="b">
        <v>0</v>
      </c>
      <c r="H450" s="84" t="b">
        <v>0</v>
      </c>
      <c r="I450" s="84" t="b">
        <v>0</v>
      </c>
      <c r="J450" s="84" t="b">
        <v>0</v>
      </c>
      <c r="K450" s="84" t="b">
        <v>0</v>
      </c>
      <c r="L450" s="84" t="b">
        <v>0</v>
      </c>
    </row>
    <row r="451" spans="1:12" ht="15">
      <c r="A451" s="84" t="s">
        <v>4930</v>
      </c>
      <c r="B451" s="84" t="s">
        <v>5367</v>
      </c>
      <c r="C451" s="84">
        <v>2</v>
      </c>
      <c r="D451" s="123">
        <v>0.00109104843409983</v>
      </c>
      <c r="E451" s="123">
        <v>2.1963804656129566</v>
      </c>
      <c r="F451" s="84" t="s">
        <v>5390</v>
      </c>
      <c r="G451" s="84" t="b">
        <v>0</v>
      </c>
      <c r="H451" s="84" t="b">
        <v>0</v>
      </c>
      <c r="I451" s="84" t="b">
        <v>0</v>
      </c>
      <c r="J451" s="84" t="b">
        <v>0</v>
      </c>
      <c r="K451" s="84" t="b">
        <v>0</v>
      </c>
      <c r="L451" s="84" t="b">
        <v>0</v>
      </c>
    </row>
    <row r="452" spans="1:12" ht="15">
      <c r="A452" s="84" t="s">
        <v>5367</v>
      </c>
      <c r="B452" s="84" t="s">
        <v>4930</v>
      </c>
      <c r="C452" s="84">
        <v>2</v>
      </c>
      <c r="D452" s="123">
        <v>0.00109104843409983</v>
      </c>
      <c r="E452" s="123">
        <v>2.1963804656129566</v>
      </c>
      <c r="F452" s="84" t="s">
        <v>5390</v>
      </c>
      <c r="G452" s="84" t="b">
        <v>0</v>
      </c>
      <c r="H452" s="84" t="b">
        <v>0</v>
      </c>
      <c r="I452" s="84" t="b">
        <v>0</v>
      </c>
      <c r="J452" s="84" t="b">
        <v>0</v>
      </c>
      <c r="K452" s="84" t="b">
        <v>0</v>
      </c>
      <c r="L452" s="84" t="b">
        <v>0</v>
      </c>
    </row>
    <row r="453" spans="1:12" ht="15">
      <c r="A453" s="84" t="s">
        <v>4930</v>
      </c>
      <c r="B453" s="84" t="s">
        <v>5368</v>
      </c>
      <c r="C453" s="84">
        <v>2</v>
      </c>
      <c r="D453" s="123">
        <v>0.00109104843409983</v>
      </c>
      <c r="E453" s="123">
        <v>2.1963804656129566</v>
      </c>
      <c r="F453" s="84" t="s">
        <v>5390</v>
      </c>
      <c r="G453" s="84" t="b">
        <v>0</v>
      </c>
      <c r="H453" s="84" t="b">
        <v>0</v>
      </c>
      <c r="I453" s="84" t="b">
        <v>0</v>
      </c>
      <c r="J453" s="84" t="b">
        <v>0</v>
      </c>
      <c r="K453" s="84" t="b">
        <v>0</v>
      </c>
      <c r="L453" s="84" t="b">
        <v>0</v>
      </c>
    </row>
    <row r="454" spans="1:12" ht="15">
      <c r="A454" s="84" t="s">
        <v>5368</v>
      </c>
      <c r="B454" s="84" t="s">
        <v>5144</v>
      </c>
      <c r="C454" s="84">
        <v>2</v>
      </c>
      <c r="D454" s="123">
        <v>0.00109104843409983</v>
      </c>
      <c r="E454" s="123">
        <v>3.080987046910887</v>
      </c>
      <c r="F454" s="84" t="s">
        <v>5390</v>
      </c>
      <c r="G454" s="84" t="b">
        <v>0</v>
      </c>
      <c r="H454" s="84" t="b">
        <v>0</v>
      </c>
      <c r="I454" s="84" t="b">
        <v>0</v>
      </c>
      <c r="J454" s="84" t="b">
        <v>0</v>
      </c>
      <c r="K454" s="84" t="b">
        <v>0</v>
      </c>
      <c r="L454" s="84" t="b">
        <v>0</v>
      </c>
    </row>
    <row r="455" spans="1:12" ht="15">
      <c r="A455" s="84" t="s">
        <v>441</v>
      </c>
      <c r="B455" s="84" t="s">
        <v>5069</v>
      </c>
      <c r="C455" s="84">
        <v>2</v>
      </c>
      <c r="D455" s="123">
        <v>0.00109104843409983</v>
      </c>
      <c r="E455" s="123">
        <v>2.779957051246906</v>
      </c>
      <c r="F455" s="84" t="s">
        <v>5390</v>
      </c>
      <c r="G455" s="84" t="b">
        <v>0</v>
      </c>
      <c r="H455" s="84" t="b">
        <v>0</v>
      </c>
      <c r="I455" s="84" t="b">
        <v>0</v>
      </c>
      <c r="J455" s="84" t="b">
        <v>0</v>
      </c>
      <c r="K455" s="84" t="b">
        <v>0</v>
      </c>
      <c r="L455" s="84" t="b">
        <v>0</v>
      </c>
    </row>
    <row r="456" spans="1:12" ht="15">
      <c r="A456" s="84" t="s">
        <v>5069</v>
      </c>
      <c r="B456" s="84" t="s">
        <v>5370</v>
      </c>
      <c r="C456" s="84">
        <v>2</v>
      </c>
      <c r="D456" s="123">
        <v>0.00109104843409983</v>
      </c>
      <c r="E456" s="123">
        <v>2.956048310302587</v>
      </c>
      <c r="F456" s="84" t="s">
        <v>5390</v>
      </c>
      <c r="G456" s="84" t="b">
        <v>0</v>
      </c>
      <c r="H456" s="84" t="b">
        <v>0</v>
      </c>
      <c r="I456" s="84" t="b">
        <v>0</v>
      </c>
      <c r="J456" s="84" t="b">
        <v>0</v>
      </c>
      <c r="K456" s="84" t="b">
        <v>0</v>
      </c>
      <c r="L456" s="84" t="b">
        <v>0</v>
      </c>
    </row>
    <row r="457" spans="1:12" ht="15">
      <c r="A457" s="84" t="s">
        <v>5370</v>
      </c>
      <c r="B457" s="84" t="s">
        <v>5070</v>
      </c>
      <c r="C457" s="84">
        <v>2</v>
      </c>
      <c r="D457" s="123">
        <v>0.00109104843409983</v>
      </c>
      <c r="E457" s="123">
        <v>2.956048310302587</v>
      </c>
      <c r="F457" s="84" t="s">
        <v>5390</v>
      </c>
      <c r="G457" s="84" t="b">
        <v>0</v>
      </c>
      <c r="H457" s="84" t="b">
        <v>0</v>
      </c>
      <c r="I457" s="84" t="b">
        <v>0</v>
      </c>
      <c r="J457" s="84" t="b">
        <v>0</v>
      </c>
      <c r="K457" s="84" t="b">
        <v>0</v>
      </c>
      <c r="L457" s="84" t="b">
        <v>0</v>
      </c>
    </row>
    <row r="458" spans="1:12" ht="15">
      <c r="A458" s="84" t="s">
        <v>5070</v>
      </c>
      <c r="B458" s="84" t="s">
        <v>5130</v>
      </c>
      <c r="C458" s="84">
        <v>2</v>
      </c>
      <c r="D458" s="123">
        <v>0.00109104843409983</v>
      </c>
      <c r="E458" s="123">
        <v>2.779957051246906</v>
      </c>
      <c r="F458" s="84" t="s">
        <v>5390</v>
      </c>
      <c r="G458" s="84" t="b">
        <v>0</v>
      </c>
      <c r="H458" s="84" t="b">
        <v>0</v>
      </c>
      <c r="I458" s="84" t="b">
        <v>0</v>
      </c>
      <c r="J458" s="84" t="b">
        <v>0</v>
      </c>
      <c r="K458" s="84" t="b">
        <v>0</v>
      </c>
      <c r="L458" s="84" t="b">
        <v>0</v>
      </c>
    </row>
    <row r="459" spans="1:12" ht="15">
      <c r="A459" s="84" t="s">
        <v>5130</v>
      </c>
      <c r="B459" s="84" t="s">
        <v>4974</v>
      </c>
      <c r="C459" s="84">
        <v>2</v>
      </c>
      <c r="D459" s="123">
        <v>0.00109104843409983</v>
      </c>
      <c r="E459" s="123">
        <v>2.5369190025606114</v>
      </c>
      <c r="F459" s="84" t="s">
        <v>5390</v>
      </c>
      <c r="G459" s="84" t="b">
        <v>0</v>
      </c>
      <c r="H459" s="84" t="b">
        <v>0</v>
      </c>
      <c r="I459" s="84" t="b">
        <v>0</v>
      </c>
      <c r="J459" s="84" t="b">
        <v>0</v>
      </c>
      <c r="K459" s="84" t="b">
        <v>0</v>
      </c>
      <c r="L459" s="84" t="b">
        <v>0</v>
      </c>
    </row>
    <row r="460" spans="1:12" ht="15">
      <c r="A460" s="84" t="s">
        <v>4974</v>
      </c>
      <c r="B460" s="84" t="s">
        <v>5371</v>
      </c>
      <c r="C460" s="84">
        <v>2</v>
      </c>
      <c r="D460" s="123">
        <v>0.00109104843409983</v>
      </c>
      <c r="E460" s="123">
        <v>2.7130102616162928</v>
      </c>
      <c r="F460" s="84" t="s">
        <v>5390</v>
      </c>
      <c r="G460" s="84" t="b">
        <v>0</v>
      </c>
      <c r="H460" s="84" t="b">
        <v>0</v>
      </c>
      <c r="I460" s="84" t="b">
        <v>0</v>
      </c>
      <c r="J460" s="84" t="b">
        <v>0</v>
      </c>
      <c r="K460" s="84" t="b">
        <v>1</v>
      </c>
      <c r="L460" s="84" t="b">
        <v>0</v>
      </c>
    </row>
    <row r="461" spans="1:12" ht="15">
      <c r="A461" s="84" t="s">
        <v>5371</v>
      </c>
      <c r="B461" s="84" t="s">
        <v>4949</v>
      </c>
      <c r="C461" s="84">
        <v>2</v>
      </c>
      <c r="D461" s="123">
        <v>0.00109104843409983</v>
      </c>
      <c r="E461" s="123">
        <v>2.603865792191225</v>
      </c>
      <c r="F461" s="84" t="s">
        <v>5390</v>
      </c>
      <c r="G461" s="84" t="b">
        <v>0</v>
      </c>
      <c r="H461" s="84" t="b">
        <v>1</v>
      </c>
      <c r="I461" s="84" t="b">
        <v>0</v>
      </c>
      <c r="J461" s="84" t="b">
        <v>0</v>
      </c>
      <c r="K461" s="84" t="b">
        <v>0</v>
      </c>
      <c r="L461" s="84" t="b">
        <v>0</v>
      </c>
    </row>
    <row r="462" spans="1:12" ht="15">
      <c r="A462" s="84" t="s">
        <v>4949</v>
      </c>
      <c r="B462" s="84" t="s">
        <v>5069</v>
      </c>
      <c r="C462" s="84">
        <v>2</v>
      </c>
      <c r="D462" s="123">
        <v>0.00109104843409983</v>
      </c>
      <c r="E462" s="123">
        <v>2.3028357965272437</v>
      </c>
      <c r="F462" s="84" t="s">
        <v>5390</v>
      </c>
      <c r="G462" s="84" t="b">
        <v>0</v>
      </c>
      <c r="H462" s="84" t="b">
        <v>0</v>
      </c>
      <c r="I462" s="84" t="b">
        <v>0</v>
      </c>
      <c r="J462" s="84" t="b">
        <v>0</v>
      </c>
      <c r="K462" s="84" t="b">
        <v>0</v>
      </c>
      <c r="L462" s="84" t="b">
        <v>0</v>
      </c>
    </row>
    <row r="463" spans="1:12" ht="15">
      <c r="A463" s="84" t="s">
        <v>5069</v>
      </c>
      <c r="B463" s="84" t="s">
        <v>5372</v>
      </c>
      <c r="C463" s="84">
        <v>2</v>
      </c>
      <c r="D463" s="123">
        <v>0.00109104843409983</v>
      </c>
      <c r="E463" s="123">
        <v>2.956048310302587</v>
      </c>
      <c r="F463" s="84" t="s">
        <v>5390</v>
      </c>
      <c r="G463" s="84" t="b">
        <v>0</v>
      </c>
      <c r="H463" s="84" t="b">
        <v>0</v>
      </c>
      <c r="I463" s="84" t="b">
        <v>0</v>
      </c>
      <c r="J463" s="84" t="b">
        <v>0</v>
      </c>
      <c r="K463" s="84" t="b">
        <v>0</v>
      </c>
      <c r="L463" s="84" t="b">
        <v>0</v>
      </c>
    </row>
    <row r="464" spans="1:12" ht="15">
      <c r="A464" s="84" t="s">
        <v>5372</v>
      </c>
      <c r="B464" s="84" t="s">
        <v>5070</v>
      </c>
      <c r="C464" s="84">
        <v>2</v>
      </c>
      <c r="D464" s="123">
        <v>0.00109104843409983</v>
      </c>
      <c r="E464" s="123">
        <v>2.956048310302587</v>
      </c>
      <c r="F464" s="84" t="s">
        <v>5390</v>
      </c>
      <c r="G464" s="84" t="b">
        <v>0</v>
      </c>
      <c r="H464" s="84" t="b">
        <v>0</v>
      </c>
      <c r="I464" s="84" t="b">
        <v>0</v>
      </c>
      <c r="J464" s="84" t="b">
        <v>0</v>
      </c>
      <c r="K464" s="84" t="b">
        <v>0</v>
      </c>
      <c r="L464" s="84" t="b">
        <v>0</v>
      </c>
    </row>
    <row r="465" spans="1:12" ht="15">
      <c r="A465" s="84" t="s">
        <v>5070</v>
      </c>
      <c r="B465" s="84" t="s">
        <v>5373</v>
      </c>
      <c r="C465" s="84">
        <v>2</v>
      </c>
      <c r="D465" s="123">
        <v>0.00109104843409983</v>
      </c>
      <c r="E465" s="123">
        <v>2.956048310302587</v>
      </c>
      <c r="F465" s="84" t="s">
        <v>5390</v>
      </c>
      <c r="G465" s="84" t="b">
        <v>0</v>
      </c>
      <c r="H465" s="84" t="b">
        <v>0</v>
      </c>
      <c r="I465" s="84" t="b">
        <v>0</v>
      </c>
      <c r="J465" s="84" t="b">
        <v>0</v>
      </c>
      <c r="K465" s="84" t="b">
        <v>0</v>
      </c>
      <c r="L465" s="84" t="b">
        <v>0</v>
      </c>
    </row>
    <row r="466" spans="1:12" ht="15">
      <c r="A466" s="84" t="s">
        <v>5373</v>
      </c>
      <c r="B466" s="84" t="s">
        <v>4974</v>
      </c>
      <c r="C466" s="84">
        <v>2</v>
      </c>
      <c r="D466" s="123">
        <v>0.00109104843409983</v>
      </c>
      <c r="E466" s="123">
        <v>2.7130102616162928</v>
      </c>
      <c r="F466" s="84" t="s">
        <v>5390</v>
      </c>
      <c r="G466" s="84" t="b">
        <v>0</v>
      </c>
      <c r="H466" s="84" t="b">
        <v>0</v>
      </c>
      <c r="I466" s="84" t="b">
        <v>0</v>
      </c>
      <c r="J466" s="84" t="b">
        <v>0</v>
      </c>
      <c r="K466" s="84" t="b">
        <v>0</v>
      </c>
      <c r="L466" s="84" t="b">
        <v>0</v>
      </c>
    </row>
    <row r="467" spans="1:12" ht="15">
      <c r="A467" s="84" t="s">
        <v>4116</v>
      </c>
      <c r="B467" s="84" t="s">
        <v>5374</v>
      </c>
      <c r="C467" s="84">
        <v>2</v>
      </c>
      <c r="D467" s="123">
        <v>0.00109104843409983</v>
      </c>
      <c r="E467" s="123">
        <v>1.202082444437427</v>
      </c>
      <c r="F467" s="84" t="s">
        <v>5390</v>
      </c>
      <c r="G467" s="84" t="b">
        <v>0</v>
      </c>
      <c r="H467" s="84" t="b">
        <v>0</v>
      </c>
      <c r="I467" s="84" t="b">
        <v>0</v>
      </c>
      <c r="J467" s="84" t="b">
        <v>0</v>
      </c>
      <c r="K467" s="84" t="b">
        <v>0</v>
      </c>
      <c r="L467" s="84" t="b">
        <v>0</v>
      </c>
    </row>
    <row r="468" spans="1:12" ht="15">
      <c r="A468" s="84" t="s">
        <v>5374</v>
      </c>
      <c r="B468" s="84" t="s">
        <v>5054</v>
      </c>
      <c r="C468" s="84">
        <v>2</v>
      </c>
      <c r="D468" s="123">
        <v>0.00109104843409983</v>
      </c>
      <c r="E468" s="123">
        <v>2.956048310302587</v>
      </c>
      <c r="F468" s="84" t="s">
        <v>5390</v>
      </c>
      <c r="G468" s="84" t="b">
        <v>0</v>
      </c>
      <c r="H468" s="84" t="b">
        <v>0</v>
      </c>
      <c r="I468" s="84" t="b">
        <v>0</v>
      </c>
      <c r="J468" s="84" t="b">
        <v>0</v>
      </c>
      <c r="K468" s="84" t="b">
        <v>0</v>
      </c>
      <c r="L468" s="84" t="b">
        <v>0</v>
      </c>
    </row>
    <row r="469" spans="1:12" ht="15">
      <c r="A469" s="84" t="s">
        <v>5054</v>
      </c>
      <c r="B469" s="84" t="s">
        <v>5375</v>
      </c>
      <c r="C469" s="84">
        <v>2</v>
      </c>
      <c r="D469" s="123">
        <v>0.00109104843409983</v>
      </c>
      <c r="E469" s="123">
        <v>2.956048310302587</v>
      </c>
      <c r="F469" s="84" t="s">
        <v>5390</v>
      </c>
      <c r="G469" s="84" t="b">
        <v>0</v>
      </c>
      <c r="H469" s="84" t="b">
        <v>0</v>
      </c>
      <c r="I469" s="84" t="b">
        <v>0</v>
      </c>
      <c r="J469" s="84" t="b">
        <v>0</v>
      </c>
      <c r="K469" s="84" t="b">
        <v>0</v>
      </c>
      <c r="L469" s="84" t="b">
        <v>0</v>
      </c>
    </row>
    <row r="470" spans="1:12" ht="15">
      <c r="A470" s="84" t="s">
        <v>4178</v>
      </c>
      <c r="B470" s="84" t="s">
        <v>5376</v>
      </c>
      <c r="C470" s="84">
        <v>2</v>
      </c>
      <c r="D470" s="123">
        <v>0.00109104843409983</v>
      </c>
      <c r="E470" s="123">
        <v>2.177897059918944</v>
      </c>
      <c r="F470" s="84" t="s">
        <v>5390</v>
      </c>
      <c r="G470" s="84" t="b">
        <v>0</v>
      </c>
      <c r="H470" s="84" t="b">
        <v>0</v>
      </c>
      <c r="I470" s="84" t="b">
        <v>0</v>
      </c>
      <c r="J470" s="84" t="b">
        <v>0</v>
      </c>
      <c r="K470" s="84" t="b">
        <v>0</v>
      </c>
      <c r="L470" s="84" t="b">
        <v>0</v>
      </c>
    </row>
    <row r="471" spans="1:12" ht="15">
      <c r="A471" s="84" t="s">
        <v>5376</v>
      </c>
      <c r="B471" s="84" t="s">
        <v>5120</v>
      </c>
      <c r="C471" s="84">
        <v>2</v>
      </c>
      <c r="D471" s="123">
        <v>0.00109104843409983</v>
      </c>
      <c r="E471" s="123">
        <v>3.080987046910887</v>
      </c>
      <c r="F471" s="84" t="s">
        <v>5390</v>
      </c>
      <c r="G471" s="84" t="b">
        <v>0</v>
      </c>
      <c r="H471" s="84" t="b">
        <v>0</v>
      </c>
      <c r="I471" s="84" t="b">
        <v>0</v>
      </c>
      <c r="J471" s="84" t="b">
        <v>0</v>
      </c>
      <c r="K471" s="84" t="b">
        <v>0</v>
      </c>
      <c r="L471" s="84" t="b">
        <v>0</v>
      </c>
    </row>
    <row r="472" spans="1:12" ht="15">
      <c r="A472" s="84" t="s">
        <v>5120</v>
      </c>
      <c r="B472" s="84" t="s">
        <v>5377</v>
      </c>
      <c r="C472" s="84">
        <v>2</v>
      </c>
      <c r="D472" s="123">
        <v>0.00109104843409983</v>
      </c>
      <c r="E472" s="123">
        <v>3.080987046910887</v>
      </c>
      <c r="F472" s="84" t="s">
        <v>5390</v>
      </c>
      <c r="G472" s="84" t="b">
        <v>0</v>
      </c>
      <c r="H472" s="84" t="b">
        <v>0</v>
      </c>
      <c r="I472" s="84" t="b">
        <v>0</v>
      </c>
      <c r="J472" s="84" t="b">
        <v>0</v>
      </c>
      <c r="K472" s="84" t="b">
        <v>0</v>
      </c>
      <c r="L472" s="84" t="b">
        <v>0</v>
      </c>
    </row>
    <row r="473" spans="1:12" ht="15">
      <c r="A473" s="84" t="s">
        <v>5377</v>
      </c>
      <c r="B473" s="84" t="s">
        <v>5378</v>
      </c>
      <c r="C473" s="84">
        <v>2</v>
      </c>
      <c r="D473" s="123">
        <v>0.00109104843409983</v>
      </c>
      <c r="E473" s="123">
        <v>3.2570783059665684</v>
      </c>
      <c r="F473" s="84" t="s">
        <v>5390</v>
      </c>
      <c r="G473" s="84" t="b">
        <v>0</v>
      </c>
      <c r="H473" s="84" t="b">
        <v>0</v>
      </c>
      <c r="I473" s="84" t="b">
        <v>0</v>
      </c>
      <c r="J473" s="84" t="b">
        <v>0</v>
      </c>
      <c r="K473" s="84" t="b">
        <v>1</v>
      </c>
      <c r="L473" s="84" t="b">
        <v>0</v>
      </c>
    </row>
    <row r="474" spans="1:12" ht="15">
      <c r="A474" s="84" t="s">
        <v>5378</v>
      </c>
      <c r="B474" s="84" t="s">
        <v>4178</v>
      </c>
      <c r="C474" s="84">
        <v>2</v>
      </c>
      <c r="D474" s="123">
        <v>0.00109104843409983</v>
      </c>
      <c r="E474" s="123">
        <v>2.1963804656129566</v>
      </c>
      <c r="F474" s="84" t="s">
        <v>5390</v>
      </c>
      <c r="G474" s="84" t="b">
        <v>0</v>
      </c>
      <c r="H474" s="84" t="b">
        <v>1</v>
      </c>
      <c r="I474" s="84" t="b">
        <v>0</v>
      </c>
      <c r="J474" s="84" t="b">
        <v>0</v>
      </c>
      <c r="K474" s="84" t="b">
        <v>0</v>
      </c>
      <c r="L474" s="84" t="b">
        <v>0</v>
      </c>
    </row>
    <row r="475" spans="1:12" ht="15">
      <c r="A475" s="84" t="s">
        <v>4147</v>
      </c>
      <c r="B475" s="84" t="s">
        <v>5379</v>
      </c>
      <c r="C475" s="84">
        <v>2</v>
      </c>
      <c r="D475" s="123">
        <v>0.00109104843409983</v>
      </c>
      <c r="E475" s="123">
        <v>1.2379620155194955</v>
      </c>
      <c r="F475" s="84" t="s">
        <v>5390</v>
      </c>
      <c r="G475" s="84" t="b">
        <v>0</v>
      </c>
      <c r="H475" s="84" t="b">
        <v>1</v>
      </c>
      <c r="I475" s="84" t="b">
        <v>0</v>
      </c>
      <c r="J475" s="84" t="b">
        <v>0</v>
      </c>
      <c r="K475" s="84" t="b">
        <v>0</v>
      </c>
      <c r="L475" s="84" t="b">
        <v>0</v>
      </c>
    </row>
    <row r="476" spans="1:12" ht="15">
      <c r="A476" s="84" t="s">
        <v>5379</v>
      </c>
      <c r="B476" s="84" t="s">
        <v>5009</v>
      </c>
      <c r="C476" s="84">
        <v>2</v>
      </c>
      <c r="D476" s="123">
        <v>0.00109104843409983</v>
      </c>
      <c r="E476" s="123">
        <v>2.859138297294531</v>
      </c>
      <c r="F476" s="84" t="s">
        <v>5390</v>
      </c>
      <c r="G476" s="84" t="b">
        <v>0</v>
      </c>
      <c r="H476" s="84" t="b">
        <v>0</v>
      </c>
      <c r="I476" s="84" t="b">
        <v>0</v>
      </c>
      <c r="J476" s="84" t="b">
        <v>0</v>
      </c>
      <c r="K476" s="84" t="b">
        <v>0</v>
      </c>
      <c r="L476" s="84" t="b">
        <v>0</v>
      </c>
    </row>
    <row r="477" spans="1:12" ht="15">
      <c r="A477" s="84" t="s">
        <v>5009</v>
      </c>
      <c r="B477" s="84" t="s">
        <v>4189</v>
      </c>
      <c r="C477" s="84">
        <v>2</v>
      </c>
      <c r="D477" s="123">
        <v>0.00109104843409983</v>
      </c>
      <c r="E477" s="123">
        <v>2.080987046910887</v>
      </c>
      <c r="F477" s="84" t="s">
        <v>5390</v>
      </c>
      <c r="G477" s="84" t="b">
        <v>0</v>
      </c>
      <c r="H477" s="84" t="b">
        <v>0</v>
      </c>
      <c r="I477" s="84" t="b">
        <v>0</v>
      </c>
      <c r="J477" s="84" t="b">
        <v>0</v>
      </c>
      <c r="K477" s="84" t="b">
        <v>0</v>
      </c>
      <c r="L477" s="84" t="b">
        <v>0</v>
      </c>
    </row>
    <row r="478" spans="1:12" ht="15">
      <c r="A478" s="84" t="s">
        <v>4189</v>
      </c>
      <c r="B478" s="84" t="s">
        <v>5380</v>
      </c>
      <c r="C478" s="84">
        <v>2</v>
      </c>
      <c r="D478" s="123">
        <v>0.00109104843409983</v>
      </c>
      <c r="E478" s="123">
        <v>2.4789270555829246</v>
      </c>
      <c r="F478" s="84" t="s">
        <v>5390</v>
      </c>
      <c r="G478" s="84" t="b">
        <v>0</v>
      </c>
      <c r="H478" s="84" t="b">
        <v>0</v>
      </c>
      <c r="I478" s="84" t="b">
        <v>0</v>
      </c>
      <c r="J478" s="84" t="b">
        <v>0</v>
      </c>
      <c r="K478" s="84" t="b">
        <v>0</v>
      </c>
      <c r="L478" s="84" t="b">
        <v>0</v>
      </c>
    </row>
    <row r="479" spans="1:12" ht="15">
      <c r="A479" s="84" t="s">
        <v>5380</v>
      </c>
      <c r="B479" s="84" t="s">
        <v>4175</v>
      </c>
      <c r="C479" s="84">
        <v>2</v>
      </c>
      <c r="D479" s="123">
        <v>0.00109104843409983</v>
      </c>
      <c r="E479" s="123">
        <v>2.3028357965272437</v>
      </c>
      <c r="F479" s="84" t="s">
        <v>5390</v>
      </c>
      <c r="G479" s="84" t="b">
        <v>0</v>
      </c>
      <c r="H479" s="84" t="b">
        <v>0</v>
      </c>
      <c r="I479" s="84" t="b">
        <v>0</v>
      </c>
      <c r="J479" s="84" t="b">
        <v>0</v>
      </c>
      <c r="K479" s="84" t="b">
        <v>0</v>
      </c>
      <c r="L479" s="84" t="b">
        <v>0</v>
      </c>
    </row>
    <row r="480" spans="1:12" ht="15">
      <c r="A480" s="84" t="s">
        <v>5381</v>
      </c>
      <c r="B480" s="84" t="s">
        <v>5005</v>
      </c>
      <c r="C480" s="84">
        <v>2</v>
      </c>
      <c r="D480" s="123">
        <v>0.00109104843409983</v>
      </c>
      <c r="E480" s="123">
        <v>2.956048310302587</v>
      </c>
      <c r="F480" s="84" t="s">
        <v>5390</v>
      </c>
      <c r="G480" s="84" t="b">
        <v>0</v>
      </c>
      <c r="H480" s="84" t="b">
        <v>0</v>
      </c>
      <c r="I480" s="84" t="b">
        <v>0</v>
      </c>
      <c r="J480" s="84" t="b">
        <v>0</v>
      </c>
      <c r="K480" s="84" t="b">
        <v>0</v>
      </c>
      <c r="L480" s="84" t="b">
        <v>0</v>
      </c>
    </row>
    <row r="481" spans="1:12" ht="15">
      <c r="A481" s="84" t="s">
        <v>5005</v>
      </c>
      <c r="B481" s="84" t="s">
        <v>5382</v>
      </c>
      <c r="C481" s="84">
        <v>2</v>
      </c>
      <c r="D481" s="123">
        <v>0.00109104843409983</v>
      </c>
      <c r="E481" s="123">
        <v>2.859138297294531</v>
      </c>
      <c r="F481" s="84" t="s">
        <v>5390</v>
      </c>
      <c r="G481" s="84" t="b">
        <v>0</v>
      </c>
      <c r="H481" s="84" t="b">
        <v>0</v>
      </c>
      <c r="I481" s="84" t="b">
        <v>0</v>
      </c>
      <c r="J481" s="84" t="b">
        <v>0</v>
      </c>
      <c r="K481" s="84" t="b">
        <v>0</v>
      </c>
      <c r="L481" s="84" t="b">
        <v>0</v>
      </c>
    </row>
    <row r="482" spans="1:12" ht="15">
      <c r="A482" s="84" t="s">
        <v>5382</v>
      </c>
      <c r="B482" s="84" t="s">
        <v>5383</v>
      </c>
      <c r="C482" s="84">
        <v>2</v>
      </c>
      <c r="D482" s="123">
        <v>0.00109104843409983</v>
      </c>
      <c r="E482" s="123">
        <v>3.2570783059665684</v>
      </c>
      <c r="F482" s="84" t="s">
        <v>5390</v>
      </c>
      <c r="G482" s="84" t="b">
        <v>0</v>
      </c>
      <c r="H482" s="84" t="b">
        <v>0</v>
      </c>
      <c r="I482" s="84" t="b">
        <v>0</v>
      </c>
      <c r="J482" s="84" t="b">
        <v>0</v>
      </c>
      <c r="K482" s="84" t="b">
        <v>0</v>
      </c>
      <c r="L482" s="84" t="b">
        <v>0</v>
      </c>
    </row>
    <row r="483" spans="1:12" ht="15">
      <c r="A483" s="84" t="s">
        <v>5383</v>
      </c>
      <c r="B483" s="84" t="s">
        <v>5384</v>
      </c>
      <c r="C483" s="84">
        <v>2</v>
      </c>
      <c r="D483" s="123">
        <v>0.00109104843409983</v>
      </c>
      <c r="E483" s="123">
        <v>3.2570783059665684</v>
      </c>
      <c r="F483" s="84" t="s">
        <v>5390</v>
      </c>
      <c r="G483" s="84" t="b">
        <v>0</v>
      </c>
      <c r="H483" s="84" t="b">
        <v>0</v>
      </c>
      <c r="I483" s="84" t="b">
        <v>0</v>
      </c>
      <c r="J483" s="84" t="b">
        <v>0</v>
      </c>
      <c r="K483" s="84" t="b">
        <v>0</v>
      </c>
      <c r="L483" s="84" t="b">
        <v>0</v>
      </c>
    </row>
    <row r="484" spans="1:12" ht="15">
      <c r="A484" s="84" t="s">
        <v>5384</v>
      </c>
      <c r="B484" s="84" t="s">
        <v>4969</v>
      </c>
      <c r="C484" s="84">
        <v>2</v>
      </c>
      <c r="D484" s="123">
        <v>0.00109104843409983</v>
      </c>
      <c r="E484" s="123">
        <v>2.779957051246906</v>
      </c>
      <c r="F484" s="84" t="s">
        <v>5390</v>
      </c>
      <c r="G484" s="84" t="b">
        <v>0</v>
      </c>
      <c r="H484" s="84" t="b">
        <v>0</v>
      </c>
      <c r="I484" s="84" t="b">
        <v>0</v>
      </c>
      <c r="J484" s="84" t="b">
        <v>0</v>
      </c>
      <c r="K484" s="84" t="b">
        <v>0</v>
      </c>
      <c r="L484" s="84" t="b">
        <v>0</v>
      </c>
    </row>
    <row r="485" spans="1:12" ht="15">
      <c r="A485" s="84" t="s">
        <v>4969</v>
      </c>
      <c r="B485" s="84" t="s">
        <v>5385</v>
      </c>
      <c r="C485" s="84">
        <v>2</v>
      </c>
      <c r="D485" s="123">
        <v>0.00109104843409983</v>
      </c>
      <c r="E485" s="123">
        <v>2.7130102616162928</v>
      </c>
      <c r="F485" s="84" t="s">
        <v>5390</v>
      </c>
      <c r="G485" s="84" t="b">
        <v>0</v>
      </c>
      <c r="H485" s="84" t="b">
        <v>0</v>
      </c>
      <c r="I485" s="84" t="b">
        <v>0</v>
      </c>
      <c r="J485" s="84" t="b">
        <v>0</v>
      </c>
      <c r="K485" s="84" t="b">
        <v>0</v>
      </c>
      <c r="L485" s="84" t="b">
        <v>0</v>
      </c>
    </row>
    <row r="486" spans="1:12" ht="15">
      <c r="A486" s="84" t="s">
        <v>5385</v>
      </c>
      <c r="B486" s="84" t="s">
        <v>5386</v>
      </c>
      <c r="C486" s="84">
        <v>2</v>
      </c>
      <c r="D486" s="123">
        <v>0.00109104843409983</v>
      </c>
      <c r="E486" s="123">
        <v>3.2570783059665684</v>
      </c>
      <c r="F486" s="84" t="s">
        <v>5390</v>
      </c>
      <c r="G486" s="84" t="b">
        <v>0</v>
      </c>
      <c r="H486" s="84" t="b">
        <v>0</v>
      </c>
      <c r="I486" s="84" t="b">
        <v>0</v>
      </c>
      <c r="J486" s="84" t="b">
        <v>0</v>
      </c>
      <c r="K486" s="84" t="b">
        <v>1</v>
      </c>
      <c r="L486" s="84" t="b">
        <v>0</v>
      </c>
    </row>
    <row r="487" spans="1:12" ht="15">
      <c r="A487" s="84" t="s">
        <v>5386</v>
      </c>
      <c r="B487" s="84" t="s">
        <v>5137</v>
      </c>
      <c r="C487" s="84">
        <v>2</v>
      </c>
      <c r="D487" s="123">
        <v>0.00109104843409983</v>
      </c>
      <c r="E487" s="123">
        <v>3.080987046910887</v>
      </c>
      <c r="F487" s="84" t="s">
        <v>5390</v>
      </c>
      <c r="G487" s="84" t="b">
        <v>0</v>
      </c>
      <c r="H487" s="84" t="b">
        <v>1</v>
      </c>
      <c r="I487" s="84" t="b">
        <v>0</v>
      </c>
      <c r="J487" s="84" t="b">
        <v>0</v>
      </c>
      <c r="K487" s="84" t="b">
        <v>0</v>
      </c>
      <c r="L487" s="84" t="b">
        <v>0</v>
      </c>
    </row>
    <row r="488" spans="1:12" ht="15">
      <c r="A488" s="84" t="s">
        <v>5137</v>
      </c>
      <c r="B488" s="84" t="s">
        <v>5035</v>
      </c>
      <c r="C488" s="84">
        <v>2</v>
      </c>
      <c r="D488" s="123">
        <v>0.00109104843409983</v>
      </c>
      <c r="E488" s="123">
        <v>2.779957051246906</v>
      </c>
      <c r="F488" s="84" t="s">
        <v>5390</v>
      </c>
      <c r="G488" s="84" t="b">
        <v>0</v>
      </c>
      <c r="H488" s="84" t="b">
        <v>0</v>
      </c>
      <c r="I488" s="84" t="b">
        <v>0</v>
      </c>
      <c r="J488" s="84" t="b">
        <v>0</v>
      </c>
      <c r="K488" s="84" t="b">
        <v>0</v>
      </c>
      <c r="L488" s="84" t="b">
        <v>0</v>
      </c>
    </row>
    <row r="489" spans="1:12" ht="15">
      <c r="A489" s="84" t="s">
        <v>4147</v>
      </c>
      <c r="B489" s="84" t="s">
        <v>5387</v>
      </c>
      <c r="C489" s="84">
        <v>2</v>
      </c>
      <c r="D489" s="123">
        <v>0.00109104843409983</v>
      </c>
      <c r="E489" s="123">
        <v>1.2379620155194955</v>
      </c>
      <c r="F489" s="84" t="s">
        <v>5390</v>
      </c>
      <c r="G489" s="84" t="b">
        <v>0</v>
      </c>
      <c r="H489" s="84" t="b">
        <v>1</v>
      </c>
      <c r="I489" s="84" t="b">
        <v>0</v>
      </c>
      <c r="J489" s="84" t="b">
        <v>0</v>
      </c>
      <c r="K489" s="84" t="b">
        <v>0</v>
      </c>
      <c r="L489" s="84" t="b">
        <v>0</v>
      </c>
    </row>
    <row r="490" spans="1:12" ht="15">
      <c r="A490" s="84" t="s">
        <v>4116</v>
      </c>
      <c r="B490" s="84" t="s">
        <v>4147</v>
      </c>
      <c r="C490" s="84">
        <v>54</v>
      </c>
      <c r="D490" s="123">
        <v>0.009368732745842052</v>
      </c>
      <c r="E490" s="123">
        <v>1.1585040252501289</v>
      </c>
      <c r="F490" s="84" t="s">
        <v>3972</v>
      </c>
      <c r="G490" s="84" t="b">
        <v>0</v>
      </c>
      <c r="H490" s="84" t="b">
        <v>0</v>
      </c>
      <c r="I490" s="84" t="b">
        <v>0</v>
      </c>
      <c r="J490" s="84" t="b">
        <v>0</v>
      </c>
      <c r="K490" s="84" t="b">
        <v>1</v>
      </c>
      <c r="L490" s="84" t="b">
        <v>0</v>
      </c>
    </row>
    <row r="491" spans="1:12" ht="15">
      <c r="A491" s="84" t="s">
        <v>4149</v>
      </c>
      <c r="B491" s="84" t="s">
        <v>4116</v>
      </c>
      <c r="C491" s="84">
        <v>18</v>
      </c>
      <c r="D491" s="123">
        <v>0.010887994626812262</v>
      </c>
      <c r="E491" s="123">
        <v>1.2897163303062034</v>
      </c>
      <c r="F491" s="84" t="s">
        <v>3972</v>
      </c>
      <c r="G491" s="84" t="b">
        <v>0</v>
      </c>
      <c r="H491" s="84" t="b">
        <v>0</v>
      </c>
      <c r="I491" s="84" t="b">
        <v>0</v>
      </c>
      <c r="J491" s="84" t="b">
        <v>0</v>
      </c>
      <c r="K491" s="84" t="b">
        <v>0</v>
      </c>
      <c r="L491" s="84" t="b">
        <v>0</v>
      </c>
    </row>
    <row r="492" spans="1:12" ht="15">
      <c r="A492" s="84" t="s">
        <v>4153</v>
      </c>
      <c r="B492" s="84" t="s">
        <v>4154</v>
      </c>
      <c r="C492" s="84">
        <v>9</v>
      </c>
      <c r="D492" s="123">
        <v>0.007893608489695308</v>
      </c>
      <c r="E492" s="123">
        <v>2.0556331242728354</v>
      </c>
      <c r="F492" s="84" t="s">
        <v>3972</v>
      </c>
      <c r="G492" s="84" t="b">
        <v>0</v>
      </c>
      <c r="H492" s="84" t="b">
        <v>0</v>
      </c>
      <c r="I492" s="84" t="b">
        <v>0</v>
      </c>
      <c r="J492" s="84" t="b">
        <v>0</v>
      </c>
      <c r="K492" s="84" t="b">
        <v>0</v>
      </c>
      <c r="L492" s="84" t="b">
        <v>0</v>
      </c>
    </row>
    <row r="493" spans="1:12" ht="15">
      <c r="A493" s="84" t="s">
        <v>4174</v>
      </c>
      <c r="B493" s="84" t="s">
        <v>4158</v>
      </c>
      <c r="C493" s="84">
        <v>7</v>
      </c>
      <c r="D493" s="123">
        <v>0.006830261050934335</v>
      </c>
      <c r="E493" s="123">
        <v>2.1067856467202164</v>
      </c>
      <c r="F493" s="84" t="s">
        <v>3972</v>
      </c>
      <c r="G493" s="84" t="b">
        <v>0</v>
      </c>
      <c r="H493" s="84" t="b">
        <v>0</v>
      </c>
      <c r="I493" s="84" t="b">
        <v>0</v>
      </c>
      <c r="J493" s="84" t="b">
        <v>0</v>
      </c>
      <c r="K493" s="84" t="b">
        <v>0</v>
      </c>
      <c r="L493" s="84" t="b">
        <v>0</v>
      </c>
    </row>
    <row r="494" spans="1:12" ht="15">
      <c r="A494" s="84" t="s">
        <v>4147</v>
      </c>
      <c r="B494" s="84" t="s">
        <v>4153</v>
      </c>
      <c r="C494" s="84">
        <v>6</v>
      </c>
      <c r="D494" s="123">
        <v>0.006217692779447946</v>
      </c>
      <c r="E494" s="123">
        <v>1.0629323630143348</v>
      </c>
      <c r="F494" s="84" t="s">
        <v>3972</v>
      </c>
      <c r="G494" s="84" t="b">
        <v>0</v>
      </c>
      <c r="H494" s="84" t="b">
        <v>1</v>
      </c>
      <c r="I494" s="84" t="b">
        <v>0</v>
      </c>
      <c r="J494" s="84" t="b">
        <v>0</v>
      </c>
      <c r="K494" s="84" t="b">
        <v>0</v>
      </c>
      <c r="L494" s="84" t="b">
        <v>0</v>
      </c>
    </row>
    <row r="495" spans="1:12" ht="15">
      <c r="A495" s="84" t="s">
        <v>4154</v>
      </c>
      <c r="B495" s="84" t="s">
        <v>4174</v>
      </c>
      <c r="C495" s="84">
        <v>6</v>
      </c>
      <c r="D495" s="123">
        <v>0.006217692779447946</v>
      </c>
      <c r="E495" s="123">
        <v>1.988686334642222</v>
      </c>
      <c r="F495" s="84" t="s">
        <v>3972</v>
      </c>
      <c r="G495" s="84" t="b">
        <v>0</v>
      </c>
      <c r="H495" s="84" t="b">
        <v>0</v>
      </c>
      <c r="I495" s="84" t="b">
        <v>0</v>
      </c>
      <c r="J495" s="84" t="b">
        <v>0</v>
      </c>
      <c r="K495" s="84" t="b">
        <v>0</v>
      </c>
      <c r="L495" s="84" t="b">
        <v>0</v>
      </c>
    </row>
    <row r="496" spans="1:12" ht="15">
      <c r="A496" s="84" t="s">
        <v>4158</v>
      </c>
      <c r="B496" s="84" t="s">
        <v>4123</v>
      </c>
      <c r="C496" s="84">
        <v>6</v>
      </c>
      <c r="D496" s="123">
        <v>0.006217692779447946</v>
      </c>
      <c r="E496" s="123">
        <v>2.1067856467202164</v>
      </c>
      <c r="F496" s="84" t="s">
        <v>3972</v>
      </c>
      <c r="G496" s="84" t="b">
        <v>0</v>
      </c>
      <c r="H496" s="84" t="b">
        <v>0</v>
      </c>
      <c r="I496" s="84" t="b">
        <v>0</v>
      </c>
      <c r="J496" s="84" t="b">
        <v>0</v>
      </c>
      <c r="K496" s="84" t="b">
        <v>0</v>
      </c>
      <c r="L496" s="84" t="b">
        <v>0</v>
      </c>
    </row>
    <row r="497" spans="1:12" ht="15">
      <c r="A497" s="84" t="s">
        <v>4182</v>
      </c>
      <c r="B497" s="84" t="s">
        <v>934</v>
      </c>
      <c r="C497" s="84">
        <v>4</v>
      </c>
      <c r="D497" s="123">
        <v>0.004781986599399346</v>
      </c>
      <c r="E497" s="123">
        <v>1.8959322814053232</v>
      </c>
      <c r="F497" s="84" t="s">
        <v>3972</v>
      </c>
      <c r="G497" s="84" t="b">
        <v>0</v>
      </c>
      <c r="H497" s="84" t="b">
        <v>0</v>
      </c>
      <c r="I497" s="84" t="b">
        <v>0</v>
      </c>
      <c r="J497" s="84" t="b">
        <v>0</v>
      </c>
      <c r="K497" s="84" t="b">
        <v>0</v>
      </c>
      <c r="L497" s="84" t="b">
        <v>0</v>
      </c>
    </row>
    <row r="498" spans="1:12" ht="15">
      <c r="A498" s="84" t="s">
        <v>934</v>
      </c>
      <c r="B498" s="84" t="s">
        <v>4183</v>
      </c>
      <c r="C498" s="84">
        <v>4</v>
      </c>
      <c r="D498" s="123">
        <v>0.004781986599399346</v>
      </c>
      <c r="E498" s="123">
        <v>1.8637475980339222</v>
      </c>
      <c r="F498" s="84" t="s">
        <v>3972</v>
      </c>
      <c r="G498" s="84" t="b">
        <v>0</v>
      </c>
      <c r="H498" s="84" t="b">
        <v>0</v>
      </c>
      <c r="I498" s="84" t="b">
        <v>0</v>
      </c>
      <c r="J498" s="84" t="b">
        <v>0</v>
      </c>
      <c r="K498" s="84" t="b">
        <v>0</v>
      </c>
      <c r="L498" s="84" t="b">
        <v>0</v>
      </c>
    </row>
    <row r="499" spans="1:12" ht="15">
      <c r="A499" s="84" t="s">
        <v>4183</v>
      </c>
      <c r="B499" s="84" t="s">
        <v>4940</v>
      </c>
      <c r="C499" s="84">
        <v>4</v>
      </c>
      <c r="D499" s="123">
        <v>0.004781986599399346</v>
      </c>
      <c r="E499" s="123">
        <v>2.3109056293761414</v>
      </c>
      <c r="F499" s="84" t="s">
        <v>3972</v>
      </c>
      <c r="G499" s="84" t="b">
        <v>0</v>
      </c>
      <c r="H499" s="84" t="b">
        <v>0</v>
      </c>
      <c r="I499" s="84" t="b">
        <v>0</v>
      </c>
      <c r="J499" s="84" t="b">
        <v>0</v>
      </c>
      <c r="K499" s="84" t="b">
        <v>0</v>
      </c>
      <c r="L499" s="84" t="b">
        <v>0</v>
      </c>
    </row>
    <row r="500" spans="1:12" ht="15">
      <c r="A500" s="84" t="s">
        <v>4940</v>
      </c>
      <c r="B500" s="84" t="s">
        <v>4935</v>
      </c>
      <c r="C500" s="84">
        <v>4</v>
      </c>
      <c r="D500" s="123">
        <v>0.004781986599399346</v>
      </c>
      <c r="E500" s="123">
        <v>2.4078156423841977</v>
      </c>
      <c r="F500" s="84" t="s">
        <v>3972</v>
      </c>
      <c r="G500" s="84" t="b">
        <v>0</v>
      </c>
      <c r="H500" s="84" t="b">
        <v>0</v>
      </c>
      <c r="I500" s="84" t="b">
        <v>0</v>
      </c>
      <c r="J500" s="84" t="b">
        <v>0</v>
      </c>
      <c r="K500" s="84" t="b">
        <v>1</v>
      </c>
      <c r="L500" s="84" t="b">
        <v>0</v>
      </c>
    </row>
    <row r="501" spans="1:12" ht="15">
      <c r="A501" s="84" t="s">
        <v>4935</v>
      </c>
      <c r="B501" s="84" t="s">
        <v>4941</v>
      </c>
      <c r="C501" s="84">
        <v>4</v>
      </c>
      <c r="D501" s="123">
        <v>0.004781986599399346</v>
      </c>
      <c r="E501" s="123">
        <v>2.4078156423841977</v>
      </c>
      <c r="F501" s="84" t="s">
        <v>3972</v>
      </c>
      <c r="G501" s="84" t="b">
        <v>0</v>
      </c>
      <c r="H501" s="84" t="b">
        <v>1</v>
      </c>
      <c r="I501" s="84" t="b">
        <v>0</v>
      </c>
      <c r="J501" s="84" t="b">
        <v>0</v>
      </c>
      <c r="K501" s="84" t="b">
        <v>0</v>
      </c>
      <c r="L501" s="84" t="b">
        <v>0</v>
      </c>
    </row>
    <row r="502" spans="1:12" ht="15">
      <c r="A502" s="84" t="s">
        <v>4941</v>
      </c>
      <c r="B502" s="84" t="s">
        <v>4938</v>
      </c>
      <c r="C502" s="84">
        <v>4</v>
      </c>
      <c r="D502" s="123">
        <v>0.004781986599399346</v>
      </c>
      <c r="E502" s="123">
        <v>2.4078156423841977</v>
      </c>
      <c r="F502" s="84" t="s">
        <v>3972</v>
      </c>
      <c r="G502" s="84" t="b">
        <v>0</v>
      </c>
      <c r="H502" s="84" t="b">
        <v>0</v>
      </c>
      <c r="I502" s="84" t="b">
        <v>0</v>
      </c>
      <c r="J502" s="84" t="b">
        <v>0</v>
      </c>
      <c r="K502" s="84" t="b">
        <v>0</v>
      </c>
      <c r="L502" s="84" t="b">
        <v>0</v>
      </c>
    </row>
    <row r="503" spans="1:12" ht="15">
      <c r="A503" s="84" t="s">
        <v>4938</v>
      </c>
      <c r="B503" s="84" t="s">
        <v>4934</v>
      </c>
      <c r="C503" s="84">
        <v>4</v>
      </c>
      <c r="D503" s="123">
        <v>0.004781986599399346</v>
      </c>
      <c r="E503" s="123">
        <v>2.3109056293761414</v>
      </c>
      <c r="F503" s="84" t="s">
        <v>3972</v>
      </c>
      <c r="G503" s="84" t="b">
        <v>0</v>
      </c>
      <c r="H503" s="84" t="b">
        <v>0</v>
      </c>
      <c r="I503" s="84" t="b">
        <v>0</v>
      </c>
      <c r="J503" s="84" t="b">
        <v>0</v>
      </c>
      <c r="K503" s="84" t="b">
        <v>0</v>
      </c>
      <c r="L503" s="84" t="b">
        <v>0</v>
      </c>
    </row>
    <row r="504" spans="1:12" ht="15">
      <c r="A504" s="84" t="s">
        <v>4934</v>
      </c>
      <c r="B504" s="84" t="s">
        <v>5022</v>
      </c>
      <c r="C504" s="84">
        <v>4</v>
      </c>
      <c r="D504" s="123">
        <v>0.004781986599399346</v>
      </c>
      <c r="E504" s="123">
        <v>2.3109056293761414</v>
      </c>
      <c r="F504" s="84" t="s">
        <v>3972</v>
      </c>
      <c r="G504" s="84" t="b">
        <v>0</v>
      </c>
      <c r="H504" s="84" t="b">
        <v>0</v>
      </c>
      <c r="I504" s="84" t="b">
        <v>0</v>
      </c>
      <c r="J504" s="84" t="b">
        <v>0</v>
      </c>
      <c r="K504" s="84" t="b">
        <v>0</v>
      </c>
      <c r="L504" s="84" t="b">
        <v>0</v>
      </c>
    </row>
    <row r="505" spans="1:12" ht="15">
      <c r="A505" s="84" t="s">
        <v>5022</v>
      </c>
      <c r="B505" s="84" t="s">
        <v>5023</v>
      </c>
      <c r="C505" s="84">
        <v>4</v>
      </c>
      <c r="D505" s="123">
        <v>0.004781986599399346</v>
      </c>
      <c r="E505" s="123">
        <v>2.4078156423841977</v>
      </c>
      <c r="F505" s="84" t="s">
        <v>3972</v>
      </c>
      <c r="G505" s="84" t="b">
        <v>0</v>
      </c>
      <c r="H505" s="84" t="b">
        <v>0</v>
      </c>
      <c r="I505" s="84" t="b">
        <v>0</v>
      </c>
      <c r="J505" s="84" t="b">
        <v>0</v>
      </c>
      <c r="K505" s="84" t="b">
        <v>0</v>
      </c>
      <c r="L505" s="84" t="b">
        <v>0</v>
      </c>
    </row>
    <row r="506" spans="1:12" ht="15">
      <c r="A506" s="84" t="s">
        <v>5023</v>
      </c>
      <c r="B506" s="84" t="s">
        <v>4996</v>
      </c>
      <c r="C506" s="84">
        <v>4</v>
      </c>
      <c r="D506" s="123">
        <v>0.004781986599399346</v>
      </c>
      <c r="E506" s="123">
        <v>2.4078156423841977</v>
      </c>
      <c r="F506" s="84" t="s">
        <v>3972</v>
      </c>
      <c r="G506" s="84" t="b">
        <v>0</v>
      </c>
      <c r="H506" s="84" t="b">
        <v>0</v>
      </c>
      <c r="I506" s="84" t="b">
        <v>0</v>
      </c>
      <c r="J506" s="84" t="b">
        <v>0</v>
      </c>
      <c r="K506" s="84" t="b">
        <v>0</v>
      </c>
      <c r="L506" s="84" t="b">
        <v>0</v>
      </c>
    </row>
    <row r="507" spans="1:12" ht="15">
      <c r="A507" s="84" t="s">
        <v>4996</v>
      </c>
      <c r="B507" s="84" t="s">
        <v>4936</v>
      </c>
      <c r="C507" s="84">
        <v>4</v>
      </c>
      <c r="D507" s="123">
        <v>0.004781986599399346</v>
      </c>
      <c r="E507" s="123">
        <v>2.1647775936979032</v>
      </c>
      <c r="F507" s="84" t="s">
        <v>3972</v>
      </c>
      <c r="G507" s="84" t="b">
        <v>0</v>
      </c>
      <c r="H507" s="84" t="b">
        <v>0</v>
      </c>
      <c r="I507" s="84" t="b">
        <v>0</v>
      </c>
      <c r="J507" s="84" t="b">
        <v>0</v>
      </c>
      <c r="K507" s="84" t="b">
        <v>0</v>
      </c>
      <c r="L507" s="84" t="b">
        <v>0</v>
      </c>
    </row>
    <row r="508" spans="1:12" ht="15">
      <c r="A508" s="84" t="s">
        <v>4936</v>
      </c>
      <c r="B508" s="84" t="s">
        <v>5024</v>
      </c>
      <c r="C508" s="84">
        <v>4</v>
      </c>
      <c r="D508" s="123">
        <v>0.004781986599399346</v>
      </c>
      <c r="E508" s="123">
        <v>2.1647775936979032</v>
      </c>
      <c r="F508" s="84" t="s">
        <v>3972</v>
      </c>
      <c r="G508" s="84" t="b">
        <v>0</v>
      </c>
      <c r="H508" s="84" t="b">
        <v>0</v>
      </c>
      <c r="I508" s="84" t="b">
        <v>0</v>
      </c>
      <c r="J508" s="84" t="b">
        <v>0</v>
      </c>
      <c r="K508" s="84" t="b">
        <v>1</v>
      </c>
      <c r="L508" s="84" t="b">
        <v>0</v>
      </c>
    </row>
    <row r="509" spans="1:12" ht="15">
      <c r="A509" s="84" t="s">
        <v>5024</v>
      </c>
      <c r="B509" s="84" t="s">
        <v>4116</v>
      </c>
      <c r="C509" s="84">
        <v>4</v>
      </c>
      <c r="D509" s="123">
        <v>0.004781986599399346</v>
      </c>
      <c r="E509" s="123">
        <v>1.3566631199368164</v>
      </c>
      <c r="F509" s="84" t="s">
        <v>3972</v>
      </c>
      <c r="G509" s="84" t="b">
        <v>0</v>
      </c>
      <c r="H509" s="84" t="b">
        <v>1</v>
      </c>
      <c r="I509" s="84" t="b">
        <v>0</v>
      </c>
      <c r="J509" s="84" t="b">
        <v>0</v>
      </c>
      <c r="K509" s="84" t="b">
        <v>0</v>
      </c>
      <c r="L509" s="84" t="b">
        <v>0</v>
      </c>
    </row>
    <row r="510" spans="1:12" ht="15">
      <c r="A510" s="84" t="s">
        <v>4147</v>
      </c>
      <c r="B510" s="84" t="s">
        <v>5025</v>
      </c>
      <c r="C510" s="84">
        <v>4</v>
      </c>
      <c r="D510" s="123">
        <v>0.004781986599399346</v>
      </c>
      <c r="E510" s="123">
        <v>1.239023622070016</v>
      </c>
      <c r="F510" s="84" t="s">
        <v>3972</v>
      </c>
      <c r="G510" s="84" t="b">
        <v>0</v>
      </c>
      <c r="H510" s="84" t="b">
        <v>1</v>
      </c>
      <c r="I510" s="84" t="b">
        <v>0</v>
      </c>
      <c r="J510" s="84" t="b">
        <v>0</v>
      </c>
      <c r="K510" s="84" t="b">
        <v>0</v>
      </c>
      <c r="L510" s="84" t="b">
        <v>0</v>
      </c>
    </row>
    <row r="511" spans="1:12" ht="15">
      <c r="A511" s="84" t="s">
        <v>4123</v>
      </c>
      <c r="B511" s="84" t="s">
        <v>4963</v>
      </c>
      <c r="C511" s="84">
        <v>4</v>
      </c>
      <c r="D511" s="123">
        <v>0.004781986599399346</v>
      </c>
      <c r="E511" s="123">
        <v>2.3109056293761414</v>
      </c>
      <c r="F511" s="84" t="s">
        <v>3972</v>
      </c>
      <c r="G511" s="84" t="b">
        <v>0</v>
      </c>
      <c r="H511" s="84" t="b">
        <v>0</v>
      </c>
      <c r="I511" s="84" t="b">
        <v>0</v>
      </c>
      <c r="J511" s="84" t="b">
        <v>0</v>
      </c>
      <c r="K511" s="84" t="b">
        <v>0</v>
      </c>
      <c r="L511" s="84" t="b">
        <v>0</v>
      </c>
    </row>
    <row r="512" spans="1:12" ht="15">
      <c r="A512" s="84" t="s">
        <v>4961</v>
      </c>
      <c r="B512" s="84" t="s">
        <v>4155</v>
      </c>
      <c r="C512" s="84">
        <v>4</v>
      </c>
      <c r="D512" s="123">
        <v>0.004781986599399346</v>
      </c>
      <c r="E512" s="123">
        <v>2.0556331242728354</v>
      </c>
      <c r="F512" s="84" t="s">
        <v>3972</v>
      </c>
      <c r="G512" s="84" t="b">
        <v>0</v>
      </c>
      <c r="H512" s="84" t="b">
        <v>0</v>
      </c>
      <c r="I512" s="84" t="b">
        <v>0</v>
      </c>
      <c r="J512" s="84" t="b">
        <v>0</v>
      </c>
      <c r="K512" s="84" t="b">
        <v>0</v>
      </c>
      <c r="L512" s="84" t="b">
        <v>0</v>
      </c>
    </row>
    <row r="513" spans="1:12" ht="15">
      <c r="A513" s="84" t="s">
        <v>4983</v>
      </c>
      <c r="B513" s="84" t="s">
        <v>5043</v>
      </c>
      <c r="C513" s="84">
        <v>4</v>
      </c>
      <c r="D513" s="123">
        <v>0.004781986599399346</v>
      </c>
      <c r="E513" s="123">
        <v>2.3109056293761414</v>
      </c>
      <c r="F513" s="84" t="s">
        <v>3972</v>
      </c>
      <c r="G513" s="84" t="b">
        <v>0</v>
      </c>
      <c r="H513" s="84" t="b">
        <v>0</v>
      </c>
      <c r="I513" s="84" t="b">
        <v>0</v>
      </c>
      <c r="J513" s="84" t="b">
        <v>0</v>
      </c>
      <c r="K513" s="84" t="b">
        <v>0</v>
      </c>
      <c r="L513" s="84" t="b">
        <v>0</v>
      </c>
    </row>
    <row r="514" spans="1:12" ht="15">
      <c r="A514" s="84" t="s">
        <v>934</v>
      </c>
      <c r="B514" s="84" t="s">
        <v>4152</v>
      </c>
      <c r="C514" s="84">
        <v>4</v>
      </c>
      <c r="D514" s="123">
        <v>0.004781986599399346</v>
      </c>
      <c r="E514" s="123">
        <v>1.3518642370550478</v>
      </c>
      <c r="F514" s="84" t="s">
        <v>3972</v>
      </c>
      <c r="G514" s="84" t="b">
        <v>0</v>
      </c>
      <c r="H514" s="84" t="b">
        <v>0</v>
      </c>
      <c r="I514" s="84" t="b">
        <v>0</v>
      </c>
      <c r="J514" s="84" t="b">
        <v>0</v>
      </c>
      <c r="K514" s="84" t="b">
        <v>0</v>
      </c>
      <c r="L514" s="84" t="b">
        <v>0</v>
      </c>
    </row>
    <row r="515" spans="1:12" ht="15">
      <c r="A515" s="84" t="s">
        <v>4207</v>
      </c>
      <c r="B515" s="84" t="s">
        <v>4116</v>
      </c>
      <c r="C515" s="84">
        <v>4</v>
      </c>
      <c r="D515" s="123">
        <v>0.004781986599399346</v>
      </c>
      <c r="E515" s="123">
        <v>1.3566631199368164</v>
      </c>
      <c r="F515" s="84" t="s">
        <v>3972</v>
      </c>
      <c r="G515" s="84" t="b">
        <v>0</v>
      </c>
      <c r="H515" s="84" t="b">
        <v>0</v>
      </c>
      <c r="I515" s="84" t="b">
        <v>0</v>
      </c>
      <c r="J515" s="84" t="b">
        <v>0</v>
      </c>
      <c r="K515" s="84" t="b">
        <v>0</v>
      </c>
      <c r="L515" s="84" t="b">
        <v>0</v>
      </c>
    </row>
    <row r="516" spans="1:12" ht="15">
      <c r="A516" s="84" t="s">
        <v>4185</v>
      </c>
      <c r="B516" s="84" t="s">
        <v>4930</v>
      </c>
      <c r="C516" s="84">
        <v>4</v>
      </c>
      <c r="D516" s="123">
        <v>0.004781986599399346</v>
      </c>
      <c r="E516" s="123">
        <v>1.9306943876645353</v>
      </c>
      <c r="F516" s="84" t="s">
        <v>3972</v>
      </c>
      <c r="G516" s="84" t="b">
        <v>0</v>
      </c>
      <c r="H516" s="84" t="b">
        <v>0</v>
      </c>
      <c r="I516" s="84" t="b">
        <v>0</v>
      </c>
      <c r="J516" s="84" t="b">
        <v>0</v>
      </c>
      <c r="K516" s="84" t="b">
        <v>0</v>
      </c>
      <c r="L516" s="84" t="b">
        <v>0</v>
      </c>
    </row>
    <row r="517" spans="1:12" ht="15">
      <c r="A517" s="84" t="s">
        <v>5055</v>
      </c>
      <c r="B517" s="84" t="s">
        <v>5056</v>
      </c>
      <c r="C517" s="84">
        <v>4</v>
      </c>
      <c r="D517" s="123">
        <v>0.004781986599399346</v>
      </c>
      <c r="E517" s="123">
        <v>2.4078156423841977</v>
      </c>
      <c r="F517" s="84" t="s">
        <v>3972</v>
      </c>
      <c r="G517" s="84" t="b">
        <v>0</v>
      </c>
      <c r="H517" s="84" t="b">
        <v>0</v>
      </c>
      <c r="I517" s="84" t="b">
        <v>0</v>
      </c>
      <c r="J517" s="84" t="b">
        <v>0</v>
      </c>
      <c r="K517" s="84" t="b">
        <v>0</v>
      </c>
      <c r="L517" s="84" t="b">
        <v>0</v>
      </c>
    </row>
    <row r="518" spans="1:12" ht="15">
      <c r="A518" s="84" t="s">
        <v>5056</v>
      </c>
      <c r="B518" s="84" t="s">
        <v>5057</v>
      </c>
      <c r="C518" s="84">
        <v>4</v>
      </c>
      <c r="D518" s="123">
        <v>0.004781986599399346</v>
      </c>
      <c r="E518" s="123">
        <v>2.4078156423841977</v>
      </c>
      <c r="F518" s="84" t="s">
        <v>3972</v>
      </c>
      <c r="G518" s="84" t="b">
        <v>0</v>
      </c>
      <c r="H518" s="84" t="b">
        <v>0</v>
      </c>
      <c r="I518" s="84" t="b">
        <v>0</v>
      </c>
      <c r="J518" s="84" t="b">
        <v>0</v>
      </c>
      <c r="K518" s="84" t="b">
        <v>0</v>
      </c>
      <c r="L518" s="84" t="b">
        <v>0</v>
      </c>
    </row>
    <row r="519" spans="1:12" ht="15">
      <c r="A519" s="84" t="s">
        <v>5061</v>
      </c>
      <c r="B519" s="84" t="s">
        <v>5013</v>
      </c>
      <c r="C519" s="84">
        <v>4</v>
      </c>
      <c r="D519" s="123">
        <v>0.004781986599399346</v>
      </c>
      <c r="E519" s="123">
        <v>2.3109056293761414</v>
      </c>
      <c r="F519" s="84" t="s">
        <v>3972</v>
      </c>
      <c r="G519" s="84" t="b">
        <v>0</v>
      </c>
      <c r="H519" s="84" t="b">
        <v>0</v>
      </c>
      <c r="I519" s="84" t="b">
        <v>0</v>
      </c>
      <c r="J519" s="84" t="b">
        <v>0</v>
      </c>
      <c r="K519" s="84" t="b">
        <v>0</v>
      </c>
      <c r="L519" s="84" t="b">
        <v>0</v>
      </c>
    </row>
    <row r="520" spans="1:12" ht="15">
      <c r="A520" s="84" t="s">
        <v>5013</v>
      </c>
      <c r="B520" s="84" t="s">
        <v>4118</v>
      </c>
      <c r="C520" s="84">
        <v>4</v>
      </c>
      <c r="D520" s="123">
        <v>0.004781986599399346</v>
      </c>
      <c r="E520" s="123">
        <v>2.3109056293761414</v>
      </c>
      <c r="F520" s="84" t="s">
        <v>3972</v>
      </c>
      <c r="G520" s="84" t="b">
        <v>0</v>
      </c>
      <c r="H520" s="84" t="b">
        <v>0</v>
      </c>
      <c r="I520" s="84" t="b">
        <v>0</v>
      </c>
      <c r="J520" s="84" t="b">
        <v>0</v>
      </c>
      <c r="K520" s="84" t="b">
        <v>0</v>
      </c>
      <c r="L520" s="84" t="b">
        <v>0</v>
      </c>
    </row>
    <row r="521" spans="1:12" ht="15">
      <c r="A521" s="84" t="s">
        <v>4118</v>
      </c>
      <c r="B521" s="84" t="s">
        <v>5062</v>
      </c>
      <c r="C521" s="84">
        <v>4</v>
      </c>
      <c r="D521" s="123">
        <v>0.004781986599399346</v>
      </c>
      <c r="E521" s="123">
        <v>2.4078156423841977</v>
      </c>
      <c r="F521" s="84" t="s">
        <v>3972</v>
      </c>
      <c r="G521" s="84" t="b">
        <v>0</v>
      </c>
      <c r="H521" s="84" t="b">
        <v>0</v>
      </c>
      <c r="I521" s="84" t="b">
        <v>0</v>
      </c>
      <c r="J521" s="84" t="b">
        <v>0</v>
      </c>
      <c r="K521" s="84" t="b">
        <v>1</v>
      </c>
      <c r="L521" s="84" t="b">
        <v>0</v>
      </c>
    </row>
    <row r="522" spans="1:12" ht="15">
      <c r="A522" s="84" t="s">
        <v>5062</v>
      </c>
      <c r="B522" s="84" t="s">
        <v>5063</v>
      </c>
      <c r="C522" s="84">
        <v>4</v>
      </c>
      <c r="D522" s="123">
        <v>0.004781986599399346</v>
      </c>
      <c r="E522" s="123">
        <v>2.4078156423841977</v>
      </c>
      <c r="F522" s="84" t="s">
        <v>3972</v>
      </c>
      <c r="G522" s="84" t="b">
        <v>0</v>
      </c>
      <c r="H522" s="84" t="b">
        <v>1</v>
      </c>
      <c r="I522" s="84" t="b">
        <v>0</v>
      </c>
      <c r="J522" s="84" t="b">
        <v>0</v>
      </c>
      <c r="K522" s="84" t="b">
        <v>0</v>
      </c>
      <c r="L522" s="84" t="b">
        <v>0</v>
      </c>
    </row>
    <row r="523" spans="1:12" ht="15">
      <c r="A523" s="84" t="s">
        <v>5063</v>
      </c>
      <c r="B523" s="84" t="s">
        <v>5064</v>
      </c>
      <c r="C523" s="84">
        <v>4</v>
      </c>
      <c r="D523" s="123">
        <v>0.004781986599399346</v>
      </c>
      <c r="E523" s="123">
        <v>2.4078156423841977</v>
      </c>
      <c r="F523" s="84" t="s">
        <v>3972</v>
      </c>
      <c r="G523" s="84" t="b">
        <v>0</v>
      </c>
      <c r="H523" s="84" t="b">
        <v>0</v>
      </c>
      <c r="I523" s="84" t="b">
        <v>0</v>
      </c>
      <c r="J523" s="84" t="b">
        <v>0</v>
      </c>
      <c r="K523" s="84" t="b">
        <v>0</v>
      </c>
      <c r="L523" s="84" t="b">
        <v>0</v>
      </c>
    </row>
    <row r="524" spans="1:12" ht="15">
      <c r="A524" s="84" t="s">
        <v>5064</v>
      </c>
      <c r="B524" s="84" t="s">
        <v>4117</v>
      </c>
      <c r="C524" s="84">
        <v>4</v>
      </c>
      <c r="D524" s="123">
        <v>0.004781986599399346</v>
      </c>
      <c r="E524" s="123">
        <v>2.4078156423841977</v>
      </c>
      <c r="F524" s="84" t="s">
        <v>3972</v>
      </c>
      <c r="G524" s="84" t="b">
        <v>0</v>
      </c>
      <c r="H524" s="84" t="b">
        <v>0</v>
      </c>
      <c r="I524" s="84" t="b">
        <v>0</v>
      </c>
      <c r="J524" s="84" t="b">
        <v>0</v>
      </c>
      <c r="K524" s="84" t="b">
        <v>0</v>
      </c>
      <c r="L524" s="84" t="b">
        <v>0</v>
      </c>
    </row>
    <row r="525" spans="1:12" ht="15">
      <c r="A525" s="84" t="s">
        <v>4117</v>
      </c>
      <c r="B525" s="84" t="s">
        <v>4147</v>
      </c>
      <c r="C525" s="84">
        <v>4</v>
      </c>
      <c r="D525" s="123">
        <v>0.004781986599399346</v>
      </c>
      <c r="E525" s="123">
        <v>1.1969622770693047</v>
      </c>
      <c r="F525" s="84" t="s">
        <v>3972</v>
      </c>
      <c r="G525" s="84" t="b">
        <v>0</v>
      </c>
      <c r="H525" s="84" t="b">
        <v>0</v>
      </c>
      <c r="I525" s="84" t="b">
        <v>0</v>
      </c>
      <c r="J525" s="84" t="b">
        <v>0</v>
      </c>
      <c r="K525" s="84" t="b">
        <v>1</v>
      </c>
      <c r="L525" s="84" t="b">
        <v>0</v>
      </c>
    </row>
    <row r="526" spans="1:12" ht="15">
      <c r="A526" s="84" t="s">
        <v>4147</v>
      </c>
      <c r="B526" s="84" t="s">
        <v>5065</v>
      </c>
      <c r="C526" s="84">
        <v>4</v>
      </c>
      <c r="D526" s="123">
        <v>0.004781986599399346</v>
      </c>
      <c r="E526" s="123">
        <v>1.239023622070016</v>
      </c>
      <c r="F526" s="84" t="s">
        <v>3972</v>
      </c>
      <c r="G526" s="84" t="b">
        <v>0</v>
      </c>
      <c r="H526" s="84" t="b">
        <v>1</v>
      </c>
      <c r="I526" s="84" t="b">
        <v>0</v>
      </c>
      <c r="J526" s="84" t="b">
        <v>0</v>
      </c>
      <c r="K526" s="84" t="b">
        <v>0</v>
      </c>
      <c r="L526" s="84" t="b">
        <v>0</v>
      </c>
    </row>
    <row r="527" spans="1:12" ht="15">
      <c r="A527" s="84" t="s">
        <v>5065</v>
      </c>
      <c r="B527" s="84" t="s">
        <v>5021</v>
      </c>
      <c r="C527" s="84">
        <v>4</v>
      </c>
      <c r="D527" s="123">
        <v>0.004781986599399346</v>
      </c>
      <c r="E527" s="123">
        <v>2.4078156423841977</v>
      </c>
      <c r="F527" s="84" t="s">
        <v>3972</v>
      </c>
      <c r="G527" s="84" t="b">
        <v>0</v>
      </c>
      <c r="H527" s="84" t="b">
        <v>0</v>
      </c>
      <c r="I527" s="84" t="b">
        <v>0</v>
      </c>
      <c r="J527" s="84" t="b">
        <v>0</v>
      </c>
      <c r="K527" s="84" t="b">
        <v>0</v>
      </c>
      <c r="L527" s="84" t="b">
        <v>0</v>
      </c>
    </row>
    <row r="528" spans="1:12" ht="15">
      <c r="A528" s="84" t="s">
        <v>5021</v>
      </c>
      <c r="B528" s="84" t="s">
        <v>5066</v>
      </c>
      <c r="C528" s="84">
        <v>4</v>
      </c>
      <c r="D528" s="123">
        <v>0.004781986599399346</v>
      </c>
      <c r="E528" s="123">
        <v>2.4078156423841977</v>
      </c>
      <c r="F528" s="84" t="s">
        <v>3972</v>
      </c>
      <c r="G528" s="84" t="b">
        <v>0</v>
      </c>
      <c r="H528" s="84" t="b">
        <v>0</v>
      </c>
      <c r="I528" s="84" t="b">
        <v>0</v>
      </c>
      <c r="J528" s="84" t="b">
        <v>0</v>
      </c>
      <c r="K528" s="84" t="b">
        <v>0</v>
      </c>
      <c r="L528" s="84" t="b">
        <v>0</v>
      </c>
    </row>
    <row r="529" spans="1:12" ht="15">
      <c r="A529" s="84" t="s">
        <v>5066</v>
      </c>
      <c r="B529" s="84" t="s">
        <v>5067</v>
      </c>
      <c r="C529" s="84">
        <v>4</v>
      </c>
      <c r="D529" s="123">
        <v>0.004781986599399346</v>
      </c>
      <c r="E529" s="123">
        <v>2.4078156423841977</v>
      </c>
      <c r="F529" s="84" t="s">
        <v>3972</v>
      </c>
      <c r="G529" s="84" t="b">
        <v>0</v>
      </c>
      <c r="H529" s="84" t="b">
        <v>0</v>
      </c>
      <c r="I529" s="84" t="b">
        <v>0</v>
      </c>
      <c r="J529" s="84" t="b">
        <v>0</v>
      </c>
      <c r="K529" s="84" t="b">
        <v>0</v>
      </c>
      <c r="L529" s="84" t="b">
        <v>0</v>
      </c>
    </row>
    <row r="530" spans="1:12" ht="15">
      <c r="A530" s="84" t="s">
        <v>5067</v>
      </c>
      <c r="B530" s="84" t="s">
        <v>5068</v>
      </c>
      <c r="C530" s="84">
        <v>4</v>
      </c>
      <c r="D530" s="123">
        <v>0.004781986599399346</v>
      </c>
      <c r="E530" s="123">
        <v>2.4078156423841977</v>
      </c>
      <c r="F530" s="84" t="s">
        <v>3972</v>
      </c>
      <c r="G530" s="84" t="b">
        <v>0</v>
      </c>
      <c r="H530" s="84" t="b">
        <v>0</v>
      </c>
      <c r="I530" s="84" t="b">
        <v>0</v>
      </c>
      <c r="J530" s="84" t="b">
        <v>0</v>
      </c>
      <c r="K530" s="84" t="b">
        <v>0</v>
      </c>
      <c r="L530" s="84" t="b">
        <v>0</v>
      </c>
    </row>
    <row r="531" spans="1:12" ht="15">
      <c r="A531" s="84" t="s">
        <v>4147</v>
      </c>
      <c r="B531" s="84" t="s">
        <v>4986</v>
      </c>
      <c r="C531" s="84">
        <v>3</v>
      </c>
      <c r="D531" s="123">
        <v>0.003925383448487032</v>
      </c>
      <c r="E531" s="123">
        <v>1.114084885461716</v>
      </c>
      <c r="F531" s="84" t="s">
        <v>3972</v>
      </c>
      <c r="G531" s="84" t="b">
        <v>0</v>
      </c>
      <c r="H531" s="84" t="b">
        <v>1</v>
      </c>
      <c r="I531" s="84" t="b">
        <v>0</v>
      </c>
      <c r="J531" s="84" t="b">
        <v>0</v>
      </c>
      <c r="K531" s="84" t="b">
        <v>0</v>
      </c>
      <c r="L531" s="84" t="b">
        <v>0</v>
      </c>
    </row>
    <row r="532" spans="1:12" ht="15">
      <c r="A532" s="84" t="s">
        <v>4986</v>
      </c>
      <c r="B532" s="84" t="s">
        <v>4967</v>
      </c>
      <c r="C532" s="84">
        <v>3</v>
      </c>
      <c r="D532" s="123">
        <v>0.003925383448487032</v>
      </c>
      <c r="E532" s="123">
        <v>2.1859668927678415</v>
      </c>
      <c r="F532" s="84" t="s">
        <v>3972</v>
      </c>
      <c r="G532" s="84" t="b">
        <v>0</v>
      </c>
      <c r="H532" s="84" t="b">
        <v>0</v>
      </c>
      <c r="I532" s="84" t="b">
        <v>0</v>
      </c>
      <c r="J532" s="84" t="b">
        <v>0</v>
      </c>
      <c r="K532" s="84" t="b">
        <v>1</v>
      </c>
      <c r="L532" s="84" t="b">
        <v>0</v>
      </c>
    </row>
    <row r="533" spans="1:12" ht="15">
      <c r="A533" s="84" t="s">
        <v>4967</v>
      </c>
      <c r="B533" s="84" t="s">
        <v>4113</v>
      </c>
      <c r="C533" s="84">
        <v>3</v>
      </c>
      <c r="D533" s="123">
        <v>0.003925383448487032</v>
      </c>
      <c r="E533" s="123">
        <v>2.089056879759785</v>
      </c>
      <c r="F533" s="84" t="s">
        <v>3972</v>
      </c>
      <c r="G533" s="84" t="b">
        <v>0</v>
      </c>
      <c r="H533" s="84" t="b">
        <v>1</v>
      </c>
      <c r="I533" s="84" t="b">
        <v>0</v>
      </c>
      <c r="J533" s="84" t="b">
        <v>0</v>
      </c>
      <c r="K533" s="84" t="b">
        <v>0</v>
      </c>
      <c r="L533" s="84" t="b">
        <v>0</v>
      </c>
    </row>
    <row r="534" spans="1:12" ht="15">
      <c r="A534" s="84" t="s">
        <v>4113</v>
      </c>
      <c r="B534" s="84" t="s">
        <v>4152</v>
      </c>
      <c r="C534" s="84">
        <v>3</v>
      </c>
      <c r="D534" s="123">
        <v>0.003925383448487032</v>
      </c>
      <c r="E534" s="123">
        <v>1.6740835317889668</v>
      </c>
      <c r="F534" s="84" t="s">
        <v>3972</v>
      </c>
      <c r="G534" s="84" t="b">
        <v>0</v>
      </c>
      <c r="H534" s="84" t="b">
        <v>0</v>
      </c>
      <c r="I534" s="84" t="b">
        <v>0</v>
      </c>
      <c r="J534" s="84" t="b">
        <v>0</v>
      </c>
      <c r="K534" s="84" t="b">
        <v>0</v>
      </c>
      <c r="L534" s="84" t="b">
        <v>0</v>
      </c>
    </row>
    <row r="535" spans="1:12" ht="15">
      <c r="A535" s="84" t="s">
        <v>4152</v>
      </c>
      <c r="B535" s="84" t="s">
        <v>4961</v>
      </c>
      <c r="C535" s="84">
        <v>3</v>
      </c>
      <c r="D535" s="123">
        <v>0.003925383448487032</v>
      </c>
      <c r="E535" s="123">
        <v>1.8057556510562354</v>
      </c>
      <c r="F535" s="84" t="s">
        <v>3972</v>
      </c>
      <c r="G535" s="84" t="b">
        <v>0</v>
      </c>
      <c r="H535" s="84" t="b">
        <v>0</v>
      </c>
      <c r="I535" s="84" t="b">
        <v>0</v>
      </c>
      <c r="J535" s="84" t="b">
        <v>0</v>
      </c>
      <c r="K535" s="84" t="b">
        <v>0</v>
      </c>
      <c r="L535" s="84" t="b">
        <v>0</v>
      </c>
    </row>
    <row r="536" spans="1:12" ht="15">
      <c r="A536" s="84" t="s">
        <v>4155</v>
      </c>
      <c r="B536" s="84" t="s">
        <v>5097</v>
      </c>
      <c r="C536" s="84">
        <v>3</v>
      </c>
      <c r="D536" s="123">
        <v>0.003925383448487032</v>
      </c>
      <c r="E536" s="123">
        <v>2.1067856467202164</v>
      </c>
      <c r="F536" s="84" t="s">
        <v>3972</v>
      </c>
      <c r="G536" s="84" t="b">
        <v>0</v>
      </c>
      <c r="H536" s="84" t="b">
        <v>0</v>
      </c>
      <c r="I536" s="84" t="b">
        <v>0</v>
      </c>
      <c r="J536" s="84" t="b">
        <v>0</v>
      </c>
      <c r="K536" s="84" t="b">
        <v>0</v>
      </c>
      <c r="L536" s="84" t="b">
        <v>0</v>
      </c>
    </row>
    <row r="537" spans="1:12" ht="15">
      <c r="A537" s="84" t="s">
        <v>5097</v>
      </c>
      <c r="B537" s="84" t="s">
        <v>4931</v>
      </c>
      <c r="C537" s="84">
        <v>3</v>
      </c>
      <c r="D537" s="123">
        <v>0.003925383448487032</v>
      </c>
      <c r="E537" s="123">
        <v>2.4078156423841977</v>
      </c>
      <c r="F537" s="84" t="s">
        <v>3972</v>
      </c>
      <c r="G537" s="84" t="b">
        <v>0</v>
      </c>
      <c r="H537" s="84" t="b">
        <v>0</v>
      </c>
      <c r="I537" s="84" t="b">
        <v>0</v>
      </c>
      <c r="J537" s="84" t="b">
        <v>0</v>
      </c>
      <c r="K537" s="84" t="b">
        <v>0</v>
      </c>
      <c r="L537" s="84" t="b">
        <v>0</v>
      </c>
    </row>
    <row r="538" spans="1:12" ht="15">
      <c r="A538" s="84" t="s">
        <v>4931</v>
      </c>
      <c r="B538" s="84" t="s">
        <v>4983</v>
      </c>
      <c r="C538" s="84">
        <v>3</v>
      </c>
      <c r="D538" s="123">
        <v>0.003925383448487032</v>
      </c>
      <c r="E538" s="123">
        <v>2.1859668927678415</v>
      </c>
      <c r="F538" s="84" t="s">
        <v>3972</v>
      </c>
      <c r="G538" s="84" t="b">
        <v>0</v>
      </c>
      <c r="H538" s="84" t="b">
        <v>0</v>
      </c>
      <c r="I538" s="84" t="b">
        <v>0</v>
      </c>
      <c r="J538" s="84" t="b">
        <v>0</v>
      </c>
      <c r="K538" s="84" t="b">
        <v>0</v>
      </c>
      <c r="L538" s="84" t="b">
        <v>0</v>
      </c>
    </row>
    <row r="539" spans="1:12" ht="15">
      <c r="A539" s="84" t="s">
        <v>5043</v>
      </c>
      <c r="B539" s="84" t="s">
        <v>5098</v>
      </c>
      <c r="C539" s="84">
        <v>3</v>
      </c>
      <c r="D539" s="123">
        <v>0.003925383448487032</v>
      </c>
      <c r="E539" s="123">
        <v>2.4078156423841977</v>
      </c>
      <c r="F539" s="84" t="s">
        <v>3972</v>
      </c>
      <c r="G539" s="84" t="b">
        <v>0</v>
      </c>
      <c r="H539" s="84" t="b">
        <v>0</v>
      </c>
      <c r="I539" s="84" t="b">
        <v>0</v>
      </c>
      <c r="J539" s="84" t="b">
        <v>0</v>
      </c>
      <c r="K539" s="84" t="b">
        <v>0</v>
      </c>
      <c r="L539" s="84" t="b">
        <v>0</v>
      </c>
    </row>
    <row r="540" spans="1:12" ht="15">
      <c r="A540" s="84" t="s">
        <v>5098</v>
      </c>
      <c r="B540" s="84" t="s">
        <v>4151</v>
      </c>
      <c r="C540" s="84">
        <v>3</v>
      </c>
      <c r="D540" s="123">
        <v>0.003925383448487032</v>
      </c>
      <c r="E540" s="123">
        <v>1.8959322814053232</v>
      </c>
      <c r="F540" s="84" t="s">
        <v>3972</v>
      </c>
      <c r="G540" s="84" t="b">
        <v>0</v>
      </c>
      <c r="H540" s="84" t="b">
        <v>0</v>
      </c>
      <c r="I540" s="84" t="b">
        <v>0</v>
      </c>
      <c r="J540" s="84" t="b">
        <v>0</v>
      </c>
      <c r="K540" s="84" t="b">
        <v>0</v>
      </c>
      <c r="L540" s="84" t="b">
        <v>0</v>
      </c>
    </row>
    <row r="541" spans="1:12" ht="15">
      <c r="A541" s="84" t="s">
        <v>4148</v>
      </c>
      <c r="B541" s="84" t="s">
        <v>4151</v>
      </c>
      <c r="C541" s="84">
        <v>3</v>
      </c>
      <c r="D541" s="123">
        <v>0.003925383448487032</v>
      </c>
      <c r="E541" s="123">
        <v>1.6740835317889668</v>
      </c>
      <c r="F541" s="84" t="s">
        <v>3972</v>
      </c>
      <c r="G541" s="84" t="b">
        <v>0</v>
      </c>
      <c r="H541" s="84" t="b">
        <v>0</v>
      </c>
      <c r="I541" s="84" t="b">
        <v>0</v>
      </c>
      <c r="J541" s="84" t="b">
        <v>0</v>
      </c>
      <c r="K541" s="84" t="b">
        <v>0</v>
      </c>
      <c r="L541" s="84" t="b">
        <v>0</v>
      </c>
    </row>
    <row r="542" spans="1:12" ht="15">
      <c r="A542" s="84" t="s">
        <v>4149</v>
      </c>
      <c r="B542" s="84" t="s">
        <v>4151</v>
      </c>
      <c r="C542" s="84">
        <v>3</v>
      </c>
      <c r="D542" s="123">
        <v>0.003925383448487032</v>
      </c>
      <c r="E542" s="123">
        <v>1.0508342413910665</v>
      </c>
      <c r="F542" s="84" t="s">
        <v>3972</v>
      </c>
      <c r="G542" s="84" t="b">
        <v>0</v>
      </c>
      <c r="H542" s="84" t="b">
        <v>0</v>
      </c>
      <c r="I542" s="84" t="b">
        <v>0</v>
      </c>
      <c r="J542" s="84" t="b">
        <v>0</v>
      </c>
      <c r="K542" s="84" t="b">
        <v>0</v>
      </c>
      <c r="L542" s="84" t="b">
        <v>0</v>
      </c>
    </row>
    <row r="543" spans="1:12" ht="15">
      <c r="A543" s="84" t="s">
        <v>4930</v>
      </c>
      <c r="B543" s="84" t="s">
        <v>5055</v>
      </c>
      <c r="C543" s="84">
        <v>3</v>
      </c>
      <c r="D543" s="123">
        <v>0.003925383448487032</v>
      </c>
      <c r="E543" s="123">
        <v>1.9818469101119167</v>
      </c>
      <c r="F543" s="84" t="s">
        <v>3972</v>
      </c>
      <c r="G543" s="84" t="b">
        <v>0</v>
      </c>
      <c r="H543" s="84" t="b">
        <v>0</v>
      </c>
      <c r="I543" s="84" t="b">
        <v>0</v>
      </c>
      <c r="J543" s="84" t="b">
        <v>0</v>
      </c>
      <c r="K543" s="84" t="b">
        <v>0</v>
      </c>
      <c r="L543" s="84" t="b">
        <v>0</v>
      </c>
    </row>
    <row r="544" spans="1:12" ht="15">
      <c r="A544" s="84" t="s">
        <v>5082</v>
      </c>
      <c r="B544" s="84" t="s">
        <v>5083</v>
      </c>
      <c r="C544" s="84">
        <v>3</v>
      </c>
      <c r="D544" s="123">
        <v>0.003925383448487032</v>
      </c>
      <c r="E544" s="123">
        <v>2.5327543789924976</v>
      </c>
      <c r="F544" s="84" t="s">
        <v>3972</v>
      </c>
      <c r="G544" s="84" t="b">
        <v>0</v>
      </c>
      <c r="H544" s="84" t="b">
        <v>0</v>
      </c>
      <c r="I544" s="84" t="b">
        <v>0</v>
      </c>
      <c r="J544" s="84" t="b">
        <v>0</v>
      </c>
      <c r="K544" s="84" t="b">
        <v>0</v>
      </c>
      <c r="L544" s="84" t="b">
        <v>0</v>
      </c>
    </row>
    <row r="545" spans="1:12" ht="15">
      <c r="A545" s="84" t="s">
        <v>4963</v>
      </c>
      <c r="B545" s="84" t="s">
        <v>4153</v>
      </c>
      <c r="C545" s="84">
        <v>3</v>
      </c>
      <c r="D545" s="123">
        <v>0.003925383448487032</v>
      </c>
      <c r="E545" s="123">
        <v>2.0556331242728354</v>
      </c>
      <c r="F545" s="84" t="s">
        <v>3972</v>
      </c>
      <c r="G545" s="84" t="b">
        <v>0</v>
      </c>
      <c r="H545" s="84" t="b">
        <v>0</v>
      </c>
      <c r="I545" s="84" t="b">
        <v>0</v>
      </c>
      <c r="J545" s="84" t="b">
        <v>0</v>
      </c>
      <c r="K545" s="84" t="b">
        <v>0</v>
      </c>
      <c r="L545" s="84" t="b">
        <v>0</v>
      </c>
    </row>
    <row r="546" spans="1:12" ht="15">
      <c r="A546" s="84" t="s">
        <v>4188</v>
      </c>
      <c r="B546" s="84" t="s">
        <v>4189</v>
      </c>
      <c r="C546" s="84">
        <v>2</v>
      </c>
      <c r="D546" s="123">
        <v>0.002935351338875046</v>
      </c>
      <c r="E546" s="123">
        <v>2.708845638048179</v>
      </c>
      <c r="F546" s="84" t="s">
        <v>3972</v>
      </c>
      <c r="G546" s="84" t="b">
        <v>0</v>
      </c>
      <c r="H546" s="84" t="b">
        <v>0</v>
      </c>
      <c r="I546" s="84" t="b">
        <v>0</v>
      </c>
      <c r="J546" s="84" t="b">
        <v>0</v>
      </c>
      <c r="K546" s="84" t="b">
        <v>0</v>
      </c>
      <c r="L546" s="84" t="b">
        <v>0</v>
      </c>
    </row>
    <row r="547" spans="1:12" ht="15">
      <c r="A547" s="84" t="s">
        <v>4189</v>
      </c>
      <c r="B547" s="84" t="s">
        <v>4190</v>
      </c>
      <c r="C547" s="84">
        <v>2</v>
      </c>
      <c r="D547" s="123">
        <v>0.002935351338875046</v>
      </c>
      <c r="E547" s="123">
        <v>2.708845638048179</v>
      </c>
      <c r="F547" s="84" t="s">
        <v>3972</v>
      </c>
      <c r="G547" s="84" t="b">
        <v>0</v>
      </c>
      <c r="H547" s="84" t="b">
        <v>0</v>
      </c>
      <c r="I547" s="84" t="b">
        <v>0</v>
      </c>
      <c r="J547" s="84" t="b">
        <v>0</v>
      </c>
      <c r="K547" s="84" t="b">
        <v>0</v>
      </c>
      <c r="L547" s="84" t="b">
        <v>0</v>
      </c>
    </row>
    <row r="548" spans="1:12" ht="15">
      <c r="A548" s="84" t="s">
        <v>4190</v>
      </c>
      <c r="B548" s="84" t="s">
        <v>4185</v>
      </c>
      <c r="C548" s="84">
        <v>2</v>
      </c>
      <c r="D548" s="123">
        <v>0.002935351338875046</v>
      </c>
      <c r="E548" s="123">
        <v>2.3109056293761414</v>
      </c>
      <c r="F548" s="84" t="s">
        <v>3972</v>
      </c>
      <c r="G548" s="84" t="b">
        <v>0</v>
      </c>
      <c r="H548" s="84" t="b">
        <v>0</v>
      </c>
      <c r="I548" s="84" t="b">
        <v>0</v>
      </c>
      <c r="J548" s="84" t="b">
        <v>0</v>
      </c>
      <c r="K548" s="84" t="b">
        <v>0</v>
      </c>
      <c r="L548" s="84" t="b">
        <v>0</v>
      </c>
    </row>
    <row r="549" spans="1:12" ht="15">
      <c r="A549" s="84" t="s">
        <v>4185</v>
      </c>
      <c r="B549" s="84" t="s">
        <v>4186</v>
      </c>
      <c r="C549" s="84">
        <v>2</v>
      </c>
      <c r="D549" s="123">
        <v>0.002935351338875046</v>
      </c>
      <c r="E549" s="123">
        <v>2.2317243833285163</v>
      </c>
      <c r="F549" s="84" t="s">
        <v>3972</v>
      </c>
      <c r="G549" s="84" t="b">
        <v>0</v>
      </c>
      <c r="H549" s="84" t="b">
        <v>0</v>
      </c>
      <c r="I549" s="84" t="b">
        <v>0</v>
      </c>
      <c r="J549" s="84" t="b">
        <v>0</v>
      </c>
      <c r="K549" s="84" t="b">
        <v>0</v>
      </c>
      <c r="L549" s="84" t="b">
        <v>0</v>
      </c>
    </row>
    <row r="550" spans="1:12" ht="15">
      <c r="A550" s="84" t="s">
        <v>4186</v>
      </c>
      <c r="B550" s="84" t="s">
        <v>934</v>
      </c>
      <c r="C550" s="84">
        <v>2</v>
      </c>
      <c r="D550" s="123">
        <v>0.002935351338875046</v>
      </c>
      <c r="E550" s="123">
        <v>1.8959322814053232</v>
      </c>
      <c r="F550" s="84" t="s">
        <v>3972</v>
      </c>
      <c r="G550" s="84" t="b">
        <v>0</v>
      </c>
      <c r="H550" s="84" t="b">
        <v>0</v>
      </c>
      <c r="I550" s="84" t="b">
        <v>0</v>
      </c>
      <c r="J550" s="84" t="b">
        <v>0</v>
      </c>
      <c r="K550" s="84" t="b">
        <v>0</v>
      </c>
      <c r="L550" s="84" t="b">
        <v>0</v>
      </c>
    </row>
    <row r="551" spans="1:12" ht="15">
      <c r="A551" s="84" t="s">
        <v>5113</v>
      </c>
      <c r="B551" s="84" t="s">
        <v>4113</v>
      </c>
      <c r="C551" s="84">
        <v>2</v>
      </c>
      <c r="D551" s="123">
        <v>0.002935351338875046</v>
      </c>
      <c r="E551" s="123">
        <v>2.3109056293761414</v>
      </c>
      <c r="F551" s="84" t="s">
        <v>3972</v>
      </c>
      <c r="G551" s="84" t="b">
        <v>0</v>
      </c>
      <c r="H551" s="84" t="b">
        <v>0</v>
      </c>
      <c r="I551" s="84" t="b">
        <v>0</v>
      </c>
      <c r="J551" s="84" t="b">
        <v>0</v>
      </c>
      <c r="K551" s="84" t="b">
        <v>0</v>
      </c>
      <c r="L551" s="84" t="b">
        <v>0</v>
      </c>
    </row>
    <row r="552" spans="1:12" ht="15">
      <c r="A552" s="84" t="s">
        <v>4178</v>
      </c>
      <c r="B552" s="84" t="s">
        <v>4148</v>
      </c>
      <c r="C552" s="84">
        <v>2</v>
      </c>
      <c r="D552" s="123">
        <v>0.002935351338875046</v>
      </c>
      <c r="E552" s="123">
        <v>2.00987563371216</v>
      </c>
      <c r="F552" s="84" t="s">
        <v>3972</v>
      </c>
      <c r="G552" s="84" t="b">
        <v>0</v>
      </c>
      <c r="H552" s="84" t="b">
        <v>0</v>
      </c>
      <c r="I552" s="84" t="b">
        <v>0</v>
      </c>
      <c r="J552" s="84" t="b">
        <v>0</v>
      </c>
      <c r="K552" s="84" t="b">
        <v>0</v>
      </c>
      <c r="L552" s="84" t="b">
        <v>0</v>
      </c>
    </row>
    <row r="553" spans="1:12" ht="15">
      <c r="A553" s="84" t="s">
        <v>5079</v>
      </c>
      <c r="B553" s="84" t="s">
        <v>5171</v>
      </c>
      <c r="C553" s="84">
        <v>2</v>
      </c>
      <c r="D553" s="123">
        <v>0.002935351338875046</v>
      </c>
      <c r="E553" s="123">
        <v>2.708845638048179</v>
      </c>
      <c r="F553" s="84" t="s">
        <v>3972</v>
      </c>
      <c r="G553" s="84" t="b">
        <v>0</v>
      </c>
      <c r="H553" s="84" t="b">
        <v>0</v>
      </c>
      <c r="I553" s="84" t="b">
        <v>0</v>
      </c>
      <c r="J553" s="84" t="b">
        <v>0</v>
      </c>
      <c r="K553" s="84" t="b">
        <v>0</v>
      </c>
      <c r="L553" s="84" t="b">
        <v>0</v>
      </c>
    </row>
    <row r="554" spans="1:12" ht="15">
      <c r="A554" s="84" t="s">
        <v>4147</v>
      </c>
      <c r="B554" s="84" t="s">
        <v>5047</v>
      </c>
      <c r="C554" s="84">
        <v>2</v>
      </c>
      <c r="D554" s="123">
        <v>0.002935351338875046</v>
      </c>
      <c r="E554" s="123">
        <v>1.239023622070016</v>
      </c>
      <c r="F554" s="84" t="s">
        <v>3972</v>
      </c>
      <c r="G554" s="84" t="b">
        <v>0</v>
      </c>
      <c r="H554" s="84" t="b">
        <v>1</v>
      </c>
      <c r="I554" s="84" t="b">
        <v>0</v>
      </c>
      <c r="J554" s="84" t="b">
        <v>0</v>
      </c>
      <c r="K554" s="84" t="b">
        <v>0</v>
      </c>
      <c r="L554" s="84" t="b">
        <v>0</v>
      </c>
    </row>
    <row r="555" spans="1:12" ht="15">
      <c r="A555" s="84" t="s">
        <v>4147</v>
      </c>
      <c r="B555" s="84" t="s">
        <v>5011</v>
      </c>
      <c r="C555" s="84">
        <v>2</v>
      </c>
      <c r="D555" s="123">
        <v>0.002935351338875046</v>
      </c>
      <c r="E555" s="123">
        <v>1.239023622070016</v>
      </c>
      <c r="F555" s="84" t="s">
        <v>3972</v>
      </c>
      <c r="G555" s="84" t="b">
        <v>0</v>
      </c>
      <c r="H555" s="84" t="b">
        <v>1</v>
      </c>
      <c r="I555" s="84" t="b">
        <v>0</v>
      </c>
      <c r="J555" s="84" t="b">
        <v>0</v>
      </c>
      <c r="K555" s="84" t="b">
        <v>0</v>
      </c>
      <c r="L555" s="84" t="b">
        <v>0</v>
      </c>
    </row>
    <row r="556" spans="1:12" ht="15">
      <c r="A556" s="84" t="s">
        <v>5011</v>
      </c>
      <c r="B556" s="84" t="s">
        <v>5082</v>
      </c>
      <c r="C556" s="84">
        <v>2</v>
      </c>
      <c r="D556" s="123">
        <v>0.002935351338875046</v>
      </c>
      <c r="E556" s="123">
        <v>2.5327543789924976</v>
      </c>
      <c r="F556" s="84" t="s">
        <v>3972</v>
      </c>
      <c r="G556" s="84" t="b">
        <v>0</v>
      </c>
      <c r="H556" s="84" t="b">
        <v>0</v>
      </c>
      <c r="I556" s="84" t="b">
        <v>0</v>
      </c>
      <c r="J556" s="84" t="b">
        <v>0</v>
      </c>
      <c r="K556" s="84" t="b">
        <v>0</v>
      </c>
      <c r="L556" s="84" t="b">
        <v>0</v>
      </c>
    </row>
    <row r="557" spans="1:12" ht="15">
      <c r="A557" s="84" t="s">
        <v>5308</v>
      </c>
      <c r="B557" s="84" t="s">
        <v>5309</v>
      </c>
      <c r="C557" s="84">
        <v>2</v>
      </c>
      <c r="D557" s="123">
        <v>0.002935351338875046</v>
      </c>
      <c r="E557" s="123">
        <v>2.708845638048179</v>
      </c>
      <c r="F557" s="84" t="s">
        <v>3972</v>
      </c>
      <c r="G557" s="84" t="b">
        <v>0</v>
      </c>
      <c r="H557" s="84" t="b">
        <v>0</v>
      </c>
      <c r="I557" s="84" t="b">
        <v>0</v>
      </c>
      <c r="J557" s="84" t="b">
        <v>0</v>
      </c>
      <c r="K557" s="84" t="b">
        <v>0</v>
      </c>
      <c r="L557" s="84" t="b">
        <v>0</v>
      </c>
    </row>
    <row r="558" spans="1:12" ht="15">
      <c r="A558" s="84" t="s">
        <v>5309</v>
      </c>
      <c r="B558" s="84" t="s">
        <v>5139</v>
      </c>
      <c r="C558" s="84">
        <v>2</v>
      </c>
      <c r="D558" s="123">
        <v>0.002935351338875046</v>
      </c>
      <c r="E558" s="123">
        <v>2.5327543789924976</v>
      </c>
      <c r="F558" s="84" t="s">
        <v>3972</v>
      </c>
      <c r="G558" s="84" t="b">
        <v>0</v>
      </c>
      <c r="H558" s="84" t="b">
        <v>0</v>
      </c>
      <c r="I558" s="84" t="b">
        <v>0</v>
      </c>
      <c r="J558" s="84" t="b">
        <v>0</v>
      </c>
      <c r="K558" s="84" t="b">
        <v>0</v>
      </c>
      <c r="L558" s="84" t="b">
        <v>0</v>
      </c>
    </row>
    <row r="559" spans="1:12" ht="15">
      <c r="A559" s="84" t="s">
        <v>5139</v>
      </c>
      <c r="B559" s="84" t="s">
        <v>5310</v>
      </c>
      <c r="C559" s="84">
        <v>2</v>
      </c>
      <c r="D559" s="123">
        <v>0.002935351338875046</v>
      </c>
      <c r="E559" s="123">
        <v>2.5327543789924976</v>
      </c>
      <c r="F559" s="84" t="s">
        <v>3972</v>
      </c>
      <c r="G559" s="84" t="b">
        <v>0</v>
      </c>
      <c r="H559" s="84" t="b">
        <v>0</v>
      </c>
      <c r="I559" s="84" t="b">
        <v>0</v>
      </c>
      <c r="J559" s="84" t="b">
        <v>0</v>
      </c>
      <c r="K559" s="84" t="b">
        <v>0</v>
      </c>
      <c r="L559" s="84" t="b">
        <v>0</v>
      </c>
    </row>
    <row r="560" spans="1:12" ht="15">
      <c r="A560" s="84" t="s">
        <v>5310</v>
      </c>
      <c r="B560" s="84" t="s">
        <v>4149</v>
      </c>
      <c r="C560" s="84">
        <v>2</v>
      </c>
      <c r="D560" s="123">
        <v>0.002935351338875046</v>
      </c>
      <c r="E560" s="123">
        <v>2.0556331242728354</v>
      </c>
      <c r="F560" s="84" t="s">
        <v>3972</v>
      </c>
      <c r="G560" s="84" t="b">
        <v>0</v>
      </c>
      <c r="H560" s="84" t="b">
        <v>0</v>
      </c>
      <c r="I560" s="84" t="b">
        <v>0</v>
      </c>
      <c r="J560" s="84" t="b">
        <v>0</v>
      </c>
      <c r="K560" s="84" t="b">
        <v>0</v>
      </c>
      <c r="L560" s="84" t="b">
        <v>0</v>
      </c>
    </row>
    <row r="561" spans="1:12" ht="15">
      <c r="A561" s="84" t="s">
        <v>5305</v>
      </c>
      <c r="B561" s="84" t="s">
        <v>4978</v>
      </c>
      <c r="C561" s="84">
        <v>2</v>
      </c>
      <c r="D561" s="123">
        <v>0.002935351338875046</v>
      </c>
      <c r="E561" s="123">
        <v>2.5327543789924976</v>
      </c>
      <c r="F561" s="84" t="s">
        <v>3972</v>
      </c>
      <c r="G561" s="84" t="b">
        <v>0</v>
      </c>
      <c r="H561" s="84" t="b">
        <v>0</v>
      </c>
      <c r="I561" s="84" t="b">
        <v>0</v>
      </c>
      <c r="J561" s="84" t="b">
        <v>0</v>
      </c>
      <c r="K561" s="84" t="b">
        <v>0</v>
      </c>
      <c r="L561" s="84" t="b">
        <v>0</v>
      </c>
    </row>
    <row r="562" spans="1:12" ht="15">
      <c r="A562" s="84" t="s">
        <v>4978</v>
      </c>
      <c r="B562" s="84" t="s">
        <v>5134</v>
      </c>
      <c r="C562" s="84">
        <v>2</v>
      </c>
      <c r="D562" s="123">
        <v>0.002935351338875046</v>
      </c>
      <c r="E562" s="123">
        <v>2.5327543789924976</v>
      </c>
      <c r="F562" s="84" t="s">
        <v>3972</v>
      </c>
      <c r="G562" s="84" t="b">
        <v>0</v>
      </c>
      <c r="H562" s="84" t="b">
        <v>0</v>
      </c>
      <c r="I562" s="84" t="b">
        <v>0</v>
      </c>
      <c r="J562" s="84" t="b">
        <v>0</v>
      </c>
      <c r="K562" s="84" t="b">
        <v>0</v>
      </c>
      <c r="L562" s="84" t="b">
        <v>0</v>
      </c>
    </row>
    <row r="563" spans="1:12" ht="15">
      <c r="A563" s="84" t="s">
        <v>5038</v>
      </c>
      <c r="B563" s="84" t="s">
        <v>4155</v>
      </c>
      <c r="C563" s="84">
        <v>2</v>
      </c>
      <c r="D563" s="123">
        <v>0.002935351338875046</v>
      </c>
      <c r="E563" s="123">
        <v>2.0556331242728354</v>
      </c>
      <c r="F563" s="84" t="s">
        <v>3972</v>
      </c>
      <c r="G563" s="84" t="b">
        <v>0</v>
      </c>
      <c r="H563" s="84" t="b">
        <v>0</v>
      </c>
      <c r="I563" s="84" t="b">
        <v>0</v>
      </c>
      <c r="J563" s="84" t="b">
        <v>0</v>
      </c>
      <c r="K563" s="84" t="b">
        <v>0</v>
      </c>
      <c r="L563" s="84" t="b">
        <v>0</v>
      </c>
    </row>
    <row r="564" spans="1:12" ht="15">
      <c r="A564" s="84" t="s">
        <v>5193</v>
      </c>
      <c r="B564" s="84" t="s">
        <v>4163</v>
      </c>
      <c r="C564" s="84">
        <v>2</v>
      </c>
      <c r="D564" s="123">
        <v>0.002935351338875046</v>
      </c>
      <c r="E564" s="123">
        <v>2.2317243833285163</v>
      </c>
      <c r="F564" s="84" t="s">
        <v>3972</v>
      </c>
      <c r="G564" s="84" t="b">
        <v>0</v>
      </c>
      <c r="H564" s="84" t="b">
        <v>0</v>
      </c>
      <c r="I564" s="84" t="b">
        <v>0</v>
      </c>
      <c r="J564" s="84" t="b">
        <v>0</v>
      </c>
      <c r="K564" s="84" t="b">
        <v>0</v>
      </c>
      <c r="L564" s="84" t="b">
        <v>0</v>
      </c>
    </row>
    <row r="565" spans="1:12" ht="15">
      <c r="A565" s="84" t="s">
        <v>4953</v>
      </c>
      <c r="B565" s="84" t="s">
        <v>4998</v>
      </c>
      <c r="C565" s="84">
        <v>2</v>
      </c>
      <c r="D565" s="123">
        <v>0.002935351338875046</v>
      </c>
      <c r="E565" s="123">
        <v>2.3566631199368167</v>
      </c>
      <c r="F565" s="84" t="s">
        <v>3972</v>
      </c>
      <c r="G565" s="84" t="b">
        <v>0</v>
      </c>
      <c r="H565" s="84" t="b">
        <v>0</v>
      </c>
      <c r="I565" s="84" t="b">
        <v>0</v>
      </c>
      <c r="J565" s="84" t="b">
        <v>0</v>
      </c>
      <c r="K565" s="84" t="b">
        <v>0</v>
      </c>
      <c r="L565" s="84" t="b">
        <v>0</v>
      </c>
    </row>
    <row r="566" spans="1:12" ht="15">
      <c r="A566" s="84" t="s">
        <v>4944</v>
      </c>
      <c r="B566" s="84" t="s">
        <v>4981</v>
      </c>
      <c r="C566" s="84">
        <v>2</v>
      </c>
      <c r="D566" s="123">
        <v>0.002935351338875046</v>
      </c>
      <c r="E566" s="123">
        <v>2.2317243833285163</v>
      </c>
      <c r="F566" s="84" t="s">
        <v>3972</v>
      </c>
      <c r="G566" s="84" t="b">
        <v>0</v>
      </c>
      <c r="H566" s="84" t="b">
        <v>0</v>
      </c>
      <c r="I566" s="84" t="b">
        <v>0</v>
      </c>
      <c r="J566" s="84" t="b">
        <v>0</v>
      </c>
      <c r="K566" s="84" t="b">
        <v>0</v>
      </c>
      <c r="L566" s="84" t="b">
        <v>0</v>
      </c>
    </row>
    <row r="567" spans="1:12" ht="15">
      <c r="A567" s="84" t="s">
        <v>4154</v>
      </c>
      <c r="B567" s="84" t="s">
        <v>5168</v>
      </c>
      <c r="C567" s="84">
        <v>2</v>
      </c>
      <c r="D567" s="123">
        <v>0.002935351338875046</v>
      </c>
      <c r="E567" s="123">
        <v>2.0556331242728354</v>
      </c>
      <c r="F567" s="84" t="s">
        <v>3972</v>
      </c>
      <c r="G567" s="84" t="b">
        <v>0</v>
      </c>
      <c r="H567" s="84" t="b">
        <v>0</v>
      </c>
      <c r="I567" s="84" t="b">
        <v>0</v>
      </c>
      <c r="J567" s="84" t="b">
        <v>0</v>
      </c>
      <c r="K567" s="84" t="b">
        <v>0</v>
      </c>
      <c r="L567" s="84" t="b">
        <v>0</v>
      </c>
    </row>
    <row r="568" spans="1:12" ht="15">
      <c r="A568" s="84" t="s">
        <v>5168</v>
      </c>
      <c r="B568" s="84" t="s">
        <v>5169</v>
      </c>
      <c r="C568" s="84">
        <v>2</v>
      </c>
      <c r="D568" s="123">
        <v>0.002935351338875046</v>
      </c>
      <c r="E568" s="123">
        <v>2.708845638048179</v>
      </c>
      <c r="F568" s="84" t="s">
        <v>3972</v>
      </c>
      <c r="G568" s="84" t="b">
        <v>0</v>
      </c>
      <c r="H568" s="84" t="b">
        <v>0</v>
      </c>
      <c r="I568" s="84" t="b">
        <v>0</v>
      </c>
      <c r="J568" s="84" t="b">
        <v>0</v>
      </c>
      <c r="K568" s="84" t="b">
        <v>0</v>
      </c>
      <c r="L568" s="84" t="b">
        <v>0</v>
      </c>
    </row>
    <row r="569" spans="1:12" ht="15">
      <c r="A569" s="84" t="s">
        <v>5173</v>
      </c>
      <c r="B569" s="84" t="s">
        <v>930</v>
      </c>
      <c r="C569" s="84">
        <v>2</v>
      </c>
      <c r="D569" s="123">
        <v>0.002935351338875046</v>
      </c>
      <c r="E569" s="123">
        <v>2.3109056293761414</v>
      </c>
      <c r="F569" s="84" t="s">
        <v>3972</v>
      </c>
      <c r="G569" s="84" t="b">
        <v>0</v>
      </c>
      <c r="H569" s="84" t="b">
        <v>1</v>
      </c>
      <c r="I569" s="84" t="b">
        <v>0</v>
      </c>
      <c r="J569" s="84" t="b">
        <v>0</v>
      </c>
      <c r="K569" s="84" t="b">
        <v>0</v>
      </c>
      <c r="L569" s="84" t="b">
        <v>0</v>
      </c>
    </row>
    <row r="570" spans="1:12" ht="15">
      <c r="A570" s="84" t="s">
        <v>930</v>
      </c>
      <c r="B570" s="84" t="s">
        <v>4950</v>
      </c>
      <c r="C570" s="84">
        <v>2</v>
      </c>
      <c r="D570" s="123">
        <v>0.002935351338875046</v>
      </c>
      <c r="E570" s="123">
        <v>2.3109056293761414</v>
      </c>
      <c r="F570" s="84" t="s">
        <v>3972</v>
      </c>
      <c r="G570" s="84" t="b">
        <v>0</v>
      </c>
      <c r="H570" s="84" t="b">
        <v>0</v>
      </c>
      <c r="I570" s="84" t="b">
        <v>0</v>
      </c>
      <c r="J570" s="84" t="b">
        <v>0</v>
      </c>
      <c r="K570" s="84" t="b">
        <v>0</v>
      </c>
      <c r="L570" s="84" t="b">
        <v>0</v>
      </c>
    </row>
    <row r="571" spans="1:12" ht="15">
      <c r="A571" s="84" t="s">
        <v>4950</v>
      </c>
      <c r="B571" s="84" t="s">
        <v>5174</v>
      </c>
      <c r="C571" s="84">
        <v>2</v>
      </c>
      <c r="D571" s="123">
        <v>0.002935351338875046</v>
      </c>
      <c r="E571" s="123">
        <v>2.708845638048179</v>
      </c>
      <c r="F571" s="84" t="s">
        <v>3972</v>
      </c>
      <c r="G571" s="84" t="b">
        <v>0</v>
      </c>
      <c r="H571" s="84" t="b">
        <v>0</v>
      </c>
      <c r="I571" s="84" t="b">
        <v>0</v>
      </c>
      <c r="J571" s="84" t="b">
        <v>0</v>
      </c>
      <c r="K571" s="84" t="b">
        <v>0</v>
      </c>
      <c r="L571" s="84" t="b">
        <v>0</v>
      </c>
    </row>
    <row r="572" spans="1:12" ht="15">
      <c r="A572" s="84" t="s">
        <v>5174</v>
      </c>
      <c r="B572" s="84" t="s">
        <v>4149</v>
      </c>
      <c r="C572" s="84">
        <v>2</v>
      </c>
      <c r="D572" s="123">
        <v>0.002935351338875046</v>
      </c>
      <c r="E572" s="123">
        <v>2.0556331242728354</v>
      </c>
      <c r="F572" s="84" t="s">
        <v>3972</v>
      </c>
      <c r="G572" s="84" t="b">
        <v>0</v>
      </c>
      <c r="H572" s="84" t="b">
        <v>0</v>
      </c>
      <c r="I572" s="84" t="b">
        <v>0</v>
      </c>
      <c r="J572" s="84" t="b">
        <v>0</v>
      </c>
      <c r="K572" s="84" t="b">
        <v>0</v>
      </c>
      <c r="L572" s="84" t="b">
        <v>0</v>
      </c>
    </row>
    <row r="573" spans="1:12" ht="15">
      <c r="A573" s="84" t="s">
        <v>4147</v>
      </c>
      <c r="B573" s="84" t="s">
        <v>5175</v>
      </c>
      <c r="C573" s="84">
        <v>2</v>
      </c>
      <c r="D573" s="123">
        <v>0.002935351338875046</v>
      </c>
      <c r="E573" s="123">
        <v>1.239023622070016</v>
      </c>
      <c r="F573" s="84" t="s">
        <v>3972</v>
      </c>
      <c r="G573" s="84" t="b">
        <v>0</v>
      </c>
      <c r="H573" s="84" t="b">
        <v>1</v>
      </c>
      <c r="I573" s="84" t="b">
        <v>0</v>
      </c>
      <c r="J573" s="84" t="b">
        <v>1</v>
      </c>
      <c r="K573" s="84" t="b">
        <v>0</v>
      </c>
      <c r="L573" s="84" t="b">
        <v>0</v>
      </c>
    </row>
    <row r="574" spans="1:12" ht="15">
      <c r="A574" s="84" t="s">
        <v>5175</v>
      </c>
      <c r="B574" s="84" t="s">
        <v>4932</v>
      </c>
      <c r="C574" s="84">
        <v>2</v>
      </c>
      <c r="D574" s="123">
        <v>0.002935351338875046</v>
      </c>
      <c r="E574" s="123">
        <v>2.4078156423841977</v>
      </c>
      <c r="F574" s="84" t="s">
        <v>3972</v>
      </c>
      <c r="G574" s="84" t="b">
        <v>1</v>
      </c>
      <c r="H574" s="84" t="b">
        <v>0</v>
      </c>
      <c r="I574" s="84" t="b">
        <v>0</v>
      </c>
      <c r="J574" s="84" t="b">
        <v>0</v>
      </c>
      <c r="K574" s="84" t="b">
        <v>0</v>
      </c>
      <c r="L574" s="84" t="b">
        <v>0</v>
      </c>
    </row>
    <row r="575" spans="1:12" ht="15">
      <c r="A575" s="84" t="s">
        <v>4932</v>
      </c>
      <c r="B575" s="84" t="s">
        <v>4160</v>
      </c>
      <c r="C575" s="84">
        <v>2</v>
      </c>
      <c r="D575" s="123">
        <v>0.002935351338875046</v>
      </c>
      <c r="E575" s="123">
        <v>1.9306943876645353</v>
      </c>
      <c r="F575" s="84" t="s">
        <v>3972</v>
      </c>
      <c r="G575" s="84" t="b">
        <v>0</v>
      </c>
      <c r="H575" s="84" t="b">
        <v>0</v>
      </c>
      <c r="I575" s="84" t="b">
        <v>0</v>
      </c>
      <c r="J575" s="84" t="b">
        <v>0</v>
      </c>
      <c r="K575" s="84" t="b">
        <v>0</v>
      </c>
      <c r="L575" s="84" t="b">
        <v>0</v>
      </c>
    </row>
    <row r="576" spans="1:12" ht="15">
      <c r="A576" s="84" t="s">
        <v>4956</v>
      </c>
      <c r="B576" s="84" t="s">
        <v>4156</v>
      </c>
      <c r="C576" s="84">
        <v>2</v>
      </c>
      <c r="D576" s="123">
        <v>0.002935351338875046</v>
      </c>
      <c r="E576" s="123">
        <v>1.754603128608854</v>
      </c>
      <c r="F576" s="84" t="s">
        <v>3972</v>
      </c>
      <c r="G576" s="84" t="b">
        <v>0</v>
      </c>
      <c r="H576" s="84" t="b">
        <v>0</v>
      </c>
      <c r="I576" s="84" t="b">
        <v>0</v>
      </c>
      <c r="J576" s="84" t="b">
        <v>0</v>
      </c>
      <c r="K576" s="84" t="b">
        <v>0</v>
      </c>
      <c r="L576" s="84" t="b">
        <v>0</v>
      </c>
    </row>
    <row r="577" spans="1:12" ht="15">
      <c r="A577" s="84" t="s">
        <v>4116</v>
      </c>
      <c r="B577" s="84" t="s">
        <v>4147</v>
      </c>
      <c r="C577" s="84">
        <v>23</v>
      </c>
      <c r="D577" s="123">
        <v>0.0015515267553368687</v>
      </c>
      <c r="E577" s="123">
        <v>0.9992453612664185</v>
      </c>
      <c r="F577" s="84" t="s">
        <v>3973</v>
      </c>
      <c r="G577" s="84" t="b">
        <v>0</v>
      </c>
      <c r="H577" s="84" t="b">
        <v>0</v>
      </c>
      <c r="I577" s="84" t="b">
        <v>0</v>
      </c>
      <c r="J577" s="84" t="b">
        <v>0</v>
      </c>
      <c r="K577" s="84" t="b">
        <v>1</v>
      </c>
      <c r="L577" s="84" t="b">
        <v>0</v>
      </c>
    </row>
    <row r="578" spans="1:12" ht="15">
      <c r="A578" s="84" t="s">
        <v>4147</v>
      </c>
      <c r="B578" s="84" t="s">
        <v>4159</v>
      </c>
      <c r="C578" s="84">
        <v>14</v>
      </c>
      <c r="D578" s="123">
        <v>0.01196045578272683</v>
      </c>
      <c r="E578" s="123">
        <v>1.0177287669604316</v>
      </c>
      <c r="F578" s="84" t="s">
        <v>3973</v>
      </c>
      <c r="G578" s="84" t="b">
        <v>0</v>
      </c>
      <c r="H578" s="84" t="b">
        <v>1</v>
      </c>
      <c r="I578" s="84" t="b">
        <v>0</v>
      </c>
      <c r="J578" s="84" t="b">
        <v>0</v>
      </c>
      <c r="K578" s="84" t="b">
        <v>0</v>
      </c>
      <c r="L578" s="84" t="b">
        <v>0</v>
      </c>
    </row>
    <row r="579" spans="1:12" ht="15">
      <c r="A579" s="84" t="s">
        <v>4159</v>
      </c>
      <c r="B579" s="84" t="s">
        <v>4160</v>
      </c>
      <c r="C579" s="84">
        <v>14</v>
      </c>
      <c r="D579" s="123">
        <v>0.01196045578272683</v>
      </c>
      <c r="E579" s="123">
        <v>1.2518119729937995</v>
      </c>
      <c r="F579" s="84" t="s">
        <v>3973</v>
      </c>
      <c r="G579" s="84" t="b">
        <v>0</v>
      </c>
      <c r="H579" s="84" t="b">
        <v>0</v>
      </c>
      <c r="I579" s="84" t="b">
        <v>0</v>
      </c>
      <c r="J579" s="84" t="b">
        <v>0</v>
      </c>
      <c r="K579" s="84" t="b">
        <v>0</v>
      </c>
      <c r="L579" s="84" t="b">
        <v>0</v>
      </c>
    </row>
    <row r="580" spans="1:12" ht="15">
      <c r="A580" s="84" t="s">
        <v>4160</v>
      </c>
      <c r="B580" s="84" t="s">
        <v>431</v>
      </c>
      <c r="C580" s="84">
        <v>12</v>
      </c>
      <c r="D580" s="123">
        <v>0.013183795430539323</v>
      </c>
      <c r="E580" s="123">
        <v>1.1005442976631505</v>
      </c>
      <c r="F580" s="84" t="s">
        <v>3973</v>
      </c>
      <c r="G580" s="84" t="b">
        <v>0</v>
      </c>
      <c r="H580" s="84" t="b">
        <v>0</v>
      </c>
      <c r="I580" s="84" t="b">
        <v>0</v>
      </c>
      <c r="J580" s="84" t="b">
        <v>0</v>
      </c>
      <c r="K580" s="84" t="b">
        <v>0</v>
      </c>
      <c r="L580" s="84" t="b">
        <v>0</v>
      </c>
    </row>
    <row r="581" spans="1:12" ht="15">
      <c r="A581" s="84" t="s">
        <v>431</v>
      </c>
      <c r="B581" s="84" t="s">
        <v>4161</v>
      </c>
      <c r="C581" s="84">
        <v>12</v>
      </c>
      <c r="D581" s="123">
        <v>0.013183795430539323</v>
      </c>
      <c r="E581" s="123">
        <v>1.1674910872937636</v>
      </c>
      <c r="F581" s="84" t="s">
        <v>3973</v>
      </c>
      <c r="G581" s="84" t="b">
        <v>0</v>
      </c>
      <c r="H581" s="84" t="b">
        <v>0</v>
      </c>
      <c r="I581" s="84" t="b">
        <v>0</v>
      </c>
      <c r="J581" s="84" t="b">
        <v>0</v>
      </c>
      <c r="K581" s="84" t="b">
        <v>0</v>
      </c>
      <c r="L581" s="84" t="b">
        <v>0</v>
      </c>
    </row>
    <row r="582" spans="1:12" ht="15">
      <c r="A582" s="84" t="s">
        <v>4161</v>
      </c>
      <c r="B582" s="84" t="s">
        <v>4158</v>
      </c>
      <c r="C582" s="84">
        <v>12</v>
      </c>
      <c r="D582" s="123">
        <v>0.013183795430539323</v>
      </c>
      <c r="E582" s="123">
        <v>1.2518119729937995</v>
      </c>
      <c r="F582" s="84" t="s">
        <v>3973</v>
      </c>
      <c r="G582" s="84" t="b">
        <v>0</v>
      </c>
      <c r="H582" s="84" t="b">
        <v>0</v>
      </c>
      <c r="I582" s="84" t="b">
        <v>0</v>
      </c>
      <c r="J582" s="84" t="b">
        <v>0</v>
      </c>
      <c r="K582" s="84" t="b">
        <v>0</v>
      </c>
      <c r="L582" s="84" t="b">
        <v>0</v>
      </c>
    </row>
    <row r="583" spans="1:12" ht="15">
      <c r="A583" s="84" t="s">
        <v>343</v>
      </c>
      <c r="B583" s="84" t="s">
        <v>4116</v>
      </c>
      <c r="C583" s="84">
        <v>10</v>
      </c>
      <c r="D583" s="123">
        <v>0.013876322690204598</v>
      </c>
      <c r="E583" s="123">
        <v>0.8664610916297825</v>
      </c>
      <c r="F583" s="84" t="s">
        <v>3973</v>
      </c>
      <c r="G583" s="84" t="b">
        <v>0</v>
      </c>
      <c r="H583" s="84" t="b">
        <v>0</v>
      </c>
      <c r="I583" s="84" t="b">
        <v>0</v>
      </c>
      <c r="J583" s="84" t="b">
        <v>0</v>
      </c>
      <c r="K583" s="84" t="b">
        <v>0</v>
      </c>
      <c r="L583" s="84" t="b">
        <v>0</v>
      </c>
    </row>
    <row r="584" spans="1:12" ht="15">
      <c r="A584" s="84" t="s">
        <v>4158</v>
      </c>
      <c r="B584" s="84" t="s">
        <v>4162</v>
      </c>
      <c r="C584" s="84">
        <v>9</v>
      </c>
      <c r="D584" s="123">
        <v>0.013991673687775657</v>
      </c>
      <c r="E584" s="123">
        <v>1.2518119729937995</v>
      </c>
      <c r="F584" s="84" t="s">
        <v>3973</v>
      </c>
      <c r="G584" s="84" t="b">
        <v>0</v>
      </c>
      <c r="H584" s="84" t="b">
        <v>0</v>
      </c>
      <c r="I584" s="84" t="b">
        <v>0</v>
      </c>
      <c r="J584" s="84" t="b">
        <v>0</v>
      </c>
      <c r="K584" s="84" t="b">
        <v>0</v>
      </c>
      <c r="L584" s="84" t="b">
        <v>0</v>
      </c>
    </row>
    <row r="585" spans="1:12" ht="15">
      <c r="A585" s="84" t="s">
        <v>4991</v>
      </c>
      <c r="B585" s="84" t="s">
        <v>4992</v>
      </c>
      <c r="C585" s="84">
        <v>6</v>
      </c>
      <c r="D585" s="123">
        <v>0.013183795430539323</v>
      </c>
      <c r="E585" s="123">
        <v>1.6197887582883939</v>
      </c>
      <c r="F585" s="84" t="s">
        <v>3973</v>
      </c>
      <c r="G585" s="84" t="b">
        <v>0</v>
      </c>
      <c r="H585" s="84" t="b">
        <v>0</v>
      </c>
      <c r="I585" s="84" t="b">
        <v>0</v>
      </c>
      <c r="J585" s="84" t="b">
        <v>0</v>
      </c>
      <c r="K585" s="84" t="b">
        <v>0</v>
      </c>
      <c r="L585" s="84" t="b">
        <v>0</v>
      </c>
    </row>
    <row r="586" spans="1:12" ht="15">
      <c r="A586" s="84" t="s">
        <v>4992</v>
      </c>
      <c r="B586" s="84" t="s">
        <v>4950</v>
      </c>
      <c r="C586" s="84">
        <v>6</v>
      </c>
      <c r="D586" s="123">
        <v>0.013183795430539323</v>
      </c>
      <c r="E586" s="123">
        <v>1.6197887582883939</v>
      </c>
      <c r="F586" s="84" t="s">
        <v>3973</v>
      </c>
      <c r="G586" s="84" t="b">
        <v>0</v>
      </c>
      <c r="H586" s="84" t="b">
        <v>0</v>
      </c>
      <c r="I586" s="84" t="b">
        <v>0</v>
      </c>
      <c r="J586" s="84" t="b">
        <v>0</v>
      </c>
      <c r="K586" s="84" t="b">
        <v>0</v>
      </c>
      <c r="L586" s="84" t="b">
        <v>0</v>
      </c>
    </row>
    <row r="587" spans="1:12" ht="15">
      <c r="A587" s="84" t="s">
        <v>4163</v>
      </c>
      <c r="B587" s="84" t="s">
        <v>431</v>
      </c>
      <c r="C587" s="84">
        <v>5</v>
      </c>
      <c r="D587" s="123">
        <v>0.012431409441160349</v>
      </c>
      <c r="E587" s="123">
        <v>0.9633711046378388</v>
      </c>
      <c r="F587" s="84" t="s">
        <v>3973</v>
      </c>
      <c r="G587" s="84" t="b">
        <v>0</v>
      </c>
      <c r="H587" s="84" t="b">
        <v>0</v>
      </c>
      <c r="I587" s="84" t="b">
        <v>0</v>
      </c>
      <c r="J587" s="84" t="b">
        <v>0</v>
      </c>
      <c r="K587" s="84" t="b">
        <v>0</v>
      </c>
      <c r="L587" s="84" t="b">
        <v>0</v>
      </c>
    </row>
    <row r="588" spans="1:12" ht="15">
      <c r="A588" s="84" t="s">
        <v>431</v>
      </c>
      <c r="B588" s="84" t="s">
        <v>4991</v>
      </c>
      <c r="C588" s="84">
        <v>5</v>
      </c>
      <c r="D588" s="123">
        <v>0.012431409441160349</v>
      </c>
      <c r="E588" s="123">
        <v>1.0883098412461387</v>
      </c>
      <c r="F588" s="84" t="s">
        <v>3973</v>
      </c>
      <c r="G588" s="84" t="b">
        <v>0</v>
      </c>
      <c r="H588" s="84" t="b">
        <v>0</v>
      </c>
      <c r="I588" s="84" t="b">
        <v>0</v>
      </c>
      <c r="J588" s="84" t="b">
        <v>0</v>
      </c>
      <c r="K588" s="84" t="b">
        <v>0</v>
      </c>
      <c r="L588" s="84" t="b">
        <v>0</v>
      </c>
    </row>
    <row r="589" spans="1:12" ht="15">
      <c r="A589" s="84" t="s">
        <v>4950</v>
      </c>
      <c r="B589" s="84" t="s">
        <v>4942</v>
      </c>
      <c r="C589" s="84">
        <v>5</v>
      </c>
      <c r="D589" s="123">
        <v>0.012431409441160349</v>
      </c>
      <c r="E589" s="123">
        <v>1.6197887582883939</v>
      </c>
      <c r="F589" s="84" t="s">
        <v>3973</v>
      </c>
      <c r="G589" s="84" t="b">
        <v>0</v>
      </c>
      <c r="H589" s="84" t="b">
        <v>0</v>
      </c>
      <c r="I589" s="84" t="b">
        <v>0</v>
      </c>
      <c r="J589" s="84" t="b">
        <v>0</v>
      </c>
      <c r="K589" s="84" t="b">
        <v>0</v>
      </c>
      <c r="L589" s="84" t="b">
        <v>0</v>
      </c>
    </row>
    <row r="590" spans="1:12" ht="15">
      <c r="A590" s="84" t="s">
        <v>4942</v>
      </c>
      <c r="B590" s="84" t="s">
        <v>4985</v>
      </c>
      <c r="C590" s="84">
        <v>5</v>
      </c>
      <c r="D590" s="123">
        <v>0.012431409441160349</v>
      </c>
      <c r="E590" s="123">
        <v>1.6989700043360187</v>
      </c>
      <c r="F590" s="84" t="s">
        <v>3973</v>
      </c>
      <c r="G590" s="84" t="b">
        <v>0</v>
      </c>
      <c r="H590" s="84" t="b">
        <v>0</v>
      </c>
      <c r="I590" s="84" t="b">
        <v>0</v>
      </c>
      <c r="J590" s="84" t="b">
        <v>0</v>
      </c>
      <c r="K590" s="84" t="b">
        <v>0</v>
      </c>
      <c r="L590" s="84" t="b">
        <v>0</v>
      </c>
    </row>
    <row r="591" spans="1:12" ht="15">
      <c r="A591" s="84" t="s">
        <v>4985</v>
      </c>
      <c r="B591" s="84" t="s">
        <v>4116</v>
      </c>
      <c r="C591" s="84">
        <v>5</v>
      </c>
      <c r="D591" s="123">
        <v>0.012431409441160349</v>
      </c>
      <c r="E591" s="123">
        <v>1.0969100130080565</v>
      </c>
      <c r="F591" s="84" t="s">
        <v>3973</v>
      </c>
      <c r="G591" s="84" t="b">
        <v>0</v>
      </c>
      <c r="H591" s="84" t="b">
        <v>0</v>
      </c>
      <c r="I591" s="84" t="b">
        <v>0</v>
      </c>
      <c r="J591" s="84" t="b">
        <v>0</v>
      </c>
      <c r="K591" s="84" t="b">
        <v>0</v>
      </c>
      <c r="L591" s="84" t="b">
        <v>0</v>
      </c>
    </row>
    <row r="592" spans="1:12" ht="15">
      <c r="A592" s="84" t="s">
        <v>4147</v>
      </c>
      <c r="B592" s="84" t="s">
        <v>5018</v>
      </c>
      <c r="C592" s="84">
        <v>5</v>
      </c>
      <c r="D592" s="123">
        <v>0.012431409441160349</v>
      </c>
      <c r="E592" s="123">
        <v>1.0177287669604316</v>
      </c>
      <c r="F592" s="84" t="s">
        <v>3973</v>
      </c>
      <c r="G592" s="84" t="b">
        <v>0</v>
      </c>
      <c r="H592" s="84" t="b">
        <v>1</v>
      </c>
      <c r="I592" s="84" t="b">
        <v>0</v>
      </c>
      <c r="J592" s="84" t="b">
        <v>0</v>
      </c>
      <c r="K592" s="84" t="b">
        <v>0</v>
      </c>
      <c r="L592" s="84" t="b">
        <v>0</v>
      </c>
    </row>
    <row r="593" spans="1:12" ht="15">
      <c r="A593" s="84" t="s">
        <v>5018</v>
      </c>
      <c r="B593" s="84" t="s">
        <v>4952</v>
      </c>
      <c r="C593" s="84">
        <v>5</v>
      </c>
      <c r="D593" s="123">
        <v>0.012431409441160349</v>
      </c>
      <c r="E593" s="123">
        <v>1.5528419686577808</v>
      </c>
      <c r="F593" s="84" t="s">
        <v>3973</v>
      </c>
      <c r="G593" s="84" t="b">
        <v>0</v>
      </c>
      <c r="H593" s="84" t="b">
        <v>0</v>
      </c>
      <c r="I593" s="84" t="b">
        <v>0</v>
      </c>
      <c r="J593" s="84" t="b">
        <v>0</v>
      </c>
      <c r="K593" s="84" t="b">
        <v>0</v>
      </c>
      <c r="L593" s="84" t="b">
        <v>0</v>
      </c>
    </row>
    <row r="594" spans="1:12" ht="15">
      <c r="A594" s="84" t="s">
        <v>343</v>
      </c>
      <c r="B594" s="84" t="s">
        <v>4163</v>
      </c>
      <c r="C594" s="84">
        <v>4</v>
      </c>
      <c r="D594" s="123">
        <v>0.01135987226837436</v>
      </c>
      <c r="E594" s="123">
        <v>0.9244530386074693</v>
      </c>
      <c r="F594" s="84" t="s">
        <v>3973</v>
      </c>
      <c r="G594" s="84" t="b">
        <v>0</v>
      </c>
      <c r="H594" s="84" t="b">
        <v>0</v>
      </c>
      <c r="I594" s="84" t="b">
        <v>0</v>
      </c>
      <c r="J594" s="84" t="b">
        <v>0</v>
      </c>
      <c r="K594" s="84" t="b">
        <v>0</v>
      </c>
      <c r="L594" s="84" t="b">
        <v>0</v>
      </c>
    </row>
    <row r="595" spans="1:12" ht="15">
      <c r="A595" s="84" t="s">
        <v>4952</v>
      </c>
      <c r="B595" s="84" t="s">
        <v>4993</v>
      </c>
      <c r="C595" s="84">
        <v>4</v>
      </c>
      <c r="D595" s="123">
        <v>0.01135987226837436</v>
      </c>
      <c r="E595" s="123">
        <v>1.4559319556497243</v>
      </c>
      <c r="F595" s="84" t="s">
        <v>3973</v>
      </c>
      <c r="G595" s="84" t="b">
        <v>0</v>
      </c>
      <c r="H595" s="84" t="b">
        <v>0</v>
      </c>
      <c r="I595" s="84" t="b">
        <v>0</v>
      </c>
      <c r="J595" s="84" t="b">
        <v>0</v>
      </c>
      <c r="K595" s="84" t="b">
        <v>0</v>
      </c>
      <c r="L595" s="84" t="b">
        <v>0</v>
      </c>
    </row>
    <row r="596" spans="1:12" ht="15">
      <c r="A596" s="84" t="s">
        <v>4158</v>
      </c>
      <c r="B596" s="84" t="s">
        <v>4955</v>
      </c>
      <c r="C596" s="84">
        <v>3</v>
      </c>
      <c r="D596" s="123">
        <v>0.009887846572904492</v>
      </c>
      <c r="E596" s="123">
        <v>1.2518119729937995</v>
      </c>
      <c r="F596" s="84" t="s">
        <v>3973</v>
      </c>
      <c r="G596" s="84" t="b">
        <v>0</v>
      </c>
      <c r="H596" s="84" t="b">
        <v>0</v>
      </c>
      <c r="I596" s="84" t="b">
        <v>0</v>
      </c>
      <c r="J596" s="84" t="b">
        <v>0</v>
      </c>
      <c r="K596" s="84" t="b">
        <v>0</v>
      </c>
      <c r="L596" s="84" t="b">
        <v>0</v>
      </c>
    </row>
    <row r="597" spans="1:12" ht="15">
      <c r="A597" s="84" t="s">
        <v>4147</v>
      </c>
      <c r="B597" s="84" t="s">
        <v>4153</v>
      </c>
      <c r="C597" s="84">
        <v>2</v>
      </c>
      <c r="D597" s="123">
        <v>0.0078772353726104</v>
      </c>
      <c r="E597" s="123">
        <v>1.0177287669604316</v>
      </c>
      <c r="F597" s="84" t="s">
        <v>3973</v>
      </c>
      <c r="G597" s="84" t="b">
        <v>0</v>
      </c>
      <c r="H597" s="84" t="b">
        <v>1</v>
      </c>
      <c r="I597" s="84" t="b">
        <v>0</v>
      </c>
      <c r="J597" s="84" t="b">
        <v>0</v>
      </c>
      <c r="K597" s="84" t="b">
        <v>0</v>
      </c>
      <c r="L597" s="84" t="b">
        <v>0</v>
      </c>
    </row>
    <row r="598" spans="1:12" ht="15">
      <c r="A598" s="84" t="s">
        <v>4153</v>
      </c>
      <c r="B598" s="84" t="s">
        <v>4154</v>
      </c>
      <c r="C598" s="84">
        <v>2</v>
      </c>
      <c r="D598" s="123">
        <v>0.0078772353726104</v>
      </c>
      <c r="E598" s="123">
        <v>2.0969100130080567</v>
      </c>
      <c r="F598" s="84" t="s">
        <v>3973</v>
      </c>
      <c r="G598" s="84" t="b">
        <v>0</v>
      </c>
      <c r="H598" s="84" t="b">
        <v>0</v>
      </c>
      <c r="I598" s="84" t="b">
        <v>0</v>
      </c>
      <c r="J598" s="84" t="b">
        <v>0</v>
      </c>
      <c r="K598" s="84" t="b">
        <v>0</v>
      </c>
      <c r="L598" s="84" t="b">
        <v>0</v>
      </c>
    </row>
    <row r="599" spans="1:12" ht="15">
      <c r="A599" s="84" t="s">
        <v>4154</v>
      </c>
      <c r="B599" s="84" t="s">
        <v>4174</v>
      </c>
      <c r="C599" s="84">
        <v>2</v>
      </c>
      <c r="D599" s="123">
        <v>0.0078772353726104</v>
      </c>
      <c r="E599" s="123">
        <v>1.7958800173440752</v>
      </c>
      <c r="F599" s="84" t="s">
        <v>3973</v>
      </c>
      <c r="G599" s="84" t="b">
        <v>0</v>
      </c>
      <c r="H599" s="84" t="b">
        <v>0</v>
      </c>
      <c r="I599" s="84" t="b">
        <v>0</v>
      </c>
      <c r="J599" s="84" t="b">
        <v>0</v>
      </c>
      <c r="K599" s="84" t="b">
        <v>0</v>
      </c>
      <c r="L599" s="84" t="b">
        <v>0</v>
      </c>
    </row>
    <row r="600" spans="1:12" ht="15">
      <c r="A600" s="84" t="s">
        <v>4174</v>
      </c>
      <c r="B600" s="84" t="s">
        <v>4158</v>
      </c>
      <c r="C600" s="84">
        <v>2</v>
      </c>
      <c r="D600" s="123">
        <v>0.0078772353726104</v>
      </c>
      <c r="E600" s="123">
        <v>0.9507819773298184</v>
      </c>
      <c r="F600" s="84" t="s">
        <v>3973</v>
      </c>
      <c r="G600" s="84" t="b">
        <v>0</v>
      </c>
      <c r="H600" s="84" t="b">
        <v>0</v>
      </c>
      <c r="I600" s="84" t="b">
        <v>0</v>
      </c>
      <c r="J600" s="84" t="b">
        <v>0</v>
      </c>
      <c r="K600" s="84" t="b">
        <v>0</v>
      </c>
      <c r="L600" s="84" t="b">
        <v>0</v>
      </c>
    </row>
    <row r="601" spans="1:12" ht="15">
      <c r="A601" s="84" t="s">
        <v>4158</v>
      </c>
      <c r="B601" s="84" t="s">
        <v>4123</v>
      </c>
      <c r="C601" s="84">
        <v>2</v>
      </c>
      <c r="D601" s="123">
        <v>0.0078772353726104</v>
      </c>
      <c r="E601" s="123">
        <v>1.2518119729937995</v>
      </c>
      <c r="F601" s="84" t="s">
        <v>3973</v>
      </c>
      <c r="G601" s="84" t="b">
        <v>0</v>
      </c>
      <c r="H601" s="84" t="b">
        <v>0</v>
      </c>
      <c r="I601" s="84" t="b">
        <v>0</v>
      </c>
      <c r="J601" s="84" t="b">
        <v>0</v>
      </c>
      <c r="K601" s="84" t="b">
        <v>0</v>
      </c>
      <c r="L601" s="84" t="b">
        <v>0</v>
      </c>
    </row>
    <row r="602" spans="1:12" ht="15">
      <c r="A602" s="84" t="s">
        <v>4123</v>
      </c>
      <c r="B602" s="84" t="s">
        <v>343</v>
      </c>
      <c r="C602" s="84">
        <v>2</v>
      </c>
      <c r="D602" s="123">
        <v>0.0078772353726104</v>
      </c>
      <c r="E602" s="123">
        <v>1.6989700043360187</v>
      </c>
      <c r="F602" s="84" t="s">
        <v>3973</v>
      </c>
      <c r="G602" s="84" t="b">
        <v>0</v>
      </c>
      <c r="H602" s="84" t="b">
        <v>0</v>
      </c>
      <c r="I602" s="84" t="b">
        <v>0</v>
      </c>
      <c r="J602" s="84" t="b">
        <v>0</v>
      </c>
      <c r="K602" s="84" t="b">
        <v>0</v>
      </c>
      <c r="L602" s="84" t="b">
        <v>0</v>
      </c>
    </row>
    <row r="603" spans="1:12" ht="15">
      <c r="A603" s="84" t="s">
        <v>4384</v>
      </c>
      <c r="B603" s="84" t="s">
        <v>5242</v>
      </c>
      <c r="C603" s="84">
        <v>2</v>
      </c>
      <c r="D603" s="123">
        <v>0.0078772353726104</v>
      </c>
      <c r="E603" s="123">
        <v>2.0969100130080567</v>
      </c>
      <c r="F603" s="84" t="s">
        <v>3973</v>
      </c>
      <c r="G603" s="84" t="b">
        <v>0</v>
      </c>
      <c r="H603" s="84" t="b">
        <v>0</v>
      </c>
      <c r="I603" s="84" t="b">
        <v>0</v>
      </c>
      <c r="J603" s="84" t="b">
        <v>1</v>
      </c>
      <c r="K603" s="84" t="b">
        <v>0</v>
      </c>
      <c r="L603" s="84" t="b">
        <v>0</v>
      </c>
    </row>
    <row r="604" spans="1:12" ht="15">
      <c r="A604" s="84" t="s">
        <v>5242</v>
      </c>
      <c r="B604" s="84" t="s">
        <v>5243</v>
      </c>
      <c r="C604" s="84">
        <v>2</v>
      </c>
      <c r="D604" s="123">
        <v>0.0078772353726104</v>
      </c>
      <c r="E604" s="123">
        <v>2.0969100130080567</v>
      </c>
      <c r="F604" s="84" t="s">
        <v>3973</v>
      </c>
      <c r="G604" s="84" t="b">
        <v>1</v>
      </c>
      <c r="H604" s="84" t="b">
        <v>0</v>
      </c>
      <c r="I604" s="84" t="b">
        <v>0</v>
      </c>
      <c r="J604" s="84" t="b">
        <v>0</v>
      </c>
      <c r="K604" s="84" t="b">
        <v>0</v>
      </c>
      <c r="L604" s="84" t="b">
        <v>0</v>
      </c>
    </row>
    <row r="605" spans="1:12" ht="15">
      <c r="A605" s="84" t="s">
        <v>5243</v>
      </c>
      <c r="B605" s="84" t="s">
        <v>5114</v>
      </c>
      <c r="C605" s="84">
        <v>2</v>
      </c>
      <c r="D605" s="123">
        <v>0.0078772353726104</v>
      </c>
      <c r="E605" s="123">
        <v>2.0969100130080567</v>
      </c>
      <c r="F605" s="84" t="s">
        <v>3973</v>
      </c>
      <c r="G605" s="84" t="b">
        <v>0</v>
      </c>
      <c r="H605" s="84" t="b">
        <v>0</v>
      </c>
      <c r="I605" s="84" t="b">
        <v>0</v>
      </c>
      <c r="J605" s="84" t="b">
        <v>0</v>
      </c>
      <c r="K605" s="84" t="b">
        <v>0</v>
      </c>
      <c r="L605" s="84" t="b">
        <v>0</v>
      </c>
    </row>
    <row r="606" spans="1:12" ht="15">
      <c r="A606" s="84" t="s">
        <v>5114</v>
      </c>
      <c r="B606" s="84" t="s">
        <v>4116</v>
      </c>
      <c r="C606" s="84">
        <v>2</v>
      </c>
      <c r="D606" s="123">
        <v>0.0078772353726104</v>
      </c>
      <c r="E606" s="123">
        <v>1.0969100130080565</v>
      </c>
      <c r="F606" s="84" t="s">
        <v>3973</v>
      </c>
      <c r="G606" s="84" t="b">
        <v>0</v>
      </c>
      <c r="H606" s="84" t="b">
        <v>0</v>
      </c>
      <c r="I606" s="84" t="b">
        <v>0</v>
      </c>
      <c r="J606" s="84" t="b">
        <v>0</v>
      </c>
      <c r="K606" s="84" t="b">
        <v>0</v>
      </c>
      <c r="L606" s="84" t="b">
        <v>0</v>
      </c>
    </row>
    <row r="607" spans="1:12" ht="15">
      <c r="A607" s="84" t="s">
        <v>4147</v>
      </c>
      <c r="B607" s="84" t="s">
        <v>5049</v>
      </c>
      <c r="C607" s="84">
        <v>2</v>
      </c>
      <c r="D607" s="123">
        <v>0.0078772353726104</v>
      </c>
      <c r="E607" s="123">
        <v>1.0177287669604316</v>
      </c>
      <c r="F607" s="84" t="s">
        <v>3973</v>
      </c>
      <c r="G607" s="84" t="b">
        <v>0</v>
      </c>
      <c r="H607" s="84" t="b">
        <v>1</v>
      </c>
      <c r="I607" s="84" t="b">
        <v>0</v>
      </c>
      <c r="J607" s="84" t="b">
        <v>0</v>
      </c>
      <c r="K607" s="84" t="b">
        <v>0</v>
      </c>
      <c r="L607" s="84" t="b">
        <v>0</v>
      </c>
    </row>
    <row r="608" spans="1:12" ht="15">
      <c r="A608" s="84" t="s">
        <v>5049</v>
      </c>
      <c r="B608" s="84" t="s">
        <v>5050</v>
      </c>
      <c r="C608" s="84">
        <v>2</v>
      </c>
      <c r="D608" s="123">
        <v>0.0078772353726104</v>
      </c>
      <c r="E608" s="123">
        <v>2.0969100130080567</v>
      </c>
      <c r="F608" s="84" t="s">
        <v>3973</v>
      </c>
      <c r="G608" s="84" t="b">
        <v>0</v>
      </c>
      <c r="H608" s="84" t="b">
        <v>0</v>
      </c>
      <c r="I608" s="84" t="b">
        <v>0</v>
      </c>
      <c r="J608" s="84" t="b">
        <v>0</v>
      </c>
      <c r="K608" s="84" t="b">
        <v>0</v>
      </c>
      <c r="L608" s="84" t="b">
        <v>0</v>
      </c>
    </row>
    <row r="609" spans="1:12" ht="15">
      <c r="A609" s="84" t="s">
        <v>5050</v>
      </c>
      <c r="B609" s="84" t="s">
        <v>4163</v>
      </c>
      <c r="C609" s="84">
        <v>2</v>
      </c>
      <c r="D609" s="123">
        <v>0.0078772353726104</v>
      </c>
      <c r="E609" s="123">
        <v>1.5528419686577808</v>
      </c>
      <c r="F609" s="84" t="s">
        <v>3973</v>
      </c>
      <c r="G609" s="84" t="b">
        <v>0</v>
      </c>
      <c r="H609" s="84" t="b">
        <v>0</v>
      </c>
      <c r="I609" s="84" t="b">
        <v>0</v>
      </c>
      <c r="J609" s="84" t="b">
        <v>0</v>
      </c>
      <c r="K609" s="84" t="b">
        <v>0</v>
      </c>
      <c r="L609" s="84" t="b">
        <v>0</v>
      </c>
    </row>
    <row r="610" spans="1:12" ht="15">
      <c r="A610" s="84" t="s">
        <v>4163</v>
      </c>
      <c r="B610" s="84" t="s">
        <v>5244</v>
      </c>
      <c r="C610" s="84">
        <v>2</v>
      </c>
      <c r="D610" s="123">
        <v>0.0078772353726104</v>
      </c>
      <c r="E610" s="123">
        <v>1.4948500216800942</v>
      </c>
      <c r="F610" s="84" t="s">
        <v>3973</v>
      </c>
      <c r="G610" s="84" t="b">
        <v>0</v>
      </c>
      <c r="H610" s="84" t="b">
        <v>0</v>
      </c>
      <c r="I610" s="84" t="b">
        <v>0</v>
      </c>
      <c r="J610" s="84" t="b">
        <v>0</v>
      </c>
      <c r="K610" s="84" t="b">
        <v>0</v>
      </c>
      <c r="L610" s="84" t="b">
        <v>0</v>
      </c>
    </row>
    <row r="611" spans="1:12" ht="15">
      <c r="A611" s="84" t="s">
        <v>5244</v>
      </c>
      <c r="B611" s="84" t="s">
        <v>4953</v>
      </c>
      <c r="C611" s="84">
        <v>2</v>
      </c>
      <c r="D611" s="123">
        <v>0.0078772353726104</v>
      </c>
      <c r="E611" s="123">
        <v>2.0969100130080567</v>
      </c>
      <c r="F611" s="84" t="s">
        <v>3973</v>
      </c>
      <c r="G611" s="84" t="b">
        <v>0</v>
      </c>
      <c r="H611" s="84" t="b">
        <v>0</v>
      </c>
      <c r="I611" s="84" t="b">
        <v>0</v>
      </c>
      <c r="J611" s="84" t="b">
        <v>0</v>
      </c>
      <c r="K611" s="84" t="b">
        <v>0</v>
      </c>
      <c r="L611" s="84" t="b">
        <v>0</v>
      </c>
    </row>
    <row r="612" spans="1:12" ht="15">
      <c r="A612" s="84" t="s">
        <v>4953</v>
      </c>
      <c r="B612" s="84" t="s">
        <v>4954</v>
      </c>
      <c r="C612" s="84">
        <v>2</v>
      </c>
      <c r="D612" s="123">
        <v>0.0078772353726104</v>
      </c>
      <c r="E612" s="123">
        <v>2.0969100130080567</v>
      </c>
      <c r="F612" s="84" t="s">
        <v>3973</v>
      </c>
      <c r="G612" s="84" t="b">
        <v>0</v>
      </c>
      <c r="H612" s="84" t="b">
        <v>0</v>
      </c>
      <c r="I612" s="84" t="b">
        <v>0</v>
      </c>
      <c r="J612" s="84" t="b">
        <v>0</v>
      </c>
      <c r="K612" s="84" t="b">
        <v>0</v>
      </c>
      <c r="L612" s="84" t="b">
        <v>0</v>
      </c>
    </row>
    <row r="613" spans="1:12" ht="15">
      <c r="A613" s="84" t="s">
        <v>4152</v>
      </c>
      <c r="B613" s="84" t="s">
        <v>4174</v>
      </c>
      <c r="C613" s="84">
        <v>2</v>
      </c>
      <c r="D613" s="123">
        <v>0.010074534611033619</v>
      </c>
      <c r="E613" s="123">
        <v>1.7958800173440752</v>
      </c>
      <c r="F613" s="84" t="s">
        <v>3973</v>
      </c>
      <c r="G613" s="84" t="b">
        <v>0</v>
      </c>
      <c r="H613" s="84" t="b">
        <v>0</v>
      </c>
      <c r="I613" s="84" t="b">
        <v>0</v>
      </c>
      <c r="J613" s="84" t="b">
        <v>0</v>
      </c>
      <c r="K613" s="84" t="b">
        <v>0</v>
      </c>
      <c r="L613" s="84" t="b">
        <v>0</v>
      </c>
    </row>
    <row r="614" spans="1:12" ht="15">
      <c r="A614" s="84" t="s">
        <v>4160</v>
      </c>
      <c r="B614" s="84" t="s">
        <v>5003</v>
      </c>
      <c r="C614" s="84">
        <v>2</v>
      </c>
      <c r="D614" s="123">
        <v>0.0078772353726104</v>
      </c>
      <c r="E614" s="123">
        <v>1.2518119729937995</v>
      </c>
      <c r="F614" s="84" t="s">
        <v>3973</v>
      </c>
      <c r="G614" s="84" t="b">
        <v>0</v>
      </c>
      <c r="H614" s="84" t="b">
        <v>0</v>
      </c>
      <c r="I614" s="84" t="b">
        <v>0</v>
      </c>
      <c r="J614" s="84" t="b">
        <v>0</v>
      </c>
      <c r="K614" s="84" t="b">
        <v>0</v>
      </c>
      <c r="L614" s="84" t="b">
        <v>0</v>
      </c>
    </row>
    <row r="615" spans="1:12" ht="15">
      <c r="A615" s="84" t="s">
        <v>5003</v>
      </c>
      <c r="B615" s="84" t="s">
        <v>5266</v>
      </c>
      <c r="C615" s="84">
        <v>2</v>
      </c>
      <c r="D615" s="123">
        <v>0.0078772353726104</v>
      </c>
      <c r="E615" s="123">
        <v>2.0969100130080567</v>
      </c>
      <c r="F615" s="84" t="s">
        <v>3973</v>
      </c>
      <c r="G615" s="84" t="b">
        <v>0</v>
      </c>
      <c r="H615" s="84" t="b">
        <v>0</v>
      </c>
      <c r="I615" s="84" t="b">
        <v>0</v>
      </c>
      <c r="J615" s="84" t="b">
        <v>0</v>
      </c>
      <c r="K615" s="84" t="b">
        <v>0</v>
      </c>
      <c r="L615" s="84" t="b">
        <v>0</v>
      </c>
    </row>
    <row r="616" spans="1:12" ht="15">
      <c r="A616" s="84" t="s">
        <v>5266</v>
      </c>
      <c r="B616" s="84" t="s">
        <v>4952</v>
      </c>
      <c r="C616" s="84">
        <v>2</v>
      </c>
      <c r="D616" s="123">
        <v>0.0078772353726104</v>
      </c>
      <c r="E616" s="123">
        <v>1.5528419686577808</v>
      </c>
      <c r="F616" s="84" t="s">
        <v>3973</v>
      </c>
      <c r="G616" s="84" t="b">
        <v>0</v>
      </c>
      <c r="H616" s="84" t="b">
        <v>0</v>
      </c>
      <c r="I616" s="84" t="b">
        <v>0</v>
      </c>
      <c r="J616" s="84" t="b">
        <v>0</v>
      </c>
      <c r="K616" s="84" t="b">
        <v>0</v>
      </c>
      <c r="L616" s="84" t="b">
        <v>0</v>
      </c>
    </row>
    <row r="617" spans="1:12" ht="15">
      <c r="A617" s="84" t="s">
        <v>4952</v>
      </c>
      <c r="B617" s="84" t="s">
        <v>5267</v>
      </c>
      <c r="C617" s="84">
        <v>2</v>
      </c>
      <c r="D617" s="123">
        <v>0.0078772353726104</v>
      </c>
      <c r="E617" s="123">
        <v>1.5528419686577808</v>
      </c>
      <c r="F617" s="84" t="s">
        <v>3973</v>
      </c>
      <c r="G617" s="84" t="b">
        <v>0</v>
      </c>
      <c r="H617" s="84" t="b">
        <v>0</v>
      </c>
      <c r="I617" s="84" t="b">
        <v>0</v>
      </c>
      <c r="J617" s="84" t="b">
        <v>0</v>
      </c>
      <c r="K617" s="84" t="b">
        <v>0</v>
      </c>
      <c r="L617" s="84" t="b">
        <v>0</v>
      </c>
    </row>
    <row r="618" spans="1:12" ht="15">
      <c r="A618" s="84" t="s">
        <v>5267</v>
      </c>
      <c r="B618" s="84" t="s">
        <v>5095</v>
      </c>
      <c r="C618" s="84">
        <v>2</v>
      </c>
      <c r="D618" s="123">
        <v>0.0078772353726104</v>
      </c>
      <c r="E618" s="123">
        <v>2.0969100130080567</v>
      </c>
      <c r="F618" s="84" t="s">
        <v>3973</v>
      </c>
      <c r="G618" s="84" t="b">
        <v>0</v>
      </c>
      <c r="H618" s="84" t="b">
        <v>0</v>
      </c>
      <c r="I618" s="84" t="b">
        <v>0</v>
      </c>
      <c r="J618" s="84" t="b">
        <v>0</v>
      </c>
      <c r="K618" s="84" t="b">
        <v>0</v>
      </c>
      <c r="L618" s="84" t="b">
        <v>0</v>
      </c>
    </row>
    <row r="619" spans="1:12" ht="15">
      <c r="A619" s="84" t="s">
        <v>5095</v>
      </c>
      <c r="B619" s="84" t="s">
        <v>343</v>
      </c>
      <c r="C619" s="84">
        <v>2</v>
      </c>
      <c r="D619" s="123">
        <v>0.0078772353726104</v>
      </c>
      <c r="E619" s="123">
        <v>1.6989700043360187</v>
      </c>
      <c r="F619" s="84" t="s">
        <v>3973</v>
      </c>
      <c r="G619" s="84" t="b">
        <v>0</v>
      </c>
      <c r="H619" s="84" t="b">
        <v>0</v>
      </c>
      <c r="I619" s="84" t="b">
        <v>0</v>
      </c>
      <c r="J619" s="84" t="b">
        <v>0</v>
      </c>
      <c r="K619" s="84" t="b">
        <v>0</v>
      </c>
      <c r="L619" s="84" t="b">
        <v>0</v>
      </c>
    </row>
    <row r="620" spans="1:12" ht="15">
      <c r="A620" s="84" t="s">
        <v>4116</v>
      </c>
      <c r="B620" s="84" t="s">
        <v>4147</v>
      </c>
      <c r="C620" s="84">
        <v>11</v>
      </c>
      <c r="D620" s="123">
        <v>0</v>
      </c>
      <c r="E620" s="123">
        <v>1.0552690886422136</v>
      </c>
      <c r="F620" s="84" t="s">
        <v>3974</v>
      </c>
      <c r="G620" s="84" t="b">
        <v>0</v>
      </c>
      <c r="H620" s="84" t="b">
        <v>0</v>
      </c>
      <c r="I620" s="84" t="b">
        <v>0</v>
      </c>
      <c r="J620" s="84" t="b">
        <v>0</v>
      </c>
      <c r="K620" s="84" t="b">
        <v>1</v>
      </c>
      <c r="L620" s="84" t="b">
        <v>0</v>
      </c>
    </row>
    <row r="621" spans="1:12" ht="15">
      <c r="A621" s="84" t="s">
        <v>4165</v>
      </c>
      <c r="B621" s="84" t="s">
        <v>4166</v>
      </c>
      <c r="C621" s="84">
        <v>3</v>
      </c>
      <c r="D621" s="123">
        <v>0.0108154489460113</v>
      </c>
      <c r="E621" s="123">
        <v>1.724275869600789</v>
      </c>
      <c r="F621" s="84" t="s">
        <v>3974</v>
      </c>
      <c r="G621" s="84" t="b">
        <v>0</v>
      </c>
      <c r="H621" s="84" t="b">
        <v>0</v>
      </c>
      <c r="I621" s="84" t="b">
        <v>0</v>
      </c>
      <c r="J621" s="84" t="b">
        <v>1</v>
      </c>
      <c r="K621" s="84" t="b">
        <v>0</v>
      </c>
      <c r="L621" s="84" t="b">
        <v>0</v>
      </c>
    </row>
    <row r="622" spans="1:12" ht="15">
      <c r="A622" s="84" t="s">
        <v>4166</v>
      </c>
      <c r="B622" s="84" t="s">
        <v>4167</v>
      </c>
      <c r="C622" s="84">
        <v>3</v>
      </c>
      <c r="D622" s="123">
        <v>0.0108154489460113</v>
      </c>
      <c r="E622" s="123">
        <v>1.724275869600789</v>
      </c>
      <c r="F622" s="84" t="s">
        <v>3974</v>
      </c>
      <c r="G622" s="84" t="b">
        <v>1</v>
      </c>
      <c r="H622" s="84" t="b">
        <v>0</v>
      </c>
      <c r="I622" s="84" t="b">
        <v>0</v>
      </c>
      <c r="J622" s="84" t="b">
        <v>0</v>
      </c>
      <c r="K622" s="84" t="b">
        <v>0</v>
      </c>
      <c r="L622" s="84" t="b">
        <v>0</v>
      </c>
    </row>
    <row r="623" spans="1:12" ht="15">
      <c r="A623" s="84" t="s">
        <v>4169</v>
      </c>
      <c r="B623" s="84" t="s">
        <v>4170</v>
      </c>
      <c r="C623" s="84">
        <v>3</v>
      </c>
      <c r="D623" s="123">
        <v>0.007652132915070917</v>
      </c>
      <c r="E623" s="123">
        <v>1.724275869600789</v>
      </c>
      <c r="F623" s="84" t="s">
        <v>3974</v>
      </c>
      <c r="G623" s="84" t="b">
        <v>0</v>
      </c>
      <c r="H623" s="84" t="b">
        <v>0</v>
      </c>
      <c r="I623" s="84" t="b">
        <v>0</v>
      </c>
      <c r="J623" s="84" t="b">
        <v>0</v>
      </c>
      <c r="K623" s="84" t="b">
        <v>0</v>
      </c>
      <c r="L623" s="84" t="b">
        <v>0</v>
      </c>
    </row>
    <row r="624" spans="1:12" ht="15">
      <c r="A624" s="84" t="s">
        <v>4170</v>
      </c>
      <c r="B624" s="84" t="s">
        <v>4116</v>
      </c>
      <c r="C624" s="84">
        <v>3</v>
      </c>
      <c r="D624" s="123">
        <v>0.007652132915070917</v>
      </c>
      <c r="E624" s="123">
        <v>1.0552690886422136</v>
      </c>
      <c r="F624" s="84" t="s">
        <v>3974</v>
      </c>
      <c r="G624" s="84" t="b">
        <v>0</v>
      </c>
      <c r="H624" s="84" t="b">
        <v>0</v>
      </c>
      <c r="I624" s="84" t="b">
        <v>0</v>
      </c>
      <c r="J624" s="84" t="b">
        <v>0</v>
      </c>
      <c r="K624" s="84" t="b">
        <v>0</v>
      </c>
      <c r="L624" s="84" t="b">
        <v>0</v>
      </c>
    </row>
    <row r="625" spans="1:12" ht="15">
      <c r="A625" s="84" t="s">
        <v>4147</v>
      </c>
      <c r="B625" s="84" t="s">
        <v>4171</v>
      </c>
      <c r="C625" s="84">
        <v>3</v>
      </c>
      <c r="D625" s="123">
        <v>0.007652132915070917</v>
      </c>
      <c r="E625" s="123">
        <v>1.1600044391622264</v>
      </c>
      <c r="F625" s="84" t="s">
        <v>3974</v>
      </c>
      <c r="G625" s="84" t="b">
        <v>0</v>
      </c>
      <c r="H625" s="84" t="b">
        <v>1</v>
      </c>
      <c r="I625" s="84" t="b">
        <v>0</v>
      </c>
      <c r="J625" s="84" t="b">
        <v>0</v>
      </c>
      <c r="K625" s="84" t="b">
        <v>0</v>
      </c>
      <c r="L625" s="84" t="b">
        <v>0</v>
      </c>
    </row>
    <row r="626" spans="1:12" ht="15">
      <c r="A626" s="84" t="s">
        <v>4171</v>
      </c>
      <c r="B626" s="84" t="s">
        <v>4116</v>
      </c>
      <c r="C626" s="84">
        <v>3</v>
      </c>
      <c r="D626" s="123">
        <v>0.007652132915070917</v>
      </c>
      <c r="E626" s="123">
        <v>1.0552690886422136</v>
      </c>
      <c r="F626" s="84" t="s">
        <v>3974</v>
      </c>
      <c r="G626" s="84" t="b">
        <v>0</v>
      </c>
      <c r="H626" s="84" t="b">
        <v>0</v>
      </c>
      <c r="I626" s="84" t="b">
        <v>0</v>
      </c>
      <c r="J626" s="84" t="b">
        <v>0</v>
      </c>
      <c r="K626" s="84" t="b">
        <v>0</v>
      </c>
      <c r="L626" s="84" t="b">
        <v>0</v>
      </c>
    </row>
    <row r="627" spans="1:12" ht="15">
      <c r="A627" s="84" t="s">
        <v>4147</v>
      </c>
      <c r="B627" s="84" t="s">
        <v>4946</v>
      </c>
      <c r="C627" s="84">
        <v>3</v>
      </c>
      <c r="D627" s="123">
        <v>0.007652132915070917</v>
      </c>
      <c r="E627" s="123">
        <v>1.1600044391622264</v>
      </c>
      <c r="F627" s="84" t="s">
        <v>3974</v>
      </c>
      <c r="G627" s="84" t="b">
        <v>0</v>
      </c>
      <c r="H627" s="84" t="b">
        <v>1</v>
      </c>
      <c r="I627" s="84" t="b">
        <v>0</v>
      </c>
      <c r="J627" s="84" t="b">
        <v>1</v>
      </c>
      <c r="K627" s="84" t="b">
        <v>0</v>
      </c>
      <c r="L627" s="84" t="b">
        <v>0</v>
      </c>
    </row>
    <row r="628" spans="1:12" ht="15">
      <c r="A628" s="84" t="s">
        <v>4946</v>
      </c>
      <c r="B628" s="84" t="s">
        <v>495</v>
      </c>
      <c r="C628" s="84">
        <v>3</v>
      </c>
      <c r="D628" s="123">
        <v>0.007652132915070917</v>
      </c>
      <c r="E628" s="123">
        <v>1.724275869600789</v>
      </c>
      <c r="F628" s="84" t="s">
        <v>3974</v>
      </c>
      <c r="G628" s="84" t="b">
        <v>1</v>
      </c>
      <c r="H628" s="84" t="b">
        <v>0</v>
      </c>
      <c r="I628" s="84" t="b">
        <v>0</v>
      </c>
      <c r="J628" s="84" t="b">
        <v>0</v>
      </c>
      <c r="K628" s="84" t="b">
        <v>0</v>
      </c>
      <c r="L628" s="84" t="b">
        <v>0</v>
      </c>
    </row>
    <row r="629" spans="1:12" ht="15">
      <c r="A629" s="84" t="s">
        <v>5107</v>
      </c>
      <c r="B629" s="84" t="s">
        <v>4165</v>
      </c>
      <c r="C629" s="84">
        <v>2</v>
      </c>
      <c r="D629" s="123">
        <v>0.007210299297340867</v>
      </c>
      <c r="E629" s="123">
        <v>1.724275869600789</v>
      </c>
      <c r="F629" s="84" t="s">
        <v>3974</v>
      </c>
      <c r="G629" s="84" t="b">
        <v>0</v>
      </c>
      <c r="H629" s="84" t="b">
        <v>0</v>
      </c>
      <c r="I629" s="84" t="b">
        <v>0</v>
      </c>
      <c r="J629" s="84" t="b">
        <v>0</v>
      </c>
      <c r="K629" s="84" t="b">
        <v>0</v>
      </c>
      <c r="L629" s="84" t="b">
        <v>0</v>
      </c>
    </row>
    <row r="630" spans="1:12" ht="15">
      <c r="A630" s="84" t="s">
        <v>4167</v>
      </c>
      <c r="B630" s="84" t="s">
        <v>5224</v>
      </c>
      <c r="C630" s="84">
        <v>2</v>
      </c>
      <c r="D630" s="123">
        <v>0.007210299297340867</v>
      </c>
      <c r="E630" s="123">
        <v>1.724275869600789</v>
      </c>
      <c r="F630" s="84" t="s">
        <v>3974</v>
      </c>
      <c r="G630" s="84" t="b">
        <v>0</v>
      </c>
      <c r="H630" s="84" t="b">
        <v>0</v>
      </c>
      <c r="I630" s="84" t="b">
        <v>0</v>
      </c>
      <c r="J630" s="84" t="b">
        <v>0</v>
      </c>
      <c r="K630" s="84" t="b">
        <v>0</v>
      </c>
      <c r="L630" s="84" t="b">
        <v>0</v>
      </c>
    </row>
    <row r="631" spans="1:12" ht="15">
      <c r="A631" s="84" t="s">
        <v>5224</v>
      </c>
      <c r="B631" s="84" t="s">
        <v>4168</v>
      </c>
      <c r="C631" s="84">
        <v>2</v>
      </c>
      <c r="D631" s="123">
        <v>0.007210299297340867</v>
      </c>
      <c r="E631" s="123">
        <v>1.724275869600789</v>
      </c>
      <c r="F631" s="84" t="s">
        <v>3974</v>
      </c>
      <c r="G631" s="84" t="b">
        <v>0</v>
      </c>
      <c r="H631" s="84" t="b">
        <v>0</v>
      </c>
      <c r="I631" s="84" t="b">
        <v>0</v>
      </c>
      <c r="J631" s="84" t="b">
        <v>0</v>
      </c>
      <c r="K631" s="84" t="b">
        <v>1</v>
      </c>
      <c r="L631" s="84" t="b">
        <v>0</v>
      </c>
    </row>
    <row r="632" spans="1:12" ht="15">
      <c r="A632" s="84" t="s">
        <v>4168</v>
      </c>
      <c r="B632" s="84" t="s">
        <v>4116</v>
      </c>
      <c r="C632" s="84">
        <v>2</v>
      </c>
      <c r="D632" s="123">
        <v>0.007210299297340867</v>
      </c>
      <c r="E632" s="123">
        <v>0.8791778295865322</v>
      </c>
      <c r="F632" s="84" t="s">
        <v>3974</v>
      </c>
      <c r="G632" s="84" t="b">
        <v>0</v>
      </c>
      <c r="H632" s="84" t="b">
        <v>1</v>
      </c>
      <c r="I632" s="84" t="b">
        <v>0</v>
      </c>
      <c r="J632" s="84" t="b">
        <v>0</v>
      </c>
      <c r="K632" s="84" t="b">
        <v>0</v>
      </c>
      <c r="L632" s="84" t="b">
        <v>0</v>
      </c>
    </row>
    <row r="633" spans="1:12" ht="15">
      <c r="A633" s="84" t="s">
        <v>4147</v>
      </c>
      <c r="B633" s="84" t="s">
        <v>385</v>
      </c>
      <c r="C633" s="84">
        <v>2</v>
      </c>
      <c r="D633" s="123">
        <v>0.007210299297340867</v>
      </c>
      <c r="E633" s="123">
        <v>0.8589744434982453</v>
      </c>
      <c r="F633" s="84" t="s">
        <v>3974</v>
      </c>
      <c r="G633" s="84" t="b">
        <v>0</v>
      </c>
      <c r="H633" s="84" t="b">
        <v>1</v>
      </c>
      <c r="I633" s="84" t="b">
        <v>0</v>
      </c>
      <c r="J633" s="84" t="b">
        <v>0</v>
      </c>
      <c r="K633" s="84" t="b">
        <v>0</v>
      </c>
      <c r="L633" s="84" t="b">
        <v>0</v>
      </c>
    </row>
    <row r="634" spans="1:12" ht="15">
      <c r="A634" s="84" t="s">
        <v>385</v>
      </c>
      <c r="B634" s="84" t="s">
        <v>5225</v>
      </c>
      <c r="C634" s="84">
        <v>2</v>
      </c>
      <c r="D634" s="123">
        <v>0.007210299297340867</v>
      </c>
      <c r="E634" s="123">
        <v>1.5024271199844328</v>
      </c>
      <c r="F634" s="84" t="s">
        <v>3974</v>
      </c>
      <c r="G634" s="84" t="b">
        <v>0</v>
      </c>
      <c r="H634" s="84" t="b">
        <v>0</v>
      </c>
      <c r="I634" s="84" t="b">
        <v>0</v>
      </c>
      <c r="J634" s="84" t="b">
        <v>0</v>
      </c>
      <c r="K634" s="84" t="b">
        <v>0</v>
      </c>
      <c r="L634" s="84" t="b">
        <v>0</v>
      </c>
    </row>
    <row r="635" spans="1:12" ht="15">
      <c r="A635" s="84" t="s">
        <v>378</v>
      </c>
      <c r="B635" s="84" t="s">
        <v>4169</v>
      </c>
      <c r="C635" s="84">
        <v>2</v>
      </c>
      <c r="D635" s="123">
        <v>0.007210299297340867</v>
      </c>
      <c r="E635" s="123">
        <v>1.9003671286564703</v>
      </c>
      <c r="F635" s="84" t="s">
        <v>3974</v>
      </c>
      <c r="G635" s="84" t="b">
        <v>0</v>
      </c>
      <c r="H635" s="84" t="b">
        <v>0</v>
      </c>
      <c r="I635" s="84" t="b">
        <v>0</v>
      </c>
      <c r="J635" s="84" t="b">
        <v>0</v>
      </c>
      <c r="K635" s="84" t="b">
        <v>0</v>
      </c>
      <c r="L635" s="84" t="b">
        <v>0</v>
      </c>
    </row>
    <row r="636" spans="1:12" ht="15">
      <c r="A636" s="84" t="s">
        <v>521</v>
      </c>
      <c r="B636" s="84" t="s">
        <v>4173</v>
      </c>
      <c r="C636" s="84">
        <v>7</v>
      </c>
      <c r="D636" s="123">
        <v>0</v>
      </c>
      <c r="E636" s="123">
        <v>1.141673694251988</v>
      </c>
      <c r="F636" s="84" t="s">
        <v>3975</v>
      </c>
      <c r="G636" s="84" t="b">
        <v>0</v>
      </c>
      <c r="H636" s="84" t="b">
        <v>0</v>
      </c>
      <c r="I636" s="84" t="b">
        <v>0</v>
      </c>
      <c r="J636" s="84" t="b">
        <v>0</v>
      </c>
      <c r="K636" s="84" t="b">
        <v>0</v>
      </c>
      <c r="L636" s="84" t="b">
        <v>0</v>
      </c>
    </row>
    <row r="637" spans="1:12" ht="15">
      <c r="A637" s="84" t="s">
        <v>4173</v>
      </c>
      <c r="B637" s="84" t="s">
        <v>4174</v>
      </c>
      <c r="C637" s="84">
        <v>7</v>
      </c>
      <c r="D637" s="123">
        <v>0</v>
      </c>
      <c r="E637" s="123">
        <v>1.141673694251988</v>
      </c>
      <c r="F637" s="84" t="s">
        <v>3975</v>
      </c>
      <c r="G637" s="84" t="b">
        <v>0</v>
      </c>
      <c r="H637" s="84" t="b">
        <v>0</v>
      </c>
      <c r="I637" s="84" t="b">
        <v>0</v>
      </c>
      <c r="J637" s="84" t="b">
        <v>0</v>
      </c>
      <c r="K637" s="84" t="b">
        <v>0</v>
      </c>
      <c r="L637" s="84" t="b">
        <v>0</v>
      </c>
    </row>
    <row r="638" spans="1:12" ht="15">
      <c r="A638" s="84" t="s">
        <v>4174</v>
      </c>
      <c r="B638" s="84" t="s">
        <v>4175</v>
      </c>
      <c r="C638" s="84">
        <v>7</v>
      </c>
      <c r="D638" s="123">
        <v>0</v>
      </c>
      <c r="E638" s="123">
        <v>1.141673694251988</v>
      </c>
      <c r="F638" s="84" t="s">
        <v>3975</v>
      </c>
      <c r="G638" s="84" t="b">
        <v>0</v>
      </c>
      <c r="H638" s="84" t="b">
        <v>0</v>
      </c>
      <c r="I638" s="84" t="b">
        <v>0</v>
      </c>
      <c r="J638" s="84" t="b">
        <v>0</v>
      </c>
      <c r="K638" s="84" t="b">
        <v>0</v>
      </c>
      <c r="L638" s="84" t="b">
        <v>0</v>
      </c>
    </row>
    <row r="639" spans="1:12" ht="15">
      <c r="A639" s="84" t="s">
        <v>4175</v>
      </c>
      <c r="B639" s="84" t="s">
        <v>4176</v>
      </c>
      <c r="C639" s="84">
        <v>7</v>
      </c>
      <c r="D639" s="123">
        <v>0</v>
      </c>
      <c r="E639" s="123">
        <v>1.141673694251988</v>
      </c>
      <c r="F639" s="84" t="s">
        <v>3975</v>
      </c>
      <c r="G639" s="84" t="b">
        <v>0</v>
      </c>
      <c r="H639" s="84" t="b">
        <v>0</v>
      </c>
      <c r="I639" s="84" t="b">
        <v>0</v>
      </c>
      <c r="J639" s="84" t="b">
        <v>0</v>
      </c>
      <c r="K639" s="84" t="b">
        <v>0</v>
      </c>
      <c r="L639" s="84" t="b">
        <v>0</v>
      </c>
    </row>
    <row r="640" spans="1:12" ht="15">
      <c r="A640" s="84" t="s">
        <v>4176</v>
      </c>
      <c r="B640" s="84" t="s">
        <v>4177</v>
      </c>
      <c r="C640" s="84">
        <v>7</v>
      </c>
      <c r="D640" s="123">
        <v>0</v>
      </c>
      <c r="E640" s="123">
        <v>1.141673694251988</v>
      </c>
      <c r="F640" s="84" t="s">
        <v>3975</v>
      </c>
      <c r="G640" s="84" t="b">
        <v>0</v>
      </c>
      <c r="H640" s="84" t="b">
        <v>0</v>
      </c>
      <c r="I640" s="84" t="b">
        <v>0</v>
      </c>
      <c r="J640" s="84" t="b">
        <v>0</v>
      </c>
      <c r="K640" s="84" t="b">
        <v>0</v>
      </c>
      <c r="L640" s="84" t="b">
        <v>0</v>
      </c>
    </row>
    <row r="641" spans="1:12" ht="15">
      <c r="A641" s="84" t="s">
        <v>4177</v>
      </c>
      <c r="B641" s="84" t="s">
        <v>4178</v>
      </c>
      <c r="C641" s="84">
        <v>7</v>
      </c>
      <c r="D641" s="123">
        <v>0</v>
      </c>
      <c r="E641" s="123">
        <v>1.141673694251988</v>
      </c>
      <c r="F641" s="84" t="s">
        <v>3975</v>
      </c>
      <c r="G641" s="84" t="b">
        <v>0</v>
      </c>
      <c r="H641" s="84" t="b">
        <v>0</v>
      </c>
      <c r="I641" s="84" t="b">
        <v>0</v>
      </c>
      <c r="J641" s="84" t="b">
        <v>0</v>
      </c>
      <c r="K641" s="84" t="b">
        <v>0</v>
      </c>
      <c r="L641" s="84" t="b">
        <v>0</v>
      </c>
    </row>
    <row r="642" spans="1:12" ht="15">
      <c r="A642" s="84" t="s">
        <v>4178</v>
      </c>
      <c r="B642" s="84" t="s">
        <v>4148</v>
      </c>
      <c r="C642" s="84">
        <v>7</v>
      </c>
      <c r="D642" s="123">
        <v>0</v>
      </c>
      <c r="E642" s="123">
        <v>1.141673694251988</v>
      </c>
      <c r="F642" s="84" t="s">
        <v>3975</v>
      </c>
      <c r="G642" s="84" t="b">
        <v>0</v>
      </c>
      <c r="H642" s="84" t="b">
        <v>0</v>
      </c>
      <c r="I642" s="84" t="b">
        <v>0</v>
      </c>
      <c r="J642" s="84" t="b">
        <v>0</v>
      </c>
      <c r="K642" s="84" t="b">
        <v>0</v>
      </c>
      <c r="L642" s="84" t="b">
        <v>0</v>
      </c>
    </row>
    <row r="643" spans="1:12" ht="15">
      <c r="A643" s="84" t="s">
        <v>4148</v>
      </c>
      <c r="B643" s="84" t="s">
        <v>4179</v>
      </c>
      <c r="C643" s="84">
        <v>7</v>
      </c>
      <c r="D643" s="123">
        <v>0</v>
      </c>
      <c r="E643" s="123">
        <v>1.141673694251988</v>
      </c>
      <c r="F643" s="84" t="s">
        <v>3975</v>
      </c>
      <c r="G643" s="84" t="b">
        <v>0</v>
      </c>
      <c r="H643" s="84" t="b">
        <v>0</v>
      </c>
      <c r="I643" s="84" t="b">
        <v>0</v>
      </c>
      <c r="J643" s="84" t="b">
        <v>0</v>
      </c>
      <c r="K643" s="84" t="b">
        <v>0</v>
      </c>
      <c r="L643" s="84" t="b">
        <v>0</v>
      </c>
    </row>
    <row r="644" spans="1:12" ht="15">
      <c r="A644" s="84" t="s">
        <v>4179</v>
      </c>
      <c r="B644" s="84" t="s">
        <v>4180</v>
      </c>
      <c r="C644" s="84">
        <v>7</v>
      </c>
      <c r="D644" s="123">
        <v>0</v>
      </c>
      <c r="E644" s="123">
        <v>1.141673694251988</v>
      </c>
      <c r="F644" s="84" t="s">
        <v>3975</v>
      </c>
      <c r="G644" s="84" t="b">
        <v>0</v>
      </c>
      <c r="H644" s="84" t="b">
        <v>0</v>
      </c>
      <c r="I644" s="84" t="b">
        <v>0</v>
      </c>
      <c r="J644" s="84" t="b">
        <v>0</v>
      </c>
      <c r="K644" s="84" t="b">
        <v>0</v>
      </c>
      <c r="L644" s="84" t="b">
        <v>0</v>
      </c>
    </row>
    <row r="645" spans="1:12" ht="15">
      <c r="A645" s="84" t="s">
        <v>4180</v>
      </c>
      <c r="B645" s="84" t="s">
        <v>4958</v>
      </c>
      <c r="C645" s="84">
        <v>7</v>
      </c>
      <c r="D645" s="123">
        <v>0</v>
      </c>
      <c r="E645" s="123">
        <v>1.141673694251988</v>
      </c>
      <c r="F645" s="84" t="s">
        <v>3975</v>
      </c>
      <c r="G645" s="84" t="b">
        <v>0</v>
      </c>
      <c r="H645" s="84" t="b">
        <v>0</v>
      </c>
      <c r="I645" s="84" t="b">
        <v>0</v>
      </c>
      <c r="J645" s="84" t="b">
        <v>0</v>
      </c>
      <c r="K645" s="84" t="b">
        <v>0</v>
      </c>
      <c r="L645" s="84" t="b">
        <v>0</v>
      </c>
    </row>
    <row r="646" spans="1:12" ht="15">
      <c r="A646" s="84" t="s">
        <v>4958</v>
      </c>
      <c r="B646" s="84" t="s">
        <v>4116</v>
      </c>
      <c r="C646" s="84">
        <v>7</v>
      </c>
      <c r="D646" s="123">
        <v>0</v>
      </c>
      <c r="E646" s="123">
        <v>1.141673694251988</v>
      </c>
      <c r="F646" s="84" t="s">
        <v>3975</v>
      </c>
      <c r="G646" s="84" t="b">
        <v>0</v>
      </c>
      <c r="H646" s="84" t="b">
        <v>0</v>
      </c>
      <c r="I646" s="84" t="b">
        <v>0</v>
      </c>
      <c r="J646" s="84" t="b">
        <v>0</v>
      </c>
      <c r="K646" s="84" t="b">
        <v>0</v>
      </c>
      <c r="L646" s="84" t="b">
        <v>0</v>
      </c>
    </row>
    <row r="647" spans="1:12" ht="15">
      <c r="A647" s="84" t="s">
        <v>4116</v>
      </c>
      <c r="B647" s="84" t="s">
        <v>4147</v>
      </c>
      <c r="C647" s="84">
        <v>7</v>
      </c>
      <c r="D647" s="123">
        <v>0</v>
      </c>
      <c r="E647" s="123">
        <v>1.141673694251988</v>
      </c>
      <c r="F647" s="84" t="s">
        <v>3975</v>
      </c>
      <c r="G647" s="84" t="b">
        <v>0</v>
      </c>
      <c r="H647" s="84" t="b">
        <v>0</v>
      </c>
      <c r="I647" s="84" t="b">
        <v>0</v>
      </c>
      <c r="J647" s="84" t="b">
        <v>0</v>
      </c>
      <c r="K647" s="84" t="b">
        <v>1</v>
      </c>
      <c r="L647" s="84" t="b">
        <v>0</v>
      </c>
    </row>
    <row r="648" spans="1:12" ht="15">
      <c r="A648" s="84" t="s">
        <v>4147</v>
      </c>
      <c r="B648" s="84" t="s">
        <v>4959</v>
      </c>
      <c r="C648" s="84">
        <v>7</v>
      </c>
      <c r="D648" s="123">
        <v>0</v>
      </c>
      <c r="E648" s="123">
        <v>1.141673694251988</v>
      </c>
      <c r="F648" s="84" t="s">
        <v>3975</v>
      </c>
      <c r="G648" s="84" t="b">
        <v>0</v>
      </c>
      <c r="H648" s="84" t="b">
        <v>1</v>
      </c>
      <c r="I648" s="84" t="b">
        <v>0</v>
      </c>
      <c r="J648" s="84" t="b">
        <v>0</v>
      </c>
      <c r="K648" s="84" t="b">
        <v>1</v>
      </c>
      <c r="L648" s="84" t="b">
        <v>0</v>
      </c>
    </row>
    <row r="649" spans="1:12" ht="15">
      <c r="A649" s="84" t="s">
        <v>437</v>
      </c>
      <c r="B649" s="84" t="s">
        <v>521</v>
      </c>
      <c r="C649" s="84">
        <v>6</v>
      </c>
      <c r="D649" s="123">
        <v>0.0038623147863815323</v>
      </c>
      <c r="E649" s="123">
        <v>1.2086204838826013</v>
      </c>
      <c r="F649" s="84" t="s">
        <v>3975</v>
      </c>
      <c r="G649" s="84" t="b">
        <v>0</v>
      </c>
      <c r="H649" s="84" t="b">
        <v>0</v>
      </c>
      <c r="I649" s="84" t="b">
        <v>0</v>
      </c>
      <c r="J649" s="84" t="b">
        <v>0</v>
      </c>
      <c r="K649" s="84" t="b">
        <v>0</v>
      </c>
      <c r="L649" s="84" t="b">
        <v>0</v>
      </c>
    </row>
    <row r="650" spans="1:12" ht="15">
      <c r="A650" s="84" t="s">
        <v>4182</v>
      </c>
      <c r="B650" s="84" t="s">
        <v>934</v>
      </c>
      <c r="C650" s="84">
        <v>8</v>
      </c>
      <c r="D650" s="123">
        <v>0</v>
      </c>
      <c r="E650" s="123">
        <v>0.9262137858390813</v>
      </c>
      <c r="F650" s="84" t="s">
        <v>3976</v>
      </c>
      <c r="G650" s="84" t="b">
        <v>0</v>
      </c>
      <c r="H650" s="84" t="b">
        <v>0</v>
      </c>
      <c r="I650" s="84" t="b">
        <v>0</v>
      </c>
      <c r="J650" s="84" t="b">
        <v>0</v>
      </c>
      <c r="K650" s="84" t="b">
        <v>0</v>
      </c>
      <c r="L650" s="84" t="b">
        <v>0</v>
      </c>
    </row>
    <row r="651" spans="1:12" ht="15">
      <c r="A651" s="84" t="s">
        <v>934</v>
      </c>
      <c r="B651" s="84" t="s">
        <v>4183</v>
      </c>
      <c r="C651" s="84">
        <v>8</v>
      </c>
      <c r="D651" s="123">
        <v>0</v>
      </c>
      <c r="E651" s="123">
        <v>0.9262137858390813</v>
      </c>
      <c r="F651" s="84" t="s">
        <v>3976</v>
      </c>
      <c r="G651" s="84" t="b">
        <v>0</v>
      </c>
      <c r="H651" s="84" t="b">
        <v>0</v>
      </c>
      <c r="I651" s="84" t="b">
        <v>0</v>
      </c>
      <c r="J651" s="84" t="b">
        <v>0</v>
      </c>
      <c r="K651" s="84" t="b">
        <v>0</v>
      </c>
      <c r="L651" s="84" t="b">
        <v>0</v>
      </c>
    </row>
    <row r="652" spans="1:12" ht="15">
      <c r="A652" s="84" t="s">
        <v>4183</v>
      </c>
      <c r="B652" s="84" t="s">
        <v>4184</v>
      </c>
      <c r="C652" s="84">
        <v>8</v>
      </c>
      <c r="D652" s="123">
        <v>0</v>
      </c>
      <c r="E652" s="123">
        <v>1.2272437815030626</v>
      </c>
      <c r="F652" s="84" t="s">
        <v>3976</v>
      </c>
      <c r="G652" s="84" t="b">
        <v>0</v>
      </c>
      <c r="H652" s="84" t="b">
        <v>0</v>
      </c>
      <c r="I652" s="84" t="b">
        <v>0</v>
      </c>
      <c r="J652" s="84" t="b">
        <v>0</v>
      </c>
      <c r="K652" s="84" t="b">
        <v>0</v>
      </c>
      <c r="L652" s="84" t="b">
        <v>0</v>
      </c>
    </row>
    <row r="653" spans="1:12" ht="15">
      <c r="A653" s="84" t="s">
        <v>4184</v>
      </c>
      <c r="B653" s="84" t="s">
        <v>4185</v>
      </c>
      <c r="C653" s="84">
        <v>8</v>
      </c>
      <c r="D653" s="123">
        <v>0</v>
      </c>
      <c r="E653" s="123">
        <v>1.2272437815030626</v>
      </c>
      <c r="F653" s="84" t="s">
        <v>3976</v>
      </c>
      <c r="G653" s="84" t="b">
        <v>0</v>
      </c>
      <c r="H653" s="84" t="b">
        <v>0</v>
      </c>
      <c r="I653" s="84" t="b">
        <v>0</v>
      </c>
      <c r="J653" s="84" t="b">
        <v>0</v>
      </c>
      <c r="K653" s="84" t="b">
        <v>0</v>
      </c>
      <c r="L653" s="84" t="b">
        <v>0</v>
      </c>
    </row>
    <row r="654" spans="1:12" ht="15">
      <c r="A654" s="84" t="s">
        <v>4185</v>
      </c>
      <c r="B654" s="84" t="s">
        <v>4186</v>
      </c>
      <c r="C654" s="84">
        <v>8</v>
      </c>
      <c r="D654" s="123">
        <v>0</v>
      </c>
      <c r="E654" s="123">
        <v>1.2272437815030626</v>
      </c>
      <c r="F654" s="84" t="s">
        <v>3976</v>
      </c>
      <c r="G654" s="84" t="b">
        <v>0</v>
      </c>
      <c r="H654" s="84" t="b">
        <v>0</v>
      </c>
      <c r="I654" s="84" t="b">
        <v>0</v>
      </c>
      <c r="J654" s="84" t="b">
        <v>0</v>
      </c>
      <c r="K654" s="84" t="b">
        <v>0</v>
      </c>
      <c r="L654" s="84" t="b">
        <v>0</v>
      </c>
    </row>
    <row r="655" spans="1:12" ht="15">
      <c r="A655" s="84" t="s">
        <v>4186</v>
      </c>
      <c r="B655" s="84" t="s">
        <v>934</v>
      </c>
      <c r="C655" s="84">
        <v>8</v>
      </c>
      <c r="D655" s="123">
        <v>0</v>
      </c>
      <c r="E655" s="123">
        <v>0.9262137858390813</v>
      </c>
      <c r="F655" s="84" t="s">
        <v>3976</v>
      </c>
      <c r="G655" s="84" t="b">
        <v>0</v>
      </c>
      <c r="H655" s="84" t="b">
        <v>0</v>
      </c>
      <c r="I655" s="84" t="b">
        <v>0</v>
      </c>
      <c r="J655" s="84" t="b">
        <v>0</v>
      </c>
      <c r="K655" s="84" t="b">
        <v>0</v>
      </c>
      <c r="L655" s="84" t="b">
        <v>0</v>
      </c>
    </row>
    <row r="656" spans="1:12" ht="15">
      <c r="A656" s="84" t="s">
        <v>934</v>
      </c>
      <c r="B656" s="84" t="s">
        <v>4187</v>
      </c>
      <c r="C656" s="84">
        <v>8</v>
      </c>
      <c r="D656" s="123">
        <v>0</v>
      </c>
      <c r="E656" s="123">
        <v>0.9262137858390813</v>
      </c>
      <c r="F656" s="84" t="s">
        <v>3976</v>
      </c>
      <c r="G656" s="84" t="b">
        <v>0</v>
      </c>
      <c r="H656" s="84" t="b">
        <v>0</v>
      </c>
      <c r="I656" s="84" t="b">
        <v>0</v>
      </c>
      <c r="J656" s="84" t="b">
        <v>1</v>
      </c>
      <c r="K656" s="84" t="b">
        <v>0</v>
      </c>
      <c r="L656" s="84" t="b">
        <v>0</v>
      </c>
    </row>
    <row r="657" spans="1:12" ht="15">
      <c r="A657" s="84" t="s">
        <v>4187</v>
      </c>
      <c r="B657" s="84" t="s">
        <v>4188</v>
      </c>
      <c r="C657" s="84">
        <v>8</v>
      </c>
      <c r="D657" s="123">
        <v>0</v>
      </c>
      <c r="E657" s="123">
        <v>1.2272437815030626</v>
      </c>
      <c r="F657" s="84" t="s">
        <v>3976</v>
      </c>
      <c r="G657" s="84" t="b">
        <v>1</v>
      </c>
      <c r="H657" s="84" t="b">
        <v>0</v>
      </c>
      <c r="I657" s="84" t="b">
        <v>0</v>
      </c>
      <c r="J657" s="84" t="b">
        <v>0</v>
      </c>
      <c r="K657" s="84" t="b">
        <v>0</v>
      </c>
      <c r="L657" s="84" t="b">
        <v>0</v>
      </c>
    </row>
    <row r="658" spans="1:12" ht="15">
      <c r="A658" s="84" t="s">
        <v>4188</v>
      </c>
      <c r="B658" s="84" t="s">
        <v>4189</v>
      </c>
      <c r="C658" s="84">
        <v>8</v>
      </c>
      <c r="D658" s="123">
        <v>0</v>
      </c>
      <c r="E658" s="123">
        <v>1.2272437815030626</v>
      </c>
      <c r="F658" s="84" t="s">
        <v>3976</v>
      </c>
      <c r="G658" s="84" t="b">
        <v>0</v>
      </c>
      <c r="H658" s="84" t="b">
        <v>0</v>
      </c>
      <c r="I658" s="84" t="b">
        <v>0</v>
      </c>
      <c r="J658" s="84" t="b">
        <v>0</v>
      </c>
      <c r="K658" s="84" t="b">
        <v>0</v>
      </c>
      <c r="L658" s="84" t="b">
        <v>0</v>
      </c>
    </row>
    <row r="659" spans="1:12" ht="15">
      <c r="A659" s="84" t="s">
        <v>4189</v>
      </c>
      <c r="B659" s="84" t="s">
        <v>4190</v>
      </c>
      <c r="C659" s="84">
        <v>8</v>
      </c>
      <c r="D659" s="123">
        <v>0</v>
      </c>
      <c r="E659" s="123">
        <v>1.2272437815030626</v>
      </c>
      <c r="F659" s="84" t="s">
        <v>3976</v>
      </c>
      <c r="G659" s="84" t="b">
        <v>0</v>
      </c>
      <c r="H659" s="84" t="b">
        <v>0</v>
      </c>
      <c r="I659" s="84" t="b">
        <v>0</v>
      </c>
      <c r="J659" s="84" t="b">
        <v>0</v>
      </c>
      <c r="K659" s="84" t="b">
        <v>0</v>
      </c>
      <c r="L659" s="84" t="b">
        <v>0</v>
      </c>
    </row>
    <row r="660" spans="1:12" ht="15">
      <c r="A660" s="84" t="s">
        <v>4190</v>
      </c>
      <c r="B660" s="84" t="s">
        <v>4940</v>
      </c>
      <c r="C660" s="84">
        <v>8</v>
      </c>
      <c r="D660" s="123">
        <v>0</v>
      </c>
      <c r="E660" s="123">
        <v>1.2272437815030626</v>
      </c>
      <c r="F660" s="84" t="s">
        <v>3976</v>
      </c>
      <c r="G660" s="84" t="b">
        <v>0</v>
      </c>
      <c r="H660" s="84" t="b">
        <v>0</v>
      </c>
      <c r="I660" s="84" t="b">
        <v>0</v>
      </c>
      <c r="J660" s="84" t="b">
        <v>0</v>
      </c>
      <c r="K660" s="84" t="b">
        <v>0</v>
      </c>
      <c r="L660" s="84" t="b">
        <v>0</v>
      </c>
    </row>
    <row r="661" spans="1:12" ht="15">
      <c r="A661" s="84" t="s">
        <v>4940</v>
      </c>
      <c r="B661" s="84" t="s">
        <v>4935</v>
      </c>
      <c r="C661" s="84">
        <v>8</v>
      </c>
      <c r="D661" s="123">
        <v>0</v>
      </c>
      <c r="E661" s="123">
        <v>1.2272437815030626</v>
      </c>
      <c r="F661" s="84" t="s">
        <v>3976</v>
      </c>
      <c r="G661" s="84" t="b">
        <v>0</v>
      </c>
      <c r="H661" s="84" t="b">
        <v>0</v>
      </c>
      <c r="I661" s="84" t="b">
        <v>0</v>
      </c>
      <c r="J661" s="84" t="b">
        <v>0</v>
      </c>
      <c r="K661" s="84" t="b">
        <v>1</v>
      </c>
      <c r="L661" s="84" t="b">
        <v>0</v>
      </c>
    </row>
    <row r="662" spans="1:12" ht="15">
      <c r="A662" s="84" t="s">
        <v>4935</v>
      </c>
      <c r="B662" s="84" t="s">
        <v>4941</v>
      </c>
      <c r="C662" s="84">
        <v>8</v>
      </c>
      <c r="D662" s="123">
        <v>0</v>
      </c>
      <c r="E662" s="123">
        <v>1.2272437815030626</v>
      </c>
      <c r="F662" s="84" t="s">
        <v>3976</v>
      </c>
      <c r="G662" s="84" t="b">
        <v>0</v>
      </c>
      <c r="H662" s="84" t="b">
        <v>1</v>
      </c>
      <c r="I662" s="84" t="b">
        <v>0</v>
      </c>
      <c r="J662" s="84" t="b">
        <v>0</v>
      </c>
      <c r="K662" s="84" t="b">
        <v>0</v>
      </c>
      <c r="L662" s="84" t="b">
        <v>0</v>
      </c>
    </row>
    <row r="663" spans="1:12" ht="15">
      <c r="A663" s="84" t="s">
        <v>4941</v>
      </c>
      <c r="B663" s="84" t="s">
        <v>4938</v>
      </c>
      <c r="C663" s="84">
        <v>8</v>
      </c>
      <c r="D663" s="123">
        <v>0</v>
      </c>
      <c r="E663" s="123">
        <v>1.2272437815030626</v>
      </c>
      <c r="F663" s="84" t="s">
        <v>3976</v>
      </c>
      <c r="G663" s="84" t="b">
        <v>0</v>
      </c>
      <c r="H663" s="84" t="b">
        <v>0</v>
      </c>
      <c r="I663" s="84" t="b">
        <v>0</v>
      </c>
      <c r="J663" s="84" t="b">
        <v>0</v>
      </c>
      <c r="K663" s="84" t="b">
        <v>0</v>
      </c>
      <c r="L663" s="84" t="b">
        <v>0</v>
      </c>
    </row>
    <row r="664" spans="1:12" ht="15">
      <c r="A664" s="84" t="s">
        <v>4938</v>
      </c>
      <c r="B664" s="84" t="s">
        <v>4934</v>
      </c>
      <c r="C664" s="84">
        <v>8</v>
      </c>
      <c r="D664" s="123">
        <v>0</v>
      </c>
      <c r="E664" s="123">
        <v>1.2272437815030626</v>
      </c>
      <c r="F664" s="84" t="s">
        <v>3976</v>
      </c>
      <c r="G664" s="84" t="b">
        <v>0</v>
      </c>
      <c r="H664" s="84" t="b">
        <v>0</v>
      </c>
      <c r="I664" s="84" t="b">
        <v>0</v>
      </c>
      <c r="J664" s="84" t="b">
        <v>0</v>
      </c>
      <c r="K664" s="84" t="b">
        <v>0</v>
      </c>
      <c r="L664" s="84" t="b">
        <v>0</v>
      </c>
    </row>
    <row r="665" spans="1:12" ht="15">
      <c r="A665" s="84" t="s">
        <v>301</v>
      </c>
      <c r="B665" s="84" t="s">
        <v>4182</v>
      </c>
      <c r="C665" s="84">
        <v>7</v>
      </c>
      <c r="D665" s="123">
        <v>0.0028387666352713784</v>
      </c>
      <c r="E665" s="123">
        <v>1.2852357284807492</v>
      </c>
      <c r="F665" s="84" t="s">
        <v>3976</v>
      </c>
      <c r="G665" s="84" t="b">
        <v>0</v>
      </c>
      <c r="H665" s="84" t="b">
        <v>0</v>
      </c>
      <c r="I665" s="84" t="b">
        <v>0</v>
      </c>
      <c r="J665" s="84" t="b">
        <v>0</v>
      </c>
      <c r="K665" s="84" t="b">
        <v>0</v>
      </c>
      <c r="L665" s="84" t="b">
        <v>0</v>
      </c>
    </row>
    <row r="666" spans="1:12" ht="15">
      <c r="A666" s="84" t="s">
        <v>501</v>
      </c>
      <c r="B666" s="84" t="s">
        <v>500</v>
      </c>
      <c r="C666" s="84">
        <v>2</v>
      </c>
      <c r="D666" s="123">
        <v>0</v>
      </c>
      <c r="E666" s="123">
        <v>1.5314789170422551</v>
      </c>
      <c r="F666" s="84" t="s">
        <v>3977</v>
      </c>
      <c r="G666" s="84" t="b">
        <v>0</v>
      </c>
      <c r="H666" s="84" t="b">
        <v>0</v>
      </c>
      <c r="I666" s="84" t="b">
        <v>0</v>
      </c>
      <c r="J666" s="84" t="b">
        <v>0</v>
      </c>
      <c r="K666" s="84" t="b">
        <v>0</v>
      </c>
      <c r="L666" s="84" t="b">
        <v>0</v>
      </c>
    </row>
    <row r="667" spans="1:12" ht="15">
      <c r="A667" s="84" t="s">
        <v>4116</v>
      </c>
      <c r="B667" s="84" t="s">
        <v>4147</v>
      </c>
      <c r="C667" s="84">
        <v>2</v>
      </c>
      <c r="D667" s="123">
        <v>0</v>
      </c>
      <c r="E667" s="123">
        <v>1.5314789170422551</v>
      </c>
      <c r="F667" s="84" t="s">
        <v>3977</v>
      </c>
      <c r="G667" s="84" t="b">
        <v>0</v>
      </c>
      <c r="H667" s="84" t="b">
        <v>0</v>
      </c>
      <c r="I667" s="84" t="b">
        <v>0</v>
      </c>
      <c r="J667" s="84" t="b">
        <v>0</v>
      </c>
      <c r="K667" s="84" t="b">
        <v>1</v>
      </c>
      <c r="L667" s="84" t="b">
        <v>0</v>
      </c>
    </row>
    <row r="668" spans="1:12" ht="15">
      <c r="A668" s="84" t="s">
        <v>1878</v>
      </c>
      <c r="B668" s="84" t="s">
        <v>5112</v>
      </c>
      <c r="C668" s="84">
        <v>2</v>
      </c>
      <c r="D668" s="123">
        <v>0.00860085701897089</v>
      </c>
      <c r="E668" s="123">
        <v>1.5314789170422551</v>
      </c>
      <c r="F668" s="84" t="s">
        <v>3977</v>
      </c>
      <c r="G668" s="84" t="b">
        <v>0</v>
      </c>
      <c r="H668" s="84" t="b">
        <v>0</v>
      </c>
      <c r="I668" s="84" t="b">
        <v>0</v>
      </c>
      <c r="J668" s="84" t="b">
        <v>0</v>
      </c>
      <c r="K668" s="84" t="b">
        <v>0</v>
      </c>
      <c r="L668" s="84" t="b">
        <v>0</v>
      </c>
    </row>
    <row r="669" spans="1:12" ht="15">
      <c r="A669" s="84" t="s">
        <v>4148</v>
      </c>
      <c r="B669" s="84" t="s">
        <v>4116</v>
      </c>
      <c r="C669" s="84">
        <v>10</v>
      </c>
      <c r="D669" s="123">
        <v>0</v>
      </c>
      <c r="E669" s="123">
        <v>1.1072099696478683</v>
      </c>
      <c r="F669" s="84" t="s">
        <v>3979</v>
      </c>
      <c r="G669" s="84" t="b">
        <v>0</v>
      </c>
      <c r="H669" s="84" t="b">
        <v>0</v>
      </c>
      <c r="I669" s="84" t="b">
        <v>0</v>
      </c>
      <c r="J669" s="84" t="b">
        <v>0</v>
      </c>
      <c r="K669" s="84" t="b">
        <v>0</v>
      </c>
      <c r="L669" s="84" t="b">
        <v>0</v>
      </c>
    </row>
    <row r="670" spans="1:12" ht="15">
      <c r="A670" s="84" t="s">
        <v>4116</v>
      </c>
      <c r="B670" s="84" t="s">
        <v>4147</v>
      </c>
      <c r="C670" s="84">
        <v>9</v>
      </c>
      <c r="D670" s="123">
        <v>0</v>
      </c>
      <c r="E670" s="123">
        <v>1.1072099696478683</v>
      </c>
      <c r="F670" s="84" t="s">
        <v>3979</v>
      </c>
      <c r="G670" s="84" t="b">
        <v>0</v>
      </c>
      <c r="H670" s="84" t="b">
        <v>0</v>
      </c>
      <c r="I670" s="84" t="b">
        <v>0</v>
      </c>
      <c r="J670" s="84" t="b">
        <v>0</v>
      </c>
      <c r="K670" s="84" t="b">
        <v>1</v>
      </c>
      <c r="L670" s="84" t="b">
        <v>0</v>
      </c>
    </row>
    <row r="671" spans="1:12" ht="15">
      <c r="A671" s="84" t="s">
        <v>4200</v>
      </c>
      <c r="B671" s="84" t="s">
        <v>4201</v>
      </c>
      <c r="C671" s="84">
        <v>4</v>
      </c>
      <c r="D671" s="123">
        <v>0.01028270125872591</v>
      </c>
      <c r="E671" s="123">
        <v>1.505149978319906</v>
      </c>
      <c r="F671" s="84" t="s">
        <v>3979</v>
      </c>
      <c r="G671" s="84" t="b">
        <v>0</v>
      </c>
      <c r="H671" s="84" t="b">
        <v>0</v>
      </c>
      <c r="I671" s="84" t="b">
        <v>0</v>
      </c>
      <c r="J671" s="84" t="b">
        <v>0</v>
      </c>
      <c r="K671" s="84" t="b">
        <v>0</v>
      </c>
      <c r="L671" s="84" t="b">
        <v>0</v>
      </c>
    </row>
    <row r="672" spans="1:12" ht="15">
      <c r="A672" s="84" t="s">
        <v>4201</v>
      </c>
      <c r="B672" s="84" t="s">
        <v>4202</v>
      </c>
      <c r="C672" s="84">
        <v>4</v>
      </c>
      <c r="D672" s="123">
        <v>0.01028270125872591</v>
      </c>
      <c r="E672" s="123">
        <v>1.505149978319906</v>
      </c>
      <c r="F672" s="84" t="s">
        <v>3979</v>
      </c>
      <c r="G672" s="84" t="b">
        <v>0</v>
      </c>
      <c r="H672" s="84" t="b">
        <v>0</v>
      </c>
      <c r="I672" s="84" t="b">
        <v>0</v>
      </c>
      <c r="J672" s="84" t="b">
        <v>0</v>
      </c>
      <c r="K672" s="84" t="b">
        <v>0</v>
      </c>
      <c r="L672" s="84" t="b">
        <v>0</v>
      </c>
    </row>
    <row r="673" spans="1:12" ht="15">
      <c r="A673" s="84" t="s">
        <v>4202</v>
      </c>
      <c r="B673" s="84" t="s">
        <v>5052</v>
      </c>
      <c r="C673" s="84">
        <v>4</v>
      </c>
      <c r="D673" s="123">
        <v>0.01028270125872591</v>
      </c>
      <c r="E673" s="123">
        <v>1.505149978319906</v>
      </c>
      <c r="F673" s="84" t="s">
        <v>3979</v>
      </c>
      <c r="G673" s="84" t="b">
        <v>0</v>
      </c>
      <c r="H673" s="84" t="b">
        <v>0</v>
      </c>
      <c r="I673" s="84" t="b">
        <v>0</v>
      </c>
      <c r="J673" s="84" t="b">
        <v>0</v>
      </c>
      <c r="K673" s="84" t="b">
        <v>0</v>
      </c>
      <c r="L673" s="84" t="b">
        <v>0</v>
      </c>
    </row>
    <row r="674" spans="1:12" ht="15">
      <c r="A674" s="84" t="s">
        <v>5052</v>
      </c>
      <c r="B674" s="84" t="s">
        <v>4198</v>
      </c>
      <c r="C674" s="84">
        <v>4</v>
      </c>
      <c r="D674" s="123">
        <v>0.01028270125872591</v>
      </c>
      <c r="E674" s="123">
        <v>1.3290587192642247</v>
      </c>
      <c r="F674" s="84" t="s">
        <v>3979</v>
      </c>
      <c r="G674" s="84" t="b">
        <v>0</v>
      </c>
      <c r="H674" s="84" t="b">
        <v>0</v>
      </c>
      <c r="I674" s="84" t="b">
        <v>0</v>
      </c>
      <c r="J674" s="84" t="b">
        <v>0</v>
      </c>
      <c r="K674" s="84" t="b">
        <v>0</v>
      </c>
      <c r="L674" s="84" t="b">
        <v>0</v>
      </c>
    </row>
    <row r="675" spans="1:12" ht="15">
      <c r="A675" s="84" t="s">
        <v>4198</v>
      </c>
      <c r="B675" s="84" t="s">
        <v>5053</v>
      </c>
      <c r="C675" s="84">
        <v>4</v>
      </c>
      <c r="D675" s="123">
        <v>0.01028270125872591</v>
      </c>
      <c r="E675" s="123">
        <v>1.3290587192642247</v>
      </c>
      <c r="F675" s="84" t="s">
        <v>3979</v>
      </c>
      <c r="G675" s="84" t="b">
        <v>0</v>
      </c>
      <c r="H675" s="84" t="b">
        <v>0</v>
      </c>
      <c r="I675" s="84" t="b">
        <v>0</v>
      </c>
      <c r="J675" s="84" t="b">
        <v>0</v>
      </c>
      <c r="K675" s="84" t="b">
        <v>0</v>
      </c>
      <c r="L675" s="84" t="b">
        <v>0</v>
      </c>
    </row>
    <row r="676" spans="1:12" ht="15">
      <c r="A676" s="84" t="s">
        <v>5053</v>
      </c>
      <c r="B676" s="84" t="s">
        <v>4148</v>
      </c>
      <c r="C676" s="84">
        <v>4</v>
      </c>
      <c r="D676" s="123">
        <v>0.01028270125872591</v>
      </c>
      <c r="E676" s="123">
        <v>1.0658172844896434</v>
      </c>
      <c r="F676" s="84" t="s">
        <v>3979</v>
      </c>
      <c r="G676" s="84" t="b">
        <v>0</v>
      </c>
      <c r="H676" s="84" t="b">
        <v>0</v>
      </c>
      <c r="I676" s="84" t="b">
        <v>0</v>
      </c>
      <c r="J676" s="84" t="b">
        <v>0</v>
      </c>
      <c r="K676" s="84" t="b">
        <v>0</v>
      </c>
      <c r="L676" s="84" t="b">
        <v>0</v>
      </c>
    </row>
    <row r="677" spans="1:12" ht="15">
      <c r="A677" s="84" t="s">
        <v>4147</v>
      </c>
      <c r="B677" s="84" t="s">
        <v>4954</v>
      </c>
      <c r="C677" s="84">
        <v>4</v>
      </c>
      <c r="D677" s="123">
        <v>0.01028270125872591</v>
      </c>
      <c r="E677" s="123">
        <v>1.1529674602085436</v>
      </c>
      <c r="F677" s="84" t="s">
        <v>3979</v>
      </c>
      <c r="G677" s="84" t="b">
        <v>0</v>
      </c>
      <c r="H677" s="84" t="b">
        <v>1</v>
      </c>
      <c r="I677" s="84" t="b">
        <v>0</v>
      </c>
      <c r="J677" s="84" t="b">
        <v>0</v>
      </c>
      <c r="K677" s="84" t="b">
        <v>0</v>
      </c>
      <c r="L677" s="84" t="b">
        <v>0</v>
      </c>
    </row>
    <row r="678" spans="1:12" ht="15">
      <c r="A678" s="84" t="s">
        <v>4199</v>
      </c>
      <c r="B678" s="84" t="s">
        <v>5119</v>
      </c>
      <c r="C678" s="84">
        <v>3</v>
      </c>
      <c r="D678" s="123">
        <v>0.01044791068729188</v>
      </c>
      <c r="E678" s="123">
        <v>1.505149978319906</v>
      </c>
      <c r="F678" s="84" t="s">
        <v>3979</v>
      </c>
      <c r="G678" s="84" t="b">
        <v>0</v>
      </c>
      <c r="H678" s="84" t="b">
        <v>0</v>
      </c>
      <c r="I678" s="84" t="b">
        <v>0</v>
      </c>
      <c r="J678" s="84" t="b">
        <v>0</v>
      </c>
      <c r="K678" s="84" t="b">
        <v>0</v>
      </c>
      <c r="L678" s="84" t="b">
        <v>0</v>
      </c>
    </row>
    <row r="679" spans="1:12" ht="15">
      <c r="A679" s="84" t="s">
        <v>5119</v>
      </c>
      <c r="B679" s="84" t="s">
        <v>4200</v>
      </c>
      <c r="C679" s="84">
        <v>3</v>
      </c>
      <c r="D679" s="123">
        <v>0.01044791068729188</v>
      </c>
      <c r="E679" s="123">
        <v>1.505149978319906</v>
      </c>
      <c r="F679" s="84" t="s">
        <v>3979</v>
      </c>
      <c r="G679" s="84" t="b">
        <v>0</v>
      </c>
      <c r="H679" s="84" t="b">
        <v>0</v>
      </c>
      <c r="I679" s="84" t="b">
        <v>0</v>
      </c>
      <c r="J679" s="84" t="b">
        <v>0</v>
      </c>
      <c r="K679" s="84" t="b">
        <v>0</v>
      </c>
      <c r="L679" s="84" t="b">
        <v>0</v>
      </c>
    </row>
    <row r="680" spans="1:12" ht="15">
      <c r="A680" s="84" t="s">
        <v>5123</v>
      </c>
      <c r="B680" s="84" t="s">
        <v>340</v>
      </c>
      <c r="C680" s="84">
        <v>3</v>
      </c>
      <c r="D680" s="123">
        <v>0.01044791068729188</v>
      </c>
      <c r="E680" s="123">
        <v>1.4082399653118496</v>
      </c>
      <c r="F680" s="84" t="s">
        <v>3979</v>
      </c>
      <c r="G680" s="84" t="b">
        <v>0</v>
      </c>
      <c r="H680" s="84" t="b">
        <v>0</v>
      </c>
      <c r="I680" s="84" t="b">
        <v>0</v>
      </c>
      <c r="J680" s="84" t="b">
        <v>0</v>
      </c>
      <c r="K680" s="84" t="b">
        <v>0</v>
      </c>
      <c r="L680" s="84" t="b">
        <v>0</v>
      </c>
    </row>
    <row r="681" spans="1:12" ht="15">
      <c r="A681" s="84" t="s">
        <v>340</v>
      </c>
      <c r="B681" s="84" t="s">
        <v>5124</v>
      </c>
      <c r="C681" s="84">
        <v>3</v>
      </c>
      <c r="D681" s="123">
        <v>0.01044791068729188</v>
      </c>
      <c r="E681" s="123">
        <v>1.4082399653118496</v>
      </c>
      <c r="F681" s="84" t="s">
        <v>3979</v>
      </c>
      <c r="G681" s="84" t="b">
        <v>0</v>
      </c>
      <c r="H681" s="84" t="b">
        <v>0</v>
      </c>
      <c r="I681" s="84" t="b">
        <v>0</v>
      </c>
      <c r="J681" s="84" t="b">
        <v>0</v>
      </c>
      <c r="K681" s="84" t="b">
        <v>0</v>
      </c>
      <c r="L681" s="84" t="b">
        <v>0</v>
      </c>
    </row>
    <row r="682" spans="1:12" ht="15">
      <c r="A682" s="84" t="s">
        <v>5124</v>
      </c>
      <c r="B682" s="84" t="s">
        <v>5125</v>
      </c>
      <c r="C682" s="84">
        <v>3</v>
      </c>
      <c r="D682" s="123">
        <v>0.01044791068729188</v>
      </c>
      <c r="E682" s="123">
        <v>1.630088714928206</v>
      </c>
      <c r="F682" s="84" t="s">
        <v>3979</v>
      </c>
      <c r="G682" s="84" t="b">
        <v>0</v>
      </c>
      <c r="H682" s="84" t="b">
        <v>0</v>
      </c>
      <c r="I682" s="84" t="b">
        <v>0</v>
      </c>
      <c r="J682" s="84" t="b">
        <v>0</v>
      </c>
      <c r="K682" s="84" t="b">
        <v>0</v>
      </c>
      <c r="L682" s="84" t="b">
        <v>0</v>
      </c>
    </row>
    <row r="683" spans="1:12" ht="15">
      <c r="A683" s="84" t="s">
        <v>5125</v>
      </c>
      <c r="B683" s="84" t="s">
        <v>4178</v>
      </c>
      <c r="C683" s="84">
        <v>3</v>
      </c>
      <c r="D683" s="123">
        <v>0.01044791068729188</v>
      </c>
      <c r="E683" s="123">
        <v>1.630088714928206</v>
      </c>
      <c r="F683" s="84" t="s">
        <v>3979</v>
      </c>
      <c r="G683" s="84" t="b">
        <v>0</v>
      </c>
      <c r="H683" s="84" t="b">
        <v>0</v>
      </c>
      <c r="I683" s="84" t="b">
        <v>0</v>
      </c>
      <c r="J683" s="84" t="b">
        <v>0</v>
      </c>
      <c r="K683" s="84" t="b">
        <v>0</v>
      </c>
      <c r="L683" s="84" t="b">
        <v>0</v>
      </c>
    </row>
    <row r="684" spans="1:12" ht="15">
      <c r="A684" s="84" t="s">
        <v>4178</v>
      </c>
      <c r="B684" s="84" t="s">
        <v>4148</v>
      </c>
      <c r="C684" s="84">
        <v>3</v>
      </c>
      <c r="D684" s="123">
        <v>0.01044791068729188</v>
      </c>
      <c r="E684" s="123">
        <v>1.0658172844896434</v>
      </c>
      <c r="F684" s="84" t="s">
        <v>3979</v>
      </c>
      <c r="G684" s="84" t="b">
        <v>0</v>
      </c>
      <c r="H684" s="84" t="b">
        <v>0</v>
      </c>
      <c r="I684" s="84" t="b">
        <v>0</v>
      </c>
      <c r="J684" s="84" t="b">
        <v>0</v>
      </c>
      <c r="K684" s="84" t="b">
        <v>0</v>
      </c>
      <c r="L684" s="84" t="b">
        <v>0</v>
      </c>
    </row>
    <row r="685" spans="1:12" ht="15">
      <c r="A685" s="84" t="s">
        <v>4147</v>
      </c>
      <c r="B685" s="84" t="s">
        <v>4951</v>
      </c>
      <c r="C685" s="84">
        <v>3</v>
      </c>
      <c r="D685" s="123">
        <v>0.01044791068729188</v>
      </c>
      <c r="E685" s="123">
        <v>1.1529674602085436</v>
      </c>
      <c r="F685" s="84" t="s">
        <v>3979</v>
      </c>
      <c r="G685" s="84" t="b">
        <v>0</v>
      </c>
      <c r="H685" s="84" t="b">
        <v>1</v>
      </c>
      <c r="I685" s="84" t="b">
        <v>0</v>
      </c>
      <c r="J685" s="84" t="b">
        <v>0</v>
      </c>
      <c r="K685" s="84" t="b">
        <v>0</v>
      </c>
      <c r="L685" s="84" t="b">
        <v>0</v>
      </c>
    </row>
    <row r="686" spans="1:12" ht="15">
      <c r="A686" s="84" t="s">
        <v>4951</v>
      </c>
      <c r="B686" s="84" t="s">
        <v>5126</v>
      </c>
      <c r="C686" s="84">
        <v>3</v>
      </c>
      <c r="D686" s="123">
        <v>0.01044791068729188</v>
      </c>
      <c r="E686" s="123">
        <v>1.630088714928206</v>
      </c>
      <c r="F686" s="84" t="s">
        <v>3979</v>
      </c>
      <c r="G686" s="84" t="b">
        <v>0</v>
      </c>
      <c r="H686" s="84" t="b">
        <v>0</v>
      </c>
      <c r="I686" s="84" t="b">
        <v>0</v>
      </c>
      <c r="J686" s="84" t="b">
        <v>0</v>
      </c>
      <c r="K686" s="84" t="b">
        <v>0</v>
      </c>
      <c r="L686" s="84" t="b">
        <v>0</v>
      </c>
    </row>
    <row r="687" spans="1:12" ht="15">
      <c r="A687" s="84" t="s">
        <v>5126</v>
      </c>
      <c r="B687" s="84" t="s">
        <v>4175</v>
      </c>
      <c r="C687" s="84">
        <v>3</v>
      </c>
      <c r="D687" s="123">
        <v>0.01044791068729188</v>
      </c>
      <c r="E687" s="123">
        <v>1.630088714928206</v>
      </c>
      <c r="F687" s="84" t="s">
        <v>3979</v>
      </c>
      <c r="G687" s="84" t="b">
        <v>0</v>
      </c>
      <c r="H687" s="84" t="b">
        <v>0</v>
      </c>
      <c r="I687" s="84" t="b">
        <v>0</v>
      </c>
      <c r="J687" s="84" t="b">
        <v>0</v>
      </c>
      <c r="K687" s="84" t="b">
        <v>0</v>
      </c>
      <c r="L687" s="84" t="b">
        <v>0</v>
      </c>
    </row>
    <row r="688" spans="1:12" ht="15">
      <c r="A688" s="84" t="s">
        <v>4175</v>
      </c>
      <c r="B688" s="84" t="s">
        <v>5127</v>
      </c>
      <c r="C688" s="84">
        <v>3</v>
      </c>
      <c r="D688" s="123">
        <v>0.01044791068729188</v>
      </c>
      <c r="E688" s="123">
        <v>1.630088714928206</v>
      </c>
      <c r="F688" s="84" t="s">
        <v>3979</v>
      </c>
      <c r="G688" s="84" t="b">
        <v>0</v>
      </c>
      <c r="H688" s="84" t="b">
        <v>0</v>
      </c>
      <c r="I688" s="84" t="b">
        <v>0</v>
      </c>
      <c r="J688" s="84" t="b">
        <v>0</v>
      </c>
      <c r="K688" s="84" t="b">
        <v>0</v>
      </c>
      <c r="L688" s="84" t="b">
        <v>0</v>
      </c>
    </row>
    <row r="689" spans="1:12" ht="15">
      <c r="A689" s="84" t="s">
        <v>5127</v>
      </c>
      <c r="B689" s="84" t="s">
        <v>4148</v>
      </c>
      <c r="C689" s="84">
        <v>3</v>
      </c>
      <c r="D689" s="123">
        <v>0.01044791068729188</v>
      </c>
      <c r="E689" s="123">
        <v>1.0658172844896434</v>
      </c>
      <c r="F689" s="84" t="s">
        <v>3979</v>
      </c>
      <c r="G689" s="84" t="b">
        <v>0</v>
      </c>
      <c r="H689" s="84" t="b">
        <v>0</v>
      </c>
      <c r="I689" s="84" t="b">
        <v>0</v>
      </c>
      <c r="J689" s="84" t="b">
        <v>0</v>
      </c>
      <c r="K689" s="84" t="b">
        <v>0</v>
      </c>
      <c r="L689" s="84" t="b">
        <v>0</v>
      </c>
    </row>
    <row r="690" spans="1:12" ht="15">
      <c r="A690" s="84" t="s">
        <v>341</v>
      </c>
      <c r="B690" s="84" t="s">
        <v>4199</v>
      </c>
      <c r="C690" s="84">
        <v>2</v>
      </c>
      <c r="D690" s="123">
        <v>0.009535949106209397</v>
      </c>
      <c r="E690" s="123">
        <v>1.4082399653118496</v>
      </c>
      <c r="F690" s="84" t="s">
        <v>3979</v>
      </c>
      <c r="G690" s="84" t="b">
        <v>0</v>
      </c>
      <c r="H690" s="84" t="b">
        <v>0</v>
      </c>
      <c r="I690" s="84" t="b">
        <v>0</v>
      </c>
      <c r="J690" s="84" t="b">
        <v>0</v>
      </c>
      <c r="K690" s="84" t="b">
        <v>0</v>
      </c>
      <c r="L690" s="84" t="b">
        <v>0</v>
      </c>
    </row>
    <row r="691" spans="1:12" ht="15">
      <c r="A691" s="84" t="s">
        <v>4954</v>
      </c>
      <c r="B691" s="84" t="s">
        <v>4933</v>
      </c>
      <c r="C691" s="84">
        <v>2</v>
      </c>
      <c r="D691" s="123">
        <v>0.009535949106209397</v>
      </c>
      <c r="E691" s="123">
        <v>1.505149978319906</v>
      </c>
      <c r="F691" s="84" t="s">
        <v>3979</v>
      </c>
      <c r="G691" s="84" t="b">
        <v>0</v>
      </c>
      <c r="H691" s="84" t="b">
        <v>0</v>
      </c>
      <c r="I691" s="84" t="b">
        <v>0</v>
      </c>
      <c r="J691" s="84" t="b">
        <v>0</v>
      </c>
      <c r="K691" s="84" t="b">
        <v>0</v>
      </c>
      <c r="L691" s="84" t="b">
        <v>0</v>
      </c>
    </row>
    <row r="692" spans="1:12" ht="15">
      <c r="A692" s="84" t="s">
        <v>4954</v>
      </c>
      <c r="B692" s="84" t="s">
        <v>4932</v>
      </c>
      <c r="C692" s="84">
        <v>2</v>
      </c>
      <c r="D692" s="123">
        <v>0.009535949106209397</v>
      </c>
      <c r="E692" s="123">
        <v>1.505149978319906</v>
      </c>
      <c r="F692" s="84" t="s">
        <v>3979</v>
      </c>
      <c r="G692" s="84" t="b">
        <v>0</v>
      </c>
      <c r="H692" s="84" t="b">
        <v>0</v>
      </c>
      <c r="I692" s="84" t="b">
        <v>0</v>
      </c>
      <c r="J692" s="84" t="b">
        <v>0</v>
      </c>
      <c r="K692" s="84" t="b">
        <v>0</v>
      </c>
      <c r="L692" s="84" t="b">
        <v>0</v>
      </c>
    </row>
    <row r="693" spans="1:12" ht="15">
      <c r="A693" s="84" t="s">
        <v>4932</v>
      </c>
      <c r="B693" s="84" t="s">
        <v>4966</v>
      </c>
      <c r="C693" s="84">
        <v>2</v>
      </c>
      <c r="D693" s="123">
        <v>0.009535949106209397</v>
      </c>
      <c r="E693" s="123">
        <v>1.806179973983887</v>
      </c>
      <c r="F693" s="84" t="s">
        <v>3979</v>
      </c>
      <c r="G693" s="84" t="b">
        <v>0</v>
      </c>
      <c r="H693" s="84" t="b">
        <v>0</v>
      </c>
      <c r="I693" s="84" t="b">
        <v>0</v>
      </c>
      <c r="J693" s="84" t="b">
        <v>0</v>
      </c>
      <c r="K693" s="84" t="b">
        <v>0</v>
      </c>
      <c r="L693" s="84" t="b">
        <v>0</v>
      </c>
    </row>
    <row r="694" spans="1:12" ht="15">
      <c r="A694" s="84" t="s">
        <v>4966</v>
      </c>
      <c r="B694" s="84" t="s">
        <v>340</v>
      </c>
      <c r="C694" s="84">
        <v>2</v>
      </c>
      <c r="D694" s="123">
        <v>0.009535949106209397</v>
      </c>
      <c r="E694" s="123">
        <v>1.4082399653118496</v>
      </c>
      <c r="F694" s="84" t="s">
        <v>3979</v>
      </c>
      <c r="G694" s="84" t="b">
        <v>0</v>
      </c>
      <c r="H694" s="84" t="b">
        <v>0</v>
      </c>
      <c r="I694" s="84" t="b">
        <v>0</v>
      </c>
      <c r="J694" s="84" t="b">
        <v>0</v>
      </c>
      <c r="K694" s="84" t="b">
        <v>0</v>
      </c>
      <c r="L694" s="84" t="b">
        <v>0</v>
      </c>
    </row>
    <row r="695" spans="1:12" ht="15">
      <c r="A695" s="84" t="s">
        <v>340</v>
      </c>
      <c r="B695" s="84" t="s">
        <v>5058</v>
      </c>
      <c r="C695" s="84">
        <v>2</v>
      </c>
      <c r="D695" s="123">
        <v>0.009535949106209397</v>
      </c>
      <c r="E695" s="123">
        <v>1.1072099696478683</v>
      </c>
      <c r="F695" s="84" t="s">
        <v>3979</v>
      </c>
      <c r="G695" s="84" t="b">
        <v>0</v>
      </c>
      <c r="H695" s="84" t="b">
        <v>0</v>
      </c>
      <c r="I695" s="84" t="b">
        <v>0</v>
      </c>
      <c r="J695" s="84" t="b">
        <v>0</v>
      </c>
      <c r="K695" s="84" t="b">
        <v>0</v>
      </c>
      <c r="L695" s="84" t="b">
        <v>0</v>
      </c>
    </row>
    <row r="696" spans="1:12" ht="15">
      <c r="A696" s="84" t="s">
        <v>5058</v>
      </c>
      <c r="B696" s="84" t="s">
        <v>5268</v>
      </c>
      <c r="C696" s="84">
        <v>2</v>
      </c>
      <c r="D696" s="123">
        <v>0.009535949106209397</v>
      </c>
      <c r="E696" s="123">
        <v>1.806179973983887</v>
      </c>
      <c r="F696" s="84" t="s">
        <v>3979</v>
      </c>
      <c r="G696" s="84" t="b">
        <v>0</v>
      </c>
      <c r="H696" s="84" t="b">
        <v>0</v>
      </c>
      <c r="I696" s="84" t="b">
        <v>0</v>
      </c>
      <c r="J696" s="84" t="b">
        <v>1</v>
      </c>
      <c r="K696" s="84" t="b">
        <v>0</v>
      </c>
      <c r="L696" s="84" t="b">
        <v>0</v>
      </c>
    </row>
    <row r="697" spans="1:12" ht="15">
      <c r="A697" s="84" t="s">
        <v>5268</v>
      </c>
      <c r="B697" s="84" t="s">
        <v>4198</v>
      </c>
      <c r="C697" s="84">
        <v>2</v>
      </c>
      <c r="D697" s="123">
        <v>0.009535949106209397</v>
      </c>
      <c r="E697" s="123">
        <v>1.3290587192642247</v>
      </c>
      <c r="F697" s="84" t="s">
        <v>3979</v>
      </c>
      <c r="G697" s="84" t="b">
        <v>1</v>
      </c>
      <c r="H697" s="84" t="b">
        <v>0</v>
      </c>
      <c r="I697" s="84" t="b">
        <v>0</v>
      </c>
      <c r="J697" s="84" t="b">
        <v>0</v>
      </c>
      <c r="K697" s="84" t="b">
        <v>0</v>
      </c>
      <c r="L697" s="84" t="b">
        <v>0</v>
      </c>
    </row>
    <row r="698" spans="1:12" ht="15">
      <c r="A698" s="84" t="s">
        <v>4198</v>
      </c>
      <c r="B698" s="84" t="s">
        <v>5269</v>
      </c>
      <c r="C698" s="84">
        <v>2</v>
      </c>
      <c r="D698" s="123">
        <v>0.009535949106209397</v>
      </c>
      <c r="E698" s="123">
        <v>1.3290587192642247</v>
      </c>
      <c r="F698" s="84" t="s">
        <v>3979</v>
      </c>
      <c r="G698" s="84" t="b">
        <v>0</v>
      </c>
      <c r="H698" s="84" t="b">
        <v>0</v>
      </c>
      <c r="I698" s="84" t="b">
        <v>0</v>
      </c>
      <c r="J698" s="84" t="b">
        <v>0</v>
      </c>
      <c r="K698" s="84" t="b">
        <v>0</v>
      </c>
      <c r="L698" s="84" t="b">
        <v>0</v>
      </c>
    </row>
    <row r="699" spans="1:12" ht="15">
      <c r="A699" s="84" t="s">
        <v>5269</v>
      </c>
      <c r="B699" s="84" t="s">
        <v>5270</v>
      </c>
      <c r="C699" s="84">
        <v>2</v>
      </c>
      <c r="D699" s="123">
        <v>0.009535949106209397</v>
      </c>
      <c r="E699" s="123">
        <v>1.806179973983887</v>
      </c>
      <c r="F699" s="84" t="s">
        <v>3979</v>
      </c>
      <c r="G699" s="84" t="b">
        <v>0</v>
      </c>
      <c r="H699" s="84" t="b">
        <v>0</v>
      </c>
      <c r="I699" s="84" t="b">
        <v>0</v>
      </c>
      <c r="J699" s="84" t="b">
        <v>0</v>
      </c>
      <c r="K699" s="84" t="b">
        <v>0</v>
      </c>
      <c r="L699" s="84" t="b">
        <v>0</v>
      </c>
    </row>
    <row r="700" spans="1:12" ht="15">
      <c r="A700" s="84" t="s">
        <v>4147</v>
      </c>
      <c r="B700" s="84" t="s">
        <v>4159</v>
      </c>
      <c r="C700" s="84">
        <v>2</v>
      </c>
      <c r="D700" s="123">
        <v>0.009535949106209397</v>
      </c>
      <c r="E700" s="123">
        <v>1.1529674602085436</v>
      </c>
      <c r="F700" s="84" t="s">
        <v>3979</v>
      </c>
      <c r="G700" s="84" t="b">
        <v>0</v>
      </c>
      <c r="H700" s="84" t="b">
        <v>1</v>
      </c>
      <c r="I700" s="84" t="b">
        <v>0</v>
      </c>
      <c r="J700" s="84" t="b">
        <v>0</v>
      </c>
      <c r="K700" s="84" t="b">
        <v>0</v>
      </c>
      <c r="L700" s="84" t="b">
        <v>0</v>
      </c>
    </row>
    <row r="701" spans="1:12" ht="15">
      <c r="A701" s="84" t="s">
        <v>4159</v>
      </c>
      <c r="B701" s="84" t="s">
        <v>5256</v>
      </c>
      <c r="C701" s="84">
        <v>2</v>
      </c>
      <c r="D701" s="123">
        <v>0.009535949106209397</v>
      </c>
      <c r="E701" s="123">
        <v>1.806179973983887</v>
      </c>
      <c r="F701" s="84" t="s">
        <v>3979</v>
      </c>
      <c r="G701" s="84" t="b">
        <v>0</v>
      </c>
      <c r="H701" s="84" t="b">
        <v>0</v>
      </c>
      <c r="I701" s="84" t="b">
        <v>0</v>
      </c>
      <c r="J701" s="84" t="b">
        <v>0</v>
      </c>
      <c r="K701" s="84" t="b">
        <v>0</v>
      </c>
      <c r="L701" s="84" t="b">
        <v>0</v>
      </c>
    </row>
    <row r="702" spans="1:12" ht="15">
      <c r="A702" s="84" t="s">
        <v>5256</v>
      </c>
      <c r="B702" s="84" t="s">
        <v>5257</v>
      </c>
      <c r="C702" s="84">
        <v>2</v>
      </c>
      <c r="D702" s="123">
        <v>0.009535949106209397</v>
      </c>
      <c r="E702" s="123">
        <v>1.806179973983887</v>
      </c>
      <c r="F702" s="84" t="s">
        <v>3979</v>
      </c>
      <c r="G702" s="84" t="b">
        <v>0</v>
      </c>
      <c r="H702" s="84" t="b">
        <v>0</v>
      </c>
      <c r="I702" s="84" t="b">
        <v>0</v>
      </c>
      <c r="J702" s="84" t="b">
        <v>0</v>
      </c>
      <c r="K702" s="84" t="b">
        <v>0</v>
      </c>
      <c r="L702" s="84" t="b">
        <v>0</v>
      </c>
    </row>
    <row r="703" spans="1:12" ht="15">
      <c r="A703" s="84" t="s">
        <v>5257</v>
      </c>
      <c r="B703" s="84" t="s">
        <v>5258</v>
      </c>
      <c r="C703" s="84">
        <v>2</v>
      </c>
      <c r="D703" s="123">
        <v>0.009535949106209397</v>
      </c>
      <c r="E703" s="123">
        <v>1.806179973983887</v>
      </c>
      <c r="F703" s="84" t="s">
        <v>3979</v>
      </c>
      <c r="G703" s="84" t="b">
        <v>0</v>
      </c>
      <c r="H703" s="84" t="b">
        <v>0</v>
      </c>
      <c r="I703" s="84" t="b">
        <v>0</v>
      </c>
      <c r="J703" s="84" t="b">
        <v>0</v>
      </c>
      <c r="K703" s="84" t="b">
        <v>0</v>
      </c>
      <c r="L703" s="84" t="b">
        <v>0</v>
      </c>
    </row>
    <row r="704" spans="1:12" ht="15">
      <c r="A704" s="84" t="s">
        <v>5258</v>
      </c>
      <c r="B704" s="84" t="s">
        <v>5259</v>
      </c>
      <c r="C704" s="84">
        <v>2</v>
      </c>
      <c r="D704" s="123">
        <v>0.009535949106209397</v>
      </c>
      <c r="E704" s="123">
        <v>1.806179973983887</v>
      </c>
      <c r="F704" s="84" t="s">
        <v>3979</v>
      </c>
      <c r="G704" s="84" t="b">
        <v>0</v>
      </c>
      <c r="H704" s="84" t="b">
        <v>0</v>
      </c>
      <c r="I704" s="84" t="b">
        <v>0</v>
      </c>
      <c r="J704" s="84" t="b">
        <v>0</v>
      </c>
      <c r="K704" s="84" t="b">
        <v>0</v>
      </c>
      <c r="L704" s="84" t="b">
        <v>0</v>
      </c>
    </row>
    <row r="705" spans="1:12" ht="15">
      <c r="A705" s="84" t="s">
        <v>5259</v>
      </c>
      <c r="B705" s="84" t="s">
        <v>4961</v>
      </c>
      <c r="C705" s="84">
        <v>2</v>
      </c>
      <c r="D705" s="123">
        <v>0.009535949106209397</v>
      </c>
      <c r="E705" s="123">
        <v>1.806179973983887</v>
      </c>
      <c r="F705" s="84" t="s">
        <v>3979</v>
      </c>
      <c r="G705" s="84" t="b">
        <v>0</v>
      </c>
      <c r="H705" s="84" t="b">
        <v>0</v>
      </c>
      <c r="I705" s="84" t="b">
        <v>0</v>
      </c>
      <c r="J705" s="84" t="b">
        <v>0</v>
      </c>
      <c r="K705" s="84" t="b">
        <v>0</v>
      </c>
      <c r="L705" s="84" t="b">
        <v>0</v>
      </c>
    </row>
    <row r="706" spans="1:12" ht="15">
      <c r="A706" s="84" t="s">
        <v>4961</v>
      </c>
      <c r="B706" s="84" t="s">
        <v>4113</v>
      </c>
      <c r="C706" s="84">
        <v>2</v>
      </c>
      <c r="D706" s="123">
        <v>0.009535949106209397</v>
      </c>
      <c r="E706" s="123">
        <v>1.806179973983887</v>
      </c>
      <c r="F706" s="84" t="s">
        <v>3979</v>
      </c>
      <c r="G706" s="84" t="b">
        <v>0</v>
      </c>
      <c r="H706" s="84" t="b">
        <v>0</v>
      </c>
      <c r="I706" s="84" t="b">
        <v>0</v>
      </c>
      <c r="J706" s="84" t="b">
        <v>0</v>
      </c>
      <c r="K706" s="84" t="b">
        <v>0</v>
      </c>
      <c r="L706" s="84" t="b">
        <v>0</v>
      </c>
    </row>
    <row r="707" spans="1:12" ht="15">
      <c r="A707" s="84" t="s">
        <v>341</v>
      </c>
      <c r="B707" s="84" t="s">
        <v>5123</v>
      </c>
      <c r="C707" s="84">
        <v>2</v>
      </c>
      <c r="D707" s="123">
        <v>0.009535949106209397</v>
      </c>
      <c r="E707" s="123">
        <v>1.4082399653118496</v>
      </c>
      <c r="F707" s="84" t="s">
        <v>3979</v>
      </c>
      <c r="G707" s="84" t="b">
        <v>0</v>
      </c>
      <c r="H707" s="84" t="b">
        <v>0</v>
      </c>
      <c r="I707" s="84" t="b">
        <v>0</v>
      </c>
      <c r="J707" s="84" t="b">
        <v>0</v>
      </c>
      <c r="K707" s="84" t="b">
        <v>0</v>
      </c>
      <c r="L707" s="84" t="b">
        <v>0</v>
      </c>
    </row>
    <row r="708" spans="1:12" ht="15">
      <c r="A708" s="84" t="s">
        <v>4206</v>
      </c>
      <c r="B708" s="84" t="s">
        <v>4178</v>
      </c>
      <c r="C708" s="84">
        <v>6</v>
      </c>
      <c r="D708" s="123">
        <v>0</v>
      </c>
      <c r="E708" s="123">
        <v>1.1712387562612692</v>
      </c>
      <c r="F708" s="84" t="s">
        <v>3980</v>
      </c>
      <c r="G708" s="84" t="b">
        <v>0</v>
      </c>
      <c r="H708" s="84" t="b">
        <v>0</v>
      </c>
      <c r="I708" s="84" t="b">
        <v>0</v>
      </c>
      <c r="J708" s="84" t="b">
        <v>0</v>
      </c>
      <c r="K708" s="84" t="b">
        <v>0</v>
      </c>
      <c r="L708" s="84" t="b">
        <v>0</v>
      </c>
    </row>
    <row r="709" spans="1:12" ht="15">
      <c r="A709" s="84" t="s">
        <v>4178</v>
      </c>
      <c r="B709" s="84" t="s">
        <v>4204</v>
      </c>
      <c r="C709" s="84">
        <v>6</v>
      </c>
      <c r="D709" s="123">
        <v>0</v>
      </c>
      <c r="E709" s="123">
        <v>1.104291966630656</v>
      </c>
      <c r="F709" s="84" t="s">
        <v>3980</v>
      </c>
      <c r="G709" s="84" t="b">
        <v>0</v>
      </c>
      <c r="H709" s="84" t="b">
        <v>0</v>
      </c>
      <c r="I709" s="84" t="b">
        <v>0</v>
      </c>
      <c r="J709" s="84" t="b">
        <v>0</v>
      </c>
      <c r="K709" s="84" t="b">
        <v>0</v>
      </c>
      <c r="L709" s="84" t="b">
        <v>0</v>
      </c>
    </row>
    <row r="710" spans="1:12" ht="15">
      <c r="A710" s="84" t="s">
        <v>4204</v>
      </c>
      <c r="B710" s="84" t="s">
        <v>4207</v>
      </c>
      <c r="C710" s="84">
        <v>6</v>
      </c>
      <c r="D710" s="123">
        <v>0</v>
      </c>
      <c r="E710" s="123">
        <v>1.104291966630656</v>
      </c>
      <c r="F710" s="84" t="s">
        <v>3980</v>
      </c>
      <c r="G710" s="84" t="b">
        <v>0</v>
      </c>
      <c r="H710" s="84" t="b">
        <v>0</v>
      </c>
      <c r="I710" s="84" t="b">
        <v>0</v>
      </c>
      <c r="J710" s="84" t="b">
        <v>0</v>
      </c>
      <c r="K710" s="84" t="b">
        <v>0</v>
      </c>
      <c r="L710" s="84" t="b">
        <v>0</v>
      </c>
    </row>
    <row r="711" spans="1:12" ht="15">
      <c r="A711" s="84" t="s">
        <v>4207</v>
      </c>
      <c r="B711" s="84" t="s">
        <v>4208</v>
      </c>
      <c r="C711" s="84">
        <v>6</v>
      </c>
      <c r="D711" s="123">
        <v>0</v>
      </c>
      <c r="E711" s="123">
        <v>1.1712387562612692</v>
      </c>
      <c r="F711" s="84" t="s">
        <v>3980</v>
      </c>
      <c r="G711" s="84" t="b">
        <v>0</v>
      </c>
      <c r="H711" s="84" t="b">
        <v>0</v>
      </c>
      <c r="I711" s="84" t="b">
        <v>0</v>
      </c>
      <c r="J711" s="84" t="b">
        <v>0</v>
      </c>
      <c r="K711" s="84" t="b">
        <v>0</v>
      </c>
      <c r="L711" s="84" t="b">
        <v>0</v>
      </c>
    </row>
    <row r="712" spans="1:12" ht="15">
      <c r="A712" s="84" t="s">
        <v>4208</v>
      </c>
      <c r="B712" s="84" t="s">
        <v>4116</v>
      </c>
      <c r="C712" s="84">
        <v>6</v>
      </c>
      <c r="D712" s="123">
        <v>0</v>
      </c>
      <c r="E712" s="123">
        <v>1.1712387562612692</v>
      </c>
      <c r="F712" s="84" t="s">
        <v>3980</v>
      </c>
      <c r="G712" s="84" t="b">
        <v>0</v>
      </c>
      <c r="H712" s="84" t="b">
        <v>0</v>
      </c>
      <c r="I712" s="84" t="b">
        <v>0</v>
      </c>
      <c r="J712" s="84" t="b">
        <v>0</v>
      </c>
      <c r="K712" s="84" t="b">
        <v>0</v>
      </c>
      <c r="L712" s="84" t="b">
        <v>0</v>
      </c>
    </row>
    <row r="713" spans="1:12" ht="15">
      <c r="A713" s="84" t="s">
        <v>4116</v>
      </c>
      <c r="B713" s="84" t="s">
        <v>4147</v>
      </c>
      <c r="C713" s="84">
        <v>6</v>
      </c>
      <c r="D713" s="123">
        <v>0</v>
      </c>
      <c r="E713" s="123">
        <v>1.1712387562612692</v>
      </c>
      <c r="F713" s="84" t="s">
        <v>3980</v>
      </c>
      <c r="G713" s="84" t="b">
        <v>0</v>
      </c>
      <c r="H713" s="84" t="b">
        <v>0</v>
      </c>
      <c r="I713" s="84" t="b">
        <v>0</v>
      </c>
      <c r="J713" s="84" t="b">
        <v>0</v>
      </c>
      <c r="K713" s="84" t="b">
        <v>1</v>
      </c>
      <c r="L713" s="84" t="b">
        <v>0</v>
      </c>
    </row>
    <row r="714" spans="1:12" ht="15">
      <c r="A714" s="84" t="s">
        <v>4147</v>
      </c>
      <c r="B714" s="84" t="s">
        <v>4209</v>
      </c>
      <c r="C714" s="84">
        <v>6</v>
      </c>
      <c r="D714" s="123">
        <v>0</v>
      </c>
      <c r="E714" s="123">
        <v>1.1712387562612692</v>
      </c>
      <c r="F714" s="84" t="s">
        <v>3980</v>
      </c>
      <c r="G714" s="84" t="b">
        <v>0</v>
      </c>
      <c r="H714" s="84" t="b">
        <v>1</v>
      </c>
      <c r="I714" s="84" t="b">
        <v>0</v>
      </c>
      <c r="J714" s="84" t="b">
        <v>0</v>
      </c>
      <c r="K714" s="84" t="b">
        <v>1</v>
      </c>
      <c r="L714" s="84" t="b">
        <v>0</v>
      </c>
    </row>
    <row r="715" spans="1:12" ht="15">
      <c r="A715" s="84" t="s">
        <v>4209</v>
      </c>
      <c r="B715" s="84" t="s">
        <v>4210</v>
      </c>
      <c r="C715" s="84">
        <v>6</v>
      </c>
      <c r="D715" s="123">
        <v>0</v>
      </c>
      <c r="E715" s="123">
        <v>1.1712387562612692</v>
      </c>
      <c r="F715" s="84" t="s">
        <v>3980</v>
      </c>
      <c r="G715" s="84" t="b">
        <v>0</v>
      </c>
      <c r="H715" s="84" t="b">
        <v>1</v>
      </c>
      <c r="I715" s="84" t="b">
        <v>0</v>
      </c>
      <c r="J715" s="84" t="b">
        <v>0</v>
      </c>
      <c r="K715" s="84" t="b">
        <v>0</v>
      </c>
      <c r="L715" s="84" t="b">
        <v>0</v>
      </c>
    </row>
    <row r="716" spans="1:12" ht="15">
      <c r="A716" s="84" t="s">
        <v>4210</v>
      </c>
      <c r="B716" s="84" t="s">
        <v>4939</v>
      </c>
      <c r="C716" s="84">
        <v>6</v>
      </c>
      <c r="D716" s="123">
        <v>0</v>
      </c>
      <c r="E716" s="123">
        <v>1.1712387562612692</v>
      </c>
      <c r="F716" s="84" t="s">
        <v>3980</v>
      </c>
      <c r="G716" s="84" t="b">
        <v>0</v>
      </c>
      <c r="H716" s="84" t="b">
        <v>0</v>
      </c>
      <c r="I716" s="84" t="b">
        <v>0</v>
      </c>
      <c r="J716" s="84" t="b">
        <v>0</v>
      </c>
      <c r="K716" s="84" t="b">
        <v>0</v>
      </c>
      <c r="L716" s="84" t="b">
        <v>0</v>
      </c>
    </row>
    <row r="717" spans="1:12" ht="15">
      <c r="A717" s="84" t="s">
        <v>4939</v>
      </c>
      <c r="B717" s="84" t="s">
        <v>4994</v>
      </c>
      <c r="C717" s="84">
        <v>6</v>
      </c>
      <c r="D717" s="123">
        <v>0</v>
      </c>
      <c r="E717" s="123">
        <v>1.1712387562612692</v>
      </c>
      <c r="F717" s="84" t="s">
        <v>3980</v>
      </c>
      <c r="G717" s="84" t="b">
        <v>0</v>
      </c>
      <c r="H717" s="84" t="b">
        <v>0</v>
      </c>
      <c r="I717" s="84" t="b">
        <v>0</v>
      </c>
      <c r="J717" s="84" t="b">
        <v>0</v>
      </c>
      <c r="K717" s="84" t="b">
        <v>0</v>
      </c>
      <c r="L717" s="84" t="b">
        <v>0</v>
      </c>
    </row>
    <row r="718" spans="1:12" ht="15">
      <c r="A718" s="84" t="s">
        <v>4994</v>
      </c>
      <c r="B718" s="84" t="s">
        <v>4205</v>
      </c>
      <c r="C718" s="84">
        <v>6</v>
      </c>
      <c r="D718" s="123">
        <v>0</v>
      </c>
      <c r="E718" s="123">
        <v>1.104291966630656</v>
      </c>
      <c r="F718" s="84" t="s">
        <v>3980</v>
      </c>
      <c r="G718" s="84" t="b">
        <v>0</v>
      </c>
      <c r="H718" s="84" t="b">
        <v>0</v>
      </c>
      <c r="I718" s="84" t="b">
        <v>0</v>
      </c>
      <c r="J718" s="84" t="b">
        <v>0</v>
      </c>
      <c r="K718" s="84" t="b">
        <v>0</v>
      </c>
      <c r="L718" s="84" t="b">
        <v>0</v>
      </c>
    </row>
    <row r="719" spans="1:12" ht="15">
      <c r="A719" s="84" t="s">
        <v>4205</v>
      </c>
      <c r="B719" s="84" t="s">
        <v>4995</v>
      </c>
      <c r="C719" s="84">
        <v>6</v>
      </c>
      <c r="D719" s="123">
        <v>0</v>
      </c>
      <c r="E719" s="123">
        <v>1.104291966630656</v>
      </c>
      <c r="F719" s="84" t="s">
        <v>3980</v>
      </c>
      <c r="G719" s="84" t="b">
        <v>0</v>
      </c>
      <c r="H719" s="84" t="b">
        <v>0</v>
      </c>
      <c r="I719" s="84" t="b">
        <v>0</v>
      </c>
      <c r="J719" s="84" t="b">
        <v>0</v>
      </c>
      <c r="K719" s="84" t="b">
        <v>0</v>
      </c>
      <c r="L719" s="84" t="b">
        <v>0</v>
      </c>
    </row>
    <row r="720" spans="1:12" ht="15">
      <c r="A720" s="84" t="s">
        <v>333</v>
      </c>
      <c r="B720" s="84" t="s">
        <v>4206</v>
      </c>
      <c r="C720" s="84">
        <v>5</v>
      </c>
      <c r="D720" s="123">
        <v>0.004167434002506569</v>
      </c>
      <c r="E720" s="123">
        <v>1.250420002308894</v>
      </c>
      <c r="F720" s="84" t="s">
        <v>3980</v>
      </c>
      <c r="G720" s="84" t="b">
        <v>0</v>
      </c>
      <c r="H720" s="84" t="b">
        <v>0</v>
      </c>
      <c r="I720" s="84" t="b">
        <v>0</v>
      </c>
      <c r="J720" s="84" t="b">
        <v>0</v>
      </c>
      <c r="K720" s="84" t="b">
        <v>0</v>
      </c>
      <c r="L720" s="84" t="b">
        <v>0</v>
      </c>
    </row>
    <row r="721" spans="1:12" ht="15">
      <c r="A721" s="84" t="s">
        <v>4116</v>
      </c>
      <c r="B721" s="84" t="s">
        <v>4147</v>
      </c>
      <c r="C721" s="84">
        <v>3</v>
      </c>
      <c r="D721" s="123">
        <v>0</v>
      </c>
      <c r="E721" s="123">
        <v>1.3617278360175928</v>
      </c>
      <c r="F721" s="84" t="s">
        <v>3981</v>
      </c>
      <c r="G721" s="84" t="b">
        <v>0</v>
      </c>
      <c r="H721" s="84" t="b">
        <v>0</v>
      </c>
      <c r="I721" s="84" t="b">
        <v>0</v>
      </c>
      <c r="J721" s="84" t="b">
        <v>0</v>
      </c>
      <c r="K721" s="84" t="b">
        <v>1</v>
      </c>
      <c r="L721" s="84" t="b">
        <v>0</v>
      </c>
    </row>
    <row r="722" spans="1:12" ht="15">
      <c r="A722" s="84" t="s">
        <v>4212</v>
      </c>
      <c r="B722" s="84" t="s">
        <v>4213</v>
      </c>
      <c r="C722" s="84">
        <v>2</v>
      </c>
      <c r="D722" s="123">
        <v>0.004891423862657812</v>
      </c>
      <c r="E722" s="123">
        <v>1.5378190950732742</v>
      </c>
      <c r="F722" s="84" t="s">
        <v>3981</v>
      </c>
      <c r="G722" s="84" t="b">
        <v>0</v>
      </c>
      <c r="H722" s="84" t="b">
        <v>0</v>
      </c>
      <c r="I722" s="84" t="b">
        <v>0</v>
      </c>
      <c r="J722" s="84" t="b">
        <v>0</v>
      </c>
      <c r="K722" s="84" t="b">
        <v>0</v>
      </c>
      <c r="L722" s="84" t="b">
        <v>0</v>
      </c>
    </row>
    <row r="723" spans="1:12" ht="15">
      <c r="A723" s="84" t="s">
        <v>4116</v>
      </c>
      <c r="B723" s="84" t="s">
        <v>4147</v>
      </c>
      <c r="C723" s="84">
        <v>6</v>
      </c>
      <c r="D723" s="123">
        <v>0.005065083916552701</v>
      </c>
      <c r="E723" s="123">
        <v>0.890855530574932</v>
      </c>
      <c r="F723" s="84" t="s">
        <v>3984</v>
      </c>
      <c r="G723" s="84" t="b">
        <v>0</v>
      </c>
      <c r="H723" s="84" t="b">
        <v>0</v>
      </c>
      <c r="I723" s="84" t="b">
        <v>0</v>
      </c>
      <c r="J723" s="84" t="b">
        <v>0</v>
      </c>
      <c r="K723" s="84" t="b">
        <v>1</v>
      </c>
      <c r="L723" s="84" t="b">
        <v>0</v>
      </c>
    </row>
    <row r="724" spans="1:12" ht="15">
      <c r="A724" s="84" t="s">
        <v>4930</v>
      </c>
      <c r="B724" s="84" t="s">
        <v>4116</v>
      </c>
      <c r="C724" s="84">
        <v>5</v>
      </c>
      <c r="D724" s="123">
        <v>0.0068959453599974595</v>
      </c>
      <c r="E724" s="123">
        <v>0.9420080530223133</v>
      </c>
      <c r="F724" s="84" t="s">
        <v>3984</v>
      </c>
      <c r="G724" s="84" t="b">
        <v>0</v>
      </c>
      <c r="H724" s="84" t="b">
        <v>0</v>
      </c>
      <c r="I724" s="84" t="b">
        <v>0</v>
      </c>
      <c r="J724" s="84" t="b">
        <v>0</v>
      </c>
      <c r="K724" s="84" t="b">
        <v>0</v>
      </c>
      <c r="L724" s="84" t="b">
        <v>0</v>
      </c>
    </row>
    <row r="725" spans="1:12" ht="15">
      <c r="A725" s="84" t="s">
        <v>4116</v>
      </c>
      <c r="B725" s="84" t="s">
        <v>4960</v>
      </c>
      <c r="C725" s="84">
        <v>4</v>
      </c>
      <c r="D725" s="123">
        <v>0.00813594582875625</v>
      </c>
      <c r="E725" s="123">
        <v>1.066946789630613</v>
      </c>
      <c r="F725" s="84" t="s">
        <v>3984</v>
      </c>
      <c r="G725" s="84" t="b">
        <v>0</v>
      </c>
      <c r="H725" s="84" t="b">
        <v>0</v>
      </c>
      <c r="I725" s="84" t="b">
        <v>0</v>
      </c>
      <c r="J725" s="84" t="b">
        <v>0</v>
      </c>
      <c r="K725" s="84" t="b">
        <v>0</v>
      </c>
      <c r="L725" s="84" t="b">
        <v>0</v>
      </c>
    </row>
    <row r="726" spans="1:12" ht="15">
      <c r="A726" s="84" t="s">
        <v>5008</v>
      </c>
      <c r="B726" s="84" t="s">
        <v>4147</v>
      </c>
      <c r="C726" s="84">
        <v>3</v>
      </c>
      <c r="D726" s="123">
        <v>0.008634501329843537</v>
      </c>
      <c r="E726" s="123">
        <v>1.0669467896306133</v>
      </c>
      <c r="F726" s="84" t="s">
        <v>3984</v>
      </c>
      <c r="G726" s="84" t="b">
        <v>1</v>
      </c>
      <c r="H726" s="84" t="b">
        <v>0</v>
      </c>
      <c r="I726" s="84" t="b">
        <v>0</v>
      </c>
      <c r="J726" s="84" t="b">
        <v>0</v>
      </c>
      <c r="K726" s="84" t="b">
        <v>1</v>
      </c>
      <c r="L726" s="84" t="b">
        <v>0</v>
      </c>
    </row>
    <row r="727" spans="1:12" ht="15">
      <c r="A727" s="84" t="s">
        <v>4932</v>
      </c>
      <c r="B727" s="84" t="s">
        <v>5100</v>
      </c>
      <c r="C727" s="84">
        <v>3</v>
      </c>
      <c r="D727" s="123">
        <v>0.008634501329843537</v>
      </c>
      <c r="E727" s="123">
        <v>1.4471580313422192</v>
      </c>
      <c r="F727" s="84" t="s">
        <v>3984</v>
      </c>
      <c r="G727" s="84" t="b">
        <v>0</v>
      </c>
      <c r="H727" s="84" t="b">
        <v>0</v>
      </c>
      <c r="I727" s="84" t="b">
        <v>0</v>
      </c>
      <c r="J727" s="84" t="b">
        <v>0</v>
      </c>
      <c r="K727" s="84" t="b">
        <v>0</v>
      </c>
      <c r="L727" s="84" t="b">
        <v>0</v>
      </c>
    </row>
    <row r="728" spans="1:12" ht="15">
      <c r="A728" s="84" t="s">
        <v>5100</v>
      </c>
      <c r="B728" s="84" t="s">
        <v>4951</v>
      </c>
      <c r="C728" s="84">
        <v>3</v>
      </c>
      <c r="D728" s="123">
        <v>0.008634501329843537</v>
      </c>
      <c r="E728" s="123">
        <v>1.6690067809585756</v>
      </c>
      <c r="F728" s="84" t="s">
        <v>3984</v>
      </c>
      <c r="G728" s="84" t="b">
        <v>0</v>
      </c>
      <c r="H728" s="84" t="b">
        <v>0</v>
      </c>
      <c r="I728" s="84" t="b">
        <v>0</v>
      </c>
      <c r="J728" s="84" t="b">
        <v>0</v>
      </c>
      <c r="K728" s="84" t="b">
        <v>0</v>
      </c>
      <c r="L728" s="84" t="b">
        <v>0</v>
      </c>
    </row>
    <row r="729" spans="1:12" ht="15">
      <c r="A729" s="84" t="s">
        <v>4951</v>
      </c>
      <c r="B729" s="84" t="s">
        <v>4930</v>
      </c>
      <c r="C729" s="84">
        <v>3</v>
      </c>
      <c r="D729" s="123">
        <v>0.008634501329843537</v>
      </c>
      <c r="E729" s="123">
        <v>1.2430380486862944</v>
      </c>
      <c r="F729" s="84" t="s">
        <v>3984</v>
      </c>
      <c r="G729" s="84" t="b">
        <v>0</v>
      </c>
      <c r="H729" s="84" t="b">
        <v>0</v>
      </c>
      <c r="I729" s="84" t="b">
        <v>0</v>
      </c>
      <c r="J729" s="84" t="b">
        <v>0</v>
      </c>
      <c r="K729" s="84" t="b">
        <v>0</v>
      </c>
      <c r="L729" s="84" t="b">
        <v>0</v>
      </c>
    </row>
    <row r="730" spans="1:12" ht="15">
      <c r="A730" s="84" t="s">
        <v>4147</v>
      </c>
      <c r="B730" s="84" t="s">
        <v>430</v>
      </c>
      <c r="C730" s="84">
        <v>3</v>
      </c>
      <c r="D730" s="123">
        <v>0.008634501329843537</v>
      </c>
      <c r="E730" s="123">
        <v>1.2430380486862944</v>
      </c>
      <c r="F730" s="84" t="s">
        <v>3984</v>
      </c>
      <c r="G730" s="84" t="b">
        <v>0</v>
      </c>
      <c r="H730" s="84" t="b">
        <v>1</v>
      </c>
      <c r="I730" s="84" t="b">
        <v>0</v>
      </c>
      <c r="J730" s="84" t="b">
        <v>0</v>
      </c>
      <c r="K730" s="84" t="b">
        <v>0</v>
      </c>
      <c r="L730" s="84" t="b">
        <v>0</v>
      </c>
    </row>
    <row r="731" spans="1:12" ht="15">
      <c r="A731" s="84" t="s">
        <v>430</v>
      </c>
      <c r="B731" s="84" t="s">
        <v>5101</v>
      </c>
      <c r="C731" s="84">
        <v>3</v>
      </c>
      <c r="D731" s="123">
        <v>0.008634501329843537</v>
      </c>
      <c r="E731" s="123">
        <v>1.5440680443502757</v>
      </c>
      <c r="F731" s="84" t="s">
        <v>3984</v>
      </c>
      <c r="G731" s="84" t="b">
        <v>0</v>
      </c>
      <c r="H731" s="84" t="b">
        <v>0</v>
      </c>
      <c r="I731" s="84" t="b">
        <v>0</v>
      </c>
      <c r="J731" s="84" t="b">
        <v>0</v>
      </c>
      <c r="K731" s="84" t="b">
        <v>0</v>
      </c>
      <c r="L731" s="84" t="b">
        <v>0</v>
      </c>
    </row>
    <row r="732" spans="1:12" ht="15">
      <c r="A732" s="84" t="s">
        <v>5101</v>
      </c>
      <c r="B732" s="84" t="s">
        <v>4947</v>
      </c>
      <c r="C732" s="84">
        <v>3</v>
      </c>
      <c r="D732" s="123">
        <v>0.008634501329843537</v>
      </c>
      <c r="E732" s="123">
        <v>1.6690067809585756</v>
      </c>
      <c r="F732" s="84" t="s">
        <v>3984</v>
      </c>
      <c r="G732" s="84" t="b">
        <v>0</v>
      </c>
      <c r="H732" s="84" t="b">
        <v>0</v>
      </c>
      <c r="I732" s="84" t="b">
        <v>0</v>
      </c>
      <c r="J732" s="84" t="b">
        <v>0</v>
      </c>
      <c r="K732" s="84" t="b">
        <v>0</v>
      </c>
      <c r="L732" s="84" t="b">
        <v>0</v>
      </c>
    </row>
    <row r="733" spans="1:12" ht="15">
      <c r="A733" s="84" t="s">
        <v>4947</v>
      </c>
      <c r="B733" s="84" t="s">
        <v>4930</v>
      </c>
      <c r="C733" s="84">
        <v>3</v>
      </c>
      <c r="D733" s="123">
        <v>0.008634501329843537</v>
      </c>
      <c r="E733" s="123">
        <v>1.2430380486862944</v>
      </c>
      <c r="F733" s="84" t="s">
        <v>3984</v>
      </c>
      <c r="G733" s="84" t="b">
        <v>0</v>
      </c>
      <c r="H733" s="84" t="b">
        <v>0</v>
      </c>
      <c r="I733" s="84" t="b">
        <v>0</v>
      </c>
      <c r="J733" s="84" t="b">
        <v>0</v>
      </c>
      <c r="K733" s="84" t="b">
        <v>0</v>
      </c>
      <c r="L733" s="84" t="b">
        <v>0</v>
      </c>
    </row>
    <row r="734" spans="1:12" ht="15">
      <c r="A734" s="84" t="s">
        <v>4930</v>
      </c>
      <c r="B734" s="84" t="s">
        <v>4989</v>
      </c>
      <c r="C734" s="84">
        <v>3</v>
      </c>
      <c r="D734" s="123">
        <v>0.008634501329843537</v>
      </c>
      <c r="E734" s="123">
        <v>1.2430380486862944</v>
      </c>
      <c r="F734" s="84" t="s">
        <v>3984</v>
      </c>
      <c r="G734" s="84" t="b">
        <v>0</v>
      </c>
      <c r="H734" s="84" t="b">
        <v>0</v>
      </c>
      <c r="I734" s="84" t="b">
        <v>0</v>
      </c>
      <c r="J734" s="84" t="b">
        <v>0</v>
      </c>
      <c r="K734" s="84" t="b">
        <v>0</v>
      </c>
      <c r="L734" s="84" t="b">
        <v>0</v>
      </c>
    </row>
    <row r="735" spans="1:12" ht="15">
      <c r="A735" s="84" t="s">
        <v>4989</v>
      </c>
      <c r="B735" s="84" t="s">
        <v>5102</v>
      </c>
      <c r="C735" s="84">
        <v>3</v>
      </c>
      <c r="D735" s="123">
        <v>0.008634501329843537</v>
      </c>
      <c r="E735" s="123">
        <v>1.6690067809585756</v>
      </c>
      <c r="F735" s="84" t="s">
        <v>3984</v>
      </c>
      <c r="G735" s="84" t="b">
        <v>0</v>
      </c>
      <c r="H735" s="84" t="b">
        <v>0</v>
      </c>
      <c r="I735" s="84" t="b">
        <v>0</v>
      </c>
      <c r="J735" s="84" t="b">
        <v>1</v>
      </c>
      <c r="K735" s="84" t="b">
        <v>0</v>
      </c>
      <c r="L735" s="84" t="b">
        <v>0</v>
      </c>
    </row>
    <row r="736" spans="1:12" ht="15">
      <c r="A736" s="84" t="s">
        <v>5102</v>
      </c>
      <c r="B736" s="84" t="s">
        <v>4990</v>
      </c>
      <c r="C736" s="84">
        <v>3</v>
      </c>
      <c r="D736" s="123">
        <v>0.008634501329843537</v>
      </c>
      <c r="E736" s="123">
        <v>1.6690067809585756</v>
      </c>
      <c r="F736" s="84" t="s">
        <v>3984</v>
      </c>
      <c r="G736" s="84" t="b">
        <v>1</v>
      </c>
      <c r="H736" s="84" t="b">
        <v>0</v>
      </c>
      <c r="I736" s="84" t="b">
        <v>0</v>
      </c>
      <c r="J736" s="84" t="b">
        <v>0</v>
      </c>
      <c r="K736" s="84" t="b">
        <v>0</v>
      </c>
      <c r="L736" s="84" t="b">
        <v>0</v>
      </c>
    </row>
    <row r="737" spans="1:12" ht="15">
      <c r="A737" s="84" t="s">
        <v>5207</v>
      </c>
      <c r="B737" s="84" t="s">
        <v>5208</v>
      </c>
      <c r="C737" s="84">
        <v>2</v>
      </c>
      <c r="D737" s="123">
        <v>0.00813594582875625</v>
      </c>
      <c r="E737" s="123">
        <v>1.845098040014257</v>
      </c>
      <c r="F737" s="84" t="s">
        <v>3984</v>
      </c>
      <c r="G737" s="84" t="b">
        <v>0</v>
      </c>
      <c r="H737" s="84" t="b">
        <v>0</v>
      </c>
      <c r="I737" s="84" t="b">
        <v>0</v>
      </c>
      <c r="J737" s="84" t="b">
        <v>0</v>
      </c>
      <c r="K737" s="84" t="b">
        <v>0</v>
      </c>
      <c r="L737" s="84" t="b">
        <v>0</v>
      </c>
    </row>
    <row r="738" spans="1:12" ht="15">
      <c r="A738" s="84" t="s">
        <v>5208</v>
      </c>
      <c r="B738" s="84" t="s">
        <v>4987</v>
      </c>
      <c r="C738" s="84">
        <v>2</v>
      </c>
      <c r="D738" s="123">
        <v>0.00813594582875625</v>
      </c>
      <c r="E738" s="123">
        <v>1.845098040014257</v>
      </c>
      <c r="F738" s="84" t="s">
        <v>3984</v>
      </c>
      <c r="G738" s="84" t="b">
        <v>0</v>
      </c>
      <c r="H738" s="84" t="b">
        <v>0</v>
      </c>
      <c r="I738" s="84" t="b">
        <v>0</v>
      </c>
      <c r="J738" s="84" t="b">
        <v>0</v>
      </c>
      <c r="K738" s="84" t="b">
        <v>0</v>
      </c>
      <c r="L738" s="84" t="b">
        <v>0</v>
      </c>
    </row>
    <row r="739" spans="1:12" ht="15">
      <c r="A739" s="84" t="s">
        <v>4987</v>
      </c>
      <c r="B739" s="84" t="s">
        <v>5209</v>
      </c>
      <c r="C739" s="84">
        <v>2</v>
      </c>
      <c r="D739" s="123">
        <v>0.00813594582875625</v>
      </c>
      <c r="E739" s="123">
        <v>1.845098040014257</v>
      </c>
      <c r="F739" s="84" t="s">
        <v>3984</v>
      </c>
      <c r="G739" s="84" t="b">
        <v>0</v>
      </c>
      <c r="H739" s="84" t="b">
        <v>0</v>
      </c>
      <c r="I739" s="84" t="b">
        <v>0</v>
      </c>
      <c r="J739" s="84" t="b">
        <v>0</v>
      </c>
      <c r="K739" s="84" t="b">
        <v>0</v>
      </c>
      <c r="L739" s="84" t="b">
        <v>0</v>
      </c>
    </row>
    <row r="740" spans="1:12" ht="15">
      <c r="A740" s="84" t="s">
        <v>5209</v>
      </c>
      <c r="B740" s="84" t="s">
        <v>512</v>
      </c>
      <c r="C740" s="84">
        <v>2</v>
      </c>
      <c r="D740" s="123">
        <v>0.00813594582875625</v>
      </c>
      <c r="E740" s="123">
        <v>1.845098040014257</v>
      </c>
      <c r="F740" s="84" t="s">
        <v>3984</v>
      </c>
      <c r="G740" s="84" t="b">
        <v>0</v>
      </c>
      <c r="H740" s="84" t="b">
        <v>0</v>
      </c>
      <c r="I740" s="84" t="b">
        <v>0</v>
      </c>
      <c r="J740" s="84" t="b">
        <v>0</v>
      </c>
      <c r="K740" s="84" t="b">
        <v>0</v>
      </c>
      <c r="L740" s="84" t="b">
        <v>0</v>
      </c>
    </row>
    <row r="741" spans="1:12" ht="15">
      <c r="A741" s="84" t="s">
        <v>512</v>
      </c>
      <c r="B741" s="84" t="s">
        <v>5210</v>
      </c>
      <c r="C741" s="84">
        <v>2</v>
      </c>
      <c r="D741" s="123">
        <v>0.00813594582875625</v>
      </c>
      <c r="E741" s="123">
        <v>1.845098040014257</v>
      </c>
      <c r="F741" s="84" t="s">
        <v>3984</v>
      </c>
      <c r="G741" s="84" t="b">
        <v>0</v>
      </c>
      <c r="H741" s="84" t="b">
        <v>0</v>
      </c>
      <c r="I741" s="84" t="b">
        <v>0</v>
      </c>
      <c r="J741" s="84" t="b">
        <v>0</v>
      </c>
      <c r="K741" s="84" t="b">
        <v>0</v>
      </c>
      <c r="L741" s="84" t="b">
        <v>0</v>
      </c>
    </row>
    <row r="742" spans="1:12" ht="15">
      <c r="A742" s="84" t="s">
        <v>5210</v>
      </c>
      <c r="B742" s="84" t="s">
        <v>5211</v>
      </c>
      <c r="C742" s="84">
        <v>2</v>
      </c>
      <c r="D742" s="123">
        <v>0.00813594582875625</v>
      </c>
      <c r="E742" s="123">
        <v>1.845098040014257</v>
      </c>
      <c r="F742" s="84" t="s">
        <v>3984</v>
      </c>
      <c r="G742" s="84" t="b">
        <v>0</v>
      </c>
      <c r="H742" s="84" t="b">
        <v>0</v>
      </c>
      <c r="I742" s="84" t="b">
        <v>0</v>
      </c>
      <c r="J742" s="84" t="b">
        <v>0</v>
      </c>
      <c r="K742" s="84" t="b">
        <v>0</v>
      </c>
      <c r="L742" s="84" t="b">
        <v>0</v>
      </c>
    </row>
    <row r="743" spans="1:12" ht="15">
      <c r="A743" s="84" t="s">
        <v>5211</v>
      </c>
      <c r="B743" s="84" t="s">
        <v>4116</v>
      </c>
      <c r="C743" s="84">
        <v>2</v>
      </c>
      <c r="D743" s="123">
        <v>0.00813594582875625</v>
      </c>
      <c r="E743" s="123">
        <v>1.1461280356782382</v>
      </c>
      <c r="F743" s="84" t="s">
        <v>3984</v>
      </c>
      <c r="G743" s="84" t="b">
        <v>0</v>
      </c>
      <c r="H743" s="84" t="b">
        <v>0</v>
      </c>
      <c r="I743" s="84" t="b">
        <v>0</v>
      </c>
      <c r="J743" s="84" t="b">
        <v>0</v>
      </c>
      <c r="K743" s="84" t="b">
        <v>0</v>
      </c>
      <c r="L743" s="84" t="b">
        <v>0</v>
      </c>
    </row>
    <row r="744" spans="1:12" ht="15">
      <c r="A744" s="84" t="s">
        <v>4116</v>
      </c>
      <c r="B744" s="84" t="s">
        <v>5008</v>
      </c>
      <c r="C744" s="84">
        <v>2</v>
      </c>
      <c r="D744" s="123">
        <v>0.00813594582875625</v>
      </c>
      <c r="E744" s="123">
        <v>0.7659167939666319</v>
      </c>
      <c r="F744" s="84" t="s">
        <v>3984</v>
      </c>
      <c r="G744" s="84" t="b">
        <v>0</v>
      </c>
      <c r="H744" s="84" t="b">
        <v>0</v>
      </c>
      <c r="I744" s="84" t="b">
        <v>0</v>
      </c>
      <c r="J744" s="84" t="b">
        <v>1</v>
      </c>
      <c r="K744" s="84" t="b">
        <v>0</v>
      </c>
      <c r="L744" s="84" t="b">
        <v>0</v>
      </c>
    </row>
    <row r="745" spans="1:12" ht="15">
      <c r="A745" s="84" t="s">
        <v>4147</v>
      </c>
      <c r="B745" s="84" t="s">
        <v>4980</v>
      </c>
      <c r="C745" s="84">
        <v>2</v>
      </c>
      <c r="D745" s="123">
        <v>0.00813594582875625</v>
      </c>
      <c r="E745" s="123">
        <v>1.2430380486862944</v>
      </c>
      <c r="F745" s="84" t="s">
        <v>3984</v>
      </c>
      <c r="G745" s="84" t="b">
        <v>0</v>
      </c>
      <c r="H745" s="84" t="b">
        <v>1</v>
      </c>
      <c r="I745" s="84" t="b">
        <v>0</v>
      </c>
      <c r="J745" s="84" t="b">
        <v>0</v>
      </c>
      <c r="K745" s="84" t="b">
        <v>0</v>
      </c>
      <c r="L745" s="84" t="b">
        <v>0</v>
      </c>
    </row>
    <row r="746" spans="1:12" ht="15">
      <c r="A746" s="84" t="s">
        <v>4980</v>
      </c>
      <c r="B746" s="84" t="s">
        <v>5271</v>
      </c>
      <c r="C746" s="84">
        <v>2</v>
      </c>
      <c r="D746" s="123">
        <v>0.00813594582875625</v>
      </c>
      <c r="E746" s="123">
        <v>1.845098040014257</v>
      </c>
      <c r="F746" s="84" t="s">
        <v>3984</v>
      </c>
      <c r="G746" s="84" t="b">
        <v>0</v>
      </c>
      <c r="H746" s="84" t="b">
        <v>0</v>
      </c>
      <c r="I746" s="84" t="b">
        <v>0</v>
      </c>
      <c r="J746" s="84" t="b">
        <v>0</v>
      </c>
      <c r="K746" s="84" t="b">
        <v>0</v>
      </c>
      <c r="L746" s="84" t="b">
        <v>0</v>
      </c>
    </row>
    <row r="747" spans="1:12" ht="15">
      <c r="A747" s="84" t="s">
        <v>5271</v>
      </c>
      <c r="B747" s="84" t="s">
        <v>4953</v>
      </c>
      <c r="C747" s="84">
        <v>2</v>
      </c>
      <c r="D747" s="123">
        <v>0.00813594582875625</v>
      </c>
      <c r="E747" s="123">
        <v>1.845098040014257</v>
      </c>
      <c r="F747" s="84" t="s">
        <v>3984</v>
      </c>
      <c r="G747" s="84" t="b">
        <v>0</v>
      </c>
      <c r="H747" s="84" t="b">
        <v>0</v>
      </c>
      <c r="I747" s="84" t="b">
        <v>0</v>
      </c>
      <c r="J747" s="84" t="b">
        <v>0</v>
      </c>
      <c r="K747" s="84" t="b">
        <v>0</v>
      </c>
      <c r="L747" s="84" t="b">
        <v>0</v>
      </c>
    </row>
    <row r="748" spans="1:12" ht="15">
      <c r="A748" s="84" t="s">
        <v>4953</v>
      </c>
      <c r="B748" s="84" t="s">
        <v>5272</v>
      </c>
      <c r="C748" s="84">
        <v>2</v>
      </c>
      <c r="D748" s="123">
        <v>0.00813594582875625</v>
      </c>
      <c r="E748" s="123">
        <v>1.845098040014257</v>
      </c>
      <c r="F748" s="84" t="s">
        <v>3984</v>
      </c>
      <c r="G748" s="84" t="b">
        <v>0</v>
      </c>
      <c r="H748" s="84" t="b">
        <v>0</v>
      </c>
      <c r="I748" s="84" t="b">
        <v>0</v>
      </c>
      <c r="J748" s="84" t="b">
        <v>0</v>
      </c>
      <c r="K748" s="84" t="b">
        <v>0</v>
      </c>
      <c r="L748" s="84" t="b">
        <v>0</v>
      </c>
    </row>
    <row r="749" spans="1:12" ht="15">
      <c r="A749" s="84" t="s">
        <v>5272</v>
      </c>
      <c r="B749" s="84" t="s">
        <v>5084</v>
      </c>
      <c r="C749" s="84">
        <v>2</v>
      </c>
      <c r="D749" s="123">
        <v>0.00813594582875625</v>
      </c>
      <c r="E749" s="123">
        <v>1.845098040014257</v>
      </c>
      <c r="F749" s="84" t="s">
        <v>3984</v>
      </c>
      <c r="G749" s="84" t="b">
        <v>0</v>
      </c>
      <c r="H749" s="84" t="b">
        <v>0</v>
      </c>
      <c r="I749" s="84" t="b">
        <v>0</v>
      </c>
      <c r="J749" s="84" t="b">
        <v>0</v>
      </c>
      <c r="K749" s="84" t="b">
        <v>0</v>
      </c>
      <c r="L749" s="84" t="b">
        <v>0</v>
      </c>
    </row>
    <row r="750" spans="1:12" ht="15">
      <c r="A750" s="84" t="s">
        <v>5084</v>
      </c>
      <c r="B750" s="84" t="s">
        <v>4964</v>
      </c>
      <c r="C750" s="84">
        <v>2</v>
      </c>
      <c r="D750" s="123">
        <v>0.00813594582875625</v>
      </c>
      <c r="E750" s="123">
        <v>1.845098040014257</v>
      </c>
      <c r="F750" s="84" t="s">
        <v>3984</v>
      </c>
      <c r="G750" s="84" t="b">
        <v>0</v>
      </c>
      <c r="H750" s="84" t="b">
        <v>0</v>
      </c>
      <c r="I750" s="84" t="b">
        <v>0</v>
      </c>
      <c r="J750" s="84" t="b">
        <v>0</v>
      </c>
      <c r="K750" s="84" t="b">
        <v>0</v>
      </c>
      <c r="L750" s="84" t="b">
        <v>0</v>
      </c>
    </row>
    <row r="751" spans="1:12" ht="15">
      <c r="A751" s="84" t="s">
        <v>4964</v>
      </c>
      <c r="B751" s="84" t="s">
        <v>5008</v>
      </c>
      <c r="C751" s="84">
        <v>2</v>
      </c>
      <c r="D751" s="123">
        <v>0.00813594582875625</v>
      </c>
      <c r="E751" s="123">
        <v>1.5440680443502757</v>
      </c>
      <c r="F751" s="84" t="s">
        <v>3984</v>
      </c>
      <c r="G751" s="84" t="b">
        <v>0</v>
      </c>
      <c r="H751" s="84" t="b">
        <v>0</v>
      </c>
      <c r="I751" s="84" t="b">
        <v>0</v>
      </c>
      <c r="J751" s="84" t="b">
        <v>1</v>
      </c>
      <c r="K751" s="84" t="b">
        <v>0</v>
      </c>
      <c r="L751" s="84" t="b">
        <v>0</v>
      </c>
    </row>
    <row r="752" spans="1:12" ht="15">
      <c r="A752" s="84" t="s">
        <v>4147</v>
      </c>
      <c r="B752" s="84" t="s">
        <v>5029</v>
      </c>
      <c r="C752" s="84">
        <v>2</v>
      </c>
      <c r="D752" s="123">
        <v>0.00813594582875625</v>
      </c>
      <c r="E752" s="123">
        <v>1.2430380486862944</v>
      </c>
      <c r="F752" s="84" t="s">
        <v>3984</v>
      </c>
      <c r="G752" s="84" t="b">
        <v>0</v>
      </c>
      <c r="H752" s="84" t="b">
        <v>1</v>
      </c>
      <c r="I752" s="84" t="b">
        <v>0</v>
      </c>
      <c r="J752" s="84" t="b">
        <v>0</v>
      </c>
      <c r="K752" s="84" t="b">
        <v>0</v>
      </c>
      <c r="L752" s="84" t="b">
        <v>0</v>
      </c>
    </row>
    <row r="753" spans="1:12" ht="15">
      <c r="A753" s="84" t="s">
        <v>5029</v>
      </c>
      <c r="B753" s="84" t="s">
        <v>5001</v>
      </c>
      <c r="C753" s="84">
        <v>2</v>
      </c>
      <c r="D753" s="123">
        <v>0.00813594582875625</v>
      </c>
      <c r="E753" s="123">
        <v>1.845098040014257</v>
      </c>
      <c r="F753" s="84" t="s">
        <v>3984</v>
      </c>
      <c r="G753" s="84" t="b">
        <v>0</v>
      </c>
      <c r="H753" s="84" t="b">
        <v>0</v>
      </c>
      <c r="I753" s="84" t="b">
        <v>0</v>
      </c>
      <c r="J753" s="84" t="b">
        <v>0</v>
      </c>
      <c r="K753" s="84" t="b">
        <v>0</v>
      </c>
      <c r="L753" s="84" t="b">
        <v>0</v>
      </c>
    </row>
    <row r="754" spans="1:12" ht="15">
      <c r="A754" s="84" t="s">
        <v>5001</v>
      </c>
      <c r="B754" s="84" t="s">
        <v>4946</v>
      </c>
      <c r="C754" s="84">
        <v>2</v>
      </c>
      <c r="D754" s="123">
        <v>0.00813594582875625</v>
      </c>
      <c r="E754" s="123">
        <v>1.845098040014257</v>
      </c>
      <c r="F754" s="84" t="s">
        <v>3984</v>
      </c>
      <c r="G754" s="84" t="b">
        <v>0</v>
      </c>
      <c r="H754" s="84" t="b">
        <v>0</v>
      </c>
      <c r="I754" s="84" t="b">
        <v>0</v>
      </c>
      <c r="J754" s="84" t="b">
        <v>1</v>
      </c>
      <c r="K754" s="84" t="b">
        <v>0</v>
      </c>
      <c r="L754" s="84" t="b">
        <v>0</v>
      </c>
    </row>
    <row r="755" spans="1:12" ht="15">
      <c r="A755" s="84" t="s">
        <v>4946</v>
      </c>
      <c r="B755" s="84" t="s">
        <v>4937</v>
      </c>
      <c r="C755" s="84">
        <v>2</v>
      </c>
      <c r="D755" s="123">
        <v>0.00813594582875625</v>
      </c>
      <c r="E755" s="123">
        <v>1.845098040014257</v>
      </c>
      <c r="F755" s="84" t="s">
        <v>3984</v>
      </c>
      <c r="G755" s="84" t="b">
        <v>1</v>
      </c>
      <c r="H755" s="84" t="b">
        <v>0</v>
      </c>
      <c r="I755" s="84" t="b">
        <v>0</v>
      </c>
      <c r="J755" s="84" t="b">
        <v>0</v>
      </c>
      <c r="K755" s="84" t="b">
        <v>0</v>
      </c>
      <c r="L755" s="84" t="b">
        <v>0</v>
      </c>
    </row>
    <row r="756" spans="1:12" ht="15">
      <c r="A756" s="84" t="s">
        <v>4937</v>
      </c>
      <c r="B756" s="84" t="s">
        <v>949</v>
      </c>
      <c r="C756" s="84">
        <v>2</v>
      </c>
      <c r="D756" s="123">
        <v>0.00813594582875625</v>
      </c>
      <c r="E756" s="123">
        <v>1.845098040014257</v>
      </c>
      <c r="F756" s="84" t="s">
        <v>3984</v>
      </c>
      <c r="G756" s="84" t="b">
        <v>0</v>
      </c>
      <c r="H756" s="84" t="b">
        <v>0</v>
      </c>
      <c r="I756" s="84" t="b">
        <v>0</v>
      </c>
      <c r="J756" s="84" t="b">
        <v>0</v>
      </c>
      <c r="K756" s="84" t="b">
        <v>0</v>
      </c>
      <c r="L756" s="84" t="b">
        <v>0</v>
      </c>
    </row>
    <row r="757" spans="1:12" ht="15">
      <c r="A757" s="84" t="s">
        <v>949</v>
      </c>
      <c r="B757" s="84" t="s">
        <v>4152</v>
      </c>
      <c r="C757" s="84">
        <v>2</v>
      </c>
      <c r="D757" s="123">
        <v>0.00813594582875625</v>
      </c>
      <c r="E757" s="123">
        <v>1.845098040014257</v>
      </c>
      <c r="F757" s="84" t="s">
        <v>3984</v>
      </c>
      <c r="G757" s="84" t="b">
        <v>0</v>
      </c>
      <c r="H757" s="84" t="b">
        <v>0</v>
      </c>
      <c r="I757" s="84" t="b">
        <v>0</v>
      </c>
      <c r="J757" s="84" t="b">
        <v>0</v>
      </c>
      <c r="K757" s="84" t="b">
        <v>0</v>
      </c>
      <c r="L757" s="84" t="b">
        <v>0</v>
      </c>
    </row>
    <row r="758" spans="1:12" ht="15">
      <c r="A758" s="84" t="s">
        <v>4152</v>
      </c>
      <c r="B758" s="84" t="s">
        <v>4968</v>
      </c>
      <c r="C758" s="84">
        <v>2</v>
      </c>
      <c r="D758" s="123">
        <v>0.00813594582875625</v>
      </c>
      <c r="E758" s="123">
        <v>1.845098040014257</v>
      </c>
      <c r="F758" s="84" t="s">
        <v>3984</v>
      </c>
      <c r="G758" s="84" t="b">
        <v>0</v>
      </c>
      <c r="H758" s="84" t="b">
        <v>0</v>
      </c>
      <c r="I758" s="84" t="b">
        <v>0</v>
      </c>
      <c r="J758" s="84" t="b">
        <v>0</v>
      </c>
      <c r="K758" s="84" t="b">
        <v>0</v>
      </c>
      <c r="L758" s="84" t="b">
        <v>0</v>
      </c>
    </row>
    <row r="759" spans="1:12" ht="15">
      <c r="A759" s="84" t="s">
        <v>4968</v>
      </c>
      <c r="B759" s="84" t="s">
        <v>4975</v>
      </c>
      <c r="C759" s="84">
        <v>2</v>
      </c>
      <c r="D759" s="123">
        <v>0.00813594582875625</v>
      </c>
      <c r="E759" s="123">
        <v>1.6690067809585756</v>
      </c>
      <c r="F759" s="84" t="s">
        <v>3984</v>
      </c>
      <c r="G759" s="84" t="b">
        <v>0</v>
      </c>
      <c r="H759" s="84" t="b">
        <v>0</v>
      </c>
      <c r="I759" s="84" t="b">
        <v>0</v>
      </c>
      <c r="J759" s="84" t="b">
        <v>0</v>
      </c>
      <c r="K759" s="84" t="b">
        <v>0</v>
      </c>
      <c r="L759" s="84" t="b">
        <v>0</v>
      </c>
    </row>
    <row r="760" spans="1:12" ht="15">
      <c r="A760" s="84" t="s">
        <v>4975</v>
      </c>
      <c r="B760" s="84" t="s">
        <v>4930</v>
      </c>
      <c r="C760" s="84">
        <v>2</v>
      </c>
      <c r="D760" s="123">
        <v>0.00813594582875625</v>
      </c>
      <c r="E760" s="123">
        <v>1.066946789630613</v>
      </c>
      <c r="F760" s="84" t="s">
        <v>3984</v>
      </c>
      <c r="G760" s="84" t="b">
        <v>0</v>
      </c>
      <c r="H760" s="84" t="b">
        <v>0</v>
      </c>
      <c r="I760" s="84" t="b">
        <v>0</v>
      </c>
      <c r="J760" s="84" t="b">
        <v>0</v>
      </c>
      <c r="K760" s="84" t="b">
        <v>0</v>
      </c>
      <c r="L760" s="84" t="b">
        <v>0</v>
      </c>
    </row>
    <row r="761" spans="1:12" ht="15">
      <c r="A761" s="84" t="s">
        <v>4960</v>
      </c>
      <c r="B761" s="84" t="s">
        <v>4931</v>
      </c>
      <c r="C761" s="84">
        <v>2</v>
      </c>
      <c r="D761" s="123">
        <v>0.00813594582875625</v>
      </c>
      <c r="E761" s="123">
        <v>1.845098040014257</v>
      </c>
      <c r="F761" s="84" t="s">
        <v>3984</v>
      </c>
      <c r="G761" s="84" t="b">
        <v>0</v>
      </c>
      <c r="H761" s="84" t="b">
        <v>0</v>
      </c>
      <c r="I761" s="84" t="b">
        <v>0</v>
      </c>
      <c r="J761" s="84" t="b">
        <v>0</v>
      </c>
      <c r="K761" s="84" t="b">
        <v>0</v>
      </c>
      <c r="L761" s="84" t="b">
        <v>0</v>
      </c>
    </row>
    <row r="762" spans="1:12" ht="15">
      <c r="A762" s="84" t="s">
        <v>391</v>
      </c>
      <c r="B762" s="84" t="s">
        <v>4932</v>
      </c>
      <c r="C762" s="84">
        <v>2</v>
      </c>
      <c r="D762" s="123">
        <v>0.00813594582875625</v>
      </c>
      <c r="E762" s="123">
        <v>1.5440680443502757</v>
      </c>
      <c r="F762" s="84" t="s">
        <v>3984</v>
      </c>
      <c r="G762" s="84" t="b">
        <v>0</v>
      </c>
      <c r="H762" s="84" t="b">
        <v>0</v>
      </c>
      <c r="I762" s="84" t="b">
        <v>0</v>
      </c>
      <c r="J762" s="84" t="b">
        <v>0</v>
      </c>
      <c r="K762" s="84" t="b">
        <v>0</v>
      </c>
      <c r="L762" s="84" t="b">
        <v>0</v>
      </c>
    </row>
    <row r="763" spans="1:12" ht="15">
      <c r="A763" s="84" t="s">
        <v>441</v>
      </c>
      <c r="B763" s="84" t="s">
        <v>5069</v>
      </c>
      <c r="C763" s="84">
        <v>2</v>
      </c>
      <c r="D763" s="123">
        <v>0.007337135793986718</v>
      </c>
      <c r="E763" s="123">
        <v>0.8750612633917001</v>
      </c>
      <c r="F763" s="84" t="s">
        <v>3985</v>
      </c>
      <c r="G763" s="84" t="b">
        <v>0</v>
      </c>
      <c r="H763" s="84" t="b">
        <v>0</v>
      </c>
      <c r="I763" s="84" t="b">
        <v>0</v>
      </c>
      <c r="J763" s="84" t="b">
        <v>0</v>
      </c>
      <c r="K763" s="84" t="b">
        <v>0</v>
      </c>
      <c r="L763" s="84" t="b">
        <v>0</v>
      </c>
    </row>
    <row r="764" spans="1:12" ht="15">
      <c r="A764" s="84" t="s">
        <v>5069</v>
      </c>
      <c r="B764" s="84" t="s">
        <v>5370</v>
      </c>
      <c r="C764" s="84">
        <v>2</v>
      </c>
      <c r="D764" s="123">
        <v>0.007337135793986718</v>
      </c>
      <c r="E764" s="123">
        <v>1.0511525224473812</v>
      </c>
      <c r="F764" s="84" t="s">
        <v>3985</v>
      </c>
      <c r="G764" s="84" t="b">
        <v>0</v>
      </c>
      <c r="H764" s="84" t="b">
        <v>0</v>
      </c>
      <c r="I764" s="84" t="b">
        <v>0</v>
      </c>
      <c r="J764" s="84" t="b">
        <v>0</v>
      </c>
      <c r="K764" s="84" t="b">
        <v>0</v>
      </c>
      <c r="L764" s="84" t="b">
        <v>0</v>
      </c>
    </row>
    <row r="765" spans="1:12" ht="15">
      <c r="A765" s="84" t="s">
        <v>5370</v>
      </c>
      <c r="B765" s="84" t="s">
        <v>5070</v>
      </c>
      <c r="C765" s="84">
        <v>2</v>
      </c>
      <c r="D765" s="123">
        <v>0.007337135793986718</v>
      </c>
      <c r="E765" s="123">
        <v>1.0511525224473812</v>
      </c>
      <c r="F765" s="84" t="s">
        <v>3985</v>
      </c>
      <c r="G765" s="84" t="b">
        <v>0</v>
      </c>
      <c r="H765" s="84" t="b">
        <v>0</v>
      </c>
      <c r="I765" s="84" t="b">
        <v>0</v>
      </c>
      <c r="J765" s="84" t="b">
        <v>0</v>
      </c>
      <c r="K765" s="84" t="b">
        <v>0</v>
      </c>
      <c r="L765" s="84" t="b">
        <v>0</v>
      </c>
    </row>
    <row r="766" spans="1:12" ht="15">
      <c r="A766" s="84" t="s">
        <v>5070</v>
      </c>
      <c r="B766" s="84" t="s">
        <v>5130</v>
      </c>
      <c r="C766" s="84">
        <v>2</v>
      </c>
      <c r="D766" s="123">
        <v>0.007337135793986718</v>
      </c>
      <c r="E766" s="123">
        <v>1.0511525224473812</v>
      </c>
      <c r="F766" s="84" t="s">
        <v>3985</v>
      </c>
      <c r="G766" s="84" t="b">
        <v>0</v>
      </c>
      <c r="H766" s="84" t="b">
        <v>0</v>
      </c>
      <c r="I766" s="84" t="b">
        <v>0</v>
      </c>
      <c r="J766" s="84" t="b">
        <v>0</v>
      </c>
      <c r="K766" s="84" t="b">
        <v>0</v>
      </c>
      <c r="L766" s="84" t="b">
        <v>0</v>
      </c>
    </row>
    <row r="767" spans="1:12" ht="15">
      <c r="A767" s="84" t="s">
        <v>5130</v>
      </c>
      <c r="B767" s="84" t="s">
        <v>4974</v>
      </c>
      <c r="C767" s="84">
        <v>2</v>
      </c>
      <c r="D767" s="123">
        <v>0.007337135793986718</v>
      </c>
      <c r="E767" s="123">
        <v>0.9542425094393249</v>
      </c>
      <c r="F767" s="84" t="s">
        <v>3985</v>
      </c>
      <c r="G767" s="84" t="b">
        <v>0</v>
      </c>
      <c r="H767" s="84" t="b">
        <v>0</v>
      </c>
      <c r="I767" s="84" t="b">
        <v>0</v>
      </c>
      <c r="J767" s="84" t="b">
        <v>0</v>
      </c>
      <c r="K767" s="84" t="b">
        <v>0</v>
      </c>
      <c r="L767" s="84" t="b">
        <v>0</v>
      </c>
    </row>
    <row r="768" spans="1:12" ht="15">
      <c r="A768" s="84" t="s">
        <v>4974</v>
      </c>
      <c r="B768" s="84" t="s">
        <v>5371</v>
      </c>
      <c r="C768" s="84">
        <v>2</v>
      </c>
      <c r="D768" s="123">
        <v>0.007337135793986718</v>
      </c>
      <c r="E768" s="123">
        <v>0.9542425094393249</v>
      </c>
      <c r="F768" s="84" t="s">
        <v>3985</v>
      </c>
      <c r="G768" s="84" t="b">
        <v>0</v>
      </c>
      <c r="H768" s="84" t="b">
        <v>0</v>
      </c>
      <c r="I768" s="84" t="b">
        <v>0</v>
      </c>
      <c r="J768" s="84" t="b">
        <v>0</v>
      </c>
      <c r="K768" s="84" t="b">
        <v>1</v>
      </c>
      <c r="L768" s="84" t="b">
        <v>0</v>
      </c>
    </row>
    <row r="769" spans="1:12" ht="15">
      <c r="A769" s="84" t="s">
        <v>5371</v>
      </c>
      <c r="B769" s="84" t="s">
        <v>4949</v>
      </c>
      <c r="C769" s="84">
        <v>2</v>
      </c>
      <c r="D769" s="123">
        <v>0.007337135793986718</v>
      </c>
      <c r="E769" s="123">
        <v>1.3521825181113625</v>
      </c>
      <c r="F769" s="84" t="s">
        <v>3985</v>
      </c>
      <c r="G769" s="84" t="b">
        <v>0</v>
      </c>
      <c r="H769" s="84" t="b">
        <v>1</v>
      </c>
      <c r="I769" s="84" t="b">
        <v>0</v>
      </c>
      <c r="J769" s="84" t="b">
        <v>0</v>
      </c>
      <c r="K769" s="84" t="b">
        <v>0</v>
      </c>
      <c r="L769" s="84" t="b">
        <v>0</v>
      </c>
    </row>
    <row r="770" spans="1:12" ht="15">
      <c r="A770" s="84" t="s">
        <v>4949</v>
      </c>
      <c r="B770" s="84" t="s">
        <v>5069</v>
      </c>
      <c r="C770" s="84">
        <v>2</v>
      </c>
      <c r="D770" s="123">
        <v>0.007337135793986718</v>
      </c>
      <c r="E770" s="123">
        <v>1.0511525224473812</v>
      </c>
      <c r="F770" s="84" t="s">
        <v>3985</v>
      </c>
      <c r="G770" s="84" t="b">
        <v>0</v>
      </c>
      <c r="H770" s="84" t="b">
        <v>0</v>
      </c>
      <c r="I770" s="84" t="b">
        <v>0</v>
      </c>
      <c r="J770" s="84" t="b">
        <v>0</v>
      </c>
      <c r="K770" s="84" t="b">
        <v>0</v>
      </c>
      <c r="L770" s="84" t="b">
        <v>0</v>
      </c>
    </row>
    <row r="771" spans="1:12" ht="15">
      <c r="A771" s="84" t="s">
        <v>5069</v>
      </c>
      <c r="B771" s="84" t="s">
        <v>5372</v>
      </c>
      <c r="C771" s="84">
        <v>2</v>
      </c>
      <c r="D771" s="123">
        <v>0.007337135793986718</v>
      </c>
      <c r="E771" s="123">
        <v>1.0511525224473812</v>
      </c>
      <c r="F771" s="84" t="s">
        <v>3985</v>
      </c>
      <c r="G771" s="84" t="b">
        <v>0</v>
      </c>
      <c r="H771" s="84" t="b">
        <v>0</v>
      </c>
      <c r="I771" s="84" t="b">
        <v>0</v>
      </c>
      <c r="J771" s="84" t="b">
        <v>0</v>
      </c>
      <c r="K771" s="84" t="b">
        <v>0</v>
      </c>
      <c r="L771" s="84" t="b">
        <v>0</v>
      </c>
    </row>
    <row r="772" spans="1:12" ht="15">
      <c r="A772" s="84" t="s">
        <v>5372</v>
      </c>
      <c r="B772" s="84" t="s">
        <v>5070</v>
      </c>
      <c r="C772" s="84">
        <v>2</v>
      </c>
      <c r="D772" s="123">
        <v>0.007337135793986718</v>
      </c>
      <c r="E772" s="123">
        <v>1.0511525224473812</v>
      </c>
      <c r="F772" s="84" t="s">
        <v>3985</v>
      </c>
      <c r="G772" s="84" t="b">
        <v>0</v>
      </c>
      <c r="H772" s="84" t="b">
        <v>0</v>
      </c>
      <c r="I772" s="84" t="b">
        <v>0</v>
      </c>
      <c r="J772" s="84" t="b">
        <v>0</v>
      </c>
      <c r="K772" s="84" t="b">
        <v>0</v>
      </c>
      <c r="L772" s="84" t="b">
        <v>0</v>
      </c>
    </row>
    <row r="773" spans="1:12" ht="15">
      <c r="A773" s="84" t="s">
        <v>5070</v>
      </c>
      <c r="B773" s="84" t="s">
        <v>5373</v>
      </c>
      <c r="C773" s="84">
        <v>2</v>
      </c>
      <c r="D773" s="123">
        <v>0.007337135793986718</v>
      </c>
      <c r="E773" s="123">
        <v>1.0511525224473812</v>
      </c>
      <c r="F773" s="84" t="s">
        <v>3985</v>
      </c>
      <c r="G773" s="84" t="b">
        <v>0</v>
      </c>
      <c r="H773" s="84" t="b">
        <v>0</v>
      </c>
      <c r="I773" s="84" t="b">
        <v>0</v>
      </c>
      <c r="J773" s="84" t="b">
        <v>0</v>
      </c>
      <c r="K773" s="84" t="b">
        <v>0</v>
      </c>
      <c r="L773" s="84" t="b">
        <v>0</v>
      </c>
    </row>
    <row r="774" spans="1:12" ht="15">
      <c r="A774" s="84" t="s">
        <v>5373</v>
      </c>
      <c r="B774" s="84" t="s">
        <v>4974</v>
      </c>
      <c r="C774" s="84">
        <v>2</v>
      </c>
      <c r="D774" s="123">
        <v>0.007337135793986718</v>
      </c>
      <c r="E774" s="123">
        <v>0.9542425094393249</v>
      </c>
      <c r="F774" s="84" t="s">
        <v>3985</v>
      </c>
      <c r="G774" s="84" t="b">
        <v>0</v>
      </c>
      <c r="H774" s="84" t="b">
        <v>0</v>
      </c>
      <c r="I774" s="84" t="b">
        <v>0</v>
      </c>
      <c r="J774" s="84" t="b">
        <v>0</v>
      </c>
      <c r="K774" s="84" t="b">
        <v>0</v>
      </c>
      <c r="L774" s="84" t="b">
        <v>0</v>
      </c>
    </row>
    <row r="775" spans="1:12" ht="15">
      <c r="A775" s="84" t="s">
        <v>4974</v>
      </c>
      <c r="B775" s="84" t="s">
        <v>4147</v>
      </c>
      <c r="C775" s="84">
        <v>2</v>
      </c>
      <c r="D775" s="123">
        <v>0.007337135793986718</v>
      </c>
      <c r="E775" s="123">
        <v>0.7781512503836437</v>
      </c>
      <c r="F775" s="84" t="s">
        <v>3985</v>
      </c>
      <c r="G775" s="84" t="b">
        <v>0</v>
      </c>
      <c r="H775" s="84" t="b">
        <v>0</v>
      </c>
      <c r="I775" s="84" t="b">
        <v>0</v>
      </c>
      <c r="J775" s="84" t="b">
        <v>0</v>
      </c>
      <c r="K775" s="84" t="b">
        <v>1</v>
      </c>
      <c r="L775" s="84" t="b">
        <v>0</v>
      </c>
    </row>
    <row r="776" spans="1:12" ht="15">
      <c r="A776" s="84" t="s">
        <v>4147</v>
      </c>
      <c r="B776" s="84" t="s">
        <v>4116</v>
      </c>
      <c r="C776" s="84">
        <v>2</v>
      </c>
      <c r="D776" s="123">
        <v>0.007337135793986718</v>
      </c>
      <c r="E776" s="123">
        <v>1.1760912590556813</v>
      </c>
      <c r="F776" s="84" t="s">
        <v>3985</v>
      </c>
      <c r="G776" s="84" t="b">
        <v>0</v>
      </c>
      <c r="H776" s="84" t="b">
        <v>1</v>
      </c>
      <c r="I776" s="84" t="b">
        <v>0</v>
      </c>
      <c r="J776" s="84" t="b">
        <v>0</v>
      </c>
      <c r="K776" s="84" t="b">
        <v>0</v>
      </c>
      <c r="L776" s="84" t="b">
        <v>0</v>
      </c>
    </row>
    <row r="777" spans="1:12" ht="15">
      <c r="A777" s="84" t="s">
        <v>4116</v>
      </c>
      <c r="B777" s="84" t="s">
        <v>5374</v>
      </c>
      <c r="C777" s="84">
        <v>2</v>
      </c>
      <c r="D777" s="123">
        <v>0.007337135793986718</v>
      </c>
      <c r="E777" s="123">
        <v>1.1760912590556813</v>
      </c>
      <c r="F777" s="84" t="s">
        <v>3985</v>
      </c>
      <c r="G777" s="84" t="b">
        <v>0</v>
      </c>
      <c r="H777" s="84" t="b">
        <v>0</v>
      </c>
      <c r="I777" s="84" t="b">
        <v>0</v>
      </c>
      <c r="J777" s="84" t="b">
        <v>0</v>
      </c>
      <c r="K777" s="84" t="b">
        <v>0</v>
      </c>
      <c r="L777" s="84" t="b">
        <v>0</v>
      </c>
    </row>
    <row r="778" spans="1:12" ht="15">
      <c r="A778" s="84" t="s">
        <v>5374</v>
      </c>
      <c r="B778" s="84" t="s">
        <v>5054</v>
      </c>
      <c r="C778" s="84">
        <v>2</v>
      </c>
      <c r="D778" s="123">
        <v>0.007337135793986718</v>
      </c>
      <c r="E778" s="123">
        <v>1.3521825181113625</v>
      </c>
      <c r="F778" s="84" t="s">
        <v>3985</v>
      </c>
      <c r="G778" s="84" t="b">
        <v>0</v>
      </c>
      <c r="H778" s="84" t="b">
        <v>0</v>
      </c>
      <c r="I778" s="84" t="b">
        <v>0</v>
      </c>
      <c r="J778" s="84" t="b">
        <v>0</v>
      </c>
      <c r="K778" s="84" t="b">
        <v>0</v>
      </c>
      <c r="L778" s="84" t="b">
        <v>0</v>
      </c>
    </row>
    <row r="779" spans="1:12" ht="15">
      <c r="A779" s="84" t="s">
        <v>5054</v>
      </c>
      <c r="B779" s="84" t="s">
        <v>5375</v>
      </c>
      <c r="C779" s="84">
        <v>2</v>
      </c>
      <c r="D779" s="123">
        <v>0.007337135793986718</v>
      </c>
      <c r="E779" s="123">
        <v>1.3521825181113625</v>
      </c>
      <c r="F779" s="84" t="s">
        <v>3985</v>
      </c>
      <c r="G779" s="84" t="b">
        <v>0</v>
      </c>
      <c r="H779" s="84" t="b">
        <v>0</v>
      </c>
      <c r="I779" s="84" t="b">
        <v>0</v>
      </c>
      <c r="J779" s="84" t="b">
        <v>0</v>
      </c>
      <c r="K779" s="84" t="b">
        <v>0</v>
      </c>
      <c r="L779" s="84" t="b">
        <v>0</v>
      </c>
    </row>
    <row r="780" spans="1:12" ht="15">
      <c r="A780" s="84" t="s">
        <v>4116</v>
      </c>
      <c r="B780" s="84" t="s">
        <v>4147</v>
      </c>
      <c r="C780" s="84">
        <v>4</v>
      </c>
      <c r="D780" s="123">
        <v>0</v>
      </c>
      <c r="E780" s="123">
        <v>0.8893017025063104</v>
      </c>
      <c r="F780" s="84" t="s">
        <v>3987</v>
      </c>
      <c r="G780" s="84" t="b">
        <v>0</v>
      </c>
      <c r="H780" s="84" t="b">
        <v>0</v>
      </c>
      <c r="I780" s="84" t="b">
        <v>0</v>
      </c>
      <c r="J780" s="84" t="b">
        <v>0</v>
      </c>
      <c r="K780" s="84" t="b">
        <v>1</v>
      </c>
      <c r="L780" s="84" t="b">
        <v>0</v>
      </c>
    </row>
    <row r="781" spans="1:12" ht="15">
      <c r="A781" s="84" t="s">
        <v>4147</v>
      </c>
      <c r="B781" s="84" t="s">
        <v>4972</v>
      </c>
      <c r="C781" s="84">
        <v>4</v>
      </c>
      <c r="D781" s="123">
        <v>0</v>
      </c>
      <c r="E781" s="123">
        <v>0.8893017025063104</v>
      </c>
      <c r="F781" s="84" t="s">
        <v>3987</v>
      </c>
      <c r="G781" s="84" t="b">
        <v>0</v>
      </c>
      <c r="H781" s="84" t="b">
        <v>1</v>
      </c>
      <c r="I781" s="84" t="b">
        <v>0</v>
      </c>
      <c r="J781" s="84" t="b">
        <v>0</v>
      </c>
      <c r="K781" s="84" t="b">
        <v>0</v>
      </c>
      <c r="L781" s="84" t="b">
        <v>0</v>
      </c>
    </row>
    <row r="782" spans="1:12" ht="15">
      <c r="A782" s="84" t="s">
        <v>4972</v>
      </c>
      <c r="B782" s="84" t="s">
        <v>4971</v>
      </c>
      <c r="C782" s="84">
        <v>4</v>
      </c>
      <c r="D782" s="123">
        <v>0</v>
      </c>
      <c r="E782" s="123">
        <v>0.8893017025063104</v>
      </c>
      <c r="F782" s="84" t="s">
        <v>3987</v>
      </c>
      <c r="G782" s="84" t="b">
        <v>0</v>
      </c>
      <c r="H782" s="84" t="b">
        <v>0</v>
      </c>
      <c r="I782" s="84" t="b">
        <v>0</v>
      </c>
      <c r="J782" s="84" t="b">
        <v>0</v>
      </c>
      <c r="K782" s="84" t="b">
        <v>0</v>
      </c>
      <c r="L782" s="84" t="b">
        <v>0</v>
      </c>
    </row>
    <row r="783" spans="1:12" ht="15">
      <c r="A783" s="84" t="s">
        <v>4971</v>
      </c>
      <c r="B783" s="84" t="s">
        <v>4199</v>
      </c>
      <c r="C783" s="84">
        <v>4</v>
      </c>
      <c r="D783" s="123">
        <v>0</v>
      </c>
      <c r="E783" s="123">
        <v>0.8893017025063104</v>
      </c>
      <c r="F783" s="84" t="s">
        <v>3987</v>
      </c>
      <c r="G783" s="84" t="b">
        <v>0</v>
      </c>
      <c r="H783" s="84" t="b">
        <v>0</v>
      </c>
      <c r="I783" s="84" t="b">
        <v>0</v>
      </c>
      <c r="J783" s="84" t="b">
        <v>0</v>
      </c>
      <c r="K783" s="84" t="b">
        <v>0</v>
      </c>
      <c r="L783" s="84" t="b">
        <v>0</v>
      </c>
    </row>
    <row r="784" spans="1:12" ht="15">
      <c r="A784" s="84" t="s">
        <v>4199</v>
      </c>
      <c r="B784" s="84" t="s">
        <v>4945</v>
      </c>
      <c r="C784" s="84">
        <v>4</v>
      </c>
      <c r="D784" s="123">
        <v>0</v>
      </c>
      <c r="E784" s="123">
        <v>0.8893017025063104</v>
      </c>
      <c r="F784" s="84" t="s">
        <v>3987</v>
      </c>
      <c r="G784" s="84" t="b">
        <v>0</v>
      </c>
      <c r="H784" s="84" t="b">
        <v>0</v>
      </c>
      <c r="I784" s="84" t="b">
        <v>0</v>
      </c>
      <c r="J784" s="84" t="b">
        <v>0</v>
      </c>
      <c r="K784" s="84" t="b">
        <v>0</v>
      </c>
      <c r="L784" s="84" t="b">
        <v>0</v>
      </c>
    </row>
    <row r="785" spans="1:12" ht="15">
      <c r="A785" s="84" t="s">
        <v>4945</v>
      </c>
      <c r="B785" s="84" t="s">
        <v>4973</v>
      </c>
      <c r="C785" s="84">
        <v>4</v>
      </c>
      <c r="D785" s="123">
        <v>0</v>
      </c>
      <c r="E785" s="123">
        <v>0.8893017025063104</v>
      </c>
      <c r="F785" s="84" t="s">
        <v>3987</v>
      </c>
      <c r="G785" s="84" t="b">
        <v>0</v>
      </c>
      <c r="H785" s="84" t="b">
        <v>0</v>
      </c>
      <c r="I785" s="84" t="b">
        <v>0</v>
      </c>
      <c r="J785" s="84" t="b">
        <v>0</v>
      </c>
      <c r="K785" s="84" t="b">
        <v>0</v>
      </c>
      <c r="L785" s="84" t="b">
        <v>0</v>
      </c>
    </row>
    <row r="786" spans="1:12" ht="15">
      <c r="A786" s="84" t="s">
        <v>4973</v>
      </c>
      <c r="B786" s="84" t="s">
        <v>4957</v>
      </c>
      <c r="C786" s="84">
        <v>4</v>
      </c>
      <c r="D786" s="123">
        <v>0</v>
      </c>
      <c r="E786" s="123">
        <v>0.8893017025063104</v>
      </c>
      <c r="F786" s="84" t="s">
        <v>3987</v>
      </c>
      <c r="G786" s="84" t="b">
        <v>0</v>
      </c>
      <c r="H786" s="84" t="b">
        <v>0</v>
      </c>
      <c r="I786" s="84" t="b">
        <v>0</v>
      </c>
      <c r="J786" s="84" t="b">
        <v>0</v>
      </c>
      <c r="K786" s="84" t="b">
        <v>0</v>
      </c>
      <c r="L786" s="84" t="b">
        <v>0</v>
      </c>
    </row>
    <row r="787" spans="1:12" ht="15">
      <c r="A787" s="84" t="s">
        <v>354</v>
      </c>
      <c r="B787" s="84" t="s">
        <v>4116</v>
      </c>
      <c r="C787" s="84">
        <v>3</v>
      </c>
      <c r="D787" s="123">
        <v>0.01070903456642571</v>
      </c>
      <c r="E787" s="123">
        <v>1.0142404391146103</v>
      </c>
      <c r="F787" s="84" t="s">
        <v>3987</v>
      </c>
      <c r="G787" s="84" t="b">
        <v>0</v>
      </c>
      <c r="H787" s="84" t="b">
        <v>0</v>
      </c>
      <c r="I787" s="84" t="b">
        <v>0</v>
      </c>
      <c r="J787" s="84" t="b">
        <v>0</v>
      </c>
      <c r="K787" s="84" t="b">
        <v>0</v>
      </c>
      <c r="L787" s="84" t="b">
        <v>0</v>
      </c>
    </row>
    <row r="788" spans="1:12" ht="15">
      <c r="A788" s="84" t="s">
        <v>5076</v>
      </c>
      <c r="B788" s="84" t="s">
        <v>4931</v>
      </c>
      <c r="C788" s="84">
        <v>3</v>
      </c>
      <c r="D788" s="123">
        <v>0</v>
      </c>
      <c r="E788" s="123">
        <v>1.070037866607755</v>
      </c>
      <c r="F788" s="84" t="s">
        <v>3991</v>
      </c>
      <c r="G788" s="84" t="b">
        <v>0</v>
      </c>
      <c r="H788" s="84" t="b">
        <v>0</v>
      </c>
      <c r="I788" s="84" t="b">
        <v>0</v>
      </c>
      <c r="J788" s="84" t="b">
        <v>0</v>
      </c>
      <c r="K788" s="84" t="b">
        <v>0</v>
      </c>
      <c r="L788" s="84" t="b">
        <v>0</v>
      </c>
    </row>
    <row r="789" spans="1:12" ht="15">
      <c r="A789" s="84" t="s">
        <v>4931</v>
      </c>
      <c r="B789" s="84" t="s">
        <v>5077</v>
      </c>
      <c r="C789" s="84">
        <v>3</v>
      </c>
      <c r="D789" s="123">
        <v>0</v>
      </c>
      <c r="E789" s="123">
        <v>1.070037866607755</v>
      </c>
      <c r="F789" s="84" t="s">
        <v>3991</v>
      </c>
      <c r="G789" s="84" t="b">
        <v>0</v>
      </c>
      <c r="H789" s="84" t="b">
        <v>0</v>
      </c>
      <c r="I789" s="84" t="b">
        <v>0</v>
      </c>
      <c r="J789" s="84" t="b">
        <v>0</v>
      </c>
      <c r="K789" s="84" t="b">
        <v>0</v>
      </c>
      <c r="L789" s="84" t="b">
        <v>0</v>
      </c>
    </row>
    <row r="790" spans="1:12" ht="15">
      <c r="A790" s="84" t="s">
        <v>5077</v>
      </c>
      <c r="B790" s="84" t="s">
        <v>4964</v>
      </c>
      <c r="C790" s="84">
        <v>3</v>
      </c>
      <c r="D790" s="123">
        <v>0</v>
      </c>
      <c r="E790" s="123">
        <v>1.1949766032160551</v>
      </c>
      <c r="F790" s="84" t="s">
        <v>3991</v>
      </c>
      <c r="G790" s="84" t="b">
        <v>0</v>
      </c>
      <c r="H790" s="84" t="b">
        <v>0</v>
      </c>
      <c r="I790" s="84" t="b">
        <v>0</v>
      </c>
      <c r="J790" s="84" t="b">
        <v>0</v>
      </c>
      <c r="K790" s="84" t="b">
        <v>0</v>
      </c>
      <c r="L790" s="84" t="b">
        <v>0</v>
      </c>
    </row>
    <row r="791" spans="1:12" ht="15">
      <c r="A791" s="84" t="s">
        <v>4964</v>
      </c>
      <c r="B791" s="84" t="s">
        <v>4149</v>
      </c>
      <c r="C791" s="84">
        <v>3</v>
      </c>
      <c r="D791" s="123">
        <v>0</v>
      </c>
      <c r="E791" s="123">
        <v>1.1949766032160551</v>
      </c>
      <c r="F791" s="84" t="s">
        <v>3991</v>
      </c>
      <c r="G791" s="84" t="b">
        <v>0</v>
      </c>
      <c r="H791" s="84" t="b">
        <v>0</v>
      </c>
      <c r="I791" s="84" t="b">
        <v>0</v>
      </c>
      <c r="J791" s="84" t="b">
        <v>0</v>
      </c>
      <c r="K791" s="84" t="b">
        <v>0</v>
      </c>
      <c r="L791" s="84" t="b">
        <v>0</v>
      </c>
    </row>
    <row r="792" spans="1:12" ht="15">
      <c r="A792" s="84" t="s">
        <v>4149</v>
      </c>
      <c r="B792" s="84" t="s">
        <v>4116</v>
      </c>
      <c r="C792" s="84">
        <v>3</v>
      </c>
      <c r="D792" s="123">
        <v>0</v>
      </c>
      <c r="E792" s="123">
        <v>1.1949766032160551</v>
      </c>
      <c r="F792" s="84" t="s">
        <v>3991</v>
      </c>
      <c r="G792" s="84" t="b">
        <v>0</v>
      </c>
      <c r="H792" s="84" t="b">
        <v>0</v>
      </c>
      <c r="I792" s="84" t="b">
        <v>0</v>
      </c>
      <c r="J792" s="84" t="b">
        <v>0</v>
      </c>
      <c r="K792" s="84" t="b">
        <v>0</v>
      </c>
      <c r="L792" s="84" t="b">
        <v>0</v>
      </c>
    </row>
    <row r="793" spans="1:12" ht="15">
      <c r="A793" s="84" t="s">
        <v>4116</v>
      </c>
      <c r="B793" s="84" t="s">
        <v>4147</v>
      </c>
      <c r="C793" s="84">
        <v>3</v>
      </c>
      <c r="D793" s="123">
        <v>0</v>
      </c>
      <c r="E793" s="123">
        <v>1.1949766032160551</v>
      </c>
      <c r="F793" s="84" t="s">
        <v>3991</v>
      </c>
      <c r="G793" s="84" t="b">
        <v>0</v>
      </c>
      <c r="H793" s="84" t="b">
        <v>0</v>
      </c>
      <c r="I793" s="84" t="b">
        <v>0</v>
      </c>
      <c r="J793" s="84" t="b">
        <v>0</v>
      </c>
      <c r="K793" s="84" t="b">
        <v>1</v>
      </c>
      <c r="L793" s="84" t="b">
        <v>0</v>
      </c>
    </row>
    <row r="794" spans="1:12" ht="15">
      <c r="A794" s="84" t="s">
        <v>4147</v>
      </c>
      <c r="B794" s="84" t="s">
        <v>5000</v>
      </c>
      <c r="C794" s="84">
        <v>3</v>
      </c>
      <c r="D794" s="123">
        <v>0</v>
      </c>
      <c r="E794" s="123">
        <v>0.9731278535996987</v>
      </c>
      <c r="F794" s="84" t="s">
        <v>3991</v>
      </c>
      <c r="G794" s="84" t="b">
        <v>0</v>
      </c>
      <c r="H794" s="84" t="b">
        <v>1</v>
      </c>
      <c r="I794" s="84" t="b">
        <v>0</v>
      </c>
      <c r="J794" s="84" t="b">
        <v>0</v>
      </c>
      <c r="K794" s="84" t="b">
        <v>0</v>
      </c>
      <c r="L794" s="84" t="b">
        <v>0</v>
      </c>
    </row>
    <row r="795" spans="1:12" ht="15">
      <c r="A795" s="84" t="s">
        <v>5000</v>
      </c>
      <c r="B795" s="84" t="s">
        <v>5078</v>
      </c>
      <c r="C795" s="84">
        <v>3</v>
      </c>
      <c r="D795" s="123">
        <v>0</v>
      </c>
      <c r="E795" s="123">
        <v>0.9731278535996987</v>
      </c>
      <c r="F795" s="84" t="s">
        <v>3991</v>
      </c>
      <c r="G795" s="84" t="b">
        <v>0</v>
      </c>
      <c r="H795" s="84" t="b">
        <v>0</v>
      </c>
      <c r="I795" s="84" t="b">
        <v>0</v>
      </c>
      <c r="J795" s="84" t="b">
        <v>0</v>
      </c>
      <c r="K795" s="84" t="b">
        <v>0</v>
      </c>
      <c r="L795" s="84" t="b">
        <v>0</v>
      </c>
    </row>
    <row r="796" spans="1:12" ht="15">
      <c r="A796" s="84" t="s">
        <v>5078</v>
      </c>
      <c r="B796" s="84" t="s">
        <v>934</v>
      </c>
      <c r="C796" s="84">
        <v>3</v>
      </c>
      <c r="D796" s="123">
        <v>0</v>
      </c>
      <c r="E796" s="123">
        <v>1.070037866607755</v>
      </c>
      <c r="F796" s="84" t="s">
        <v>3991</v>
      </c>
      <c r="G796" s="84" t="b">
        <v>0</v>
      </c>
      <c r="H796" s="84" t="b">
        <v>0</v>
      </c>
      <c r="I796" s="84" t="b">
        <v>0</v>
      </c>
      <c r="J796" s="84" t="b">
        <v>0</v>
      </c>
      <c r="K796" s="84" t="b">
        <v>0</v>
      </c>
      <c r="L796" s="84" t="b">
        <v>0</v>
      </c>
    </row>
    <row r="797" spans="1:12" ht="15">
      <c r="A797" s="84" t="s">
        <v>934</v>
      </c>
      <c r="B797" s="84" t="s">
        <v>4152</v>
      </c>
      <c r="C797" s="84">
        <v>3</v>
      </c>
      <c r="D797" s="123">
        <v>0</v>
      </c>
      <c r="E797" s="123">
        <v>1.070037866607755</v>
      </c>
      <c r="F797" s="84" t="s">
        <v>3991</v>
      </c>
      <c r="G797" s="84" t="b">
        <v>0</v>
      </c>
      <c r="H797" s="84" t="b">
        <v>0</v>
      </c>
      <c r="I797" s="84" t="b">
        <v>0</v>
      </c>
      <c r="J797" s="84" t="b">
        <v>0</v>
      </c>
      <c r="K797" s="84" t="b">
        <v>0</v>
      </c>
      <c r="L797" s="84" t="b">
        <v>0</v>
      </c>
    </row>
    <row r="798" spans="1:12" ht="15">
      <c r="A798" s="84" t="s">
        <v>427</v>
      </c>
      <c r="B798" s="84" t="s">
        <v>5076</v>
      </c>
      <c r="C798" s="84">
        <v>2</v>
      </c>
      <c r="D798" s="123">
        <v>0.007043650362227249</v>
      </c>
      <c r="E798" s="123">
        <v>1.3710678622717363</v>
      </c>
      <c r="F798" s="84" t="s">
        <v>3991</v>
      </c>
      <c r="G798" s="84" t="b">
        <v>0</v>
      </c>
      <c r="H798" s="84" t="b">
        <v>0</v>
      </c>
      <c r="I798" s="84" t="b">
        <v>0</v>
      </c>
      <c r="J798" s="84" t="b">
        <v>0</v>
      </c>
      <c r="K798" s="84" t="b">
        <v>0</v>
      </c>
      <c r="L798" s="84" t="b">
        <v>0</v>
      </c>
    </row>
    <row r="799" spans="1:12" ht="15">
      <c r="A799" s="84" t="s">
        <v>4152</v>
      </c>
      <c r="B799" s="84" t="s">
        <v>5170</v>
      </c>
      <c r="C799" s="84">
        <v>2</v>
      </c>
      <c r="D799" s="123">
        <v>0.007043650362227249</v>
      </c>
      <c r="E799" s="123">
        <v>1.1949766032160551</v>
      </c>
      <c r="F799" s="84" t="s">
        <v>3991</v>
      </c>
      <c r="G799" s="84" t="b">
        <v>0</v>
      </c>
      <c r="H799" s="84" t="b">
        <v>0</v>
      </c>
      <c r="I799" s="84" t="b">
        <v>0</v>
      </c>
      <c r="J799" s="84" t="b">
        <v>0</v>
      </c>
      <c r="K799" s="84" t="b">
        <v>0</v>
      </c>
      <c r="L799" s="84" t="b">
        <v>0</v>
      </c>
    </row>
    <row r="800" spans="1:12" ht="15">
      <c r="A800" s="84" t="s">
        <v>5030</v>
      </c>
      <c r="B800" s="84" t="s">
        <v>4116</v>
      </c>
      <c r="C800" s="84">
        <v>3</v>
      </c>
      <c r="D800" s="123">
        <v>0</v>
      </c>
      <c r="E800" s="123">
        <v>1.066946789630613</v>
      </c>
      <c r="F800" s="84" t="s">
        <v>3992</v>
      </c>
      <c r="G800" s="84" t="b">
        <v>0</v>
      </c>
      <c r="H800" s="84" t="b">
        <v>0</v>
      </c>
      <c r="I800" s="84" t="b">
        <v>0</v>
      </c>
      <c r="J800" s="84" t="b">
        <v>0</v>
      </c>
      <c r="K800" s="84" t="b">
        <v>0</v>
      </c>
      <c r="L800" s="84" t="b">
        <v>0</v>
      </c>
    </row>
    <row r="801" spans="1:12" ht="15">
      <c r="A801" s="84" t="s">
        <v>4116</v>
      </c>
      <c r="B801" s="84" t="s">
        <v>4147</v>
      </c>
      <c r="C801" s="84">
        <v>3</v>
      </c>
      <c r="D801" s="123">
        <v>0</v>
      </c>
      <c r="E801" s="123">
        <v>1.066946789630613</v>
      </c>
      <c r="F801" s="84" t="s">
        <v>3992</v>
      </c>
      <c r="G801" s="84" t="b">
        <v>0</v>
      </c>
      <c r="H801" s="84" t="b">
        <v>0</v>
      </c>
      <c r="I801" s="84" t="b">
        <v>0</v>
      </c>
      <c r="J801" s="84" t="b">
        <v>0</v>
      </c>
      <c r="K801" s="84" t="b">
        <v>1</v>
      </c>
      <c r="L801" s="84" t="b">
        <v>0</v>
      </c>
    </row>
    <row r="802" spans="1:12" ht="15">
      <c r="A802" s="84" t="s">
        <v>4147</v>
      </c>
      <c r="B802" s="84" t="s">
        <v>5080</v>
      </c>
      <c r="C802" s="84">
        <v>3</v>
      </c>
      <c r="D802" s="123">
        <v>0</v>
      </c>
      <c r="E802" s="123">
        <v>1.066946789630613</v>
      </c>
      <c r="F802" s="84" t="s">
        <v>3992</v>
      </c>
      <c r="G802" s="84" t="b">
        <v>0</v>
      </c>
      <c r="H802" s="84" t="b">
        <v>1</v>
      </c>
      <c r="I802" s="84" t="b">
        <v>0</v>
      </c>
      <c r="J802" s="84" t="b">
        <v>0</v>
      </c>
      <c r="K802" s="84" t="b">
        <v>0</v>
      </c>
      <c r="L802" s="84" t="b">
        <v>0</v>
      </c>
    </row>
    <row r="803" spans="1:12" ht="15">
      <c r="A803" s="84" t="s">
        <v>5080</v>
      </c>
      <c r="B803" s="84" t="s">
        <v>5081</v>
      </c>
      <c r="C803" s="84">
        <v>3</v>
      </c>
      <c r="D803" s="123">
        <v>0</v>
      </c>
      <c r="E803" s="123">
        <v>1.066946789630613</v>
      </c>
      <c r="F803" s="84" t="s">
        <v>3992</v>
      </c>
      <c r="G803" s="84" t="b">
        <v>0</v>
      </c>
      <c r="H803" s="84" t="b">
        <v>0</v>
      </c>
      <c r="I803" s="84" t="b">
        <v>0</v>
      </c>
      <c r="J803" s="84" t="b">
        <v>0</v>
      </c>
      <c r="K803" s="84" t="b">
        <v>0</v>
      </c>
      <c r="L803" s="84" t="b">
        <v>0</v>
      </c>
    </row>
    <row r="804" spans="1:12" ht="15">
      <c r="A804" s="84" t="s">
        <v>5081</v>
      </c>
      <c r="B804" s="84" t="s">
        <v>5031</v>
      </c>
      <c r="C804" s="84">
        <v>3</v>
      </c>
      <c r="D804" s="123">
        <v>0</v>
      </c>
      <c r="E804" s="123">
        <v>1.066946789630613</v>
      </c>
      <c r="F804" s="84" t="s">
        <v>3992</v>
      </c>
      <c r="G804" s="84" t="b">
        <v>0</v>
      </c>
      <c r="H804" s="84" t="b">
        <v>0</v>
      </c>
      <c r="I804" s="84" t="b">
        <v>0</v>
      </c>
      <c r="J804" s="84" t="b">
        <v>0</v>
      </c>
      <c r="K804" s="84" t="b">
        <v>0</v>
      </c>
      <c r="L804" s="84" t="b">
        <v>0</v>
      </c>
    </row>
    <row r="805" spans="1:12" ht="15">
      <c r="A805" s="84" t="s">
        <v>5031</v>
      </c>
      <c r="B805" s="84" t="s">
        <v>4979</v>
      </c>
      <c r="C805" s="84">
        <v>3</v>
      </c>
      <c r="D805" s="123">
        <v>0</v>
      </c>
      <c r="E805" s="123">
        <v>1.066946789630613</v>
      </c>
      <c r="F805" s="84" t="s">
        <v>3992</v>
      </c>
      <c r="G805" s="84" t="b">
        <v>0</v>
      </c>
      <c r="H805" s="84" t="b">
        <v>0</v>
      </c>
      <c r="I805" s="84" t="b">
        <v>0</v>
      </c>
      <c r="J805" s="84" t="b">
        <v>0</v>
      </c>
      <c r="K805" s="84" t="b">
        <v>0</v>
      </c>
      <c r="L805" s="84" t="b">
        <v>0</v>
      </c>
    </row>
    <row r="806" spans="1:12" ht="15">
      <c r="A806" s="84" t="s">
        <v>4979</v>
      </c>
      <c r="B806" s="84" t="s">
        <v>5032</v>
      </c>
      <c r="C806" s="84">
        <v>3</v>
      </c>
      <c r="D806" s="123">
        <v>0</v>
      </c>
      <c r="E806" s="123">
        <v>1.066946789630613</v>
      </c>
      <c r="F806" s="84" t="s">
        <v>3992</v>
      </c>
      <c r="G806" s="84" t="b">
        <v>0</v>
      </c>
      <c r="H806" s="84" t="b">
        <v>0</v>
      </c>
      <c r="I806" s="84" t="b">
        <v>0</v>
      </c>
      <c r="J806" s="84" t="b">
        <v>1</v>
      </c>
      <c r="K806" s="84" t="b">
        <v>0</v>
      </c>
      <c r="L806" s="84" t="b">
        <v>0</v>
      </c>
    </row>
    <row r="807" spans="1:12" ht="15">
      <c r="A807" s="84" t="s">
        <v>5032</v>
      </c>
      <c r="B807" s="84" t="s">
        <v>5004</v>
      </c>
      <c r="C807" s="84">
        <v>3</v>
      </c>
      <c r="D807" s="123">
        <v>0</v>
      </c>
      <c r="E807" s="123">
        <v>1.066946789630613</v>
      </c>
      <c r="F807" s="84" t="s">
        <v>3992</v>
      </c>
      <c r="G807" s="84" t="b">
        <v>1</v>
      </c>
      <c r="H807" s="84" t="b">
        <v>0</v>
      </c>
      <c r="I807" s="84" t="b">
        <v>0</v>
      </c>
      <c r="J807" s="84" t="b">
        <v>0</v>
      </c>
      <c r="K807" s="84" t="b">
        <v>0</v>
      </c>
      <c r="L807" s="84" t="b">
        <v>0</v>
      </c>
    </row>
    <row r="808" spans="1:12" ht="15">
      <c r="A808" s="84" t="s">
        <v>5004</v>
      </c>
      <c r="B808" s="84" t="s">
        <v>5033</v>
      </c>
      <c r="C808" s="84">
        <v>3</v>
      </c>
      <c r="D808" s="123">
        <v>0</v>
      </c>
      <c r="E808" s="123">
        <v>1.066946789630613</v>
      </c>
      <c r="F808" s="84" t="s">
        <v>3992</v>
      </c>
      <c r="G808" s="84" t="b">
        <v>0</v>
      </c>
      <c r="H808" s="84" t="b">
        <v>0</v>
      </c>
      <c r="I808" s="84" t="b">
        <v>0</v>
      </c>
      <c r="J808" s="84" t="b">
        <v>0</v>
      </c>
      <c r="K808" s="84" t="b">
        <v>0</v>
      </c>
      <c r="L808" s="84" t="b">
        <v>0</v>
      </c>
    </row>
    <row r="809" spans="1:12" ht="15">
      <c r="A809" s="84" t="s">
        <v>423</v>
      </c>
      <c r="B809" s="84" t="s">
        <v>5030</v>
      </c>
      <c r="C809" s="84">
        <v>2</v>
      </c>
      <c r="D809" s="123">
        <v>0.009267961002930591</v>
      </c>
      <c r="E809" s="123">
        <v>1.2430380486862944</v>
      </c>
      <c r="F809" s="84" t="s">
        <v>3992</v>
      </c>
      <c r="G809" s="84" t="b">
        <v>0</v>
      </c>
      <c r="H809" s="84" t="b">
        <v>0</v>
      </c>
      <c r="I809" s="84" t="b">
        <v>0</v>
      </c>
      <c r="J809" s="84" t="b">
        <v>0</v>
      </c>
      <c r="K809" s="84" t="b">
        <v>0</v>
      </c>
      <c r="L809" s="84" t="b">
        <v>0</v>
      </c>
    </row>
    <row r="810" spans="1:12" ht="15">
      <c r="A810" s="84" t="s">
        <v>511</v>
      </c>
      <c r="B810" s="84" t="s">
        <v>5103</v>
      </c>
      <c r="C810" s="84">
        <v>2</v>
      </c>
      <c r="D810" s="123">
        <v>0</v>
      </c>
      <c r="E810" s="123">
        <v>1.2304489213782739</v>
      </c>
      <c r="F810" s="84" t="s">
        <v>3995</v>
      </c>
      <c r="G810" s="84" t="b">
        <v>0</v>
      </c>
      <c r="H810" s="84" t="b">
        <v>0</v>
      </c>
      <c r="I810" s="84" t="b">
        <v>0</v>
      </c>
      <c r="J810" s="84" t="b">
        <v>0</v>
      </c>
      <c r="K810" s="84" t="b">
        <v>0</v>
      </c>
      <c r="L810" s="84" t="b">
        <v>0</v>
      </c>
    </row>
    <row r="811" spans="1:12" ht="15">
      <c r="A811" s="84" t="s">
        <v>5103</v>
      </c>
      <c r="B811" s="84" t="s">
        <v>5212</v>
      </c>
      <c r="C811" s="84">
        <v>2</v>
      </c>
      <c r="D811" s="123">
        <v>0</v>
      </c>
      <c r="E811" s="123">
        <v>1.2304489213782739</v>
      </c>
      <c r="F811" s="84" t="s">
        <v>3995</v>
      </c>
      <c r="G811" s="84" t="b">
        <v>0</v>
      </c>
      <c r="H811" s="84" t="b">
        <v>0</v>
      </c>
      <c r="I811" s="84" t="b">
        <v>0</v>
      </c>
      <c r="J811" s="84" t="b">
        <v>0</v>
      </c>
      <c r="K811" s="84" t="b">
        <v>0</v>
      </c>
      <c r="L811" s="84" t="b">
        <v>0</v>
      </c>
    </row>
    <row r="812" spans="1:12" ht="15">
      <c r="A812" s="84" t="s">
        <v>5212</v>
      </c>
      <c r="B812" s="84" t="s">
        <v>5104</v>
      </c>
      <c r="C812" s="84">
        <v>2</v>
      </c>
      <c r="D812" s="123">
        <v>0</v>
      </c>
      <c r="E812" s="123">
        <v>1.2304489213782739</v>
      </c>
      <c r="F812" s="84" t="s">
        <v>3995</v>
      </c>
      <c r="G812" s="84" t="b">
        <v>0</v>
      </c>
      <c r="H812" s="84" t="b">
        <v>0</v>
      </c>
      <c r="I812" s="84" t="b">
        <v>0</v>
      </c>
      <c r="J812" s="84" t="b">
        <v>0</v>
      </c>
      <c r="K812" s="84" t="b">
        <v>0</v>
      </c>
      <c r="L812" s="84" t="b">
        <v>0</v>
      </c>
    </row>
    <row r="813" spans="1:12" ht="15">
      <c r="A813" s="84" t="s">
        <v>5104</v>
      </c>
      <c r="B813" s="84" t="s">
        <v>5213</v>
      </c>
      <c r="C813" s="84">
        <v>2</v>
      </c>
      <c r="D813" s="123">
        <v>0</v>
      </c>
      <c r="E813" s="123">
        <v>1.2304489213782739</v>
      </c>
      <c r="F813" s="84" t="s">
        <v>3995</v>
      </c>
      <c r="G813" s="84" t="b">
        <v>0</v>
      </c>
      <c r="H813" s="84" t="b">
        <v>0</v>
      </c>
      <c r="I813" s="84" t="b">
        <v>0</v>
      </c>
      <c r="J813" s="84" t="b">
        <v>0</v>
      </c>
      <c r="K813" s="84" t="b">
        <v>0</v>
      </c>
      <c r="L813" s="84" t="b">
        <v>0</v>
      </c>
    </row>
    <row r="814" spans="1:12" ht="15">
      <c r="A814" s="84" t="s">
        <v>5213</v>
      </c>
      <c r="B814" s="84" t="s">
        <v>5044</v>
      </c>
      <c r="C814" s="84">
        <v>2</v>
      </c>
      <c r="D814" s="123">
        <v>0</v>
      </c>
      <c r="E814" s="123">
        <v>1.2304489213782739</v>
      </c>
      <c r="F814" s="84" t="s">
        <v>3995</v>
      </c>
      <c r="G814" s="84" t="b">
        <v>0</v>
      </c>
      <c r="H814" s="84" t="b">
        <v>0</v>
      </c>
      <c r="I814" s="84" t="b">
        <v>0</v>
      </c>
      <c r="J814" s="84" t="b">
        <v>0</v>
      </c>
      <c r="K814" s="84" t="b">
        <v>0</v>
      </c>
      <c r="L814" s="84" t="b">
        <v>0</v>
      </c>
    </row>
    <row r="815" spans="1:12" ht="15">
      <c r="A815" s="84" t="s">
        <v>5044</v>
      </c>
      <c r="B815" s="84" t="s">
        <v>5214</v>
      </c>
      <c r="C815" s="84">
        <v>2</v>
      </c>
      <c r="D815" s="123">
        <v>0</v>
      </c>
      <c r="E815" s="123">
        <v>1.2304489213782739</v>
      </c>
      <c r="F815" s="84" t="s">
        <v>3995</v>
      </c>
      <c r="G815" s="84" t="b">
        <v>0</v>
      </c>
      <c r="H815" s="84" t="b">
        <v>0</v>
      </c>
      <c r="I815" s="84" t="b">
        <v>0</v>
      </c>
      <c r="J815" s="84" t="b">
        <v>0</v>
      </c>
      <c r="K815" s="84" t="b">
        <v>0</v>
      </c>
      <c r="L815" s="84" t="b">
        <v>0</v>
      </c>
    </row>
    <row r="816" spans="1:12" ht="15">
      <c r="A816" s="84" t="s">
        <v>5214</v>
      </c>
      <c r="B816" s="84" t="s">
        <v>5215</v>
      </c>
      <c r="C816" s="84">
        <v>2</v>
      </c>
      <c r="D816" s="123">
        <v>0</v>
      </c>
      <c r="E816" s="123">
        <v>1.2304489213782739</v>
      </c>
      <c r="F816" s="84" t="s">
        <v>3995</v>
      </c>
      <c r="G816" s="84" t="b">
        <v>0</v>
      </c>
      <c r="H816" s="84" t="b">
        <v>0</v>
      </c>
      <c r="I816" s="84" t="b">
        <v>0</v>
      </c>
      <c r="J816" s="84" t="b">
        <v>0</v>
      </c>
      <c r="K816" s="84" t="b">
        <v>0</v>
      </c>
      <c r="L816" s="84" t="b">
        <v>0</v>
      </c>
    </row>
    <row r="817" spans="1:12" ht="15">
      <c r="A817" s="84" t="s">
        <v>5215</v>
      </c>
      <c r="B817" s="84" t="s">
        <v>5216</v>
      </c>
      <c r="C817" s="84">
        <v>2</v>
      </c>
      <c r="D817" s="123">
        <v>0</v>
      </c>
      <c r="E817" s="123">
        <v>1.2304489213782739</v>
      </c>
      <c r="F817" s="84" t="s">
        <v>3995</v>
      </c>
      <c r="G817" s="84" t="b">
        <v>0</v>
      </c>
      <c r="H817" s="84" t="b">
        <v>0</v>
      </c>
      <c r="I817" s="84" t="b">
        <v>0</v>
      </c>
      <c r="J817" s="84" t="b">
        <v>0</v>
      </c>
      <c r="K817" s="84" t="b">
        <v>0</v>
      </c>
      <c r="L817" s="84" t="b">
        <v>0</v>
      </c>
    </row>
    <row r="818" spans="1:12" ht="15">
      <c r="A818" s="84" t="s">
        <v>5060</v>
      </c>
      <c r="B818" s="84" t="s">
        <v>4116</v>
      </c>
      <c r="C818" s="84">
        <v>2</v>
      </c>
      <c r="D818" s="123">
        <v>0</v>
      </c>
      <c r="E818" s="123">
        <v>0.829303772831025</v>
      </c>
      <c r="F818" s="84" t="s">
        <v>3996</v>
      </c>
      <c r="G818" s="84" t="b">
        <v>0</v>
      </c>
      <c r="H818" s="84" t="b">
        <v>1</v>
      </c>
      <c r="I818" s="84" t="b">
        <v>0</v>
      </c>
      <c r="J818" s="84" t="b">
        <v>0</v>
      </c>
      <c r="K818" s="84" t="b">
        <v>0</v>
      </c>
      <c r="L818" s="84" t="b">
        <v>0</v>
      </c>
    </row>
    <row r="819" spans="1:12" ht="15">
      <c r="A819" s="84" t="s">
        <v>5038</v>
      </c>
      <c r="B819" s="84" t="s">
        <v>4155</v>
      </c>
      <c r="C819" s="84">
        <v>2</v>
      </c>
      <c r="D819" s="123">
        <v>0.0162718916575125</v>
      </c>
      <c r="E819" s="123">
        <v>1.2174839442139063</v>
      </c>
      <c r="F819" s="84" t="s">
        <v>3998</v>
      </c>
      <c r="G819" s="84" t="b">
        <v>0</v>
      </c>
      <c r="H819" s="84" t="b">
        <v>0</v>
      </c>
      <c r="I819" s="84" t="b">
        <v>0</v>
      </c>
      <c r="J819" s="84" t="b">
        <v>0</v>
      </c>
      <c r="K819" s="84" t="b">
        <v>0</v>
      </c>
      <c r="L819" s="84" t="b">
        <v>0</v>
      </c>
    </row>
    <row r="820" spans="1:12" ht="15">
      <c r="A820" s="84" t="s">
        <v>4155</v>
      </c>
      <c r="B820" s="84" t="s">
        <v>5283</v>
      </c>
      <c r="C820" s="84">
        <v>2</v>
      </c>
      <c r="D820" s="123">
        <v>0.0162718916575125</v>
      </c>
      <c r="E820" s="123">
        <v>1.2174839442139063</v>
      </c>
      <c r="F820" s="84" t="s">
        <v>3998</v>
      </c>
      <c r="G820" s="84" t="b">
        <v>0</v>
      </c>
      <c r="H820" s="84" t="b">
        <v>0</v>
      </c>
      <c r="I820" s="84" t="b">
        <v>0</v>
      </c>
      <c r="J820" s="84" t="b">
        <v>0</v>
      </c>
      <c r="K820" s="84" t="b">
        <v>0</v>
      </c>
      <c r="L820" s="84" t="b">
        <v>0</v>
      </c>
    </row>
    <row r="821" spans="1:12" ht="15">
      <c r="A821" s="84" t="s">
        <v>5283</v>
      </c>
      <c r="B821" s="84" t="s">
        <v>4987</v>
      </c>
      <c r="C821" s="84">
        <v>2</v>
      </c>
      <c r="D821" s="123">
        <v>0.0162718916575125</v>
      </c>
      <c r="E821" s="123">
        <v>1.2174839442139063</v>
      </c>
      <c r="F821" s="84" t="s">
        <v>3998</v>
      </c>
      <c r="G821" s="84" t="b">
        <v>0</v>
      </c>
      <c r="H821" s="84" t="b">
        <v>0</v>
      </c>
      <c r="I821" s="84" t="b">
        <v>0</v>
      </c>
      <c r="J821" s="84" t="b">
        <v>0</v>
      </c>
      <c r="K821" s="84" t="b">
        <v>0</v>
      </c>
      <c r="L821" s="84" t="b">
        <v>0</v>
      </c>
    </row>
    <row r="822" spans="1:12" ht="15">
      <c r="A822" s="84" t="s">
        <v>4987</v>
      </c>
      <c r="B822" s="84" t="s">
        <v>4116</v>
      </c>
      <c r="C822" s="84">
        <v>2</v>
      </c>
      <c r="D822" s="123">
        <v>0.0162718916575125</v>
      </c>
      <c r="E822" s="123">
        <v>0.9164539485499251</v>
      </c>
      <c r="F822" s="84" t="s">
        <v>3998</v>
      </c>
      <c r="G822" s="84" t="b">
        <v>0</v>
      </c>
      <c r="H822" s="84" t="b">
        <v>0</v>
      </c>
      <c r="I822" s="84" t="b">
        <v>0</v>
      </c>
      <c r="J822" s="84" t="b">
        <v>0</v>
      </c>
      <c r="K822" s="84" t="b">
        <v>0</v>
      </c>
      <c r="L822" s="84" t="b">
        <v>0</v>
      </c>
    </row>
    <row r="823" spans="1:12" ht="15">
      <c r="A823" s="84" t="s">
        <v>4116</v>
      </c>
      <c r="B823" s="84" t="s">
        <v>4124</v>
      </c>
      <c r="C823" s="84">
        <v>2</v>
      </c>
      <c r="D823" s="123">
        <v>0.0162718916575125</v>
      </c>
      <c r="E823" s="123">
        <v>0.9164539485499251</v>
      </c>
      <c r="F823" s="84" t="s">
        <v>3998</v>
      </c>
      <c r="G823" s="84" t="b">
        <v>0</v>
      </c>
      <c r="H823" s="84" t="b">
        <v>0</v>
      </c>
      <c r="I823" s="84" t="b">
        <v>0</v>
      </c>
      <c r="J823" s="84" t="b">
        <v>0</v>
      </c>
      <c r="K823" s="84" t="b">
        <v>0</v>
      </c>
      <c r="L823" s="84" t="b">
        <v>0</v>
      </c>
    </row>
    <row r="824" spans="1:12" ht="15">
      <c r="A824" s="84" t="s">
        <v>4124</v>
      </c>
      <c r="B824" s="84" t="s">
        <v>5019</v>
      </c>
      <c r="C824" s="84">
        <v>2</v>
      </c>
      <c r="D824" s="123">
        <v>0.0162718916575125</v>
      </c>
      <c r="E824" s="123">
        <v>1.2174839442139063</v>
      </c>
      <c r="F824" s="84" t="s">
        <v>3998</v>
      </c>
      <c r="G824" s="84" t="b">
        <v>0</v>
      </c>
      <c r="H824" s="84" t="b">
        <v>0</v>
      </c>
      <c r="I824" s="84" t="b">
        <v>0</v>
      </c>
      <c r="J824" s="84" t="b">
        <v>0</v>
      </c>
      <c r="K824" s="84" t="b">
        <v>0</v>
      </c>
      <c r="L824" s="84" t="b">
        <v>0</v>
      </c>
    </row>
    <row r="825" spans="1:12" ht="15">
      <c r="A825" s="84" t="s">
        <v>5019</v>
      </c>
      <c r="B825" s="84" t="s">
        <v>4163</v>
      </c>
      <c r="C825" s="84">
        <v>2</v>
      </c>
      <c r="D825" s="123">
        <v>0.0162718916575125</v>
      </c>
      <c r="E825" s="123">
        <v>1.2174839442139063</v>
      </c>
      <c r="F825" s="84" t="s">
        <v>3998</v>
      </c>
      <c r="G825" s="84" t="b">
        <v>0</v>
      </c>
      <c r="H825" s="84" t="b">
        <v>0</v>
      </c>
      <c r="I825" s="84" t="b">
        <v>0</v>
      </c>
      <c r="J825" s="84" t="b">
        <v>0</v>
      </c>
      <c r="K825" s="84" t="b">
        <v>0</v>
      </c>
      <c r="L825" s="84" t="b">
        <v>0</v>
      </c>
    </row>
    <row r="826" spans="1:12" ht="15">
      <c r="A826" s="84" t="s">
        <v>4163</v>
      </c>
      <c r="B826" s="84" t="s">
        <v>5284</v>
      </c>
      <c r="C826" s="84">
        <v>2</v>
      </c>
      <c r="D826" s="123">
        <v>0.0162718916575125</v>
      </c>
      <c r="E826" s="123">
        <v>1.2174839442139063</v>
      </c>
      <c r="F826" s="84" t="s">
        <v>3998</v>
      </c>
      <c r="G826" s="84" t="b">
        <v>0</v>
      </c>
      <c r="H826" s="84" t="b">
        <v>0</v>
      </c>
      <c r="I826" s="84" t="b">
        <v>0</v>
      </c>
      <c r="J826" s="84" t="b">
        <v>0</v>
      </c>
      <c r="K826" s="84" t="b">
        <v>1</v>
      </c>
      <c r="L826" s="84" t="b">
        <v>0</v>
      </c>
    </row>
    <row r="827" spans="1:12" ht="15">
      <c r="A827" s="84" t="s">
        <v>5284</v>
      </c>
      <c r="B827" s="84" t="s">
        <v>4116</v>
      </c>
      <c r="C827" s="84">
        <v>2</v>
      </c>
      <c r="D827" s="123">
        <v>0.0162718916575125</v>
      </c>
      <c r="E827" s="123">
        <v>0.9164539485499251</v>
      </c>
      <c r="F827" s="84" t="s">
        <v>3998</v>
      </c>
      <c r="G827" s="84" t="b">
        <v>0</v>
      </c>
      <c r="H827" s="84" t="b">
        <v>1</v>
      </c>
      <c r="I827" s="84" t="b">
        <v>0</v>
      </c>
      <c r="J827" s="84" t="b">
        <v>0</v>
      </c>
      <c r="K827" s="84" t="b">
        <v>0</v>
      </c>
      <c r="L827" s="84" t="b">
        <v>0</v>
      </c>
    </row>
    <row r="828" spans="1:12" ht="15">
      <c r="A828" s="84" t="s">
        <v>4116</v>
      </c>
      <c r="B828" s="84" t="s">
        <v>4147</v>
      </c>
      <c r="C828" s="84">
        <v>2</v>
      </c>
      <c r="D828" s="123">
        <v>0.0162718916575125</v>
      </c>
      <c r="E828" s="123">
        <v>0.9164539485499251</v>
      </c>
      <c r="F828" s="84" t="s">
        <v>3998</v>
      </c>
      <c r="G828" s="84" t="b">
        <v>0</v>
      </c>
      <c r="H828" s="84" t="b">
        <v>0</v>
      </c>
      <c r="I828" s="84" t="b">
        <v>0</v>
      </c>
      <c r="J828" s="84" t="b">
        <v>0</v>
      </c>
      <c r="K828" s="84" t="b">
        <v>1</v>
      </c>
      <c r="L828" s="84" t="b">
        <v>0</v>
      </c>
    </row>
    <row r="829" spans="1:12" ht="15">
      <c r="A829" s="84" t="s">
        <v>5141</v>
      </c>
      <c r="B829" s="84" t="s">
        <v>5142</v>
      </c>
      <c r="C829" s="84">
        <v>3</v>
      </c>
      <c r="D829" s="123">
        <v>0</v>
      </c>
      <c r="E829" s="123">
        <v>0.9852767431792936</v>
      </c>
      <c r="F829" s="84" t="s">
        <v>4004</v>
      </c>
      <c r="G829" s="84" t="b">
        <v>0</v>
      </c>
      <c r="H829" s="84" t="b">
        <v>0</v>
      </c>
      <c r="I829" s="84" t="b">
        <v>0</v>
      </c>
      <c r="J829" s="84" t="b">
        <v>0</v>
      </c>
      <c r="K829" s="84" t="b">
        <v>0</v>
      </c>
      <c r="L829" s="84" t="b">
        <v>0</v>
      </c>
    </row>
    <row r="830" spans="1:12" ht="15">
      <c r="A830" s="84" t="s">
        <v>5142</v>
      </c>
      <c r="B830" s="84" t="s">
        <v>5143</v>
      </c>
      <c r="C830" s="84">
        <v>3</v>
      </c>
      <c r="D830" s="123">
        <v>0</v>
      </c>
      <c r="E830" s="123">
        <v>0.9852767431792936</v>
      </c>
      <c r="F830" s="84" t="s">
        <v>4004</v>
      </c>
      <c r="G830" s="84" t="b">
        <v>0</v>
      </c>
      <c r="H830" s="84" t="b">
        <v>0</v>
      </c>
      <c r="I830" s="84" t="b">
        <v>0</v>
      </c>
      <c r="J830" s="84" t="b">
        <v>0</v>
      </c>
      <c r="K830" s="84" t="b">
        <v>0</v>
      </c>
      <c r="L830" s="84" t="b">
        <v>0</v>
      </c>
    </row>
    <row r="831" spans="1:12" ht="15">
      <c r="A831" s="84" t="s">
        <v>5143</v>
      </c>
      <c r="B831" s="84" t="s">
        <v>5041</v>
      </c>
      <c r="C831" s="84">
        <v>3</v>
      </c>
      <c r="D831" s="123">
        <v>0</v>
      </c>
      <c r="E831" s="123">
        <v>0.9852767431792936</v>
      </c>
      <c r="F831" s="84" t="s">
        <v>4004</v>
      </c>
      <c r="G831" s="84" t="b">
        <v>0</v>
      </c>
      <c r="H831" s="84" t="b">
        <v>0</v>
      </c>
      <c r="I831" s="84" t="b">
        <v>0</v>
      </c>
      <c r="J831" s="84" t="b">
        <v>0</v>
      </c>
      <c r="K831" s="84" t="b">
        <v>0</v>
      </c>
      <c r="L831" s="84" t="b">
        <v>0</v>
      </c>
    </row>
    <row r="832" spans="1:12" ht="15">
      <c r="A832" s="84" t="s">
        <v>5041</v>
      </c>
      <c r="B832" s="84" t="s">
        <v>4970</v>
      </c>
      <c r="C832" s="84">
        <v>3</v>
      </c>
      <c r="D832" s="123">
        <v>0</v>
      </c>
      <c r="E832" s="123">
        <v>0.9852767431792936</v>
      </c>
      <c r="F832" s="84" t="s">
        <v>4004</v>
      </c>
      <c r="G832" s="84" t="b">
        <v>0</v>
      </c>
      <c r="H832" s="84" t="b">
        <v>0</v>
      </c>
      <c r="I832" s="84" t="b">
        <v>0</v>
      </c>
      <c r="J832" s="84" t="b">
        <v>0</v>
      </c>
      <c r="K832" s="84" t="b">
        <v>0</v>
      </c>
      <c r="L832" s="84" t="b">
        <v>0</v>
      </c>
    </row>
    <row r="833" spans="1:12" ht="15">
      <c r="A833" s="84" t="s">
        <v>4970</v>
      </c>
      <c r="B833" s="84" t="s">
        <v>5010</v>
      </c>
      <c r="C833" s="84">
        <v>3</v>
      </c>
      <c r="D833" s="123">
        <v>0</v>
      </c>
      <c r="E833" s="123">
        <v>0.9852767431792936</v>
      </c>
      <c r="F833" s="84" t="s">
        <v>4004</v>
      </c>
      <c r="G833" s="84" t="b">
        <v>0</v>
      </c>
      <c r="H833" s="84" t="b">
        <v>0</v>
      </c>
      <c r="I833" s="84" t="b">
        <v>0</v>
      </c>
      <c r="J833" s="84" t="b">
        <v>0</v>
      </c>
      <c r="K833" s="84" t="b">
        <v>0</v>
      </c>
      <c r="L833" s="84" t="b">
        <v>0</v>
      </c>
    </row>
    <row r="834" spans="1:12" ht="15">
      <c r="A834" s="84" t="s">
        <v>5010</v>
      </c>
      <c r="B834" s="84" t="s">
        <v>4214</v>
      </c>
      <c r="C834" s="84">
        <v>3</v>
      </c>
      <c r="D834" s="123">
        <v>0</v>
      </c>
      <c r="E834" s="123">
        <v>0.9852767431792936</v>
      </c>
      <c r="F834" s="84" t="s">
        <v>4004</v>
      </c>
      <c r="G834" s="84" t="b">
        <v>0</v>
      </c>
      <c r="H834" s="84" t="b">
        <v>0</v>
      </c>
      <c r="I834" s="84" t="b">
        <v>0</v>
      </c>
      <c r="J834" s="84" t="b">
        <v>0</v>
      </c>
      <c r="K834" s="84" t="b">
        <v>0</v>
      </c>
      <c r="L834" s="84" t="b">
        <v>0</v>
      </c>
    </row>
    <row r="835" spans="1:12" ht="15">
      <c r="A835" s="84" t="s">
        <v>4214</v>
      </c>
      <c r="B835" s="84" t="s">
        <v>4180</v>
      </c>
      <c r="C835" s="84">
        <v>3</v>
      </c>
      <c r="D835" s="123">
        <v>0</v>
      </c>
      <c r="E835" s="123">
        <v>0.9852767431792936</v>
      </c>
      <c r="F835" s="84" t="s">
        <v>4004</v>
      </c>
      <c r="G835" s="84" t="b">
        <v>0</v>
      </c>
      <c r="H835" s="84" t="b">
        <v>0</v>
      </c>
      <c r="I835" s="84" t="b">
        <v>0</v>
      </c>
      <c r="J835" s="84" t="b">
        <v>0</v>
      </c>
      <c r="K835" s="84" t="b">
        <v>0</v>
      </c>
      <c r="L835" s="84" t="b">
        <v>0</v>
      </c>
    </row>
    <row r="836" spans="1:12" ht="15">
      <c r="A836" s="84" t="s">
        <v>4180</v>
      </c>
      <c r="B836" s="84" t="s">
        <v>4116</v>
      </c>
      <c r="C836" s="84">
        <v>3</v>
      </c>
      <c r="D836" s="123">
        <v>0</v>
      </c>
      <c r="E836" s="123">
        <v>0.9852767431792936</v>
      </c>
      <c r="F836" s="84" t="s">
        <v>4004</v>
      </c>
      <c r="G836" s="84" t="b">
        <v>0</v>
      </c>
      <c r="H836" s="84" t="b">
        <v>0</v>
      </c>
      <c r="I836" s="84" t="b">
        <v>0</v>
      </c>
      <c r="J836" s="84" t="b">
        <v>0</v>
      </c>
      <c r="K836" s="84" t="b">
        <v>0</v>
      </c>
      <c r="L836" s="84" t="b">
        <v>0</v>
      </c>
    </row>
    <row r="837" spans="1:12" ht="15">
      <c r="A837" s="84" t="s">
        <v>4116</v>
      </c>
      <c r="B837" s="84" t="s">
        <v>4147</v>
      </c>
      <c r="C837" s="84">
        <v>3</v>
      </c>
      <c r="D837" s="123">
        <v>0</v>
      </c>
      <c r="E837" s="123">
        <v>0.9852767431792936</v>
      </c>
      <c r="F837" s="84" t="s">
        <v>4004</v>
      </c>
      <c r="G837" s="84" t="b">
        <v>0</v>
      </c>
      <c r="H837" s="84" t="b">
        <v>0</v>
      </c>
      <c r="I837" s="84" t="b">
        <v>0</v>
      </c>
      <c r="J837" s="84" t="b">
        <v>0</v>
      </c>
      <c r="K837" s="84" t="b">
        <v>1</v>
      </c>
      <c r="L837" s="84" t="b">
        <v>0</v>
      </c>
    </row>
    <row r="838" spans="1:12" ht="15">
      <c r="A838" s="84" t="s">
        <v>292</v>
      </c>
      <c r="B838" s="84" t="s">
        <v>5141</v>
      </c>
      <c r="C838" s="84">
        <v>2</v>
      </c>
      <c r="D838" s="123">
        <v>0.011005703690980077</v>
      </c>
      <c r="E838" s="123">
        <v>1.161368002234975</v>
      </c>
      <c r="F838" s="84" t="s">
        <v>4004</v>
      </c>
      <c r="G838" s="84" t="b">
        <v>0</v>
      </c>
      <c r="H838" s="84" t="b">
        <v>0</v>
      </c>
      <c r="I838" s="84" t="b">
        <v>0</v>
      </c>
      <c r="J838" s="84" t="b">
        <v>0</v>
      </c>
      <c r="K838" s="84" t="b">
        <v>0</v>
      </c>
      <c r="L838" s="84" t="b">
        <v>0</v>
      </c>
    </row>
    <row r="839" spans="1:12" ht="15">
      <c r="A839" s="84" t="s">
        <v>4964</v>
      </c>
      <c r="B839" s="84" t="s">
        <v>4116</v>
      </c>
      <c r="C839" s="84">
        <v>2</v>
      </c>
      <c r="D839" s="123">
        <v>0.02617652136208532</v>
      </c>
      <c r="E839" s="123">
        <v>0.9999999999999999</v>
      </c>
      <c r="F839" s="84" t="s">
        <v>4005</v>
      </c>
      <c r="G839" s="84" t="b">
        <v>0</v>
      </c>
      <c r="H839" s="84" t="b">
        <v>0</v>
      </c>
      <c r="I839" s="84" t="b">
        <v>0</v>
      </c>
      <c r="J839" s="84" t="b">
        <v>0</v>
      </c>
      <c r="K839" s="84" t="b">
        <v>0</v>
      </c>
      <c r="L839" s="84" t="b">
        <v>0</v>
      </c>
    </row>
    <row r="840" spans="1:12" ht="15">
      <c r="A840" s="84" t="s">
        <v>4116</v>
      </c>
      <c r="B840" s="84" t="s">
        <v>4147</v>
      </c>
      <c r="C840" s="84">
        <v>2</v>
      </c>
      <c r="D840" s="123">
        <v>0.02617652136208532</v>
      </c>
      <c r="E840" s="123">
        <v>0.9999999999999999</v>
      </c>
      <c r="F840" s="84" t="s">
        <v>4005</v>
      </c>
      <c r="G840" s="84" t="b">
        <v>0</v>
      </c>
      <c r="H840" s="84" t="b">
        <v>0</v>
      </c>
      <c r="I840" s="84" t="b">
        <v>0</v>
      </c>
      <c r="J840" s="84" t="b">
        <v>0</v>
      </c>
      <c r="K840" s="84" t="b">
        <v>1</v>
      </c>
      <c r="L840" s="84" t="b">
        <v>0</v>
      </c>
    </row>
    <row r="841" spans="1:12" ht="15">
      <c r="A841" s="84" t="s">
        <v>4147</v>
      </c>
      <c r="B841" s="84" t="s">
        <v>5330</v>
      </c>
      <c r="C841" s="84">
        <v>2</v>
      </c>
      <c r="D841" s="123">
        <v>0.02617652136208532</v>
      </c>
      <c r="E841" s="123">
        <v>0.9999999999999999</v>
      </c>
      <c r="F841" s="84" t="s">
        <v>4005</v>
      </c>
      <c r="G841" s="84" t="b">
        <v>0</v>
      </c>
      <c r="H841" s="84" t="b">
        <v>1</v>
      </c>
      <c r="I841" s="84" t="b">
        <v>0</v>
      </c>
      <c r="J841" s="84" t="b">
        <v>0</v>
      </c>
      <c r="K841" s="84" t="b">
        <v>1</v>
      </c>
      <c r="L841" s="84" t="b">
        <v>0</v>
      </c>
    </row>
    <row r="842" spans="1:12" ht="15">
      <c r="A842" s="84" t="s">
        <v>5330</v>
      </c>
      <c r="B842" s="84" t="s">
        <v>4937</v>
      </c>
      <c r="C842" s="84">
        <v>2</v>
      </c>
      <c r="D842" s="123">
        <v>0.02617652136208532</v>
      </c>
      <c r="E842" s="123">
        <v>0.9999999999999999</v>
      </c>
      <c r="F842" s="84" t="s">
        <v>4005</v>
      </c>
      <c r="G842" s="84" t="b">
        <v>0</v>
      </c>
      <c r="H842" s="84" t="b">
        <v>1</v>
      </c>
      <c r="I842" s="84" t="b">
        <v>0</v>
      </c>
      <c r="J842" s="84" t="b">
        <v>0</v>
      </c>
      <c r="K842" s="84" t="b">
        <v>0</v>
      </c>
      <c r="L842" s="84" t="b">
        <v>0</v>
      </c>
    </row>
    <row r="843" spans="1:12" ht="15">
      <c r="A843" s="84" t="s">
        <v>4937</v>
      </c>
      <c r="B843" s="84" t="s">
        <v>280</v>
      </c>
      <c r="C843" s="84">
        <v>2</v>
      </c>
      <c r="D843" s="123">
        <v>0.02617652136208532</v>
      </c>
      <c r="E843" s="123">
        <v>0.9999999999999999</v>
      </c>
      <c r="F843" s="84" t="s">
        <v>4005</v>
      </c>
      <c r="G843" s="84" t="b">
        <v>0</v>
      </c>
      <c r="H843" s="84" t="b">
        <v>0</v>
      </c>
      <c r="I843" s="84" t="b">
        <v>0</v>
      </c>
      <c r="J843" s="84" t="b">
        <v>0</v>
      </c>
      <c r="K843" s="84" t="b">
        <v>0</v>
      </c>
      <c r="L843" s="84" t="b">
        <v>0</v>
      </c>
    </row>
    <row r="844" spans="1:12" ht="15">
      <c r="A844" s="84" t="s">
        <v>280</v>
      </c>
      <c r="B844" s="84" t="s">
        <v>5331</v>
      </c>
      <c r="C844" s="84">
        <v>2</v>
      </c>
      <c r="D844" s="123">
        <v>0.02617652136208532</v>
      </c>
      <c r="E844" s="123">
        <v>0.9999999999999999</v>
      </c>
      <c r="F844" s="84" t="s">
        <v>4005</v>
      </c>
      <c r="G844" s="84" t="b">
        <v>0</v>
      </c>
      <c r="H844" s="84" t="b">
        <v>0</v>
      </c>
      <c r="I844" s="84" t="b">
        <v>0</v>
      </c>
      <c r="J844" s="84" t="b">
        <v>0</v>
      </c>
      <c r="K844" s="84" t="b">
        <v>0</v>
      </c>
      <c r="L844" s="84" t="b">
        <v>0</v>
      </c>
    </row>
    <row r="845" spans="1:12" ht="15">
      <c r="A845" s="84" t="s">
        <v>5331</v>
      </c>
      <c r="B845" s="84" t="s">
        <v>5332</v>
      </c>
      <c r="C845" s="84">
        <v>2</v>
      </c>
      <c r="D845" s="123">
        <v>0.02617652136208532</v>
      </c>
      <c r="E845" s="123">
        <v>0.9999999999999999</v>
      </c>
      <c r="F845" s="84" t="s">
        <v>4005</v>
      </c>
      <c r="G845" s="84" t="b">
        <v>0</v>
      </c>
      <c r="H845" s="84" t="b">
        <v>0</v>
      </c>
      <c r="I845" s="84" t="b">
        <v>0</v>
      </c>
      <c r="J845" s="84" t="b">
        <v>0</v>
      </c>
      <c r="K845" s="84" t="b">
        <v>0</v>
      </c>
      <c r="L845" s="84" t="b">
        <v>0</v>
      </c>
    </row>
    <row r="846" spans="1:12" ht="15">
      <c r="A846" s="84" t="s">
        <v>5051</v>
      </c>
      <c r="B846" s="84" t="s">
        <v>5016</v>
      </c>
      <c r="C846" s="84">
        <v>3</v>
      </c>
      <c r="D846" s="123">
        <v>0</v>
      </c>
      <c r="E846" s="123">
        <v>0.7533276666586114</v>
      </c>
      <c r="F846" s="84" t="s">
        <v>4007</v>
      </c>
      <c r="G846" s="84" t="b">
        <v>0</v>
      </c>
      <c r="H846" s="84" t="b">
        <v>0</v>
      </c>
      <c r="I846" s="84" t="b">
        <v>0</v>
      </c>
      <c r="J846" s="84" t="b">
        <v>0</v>
      </c>
      <c r="K846" s="84" t="b">
        <v>0</v>
      </c>
      <c r="L846" s="84" t="b">
        <v>0</v>
      </c>
    </row>
    <row r="847" spans="1:12" ht="15">
      <c r="A847" s="84" t="s">
        <v>5016</v>
      </c>
      <c r="B847" s="84" t="s">
        <v>5148</v>
      </c>
      <c r="C847" s="84">
        <v>3</v>
      </c>
      <c r="D847" s="123">
        <v>0</v>
      </c>
      <c r="E847" s="123">
        <v>0.7533276666586114</v>
      </c>
      <c r="F847" s="84" t="s">
        <v>4007</v>
      </c>
      <c r="G847" s="84" t="b">
        <v>0</v>
      </c>
      <c r="H847" s="84" t="b">
        <v>0</v>
      </c>
      <c r="I847" s="84" t="b">
        <v>0</v>
      </c>
      <c r="J847" s="84" t="b">
        <v>0</v>
      </c>
      <c r="K847" s="84" t="b">
        <v>0</v>
      </c>
      <c r="L847" s="84" t="b">
        <v>0</v>
      </c>
    </row>
    <row r="848" spans="1:12" ht="15">
      <c r="A848" s="84" t="s">
        <v>5148</v>
      </c>
      <c r="B848" s="84" t="s">
        <v>4149</v>
      </c>
      <c r="C848" s="84">
        <v>3</v>
      </c>
      <c r="D848" s="123">
        <v>0</v>
      </c>
      <c r="E848" s="123">
        <v>0.7533276666586114</v>
      </c>
      <c r="F848" s="84" t="s">
        <v>4007</v>
      </c>
      <c r="G848" s="84" t="b">
        <v>0</v>
      </c>
      <c r="H848" s="84" t="b">
        <v>0</v>
      </c>
      <c r="I848" s="84" t="b">
        <v>0</v>
      </c>
      <c r="J848" s="84" t="b">
        <v>0</v>
      </c>
      <c r="K848" s="84" t="b">
        <v>0</v>
      </c>
      <c r="L848" s="84" t="b">
        <v>0</v>
      </c>
    </row>
    <row r="849" spans="1:12" ht="15">
      <c r="A849" s="84" t="s">
        <v>4149</v>
      </c>
      <c r="B849" s="84" t="s">
        <v>4116</v>
      </c>
      <c r="C849" s="84">
        <v>3</v>
      </c>
      <c r="D849" s="123">
        <v>0</v>
      </c>
      <c r="E849" s="123">
        <v>0.7533276666586114</v>
      </c>
      <c r="F849" s="84" t="s">
        <v>4007</v>
      </c>
      <c r="G849" s="84" t="b">
        <v>0</v>
      </c>
      <c r="H849" s="84" t="b">
        <v>0</v>
      </c>
      <c r="I849" s="84" t="b">
        <v>0</v>
      </c>
      <c r="J849" s="84" t="b">
        <v>0</v>
      </c>
      <c r="K849" s="84" t="b">
        <v>0</v>
      </c>
      <c r="L849" s="84" t="b">
        <v>0</v>
      </c>
    </row>
    <row r="850" spans="1:12" ht="15">
      <c r="A850" s="84" t="s">
        <v>4116</v>
      </c>
      <c r="B850" s="84" t="s">
        <v>5149</v>
      </c>
      <c r="C850" s="84">
        <v>3</v>
      </c>
      <c r="D850" s="123">
        <v>0</v>
      </c>
      <c r="E850" s="123">
        <v>0.7533276666586114</v>
      </c>
      <c r="F850" s="84" t="s">
        <v>4007</v>
      </c>
      <c r="G850" s="84" t="b">
        <v>0</v>
      </c>
      <c r="H850" s="84" t="b">
        <v>0</v>
      </c>
      <c r="I850" s="84" t="b">
        <v>0</v>
      </c>
      <c r="J850" s="84" t="b">
        <v>0</v>
      </c>
      <c r="K850" s="84" t="b">
        <v>1</v>
      </c>
      <c r="L850" s="84" t="b">
        <v>0</v>
      </c>
    </row>
    <row r="851" spans="1:12" ht="15">
      <c r="A851" s="84" t="s">
        <v>260</v>
      </c>
      <c r="B851" s="84" t="s">
        <v>5051</v>
      </c>
      <c r="C851" s="84">
        <v>2</v>
      </c>
      <c r="D851" s="123">
        <v>0.017609125905568124</v>
      </c>
      <c r="E851" s="123">
        <v>0.9294189257142927</v>
      </c>
      <c r="F851" s="84" t="s">
        <v>4007</v>
      </c>
      <c r="G851" s="84" t="b">
        <v>0</v>
      </c>
      <c r="H851" s="84" t="b">
        <v>0</v>
      </c>
      <c r="I851" s="84" t="b">
        <v>0</v>
      </c>
      <c r="J851" s="84" t="b">
        <v>0</v>
      </c>
      <c r="K851" s="84" t="b">
        <v>0</v>
      </c>
      <c r="L851" s="84" t="b">
        <v>0</v>
      </c>
    </row>
    <row r="852" spans="1:12" ht="15">
      <c r="A852" s="84" t="s">
        <v>5350</v>
      </c>
      <c r="B852" s="84" t="s">
        <v>4997</v>
      </c>
      <c r="C852" s="84">
        <v>2</v>
      </c>
      <c r="D852" s="123">
        <v>0</v>
      </c>
      <c r="E852" s="123">
        <v>1.0280287236002434</v>
      </c>
      <c r="F852" s="84" t="s">
        <v>4008</v>
      </c>
      <c r="G852" s="84" t="b">
        <v>0</v>
      </c>
      <c r="H852" s="84" t="b">
        <v>0</v>
      </c>
      <c r="I852" s="84" t="b">
        <v>0</v>
      </c>
      <c r="J852" s="84" t="b">
        <v>0</v>
      </c>
      <c r="K852" s="84" t="b">
        <v>0</v>
      </c>
      <c r="L852" s="84" t="b">
        <v>0</v>
      </c>
    </row>
    <row r="853" spans="1:12" ht="15">
      <c r="A853" s="84" t="s">
        <v>4147</v>
      </c>
      <c r="B853" s="84" t="s">
        <v>5155</v>
      </c>
      <c r="C853" s="84">
        <v>2</v>
      </c>
      <c r="D853" s="123">
        <v>0</v>
      </c>
      <c r="E853" s="123">
        <v>1.2174839442139063</v>
      </c>
      <c r="F853" s="84" t="s">
        <v>4011</v>
      </c>
      <c r="G853" s="84" t="b">
        <v>0</v>
      </c>
      <c r="H853" s="84" t="b">
        <v>1</v>
      </c>
      <c r="I853" s="84" t="b">
        <v>0</v>
      </c>
      <c r="J853" s="84" t="b">
        <v>0</v>
      </c>
      <c r="K853" s="84" t="b">
        <v>0</v>
      </c>
      <c r="L853" s="84" t="b">
        <v>0</v>
      </c>
    </row>
    <row r="854" spans="1:12" ht="15">
      <c r="A854" s="84" t="s">
        <v>5155</v>
      </c>
      <c r="B854" s="84" t="s">
        <v>5156</v>
      </c>
      <c r="C854" s="84">
        <v>2</v>
      </c>
      <c r="D854" s="123">
        <v>0</v>
      </c>
      <c r="E854" s="123">
        <v>1.2174839442139063</v>
      </c>
      <c r="F854" s="84" t="s">
        <v>4011</v>
      </c>
      <c r="G854" s="84" t="b">
        <v>0</v>
      </c>
      <c r="H854" s="84" t="b">
        <v>0</v>
      </c>
      <c r="I854" s="84" t="b">
        <v>0</v>
      </c>
      <c r="J854" s="84" t="b">
        <v>0</v>
      </c>
      <c r="K854" s="84" t="b">
        <v>0</v>
      </c>
      <c r="L854" s="84" t="b">
        <v>0</v>
      </c>
    </row>
    <row r="855" spans="1:12" ht="15">
      <c r="A855" s="84" t="s">
        <v>5156</v>
      </c>
      <c r="B855" s="84" t="s">
        <v>5157</v>
      </c>
      <c r="C855" s="84">
        <v>2</v>
      </c>
      <c r="D855" s="123">
        <v>0</v>
      </c>
      <c r="E855" s="123">
        <v>1.2174839442139063</v>
      </c>
      <c r="F855" s="84" t="s">
        <v>4011</v>
      </c>
      <c r="G855" s="84" t="b">
        <v>0</v>
      </c>
      <c r="H855" s="84" t="b">
        <v>0</v>
      </c>
      <c r="I855" s="84" t="b">
        <v>0</v>
      </c>
      <c r="J855" s="84" t="b">
        <v>0</v>
      </c>
      <c r="K855" s="84" t="b">
        <v>0</v>
      </c>
      <c r="L855" s="84" t="b">
        <v>0</v>
      </c>
    </row>
    <row r="856" spans="1:12" ht="15">
      <c r="A856" s="84" t="s">
        <v>5157</v>
      </c>
      <c r="B856" s="84" t="s">
        <v>5158</v>
      </c>
      <c r="C856" s="84">
        <v>2</v>
      </c>
      <c r="D856" s="123">
        <v>0</v>
      </c>
      <c r="E856" s="123">
        <v>1.2174839442139063</v>
      </c>
      <c r="F856" s="84" t="s">
        <v>4011</v>
      </c>
      <c r="G856" s="84" t="b">
        <v>0</v>
      </c>
      <c r="H856" s="84" t="b">
        <v>0</v>
      </c>
      <c r="I856" s="84" t="b">
        <v>0</v>
      </c>
      <c r="J856" s="84" t="b">
        <v>0</v>
      </c>
      <c r="K856" s="84" t="b">
        <v>0</v>
      </c>
      <c r="L856" s="84" t="b">
        <v>0</v>
      </c>
    </row>
    <row r="857" spans="1:12" ht="15">
      <c r="A857" s="84" t="s">
        <v>5158</v>
      </c>
      <c r="B857" s="84" t="s">
        <v>5026</v>
      </c>
      <c r="C857" s="84">
        <v>2</v>
      </c>
      <c r="D857" s="123">
        <v>0</v>
      </c>
      <c r="E857" s="123">
        <v>0.9164539485499251</v>
      </c>
      <c r="F857" s="84" t="s">
        <v>4011</v>
      </c>
      <c r="G857" s="84" t="b">
        <v>0</v>
      </c>
      <c r="H857" s="84" t="b">
        <v>0</v>
      </c>
      <c r="I857" s="84" t="b">
        <v>0</v>
      </c>
      <c r="J857" s="84" t="b">
        <v>0</v>
      </c>
      <c r="K857" s="84" t="b">
        <v>0</v>
      </c>
      <c r="L857" s="84" t="b">
        <v>0</v>
      </c>
    </row>
    <row r="858" spans="1:12" ht="15">
      <c r="A858" s="84" t="s">
        <v>5026</v>
      </c>
      <c r="B858" s="84" t="s">
        <v>4936</v>
      </c>
      <c r="C858" s="84">
        <v>2</v>
      </c>
      <c r="D858" s="123">
        <v>0</v>
      </c>
      <c r="E858" s="123">
        <v>0.9164539485499251</v>
      </c>
      <c r="F858" s="84" t="s">
        <v>4011</v>
      </c>
      <c r="G858" s="84" t="b">
        <v>0</v>
      </c>
      <c r="H858" s="84" t="b">
        <v>0</v>
      </c>
      <c r="I858" s="84" t="b">
        <v>0</v>
      </c>
      <c r="J858" s="84" t="b">
        <v>0</v>
      </c>
      <c r="K858" s="84" t="b">
        <v>0</v>
      </c>
      <c r="L858" s="84" t="b">
        <v>0</v>
      </c>
    </row>
    <row r="859" spans="1:12" ht="15">
      <c r="A859" s="84" t="s">
        <v>4936</v>
      </c>
      <c r="B859" s="84" t="s">
        <v>5159</v>
      </c>
      <c r="C859" s="84">
        <v>2</v>
      </c>
      <c r="D859" s="123">
        <v>0</v>
      </c>
      <c r="E859" s="123">
        <v>1.2174839442139063</v>
      </c>
      <c r="F859" s="84" t="s">
        <v>4011</v>
      </c>
      <c r="G859" s="84" t="b">
        <v>0</v>
      </c>
      <c r="H859" s="84" t="b">
        <v>0</v>
      </c>
      <c r="I859" s="84" t="b">
        <v>0</v>
      </c>
      <c r="J859" s="84" t="b">
        <v>0</v>
      </c>
      <c r="K859" s="84" t="b">
        <v>0</v>
      </c>
      <c r="L859" s="84" t="b">
        <v>0</v>
      </c>
    </row>
    <row r="860" spans="1:12" ht="15">
      <c r="A860" s="84" t="s">
        <v>5159</v>
      </c>
      <c r="B860" s="84" t="s">
        <v>5160</v>
      </c>
      <c r="C860" s="84">
        <v>2</v>
      </c>
      <c r="D860" s="123">
        <v>0</v>
      </c>
      <c r="E860" s="123">
        <v>1.2174839442139063</v>
      </c>
      <c r="F860" s="84" t="s">
        <v>4011</v>
      </c>
      <c r="G860" s="84" t="b">
        <v>0</v>
      </c>
      <c r="H860" s="84" t="b">
        <v>0</v>
      </c>
      <c r="I860" s="84" t="b">
        <v>0</v>
      </c>
      <c r="J860" s="84" t="b">
        <v>0</v>
      </c>
      <c r="K860" s="84" t="b">
        <v>0</v>
      </c>
      <c r="L860" s="84" t="b">
        <v>0</v>
      </c>
    </row>
    <row r="861" spans="1:12" ht="15">
      <c r="A861" s="84" t="s">
        <v>5160</v>
      </c>
      <c r="B861" s="84" t="s">
        <v>5161</v>
      </c>
      <c r="C861" s="84">
        <v>2</v>
      </c>
      <c r="D861" s="123">
        <v>0</v>
      </c>
      <c r="E861" s="123">
        <v>1.2174839442139063</v>
      </c>
      <c r="F861" s="84" t="s">
        <v>4011</v>
      </c>
      <c r="G861" s="84" t="b">
        <v>0</v>
      </c>
      <c r="H861" s="84" t="b">
        <v>0</v>
      </c>
      <c r="I861" s="84" t="b">
        <v>0</v>
      </c>
      <c r="J861" s="84" t="b">
        <v>0</v>
      </c>
      <c r="K861" s="84" t="b">
        <v>0</v>
      </c>
      <c r="L861" s="84" t="b">
        <v>0</v>
      </c>
    </row>
    <row r="862" spans="1:12" ht="15">
      <c r="A862" s="84" t="s">
        <v>5161</v>
      </c>
      <c r="B862" s="84" t="s">
        <v>5026</v>
      </c>
      <c r="C862" s="84">
        <v>2</v>
      </c>
      <c r="D862" s="123">
        <v>0</v>
      </c>
      <c r="E862" s="123">
        <v>0.9164539485499251</v>
      </c>
      <c r="F862" s="84" t="s">
        <v>4011</v>
      </c>
      <c r="G862" s="84" t="b">
        <v>0</v>
      </c>
      <c r="H862" s="84" t="b">
        <v>0</v>
      </c>
      <c r="I862" s="84" t="b">
        <v>0</v>
      </c>
      <c r="J862" s="84" t="b">
        <v>0</v>
      </c>
      <c r="K862" s="84" t="b">
        <v>0</v>
      </c>
      <c r="L862" s="84" t="b">
        <v>0</v>
      </c>
    </row>
    <row r="863" spans="1:12" ht="15">
      <c r="A863" s="84" t="s">
        <v>5026</v>
      </c>
      <c r="B863" s="84" t="s">
        <v>5162</v>
      </c>
      <c r="C863" s="84">
        <v>2</v>
      </c>
      <c r="D863" s="123">
        <v>0</v>
      </c>
      <c r="E863" s="123">
        <v>0.9164539485499251</v>
      </c>
      <c r="F863" s="84" t="s">
        <v>4011</v>
      </c>
      <c r="G863" s="84" t="b">
        <v>0</v>
      </c>
      <c r="H863" s="84" t="b">
        <v>0</v>
      </c>
      <c r="I863" s="84" t="b">
        <v>0</v>
      </c>
      <c r="J863" s="84" t="b">
        <v>0</v>
      </c>
      <c r="K863" s="84" t="b">
        <v>0</v>
      </c>
      <c r="L863" s="84" t="b">
        <v>0</v>
      </c>
    </row>
    <row r="864" spans="1:12" ht="15">
      <c r="A864" s="84" t="s">
        <v>5162</v>
      </c>
      <c r="B864" s="84" t="s">
        <v>5163</v>
      </c>
      <c r="C864" s="84">
        <v>2</v>
      </c>
      <c r="D864" s="123">
        <v>0</v>
      </c>
      <c r="E864" s="123">
        <v>1.2174839442139063</v>
      </c>
      <c r="F864" s="84" t="s">
        <v>4011</v>
      </c>
      <c r="G864" s="84" t="b">
        <v>0</v>
      </c>
      <c r="H864" s="84" t="b">
        <v>0</v>
      </c>
      <c r="I864" s="84" t="b">
        <v>0</v>
      </c>
      <c r="J864" s="84" t="b">
        <v>0</v>
      </c>
      <c r="K864" s="84" t="b">
        <v>0</v>
      </c>
      <c r="L864" s="84" t="b">
        <v>0</v>
      </c>
    </row>
    <row r="865" spans="1:12" ht="15">
      <c r="A865" s="84" t="s">
        <v>5163</v>
      </c>
      <c r="B865" s="84" t="s">
        <v>5164</v>
      </c>
      <c r="C865" s="84">
        <v>2</v>
      </c>
      <c r="D865" s="123">
        <v>0</v>
      </c>
      <c r="E865" s="123">
        <v>1.2174839442139063</v>
      </c>
      <c r="F865" s="84" t="s">
        <v>4011</v>
      </c>
      <c r="G865" s="84" t="b">
        <v>0</v>
      </c>
      <c r="H865" s="84" t="b">
        <v>0</v>
      </c>
      <c r="I865" s="84" t="b">
        <v>0</v>
      </c>
      <c r="J865" s="84" t="b">
        <v>0</v>
      </c>
      <c r="K865" s="84" t="b">
        <v>0</v>
      </c>
      <c r="L865" s="84" t="b">
        <v>0</v>
      </c>
    </row>
    <row r="866" spans="1:12" ht="15">
      <c r="A866" s="84" t="s">
        <v>5164</v>
      </c>
      <c r="B866" s="84" t="s">
        <v>5165</v>
      </c>
      <c r="C866" s="84">
        <v>2</v>
      </c>
      <c r="D866" s="123">
        <v>0</v>
      </c>
      <c r="E866" s="123">
        <v>1.2174839442139063</v>
      </c>
      <c r="F866" s="84" t="s">
        <v>4011</v>
      </c>
      <c r="G866" s="84" t="b">
        <v>0</v>
      </c>
      <c r="H866" s="84" t="b">
        <v>0</v>
      </c>
      <c r="I866" s="84" t="b">
        <v>0</v>
      </c>
      <c r="J866" s="84" t="b">
        <v>0</v>
      </c>
      <c r="K866" s="84" t="b">
        <v>0</v>
      </c>
      <c r="L866" s="84" t="b">
        <v>0</v>
      </c>
    </row>
    <row r="867" spans="1:12" ht="15">
      <c r="A867" s="84" t="s">
        <v>5165</v>
      </c>
      <c r="B867" s="84" t="s">
        <v>5166</v>
      </c>
      <c r="C867" s="84">
        <v>2</v>
      </c>
      <c r="D867" s="123">
        <v>0</v>
      </c>
      <c r="E867" s="123">
        <v>1.2174839442139063</v>
      </c>
      <c r="F867" s="84" t="s">
        <v>4011</v>
      </c>
      <c r="G867" s="84" t="b">
        <v>0</v>
      </c>
      <c r="H867" s="84" t="b">
        <v>0</v>
      </c>
      <c r="I867" s="84" t="b">
        <v>0</v>
      </c>
      <c r="J867" s="84" t="b">
        <v>0</v>
      </c>
      <c r="K867" s="84" t="b">
        <v>0</v>
      </c>
      <c r="L867" s="84" t="b">
        <v>0</v>
      </c>
    </row>
    <row r="868" spans="1:12" ht="15">
      <c r="A868" s="84" t="s">
        <v>5166</v>
      </c>
      <c r="B868" s="84" t="s">
        <v>4116</v>
      </c>
      <c r="C868" s="84">
        <v>2</v>
      </c>
      <c r="D868" s="123">
        <v>0</v>
      </c>
      <c r="E868" s="123">
        <v>1.2174839442139063</v>
      </c>
      <c r="F868" s="84" t="s">
        <v>4011</v>
      </c>
      <c r="G868" s="84" t="b">
        <v>0</v>
      </c>
      <c r="H868" s="84" t="b">
        <v>0</v>
      </c>
      <c r="I868" s="84" t="b">
        <v>0</v>
      </c>
      <c r="J868" s="84" t="b">
        <v>0</v>
      </c>
      <c r="K868" s="84" t="b">
        <v>0</v>
      </c>
      <c r="L868" s="84" t="b">
        <v>0</v>
      </c>
    </row>
    <row r="869" spans="1:12" ht="15">
      <c r="A869" s="84" t="s">
        <v>4942</v>
      </c>
      <c r="B869" s="84" t="s">
        <v>5040</v>
      </c>
      <c r="C869" s="84">
        <v>2</v>
      </c>
      <c r="D869" s="123">
        <v>0</v>
      </c>
      <c r="E869" s="123">
        <v>0.8129133566428555</v>
      </c>
      <c r="F869" s="84" t="s">
        <v>4014</v>
      </c>
      <c r="G869" s="84" t="b">
        <v>0</v>
      </c>
      <c r="H869" s="84" t="b">
        <v>0</v>
      </c>
      <c r="I869" s="84" t="b">
        <v>0</v>
      </c>
      <c r="J869" s="84" t="b">
        <v>0</v>
      </c>
      <c r="K869" s="84" t="b">
        <v>0</v>
      </c>
      <c r="L869" s="84" t="b">
        <v>0</v>
      </c>
    </row>
    <row r="870" spans="1:12" ht="15">
      <c r="A870" s="84" t="s">
        <v>5040</v>
      </c>
      <c r="B870" s="84" t="s">
        <v>5195</v>
      </c>
      <c r="C870" s="84">
        <v>2</v>
      </c>
      <c r="D870" s="123">
        <v>0</v>
      </c>
      <c r="E870" s="123">
        <v>0.9890046156985368</v>
      </c>
      <c r="F870" s="84" t="s">
        <v>4014</v>
      </c>
      <c r="G870" s="84" t="b">
        <v>0</v>
      </c>
      <c r="H870" s="84" t="b">
        <v>0</v>
      </c>
      <c r="I870" s="84" t="b">
        <v>0</v>
      </c>
      <c r="J870" s="84" t="b">
        <v>0</v>
      </c>
      <c r="K870" s="84" t="b">
        <v>0</v>
      </c>
      <c r="L870" s="84" t="b">
        <v>0</v>
      </c>
    </row>
    <row r="871" spans="1:12" ht="15">
      <c r="A871" s="84" t="s">
        <v>5195</v>
      </c>
      <c r="B871" s="84" t="s">
        <v>4199</v>
      </c>
      <c r="C871" s="84">
        <v>2</v>
      </c>
      <c r="D871" s="123">
        <v>0</v>
      </c>
      <c r="E871" s="123">
        <v>1.290034611362518</v>
      </c>
      <c r="F871" s="84" t="s">
        <v>4014</v>
      </c>
      <c r="G871" s="84" t="b">
        <v>0</v>
      </c>
      <c r="H871" s="84" t="b">
        <v>0</v>
      </c>
      <c r="I871" s="84" t="b">
        <v>0</v>
      </c>
      <c r="J871" s="84" t="b">
        <v>0</v>
      </c>
      <c r="K871" s="84" t="b">
        <v>0</v>
      </c>
      <c r="L871" s="84" t="b">
        <v>0</v>
      </c>
    </row>
    <row r="872" spans="1:12" ht="15">
      <c r="A872" s="84" t="s">
        <v>4199</v>
      </c>
      <c r="B872" s="84" t="s">
        <v>5027</v>
      </c>
      <c r="C872" s="84">
        <v>2</v>
      </c>
      <c r="D872" s="123">
        <v>0</v>
      </c>
      <c r="E872" s="123">
        <v>1.290034611362518</v>
      </c>
      <c r="F872" s="84" t="s">
        <v>4014</v>
      </c>
      <c r="G872" s="84" t="b">
        <v>0</v>
      </c>
      <c r="H872" s="84" t="b">
        <v>0</v>
      </c>
      <c r="I872" s="84" t="b">
        <v>0</v>
      </c>
      <c r="J872" s="84" t="b">
        <v>0</v>
      </c>
      <c r="K872" s="84" t="b">
        <v>0</v>
      </c>
      <c r="L872" s="84" t="b">
        <v>0</v>
      </c>
    </row>
    <row r="873" spans="1:12" ht="15">
      <c r="A873" s="84" t="s">
        <v>5027</v>
      </c>
      <c r="B873" s="84" t="s">
        <v>5196</v>
      </c>
      <c r="C873" s="84">
        <v>2</v>
      </c>
      <c r="D873" s="123">
        <v>0</v>
      </c>
      <c r="E873" s="123">
        <v>1.290034611362518</v>
      </c>
      <c r="F873" s="84" t="s">
        <v>4014</v>
      </c>
      <c r="G873" s="84" t="b">
        <v>0</v>
      </c>
      <c r="H873" s="84" t="b">
        <v>0</v>
      </c>
      <c r="I873" s="84" t="b">
        <v>0</v>
      </c>
      <c r="J873" s="84" t="b">
        <v>0</v>
      </c>
      <c r="K873" s="84" t="b">
        <v>0</v>
      </c>
      <c r="L873" s="84" t="b">
        <v>0</v>
      </c>
    </row>
    <row r="874" spans="1:12" ht="15">
      <c r="A874" s="84" t="s">
        <v>5196</v>
      </c>
      <c r="B874" s="84" t="s">
        <v>4148</v>
      </c>
      <c r="C874" s="84">
        <v>2</v>
      </c>
      <c r="D874" s="123">
        <v>0</v>
      </c>
      <c r="E874" s="123">
        <v>1.290034611362518</v>
      </c>
      <c r="F874" s="84" t="s">
        <v>4014</v>
      </c>
      <c r="G874" s="84" t="b">
        <v>0</v>
      </c>
      <c r="H874" s="84" t="b">
        <v>0</v>
      </c>
      <c r="I874" s="84" t="b">
        <v>0</v>
      </c>
      <c r="J874" s="84" t="b">
        <v>0</v>
      </c>
      <c r="K874" s="84" t="b">
        <v>0</v>
      </c>
      <c r="L874" s="84" t="b">
        <v>0</v>
      </c>
    </row>
    <row r="875" spans="1:12" ht="15">
      <c r="A875" s="84" t="s">
        <v>4148</v>
      </c>
      <c r="B875" s="84" t="s">
        <v>4116</v>
      </c>
      <c r="C875" s="84">
        <v>2</v>
      </c>
      <c r="D875" s="123">
        <v>0</v>
      </c>
      <c r="E875" s="123">
        <v>1.290034611362518</v>
      </c>
      <c r="F875" s="84" t="s">
        <v>4014</v>
      </c>
      <c r="G875" s="84" t="b">
        <v>0</v>
      </c>
      <c r="H875" s="84" t="b">
        <v>0</v>
      </c>
      <c r="I875" s="84" t="b">
        <v>0</v>
      </c>
      <c r="J875" s="84" t="b">
        <v>0</v>
      </c>
      <c r="K875" s="84" t="b">
        <v>0</v>
      </c>
      <c r="L875" s="84" t="b">
        <v>0</v>
      </c>
    </row>
    <row r="876" spans="1:12" ht="15">
      <c r="A876" s="84" t="s">
        <v>4116</v>
      </c>
      <c r="B876" s="84" t="s">
        <v>4147</v>
      </c>
      <c r="C876" s="84">
        <v>2</v>
      </c>
      <c r="D876" s="123">
        <v>0</v>
      </c>
      <c r="E876" s="123">
        <v>1.290034611362518</v>
      </c>
      <c r="F876" s="84" t="s">
        <v>4014</v>
      </c>
      <c r="G876" s="84" t="b">
        <v>0</v>
      </c>
      <c r="H876" s="84" t="b">
        <v>0</v>
      </c>
      <c r="I876" s="84" t="b">
        <v>0</v>
      </c>
      <c r="J876" s="84" t="b">
        <v>0</v>
      </c>
      <c r="K876" s="84" t="b">
        <v>1</v>
      </c>
      <c r="L876" s="84" t="b">
        <v>0</v>
      </c>
    </row>
    <row r="877" spans="1:12" ht="15">
      <c r="A877" s="84" t="s">
        <v>4147</v>
      </c>
      <c r="B877" s="84" t="s">
        <v>5040</v>
      </c>
      <c r="C877" s="84">
        <v>2</v>
      </c>
      <c r="D877" s="123">
        <v>0</v>
      </c>
      <c r="E877" s="123">
        <v>0.9890046156985368</v>
      </c>
      <c r="F877" s="84" t="s">
        <v>4014</v>
      </c>
      <c r="G877" s="84" t="b">
        <v>0</v>
      </c>
      <c r="H877" s="84" t="b">
        <v>1</v>
      </c>
      <c r="I877" s="84" t="b">
        <v>0</v>
      </c>
      <c r="J877" s="84" t="b">
        <v>0</v>
      </c>
      <c r="K877" s="84" t="b">
        <v>0</v>
      </c>
      <c r="L877" s="84" t="b">
        <v>0</v>
      </c>
    </row>
    <row r="878" spans="1:12" ht="15">
      <c r="A878" s="84" t="s">
        <v>5040</v>
      </c>
      <c r="B878" s="84" t="s">
        <v>4193</v>
      </c>
      <c r="C878" s="84">
        <v>2</v>
      </c>
      <c r="D878" s="123">
        <v>0</v>
      </c>
      <c r="E878" s="123">
        <v>0.9890046156985368</v>
      </c>
      <c r="F878" s="84" t="s">
        <v>4014</v>
      </c>
      <c r="G878" s="84" t="b">
        <v>0</v>
      </c>
      <c r="H878" s="84" t="b">
        <v>0</v>
      </c>
      <c r="I878" s="84" t="b">
        <v>0</v>
      </c>
      <c r="J878" s="84" t="b">
        <v>0</v>
      </c>
      <c r="K878" s="84" t="b">
        <v>0</v>
      </c>
      <c r="L878" s="84" t="b">
        <v>0</v>
      </c>
    </row>
    <row r="879" spans="1:12" ht="15">
      <c r="A879" s="84" t="s">
        <v>5219</v>
      </c>
      <c r="B879" s="84" t="s">
        <v>4116</v>
      </c>
      <c r="C879" s="84">
        <v>2</v>
      </c>
      <c r="D879" s="123">
        <v>0</v>
      </c>
      <c r="E879" s="123">
        <v>1.0791812460476249</v>
      </c>
      <c r="F879" s="84" t="s">
        <v>4017</v>
      </c>
      <c r="G879" s="84" t="b">
        <v>0</v>
      </c>
      <c r="H879" s="84" t="b">
        <v>0</v>
      </c>
      <c r="I879" s="84" t="b">
        <v>0</v>
      </c>
      <c r="J879" s="84" t="b">
        <v>0</v>
      </c>
      <c r="K879" s="84" t="b">
        <v>0</v>
      </c>
      <c r="L879" s="84" t="b">
        <v>0</v>
      </c>
    </row>
    <row r="880" spans="1:12" ht="15">
      <c r="A880" s="84" t="s">
        <v>4116</v>
      </c>
      <c r="B880" s="84" t="s">
        <v>4147</v>
      </c>
      <c r="C880" s="84">
        <v>2</v>
      </c>
      <c r="D880" s="123">
        <v>0</v>
      </c>
      <c r="E880" s="123">
        <v>1.0791812460476249</v>
      </c>
      <c r="F880" s="84" t="s">
        <v>4017</v>
      </c>
      <c r="G880" s="84" t="b">
        <v>0</v>
      </c>
      <c r="H880" s="84" t="b">
        <v>0</v>
      </c>
      <c r="I880" s="84" t="b">
        <v>0</v>
      </c>
      <c r="J880" s="84" t="b">
        <v>0</v>
      </c>
      <c r="K880" s="84" t="b">
        <v>1</v>
      </c>
      <c r="L880" s="84" t="b">
        <v>0</v>
      </c>
    </row>
    <row r="881" spans="1:12" ht="15">
      <c r="A881" s="84" t="s">
        <v>4147</v>
      </c>
      <c r="B881" s="84" t="s">
        <v>5220</v>
      </c>
      <c r="C881" s="84">
        <v>2</v>
      </c>
      <c r="D881" s="123">
        <v>0</v>
      </c>
      <c r="E881" s="123">
        <v>1.0791812460476249</v>
      </c>
      <c r="F881" s="84" t="s">
        <v>4017</v>
      </c>
      <c r="G881" s="84" t="b">
        <v>0</v>
      </c>
      <c r="H881" s="84" t="b">
        <v>1</v>
      </c>
      <c r="I881" s="84" t="b">
        <v>0</v>
      </c>
      <c r="J881" s="84" t="b">
        <v>0</v>
      </c>
      <c r="K881" s="84" t="b">
        <v>0</v>
      </c>
      <c r="L881" s="84" t="b">
        <v>0</v>
      </c>
    </row>
    <row r="882" spans="1:12" ht="15">
      <c r="A882" s="84" t="s">
        <v>5220</v>
      </c>
      <c r="B882" s="84" t="s">
        <v>5221</v>
      </c>
      <c r="C882" s="84">
        <v>2</v>
      </c>
      <c r="D882" s="123">
        <v>0</v>
      </c>
      <c r="E882" s="123">
        <v>1.0791812460476249</v>
      </c>
      <c r="F882" s="84" t="s">
        <v>4017</v>
      </c>
      <c r="G882" s="84" t="b">
        <v>0</v>
      </c>
      <c r="H882" s="84" t="b">
        <v>0</v>
      </c>
      <c r="I882" s="84" t="b">
        <v>0</v>
      </c>
      <c r="J882" s="84" t="b">
        <v>0</v>
      </c>
      <c r="K882" s="84" t="b">
        <v>0</v>
      </c>
      <c r="L882" s="84" t="b">
        <v>0</v>
      </c>
    </row>
    <row r="883" spans="1:12" ht="15">
      <c r="A883" s="84" t="s">
        <v>5221</v>
      </c>
      <c r="B883" s="84" t="s">
        <v>5106</v>
      </c>
      <c r="C883" s="84">
        <v>2</v>
      </c>
      <c r="D883" s="123">
        <v>0</v>
      </c>
      <c r="E883" s="123">
        <v>1.0791812460476249</v>
      </c>
      <c r="F883" s="84" t="s">
        <v>4017</v>
      </c>
      <c r="G883" s="84" t="b">
        <v>0</v>
      </c>
      <c r="H883" s="84" t="b">
        <v>0</v>
      </c>
      <c r="I883" s="84" t="b">
        <v>0</v>
      </c>
      <c r="J883" s="84" t="b">
        <v>1</v>
      </c>
      <c r="K883" s="84" t="b">
        <v>0</v>
      </c>
      <c r="L883" s="84" t="b">
        <v>0</v>
      </c>
    </row>
    <row r="884" spans="1:12" ht="15">
      <c r="A884" s="84" t="s">
        <v>5106</v>
      </c>
      <c r="B884" s="84" t="s">
        <v>4986</v>
      </c>
      <c r="C884" s="84">
        <v>2</v>
      </c>
      <c r="D884" s="123">
        <v>0</v>
      </c>
      <c r="E884" s="123">
        <v>1.0791812460476249</v>
      </c>
      <c r="F884" s="84" t="s">
        <v>4017</v>
      </c>
      <c r="G884" s="84" t="b">
        <v>1</v>
      </c>
      <c r="H884" s="84" t="b">
        <v>0</v>
      </c>
      <c r="I884" s="84" t="b">
        <v>0</v>
      </c>
      <c r="J884" s="84" t="b">
        <v>0</v>
      </c>
      <c r="K884" s="84" t="b">
        <v>0</v>
      </c>
      <c r="L884" s="84" t="b">
        <v>0</v>
      </c>
    </row>
    <row r="885" spans="1:12" ht="15">
      <c r="A885" s="84" t="s">
        <v>4986</v>
      </c>
      <c r="B885" s="84" t="s">
        <v>5222</v>
      </c>
      <c r="C885" s="84">
        <v>2</v>
      </c>
      <c r="D885" s="123">
        <v>0</v>
      </c>
      <c r="E885" s="123">
        <v>1.0791812460476249</v>
      </c>
      <c r="F885" s="84" t="s">
        <v>4017</v>
      </c>
      <c r="G885" s="84" t="b">
        <v>0</v>
      </c>
      <c r="H885" s="84" t="b">
        <v>0</v>
      </c>
      <c r="I885" s="84" t="b">
        <v>0</v>
      </c>
      <c r="J885" s="84" t="b">
        <v>0</v>
      </c>
      <c r="K885" s="84" t="b">
        <v>0</v>
      </c>
      <c r="L885" s="84" t="b">
        <v>0</v>
      </c>
    </row>
    <row r="886" spans="1:12" ht="15">
      <c r="A886" s="84" t="s">
        <v>5222</v>
      </c>
      <c r="B886" s="84" t="s">
        <v>5223</v>
      </c>
      <c r="C886" s="84">
        <v>2</v>
      </c>
      <c r="D886" s="123">
        <v>0</v>
      </c>
      <c r="E886" s="123">
        <v>1.0791812460476249</v>
      </c>
      <c r="F886" s="84" t="s">
        <v>4017</v>
      </c>
      <c r="G886" s="84" t="b">
        <v>0</v>
      </c>
      <c r="H886" s="84" t="b">
        <v>0</v>
      </c>
      <c r="I886" s="84" t="b">
        <v>0</v>
      </c>
      <c r="J886" s="84" t="b">
        <v>0</v>
      </c>
      <c r="K886" s="84" t="b">
        <v>0</v>
      </c>
      <c r="L886" s="84" t="b">
        <v>0</v>
      </c>
    </row>
    <row r="887" spans="1:12" ht="15">
      <c r="A887" s="84" t="s">
        <v>5223</v>
      </c>
      <c r="B887" s="84" t="s">
        <v>388</v>
      </c>
      <c r="C887" s="84">
        <v>2</v>
      </c>
      <c r="D887" s="123">
        <v>0</v>
      </c>
      <c r="E887" s="123">
        <v>1.0791812460476249</v>
      </c>
      <c r="F887" s="84" t="s">
        <v>4017</v>
      </c>
      <c r="G887" s="84" t="b">
        <v>0</v>
      </c>
      <c r="H887" s="84" t="b">
        <v>0</v>
      </c>
      <c r="I887" s="84" t="b">
        <v>0</v>
      </c>
      <c r="J887" s="84" t="b">
        <v>0</v>
      </c>
      <c r="K887" s="84" t="b">
        <v>0</v>
      </c>
      <c r="L887" s="84" t="b">
        <v>0</v>
      </c>
    </row>
    <row r="888" spans="1:12" ht="15">
      <c r="A888" s="84" t="s">
        <v>388</v>
      </c>
      <c r="B888" s="84" t="s">
        <v>4158</v>
      </c>
      <c r="C888" s="84">
        <v>2</v>
      </c>
      <c r="D888" s="123">
        <v>0</v>
      </c>
      <c r="E888" s="123">
        <v>1.0791812460476249</v>
      </c>
      <c r="F888" s="84" t="s">
        <v>4017</v>
      </c>
      <c r="G888" s="84" t="b">
        <v>0</v>
      </c>
      <c r="H888" s="84" t="b">
        <v>0</v>
      </c>
      <c r="I888" s="84" t="b">
        <v>0</v>
      </c>
      <c r="J888" s="84" t="b">
        <v>0</v>
      </c>
      <c r="K888" s="84" t="b">
        <v>0</v>
      </c>
      <c r="L888" s="84" t="b">
        <v>0</v>
      </c>
    </row>
    <row r="889" spans="1:12" ht="15">
      <c r="A889" s="84" t="s">
        <v>4158</v>
      </c>
      <c r="B889" s="84" t="s">
        <v>4183</v>
      </c>
      <c r="C889" s="84">
        <v>2</v>
      </c>
      <c r="D889" s="123">
        <v>0</v>
      </c>
      <c r="E889" s="123">
        <v>1.0791812460476249</v>
      </c>
      <c r="F889" s="84" t="s">
        <v>4017</v>
      </c>
      <c r="G889" s="84" t="b">
        <v>0</v>
      </c>
      <c r="H889" s="84" t="b">
        <v>0</v>
      </c>
      <c r="I889" s="84" t="b">
        <v>0</v>
      </c>
      <c r="J889" s="84" t="b">
        <v>0</v>
      </c>
      <c r="K889" s="84" t="b">
        <v>0</v>
      </c>
      <c r="L889" s="84" t="b">
        <v>0</v>
      </c>
    </row>
    <row r="890" spans="1:12" ht="15">
      <c r="A890" s="84" t="s">
        <v>4116</v>
      </c>
      <c r="B890" s="84" t="s">
        <v>4147</v>
      </c>
      <c r="C890" s="84">
        <v>2</v>
      </c>
      <c r="D890" s="123">
        <v>0</v>
      </c>
      <c r="E890" s="123">
        <v>0.8129133566428556</v>
      </c>
      <c r="F890" s="84" t="s">
        <v>4019</v>
      </c>
      <c r="G890" s="84" t="b">
        <v>0</v>
      </c>
      <c r="H890" s="84" t="b">
        <v>0</v>
      </c>
      <c r="I890" s="84" t="b">
        <v>0</v>
      </c>
      <c r="J890" s="84" t="b">
        <v>0</v>
      </c>
      <c r="K890" s="84" t="b">
        <v>1</v>
      </c>
      <c r="L890" s="84" t="b">
        <v>0</v>
      </c>
    </row>
    <row r="891" spans="1:12" ht="15">
      <c r="A891" s="84" t="s">
        <v>4147</v>
      </c>
      <c r="B891" s="84" t="s">
        <v>4153</v>
      </c>
      <c r="C891" s="84">
        <v>2</v>
      </c>
      <c r="D891" s="123">
        <v>0</v>
      </c>
      <c r="E891" s="123">
        <v>0.8129133566428556</v>
      </c>
      <c r="F891" s="84" t="s">
        <v>4019</v>
      </c>
      <c r="G891" s="84" t="b">
        <v>0</v>
      </c>
      <c r="H891" s="84" t="b">
        <v>1</v>
      </c>
      <c r="I891" s="84" t="b">
        <v>0</v>
      </c>
      <c r="J891" s="84" t="b">
        <v>0</v>
      </c>
      <c r="K891" s="84" t="b">
        <v>0</v>
      </c>
      <c r="L891" s="84" t="b">
        <v>0</v>
      </c>
    </row>
    <row r="892" spans="1:12" ht="15">
      <c r="A892" s="84" t="s">
        <v>4153</v>
      </c>
      <c r="B892" s="84" t="s">
        <v>4154</v>
      </c>
      <c r="C892" s="84">
        <v>2</v>
      </c>
      <c r="D892" s="123">
        <v>0</v>
      </c>
      <c r="E892" s="123">
        <v>0.8129133566428556</v>
      </c>
      <c r="F892" s="84" t="s">
        <v>4019</v>
      </c>
      <c r="G892" s="84" t="b">
        <v>0</v>
      </c>
      <c r="H892" s="84" t="b">
        <v>0</v>
      </c>
      <c r="I892" s="84" t="b">
        <v>0</v>
      </c>
      <c r="J892" s="84" t="b">
        <v>0</v>
      </c>
      <c r="K892" s="84" t="b">
        <v>0</v>
      </c>
      <c r="L892" s="84" t="b">
        <v>0</v>
      </c>
    </row>
    <row r="893" spans="1:12" ht="15">
      <c r="A893" s="84" t="s">
        <v>4154</v>
      </c>
      <c r="B893" s="84" t="s">
        <v>4174</v>
      </c>
      <c r="C893" s="84">
        <v>2</v>
      </c>
      <c r="D893" s="123">
        <v>0</v>
      </c>
      <c r="E893" s="123">
        <v>0.8129133566428556</v>
      </c>
      <c r="F893" s="84" t="s">
        <v>4019</v>
      </c>
      <c r="G893" s="84" t="b">
        <v>0</v>
      </c>
      <c r="H893" s="84" t="b">
        <v>0</v>
      </c>
      <c r="I893" s="84" t="b">
        <v>0</v>
      </c>
      <c r="J893" s="84" t="b">
        <v>0</v>
      </c>
      <c r="K893" s="84" t="b">
        <v>0</v>
      </c>
      <c r="L893" s="84" t="b">
        <v>0</v>
      </c>
    </row>
    <row r="894" spans="1:12" ht="15">
      <c r="A894" s="84" t="s">
        <v>4174</v>
      </c>
      <c r="B894" s="84" t="s">
        <v>4158</v>
      </c>
      <c r="C894" s="84">
        <v>2</v>
      </c>
      <c r="D894" s="123">
        <v>0</v>
      </c>
      <c r="E894" s="123">
        <v>0.8129133566428556</v>
      </c>
      <c r="F894" s="84" t="s">
        <v>4019</v>
      </c>
      <c r="G894" s="84" t="b">
        <v>0</v>
      </c>
      <c r="H894" s="84" t="b">
        <v>0</v>
      </c>
      <c r="I894" s="84" t="b">
        <v>0</v>
      </c>
      <c r="J894" s="84" t="b">
        <v>0</v>
      </c>
      <c r="K894" s="84" t="b">
        <v>0</v>
      </c>
      <c r="L894" s="84" t="b">
        <v>0</v>
      </c>
    </row>
    <row r="895" spans="1:12" ht="15">
      <c r="A895" s="84" t="s">
        <v>4158</v>
      </c>
      <c r="B895" s="84" t="s">
        <v>4123</v>
      </c>
      <c r="C895" s="84">
        <v>2</v>
      </c>
      <c r="D895" s="123">
        <v>0</v>
      </c>
      <c r="E895" s="123">
        <v>0.8129133566428556</v>
      </c>
      <c r="F895" s="84" t="s">
        <v>4019</v>
      </c>
      <c r="G895" s="84" t="b">
        <v>0</v>
      </c>
      <c r="H895" s="84" t="b">
        <v>0</v>
      </c>
      <c r="I895" s="84" t="b">
        <v>0</v>
      </c>
      <c r="J895" s="84" t="b">
        <v>0</v>
      </c>
      <c r="K895" s="84" t="b">
        <v>0</v>
      </c>
      <c r="L895" s="84" t="b">
        <v>0</v>
      </c>
    </row>
    <row r="896" spans="1:12" ht="15">
      <c r="A896" s="84" t="s">
        <v>4116</v>
      </c>
      <c r="B896" s="84" t="s">
        <v>4147</v>
      </c>
      <c r="C896" s="84">
        <v>2</v>
      </c>
      <c r="D896" s="123">
        <v>0</v>
      </c>
      <c r="E896" s="123">
        <v>0.8750612633917001</v>
      </c>
      <c r="F896" s="84" t="s">
        <v>4021</v>
      </c>
      <c r="G896" s="84" t="b">
        <v>0</v>
      </c>
      <c r="H896" s="84" t="b">
        <v>0</v>
      </c>
      <c r="I896" s="84" t="b">
        <v>0</v>
      </c>
      <c r="J896" s="84" t="b">
        <v>0</v>
      </c>
      <c r="K896" s="84" t="b">
        <v>1</v>
      </c>
      <c r="L896" s="84" t="b">
        <v>0</v>
      </c>
    </row>
    <row r="897" spans="1:12" ht="15">
      <c r="A897" s="84" t="s">
        <v>4147</v>
      </c>
      <c r="B897" s="84" t="s">
        <v>4972</v>
      </c>
      <c r="C897" s="84">
        <v>2</v>
      </c>
      <c r="D897" s="123">
        <v>0</v>
      </c>
      <c r="E897" s="123">
        <v>0.8750612633917001</v>
      </c>
      <c r="F897" s="84" t="s">
        <v>4021</v>
      </c>
      <c r="G897" s="84" t="b">
        <v>0</v>
      </c>
      <c r="H897" s="84" t="b">
        <v>1</v>
      </c>
      <c r="I897" s="84" t="b">
        <v>0</v>
      </c>
      <c r="J897" s="84" t="b">
        <v>0</v>
      </c>
      <c r="K897" s="84" t="b">
        <v>0</v>
      </c>
      <c r="L897" s="84" t="b">
        <v>0</v>
      </c>
    </row>
    <row r="898" spans="1:12" ht="15">
      <c r="A898" s="84" t="s">
        <v>4972</v>
      </c>
      <c r="B898" s="84" t="s">
        <v>4971</v>
      </c>
      <c r="C898" s="84">
        <v>2</v>
      </c>
      <c r="D898" s="123">
        <v>0</v>
      </c>
      <c r="E898" s="123">
        <v>0.8750612633917001</v>
      </c>
      <c r="F898" s="84" t="s">
        <v>4021</v>
      </c>
      <c r="G898" s="84" t="b">
        <v>0</v>
      </c>
      <c r="H898" s="84" t="b">
        <v>0</v>
      </c>
      <c r="I898" s="84" t="b">
        <v>0</v>
      </c>
      <c r="J898" s="84" t="b">
        <v>0</v>
      </c>
      <c r="K898" s="84" t="b">
        <v>0</v>
      </c>
      <c r="L898" s="84" t="b">
        <v>0</v>
      </c>
    </row>
    <row r="899" spans="1:12" ht="15">
      <c r="A899" s="84" t="s">
        <v>4971</v>
      </c>
      <c r="B899" s="84" t="s">
        <v>4199</v>
      </c>
      <c r="C899" s="84">
        <v>2</v>
      </c>
      <c r="D899" s="123">
        <v>0</v>
      </c>
      <c r="E899" s="123">
        <v>0.8750612633917001</v>
      </c>
      <c r="F899" s="84" t="s">
        <v>4021</v>
      </c>
      <c r="G899" s="84" t="b">
        <v>0</v>
      </c>
      <c r="H899" s="84" t="b">
        <v>0</v>
      </c>
      <c r="I899" s="84" t="b">
        <v>0</v>
      </c>
      <c r="J899" s="84" t="b">
        <v>0</v>
      </c>
      <c r="K899" s="84" t="b">
        <v>0</v>
      </c>
      <c r="L899" s="84" t="b">
        <v>0</v>
      </c>
    </row>
    <row r="900" spans="1:12" ht="15">
      <c r="A900" s="84" t="s">
        <v>4199</v>
      </c>
      <c r="B900" s="84" t="s">
        <v>4945</v>
      </c>
      <c r="C900" s="84">
        <v>2</v>
      </c>
      <c r="D900" s="123">
        <v>0</v>
      </c>
      <c r="E900" s="123">
        <v>0.8750612633917001</v>
      </c>
      <c r="F900" s="84" t="s">
        <v>4021</v>
      </c>
      <c r="G900" s="84" t="b">
        <v>0</v>
      </c>
      <c r="H900" s="84" t="b">
        <v>0</v>
      </c>
      <c r="I900" s="84" t="b">
        <v>0</v>
      </c>
      <c r="J900" s="84" t="b">
        <v>0</v>
      </c>
      <c r="K900" s="84" t="b">
        <v>0</v>
      </c>
      <c r="L900" s="84" t="b">
        <v>0</v>
      </c>
    </row>
    <row r="901" spans="1:12" ht="15">
      <c r="A901" s="84" t="s">
        <v>4945</v>
      </c>
      <c r="B901" s="84" t="s">
        <v>4973</v>
      </c>
      <c r="C901" s="84">
        <v>2</v>
      </c>
      <c r="D901" s="123">
        <v>0</v>
      </c>
      <c r="E901" s="123">
        <v>0.8750612633917001</v>
      </c>
      <c r="F901" s="84" t="s">
        <v>4021</v>
      </c>
      <c r="G901" s="84" t="b">
        <v>0</v>
      </c>
      <c r="H901" s="84" t="b">
        <v>0</v>
      </c>
      <c r="I901" s="84" t="b">
        <v>0</v>
      </c>
      <c r="J901" s="84" t="b">
        <v>0</v>
      </c>
      <c r="K901" s="84" t="b">
        <v>0</v>
      </c>
      <c r="L901" s="84" t="b">
        <v>0</v>
      </c>
    </row>
    <row r="902" spans="1:12" ht="15">
      <c r="A902" s="84" t="s">
        <v>4973</v>
      </c>
      <c r="B902" s="84" t="s">
        <v>4957</v>
      </c>
      <c r="C902" s="84">
        <v>2</v>
      </c>
      <c r="D902" s="123">
        <v>0</v>
      </c>
      <c r="E902" s="123">
        <v>0.8750612633917001</v>
      </c>
      <c r="F902" s="84" t="s">
        <v>4021</v>
      </c>
      <c r="G902" s="84" t="b">
        <v>0</v>
      </c>
      <c r="H902" s="84" t="b">
        <v>0</v>
      </c>
      <c r="I902" s="84" t="b">
        <v>0</v>
      </c>
      <c r="J902" s="84" t="b">
        <v>0</v>
      </c>
      <c r="K902" s="84" t="b">
        <v>0</v>
      </c>
      <c r="L902" s="84" t="b">
        <v>0</v>
      </c>
    </row>
    <row r="903" spans="1:12" ht="15">
      <c r="A903" s="84" t="s">
        <v>4966</v>
      </c>
      <c r="B903" s="84" t="s">
        <v>5116</v>
      </c>
      <c r="C903" s="84">
        <v>2</v>
      </c>
      <c r="D903" s="123">
        <v>0</v>
      </c>
      <c r="E903" s="123">
        <v>0.9777236052888478</v>
      </c>
      <c r="F903" s="84" t="s">
        <v>4023</v>
      </c>
      <c r="G903" s="84" t="b">
        <v>0</v>
      </c>
      <c r="H903" s="84" t="b">
        <v>0</v>
      </c>
      <c r="I903" s="84" t="b">
        <v>0</v>
      </c>
      <c r="J903" s="84" t="b">
        <v>0</v>
      </c>
      <c r="K903" s="84" t="b">
        <v>0</v>
      </c>
      <c r="L903" s="84" t="b">
        <v>0</v>
      </c>
    </row>
    <row r="904" spans="1:12" ht="15">
      <c r="A904" s="84" t="s">
        <v>5116</v>
      </c>
      <c r="B904" s="84" t="s">
        <v>4149</v>
      </c>
      <c r="C904" s="84">
        <v>2</v>
      </c>
      <c r="D904" s="123">
        <v>0</v>
      </c>
      <c r="E904" s="123">
        <v>0.9777236052888478</v>
      </c>
      <c r="F904" s="84" t="s">
        <v>4023</v>
      </c>
      <c r="G904" s="84" t="b">
        <v>0</v>
      </c>
      <c r="H904" s="84" t="b">
        <v>0</v>
      </c>
      <c r="I904" s="84" t="b">
        <v>0</v>
      </c>
      <c r="J904" s="84" t="b">
        <v>0</v>
      </c>
      <c r="K904" s="84" t="b">
        <v>0</v>
      </c>
      <c r="L904" s="84" t="b">
        <v>0</v>
      </c>
    </row>
    <row r="905" spans="1:12" ht="15">
      <c r="A905" s="84" t="s">
        <v>4149</v>
      </c>
      <c r="B905" s="84" t="s">
        <v>4116</v>
      </c>
      <c r="C905" s="84">
        <v>2</v>
      </c>
      <c r="D905" s="123">
        <v>0</v>
      </c>
      <c r="E905" s="123">
        <v>0.9777236052888478</v>
      </c>
      <c r="F905" s="84" t="s">
        <v>4023</v>
      </c>
      <c r="G905" s="84" t="b">
        <v>0</v>
      </c>
      <c r="H905" s="84" t="b">
        <v>0</v>
      </c>
      <c r="I905" s="84" t="b">
        <v>0</v>
      </c>
      <c r="J905" s="84" t="b">
        <v>0</v>
      </c>
      <c r="K905" s="84" t="b">
        <v>0</v>
      </c>
      <c r="L905" s="84" t="b">
        <v>0</v>
      </c>
    </row>
    <row r="906" spans="1:12" ht="15">
      <c r="A906" s="84" t="s">
        <v>4116</v>
      </c>
      <c r="B906" s="84" t="s">
        <v>4147</v>
      </c>
      <c r="C906" s="84">
        <v>2</v>
      </c>
      <c r="D906" s="123">
        <v>0</v>
      </c>
      <c r="E906" s="123">
        <v>0.9777236052888478</v>
      </c>
      <c r="F906" s="84" t="s">
        <v>4023</v>
      </c>
      <c r="G906" s="84" t="b">
        <v>0</v>
      </c>
      <c r="H906" s="84" t="b">
        <v>0</v>
      </c>
      <c r="I906" s="84" t="b">
        <v>0</v>
      </c>
      <c r="J906" s="84" t="b">
        <v>0</v>
      </c>
      <c r="K906" s="84" t="b">
        <v>1</v>
      </c>
      <c r="L906" s="84" t="b">
        <v>0</v>
      </c>
    </row>
    <row r="907" spans="1:12" ht="15">
      <c r="A907" s="84" t="s">
        <v>4147</v>
      </c>
      <c r="B907" s="84" t="s">
        <v>5117</v>
      </c>
      <c r="C907" s="84">
        <v>2</v>
      </c>
      <c r="D907" s="123">
        <v>0</v>
      </c>
      <c r="E907" s="123">
        <v>0.9777236052888478</v>
      </c>
      <c r="F907" s="84" t="s">
        <v>4023</v>
      </c>
      <c r="G907" s="84" t="b">
        <v>0</v>
      </c>
      <c r="H907" s="84" t="b">
        <v>1</v>
      </c>
      <c r="I907" s="84" t="b">
        <v>0</v>
      </c>
      <c r="J907" s="84" t="b">
        <v>0</v>
      </c>
      <c r="K907" s="84" t="b">
        <v>0</v>
      </c>
      <c r="L907" s="84" t="b">
        <v>0</v>
      </c>
    </row>
    <row r="908" spans="1:12" ht="15">
      <c r="A908" s="84" t="s">
        <v>5117</v>
      </c>
      <c r="B908" s="84" t="s">
        <v>5006</v>
      </c>
      <c r="C908" s="84">
        <v>2</v>
      </c>
      <c r="D908" s="123">
        <v>0</v>
      </c>
      <c r="E908" s="123">
        <v>0.9777236052888478</v>
      </c>
      <c r="F908" s="84" t="s">
        <v>4023</v>
      </c>
      <c r="G908" s="84" t="b">
        <v>0</v>
      </c>
      <c r="H908" s="84" t="b">
        <v>0</v>
      </c>
      <c r="I908" s="84" t="b">
        <v>0</v>
      </c>
      <c r="J908" s="84" t="b">
        <v>1</v>
      </c>
      <c r="K908" s="84" t="b">
        <v>0</v>
      </c>
      <c r="L908" s="84" t="b">
        <v>0</v>
      </c>
    </row>
    <row r="909" spans="1:12" ht="15">
      <c r="A909" s="84" t="s">
        <v>5006</v>
      </c>
      <c r="B909" s="84" t="s">
        <v>4944</v>
      </c>
      <c r="C909" s="84">
        <v>2</v>
      </c>
      <c r="D909" s="123">
        <v>0</v>
      </c>
      <c r="E909" s="123">
        <v>0.9777236052888478</v>
      </c>
      <c r="F909" s="84" t="s">
        <v>4023</v>
      </c>
      <c r="G909" s="84" t="b">
        <v>1</v>
      </c>
      <c r="H909" s="84" t="b">
        <v>0</v>
      </c>
      <c r="I909" s="84" t="b">
        <v>0</v>
      </c>
      <c r="J909" s="84" t="b">
        <v>0</v>
      </c>
      <c r="K909" s="84" t="b">
        <v>0</v>
      </c>
      <c r="L909" s="84" t="b">
        <v>0</v>
      </c>
    </row>
    <row r="910" spans="1:12" ht="15">
      <c r="A910" s="84" t="s">
        <v>4944</v>
      </c>
      <c r="B910" s="84" t="s">
        <v>4931</v>
      </c>
      <c r="C910" s="84">
        <v>2</v>
      </c>
      <c r="D910" s="123">
        <v>0</v>
      </c>
      <c r="E910" s="123">
        <v>0.9777236052888478</v>
      </c>
      <c r="F910" s="84" t="s">
        <v>4023</v>
      </c>
      <c r="G910" s="84" t="b">
        <v>0</v>
      </c>
      <c r="H910" s="84" t="b">
        <v>0</v>
      </c>
      <c r="I910" s="84" t="b">
        <v>0</v>
      </c>
      <c r="J910" s="84" t="b">
        <v>0</v>
      </c>
      <c r="K910" s="84" t="b">
        <v>0</v>
      </c>
      <c r="L910" s="84" t="b">
        <v>0</v>
      </c>
    </row>
    <row r="911" spans="1:12" ht="15">
      <c r="A911" s="84" t="s">
        <v>4931</v>
      </c>
      <c r="B911" s="84" t="s">
        <v>4152</v>
      </c>
      <c r="C911" s="84">
        <v>2</v>
      </c>
      <c r="D911" s="123">
        <v>0</v>
      </c>
      <c r="E911" s="123">
        <v>0.9777236052888478</v>
      </c>
      <c r="F911" s="84" t="s">
        <v>4023</v>
      </c>
      <c r="G911" s="84" t="b">
        <v>0</v>
      </c>
      <c r="H911" s="84" t="b">
        <v>0</v>
      </c>
      <c r="I911" s="84" t="b">
        <v>0</v>
      </c>
      <c r="J911" s="84" t="b">
        <v>0</v>
      </c>
      <c r="K911" s="84" t="b">
        <v>0</v>
      </c>
      <c r="L911" s="84" t="b">
        <v>0</v>
      </c>
    </row>
    <row r="912" spans="1:12" ht="15">
      <c r="A912" s="84" t="s">
        <v>4116</v>
      </c>
      <c r="B912" s="84" t="s">
        <v>4147</v>
      </c>
      <c r="C912" s="84">
        <v>3</v>
      </c>
      <c r="D912" s="123">
        <v>0.008424636061380622</v>
      </c>
      <c r="E912" s="123">
        <v>0.948412965778601</v>
      </c>
      <c r="F912" s="84" t="s">
        <v>4024</v>
      </c>
      <c r="G912" s="84" t="b">
        <v>0</v>
      </c>
      <c r="H912" s="84" t="b">
        <v>0</v>
      </c>
      <c r="I912" s="84" t="b">
        <v>0</v>
      </c>
      <c r="J912" s="84" t="b">
        <v>0</v>
      </c>
      <c r="K912" s="84" t="b">
        <v>1</v>
      </c>
      <c r="L912" s="84" t="b">
        <v>0</v>
      </c>
    </row>
    <row r="913" spans="1:12" ht="15">
      <c r="A913" s="84" t="s">
        <v>4969</v>
      </c>
      <c r="B913" s="84" t="s">
        <v>4210</v>
      </c>
      <c r="C913" s="84">
        <v>2</v>
      </c>
      <c r="D913" s="123">
        <v>0.01007443059929209</v>
      </c>
      <c r="E913" s="123">
        <v>1.568201724066995</v>
      </c>
      <c r="F913" s="84" t="s">
        <v>4024</v>
      </c>
      <c r="G913" s="84" t="b">
        <v>0</v>
      </c>
      <c r="H913" s="84" t="b">
        <v>0</v>
      </c>
      <c r="I913" s="84" t="b">
        <v>0</v>
      </c>
      <c r="J913" s="84" t="b">
        <v>0</v>
      </c>
      <c r="K913" s="84" t="b">
        <v>0</v>
      </c>
      <c r="L913" s="84" t="b">
        <v>0</v>
      </c>
    </row>
    <row r="914" spans="1:12" ht="15">
      <c r="A914" s="84" t="s">
        <v>4210</v>
      </c>
      <c r="B914" s="84" t="s">
        <v>4116</v>
      </c>
      <c r="C914" s="84">
        <v>2</v>
      </c>
      <c r="D914" s="123">
        <v>0.01007443059929209</v>
      </c>
      <c r="E914" s="123">
        <v>1.1702617153949573</v>
      </c>
      <c r="F914" s="84" t="s">
        <v>4024</v>
      </c>
      <c r="G914" s="84" t="b">
        <v>0</v>
      </c>
      <c r="H914" s="84" t="b">
        <v>0</v>
      </c>
      <c r="I914" s="84" t="b">
        <v>0</v>
      </c>
      <c r="J914" s="84" t="b">
        <v>0</v>
      </c>
      <c r="K914" s="84" t="b">
        <v>0</v>
      </c>
      <c r="L914" s="84" t="b">
        <v>0</v>
      </c>
    </row>
    <row r="915" spans="1:12" ht="15">
      <c r="A915" s="84" t="s">
        <v>4147</v>
      </c>
      <c r="B915" s="84" t="s">
        <v>4153</v>
      </c>
      <c r="C915" s="84">
        <v>2</v>
      </c>
      <c r="D915" s="123">
        <v>0.01007443059929209</v>
      </c>
      <c r="E915" s="123">
        <v>1.1702617153949573</v>
      </c>
      <c r="F915" s="84" t="s">
        <v>4024</v>
      </c>
      <c r="G915" s="84" t="b">
        <v>0</v>
      </c>
      <c r="H915" s="84" t="b">
        <v>1</v>
      </c>
      <c r="I915" s="84" t="b">
        <v>0</v>
      </c>
      <c r="J915" s="84" t="b">
        <v>0</v>
      </c>
      <c r="K915" s="84" t="b">
        <v>0</v>
      </c>
      <c r="L915" s="84" t="b">
        <v>0</v>
      </c>
    </row>
    <row r="916" spans="1:12" ht="15">
      <c r="A916" s="84" t="s">
        <v>4153</v>
      </c>
      <c r="B916" s="84" t="s">
        <v>4154</v>
      </c>
      <c r="C916" s="84">
        <v>2</v>
      </c>
      <c r="D916" s="123">
        <v>0.01007443059929209</v>
      </c>
      <c r="E916" s="123">
        <v>1.568201724066995</v>
      </c>
      <c r="F916" s="84" t="s">
        <v>4024</v>
      </c>
      <c r="G916" s="84" t="b">
        <v>0</v>
      </c>
      <c r="H916" s="84" t="b">
        <v>0</v>
      </c>
      <c r="I916" s="84" t="b">
        <v>0</v>
      </c>
      <c r="J916" s="84" t="b">
        <v>0</v>
      </c>
      <c r="K916" s="84" t="b">
        <v>0</v>
      </c>
      <c r="L916" s="84" t="b">
        <v>0</v>
      </c>
    </row>
    <row r="917" spans="1:12" ht="15">
      <c r="A917" s="84" t="s">
        <v>4154</v>
      </c>
      <c r="B917" s="84" t="s">
        <v>4174</v>
      </c>
      <c r="C917" s="84">
        <v>2</v>
      </c>
      <c r="D917" s="123">
        <v>0.01007443059929209</v>
      </c>
      <c r="E917" s="123">
        <v>1.568201724066995</v>
      </c>
      <c r="F917" s="84" t="s">
        <v>4024</v>
      </c>
      <c r="G917" s="84" t="b">
        <v>0</v>
      </c>
      <c r="H917" s="84" t="b">
        <v>0</v>
      </c>
      <c r="I917" s="84" t="b">
        <v>0</v>
      </c>
      <c r="J917" s="84" t="b">
        <v>0</v>
      </c>
      <c r="K917" s="84" t="b">
        <v>0</v>
      </c>
      <c r="L917" s="84" t="b">
        <v>0</v>
      </c>
    </row>
    <row r="918" spans="1:12" ht="15">
      <c r="A918" s="84" t="s">
        <v>4174</v>
      </c>
      <c r="B918" s="84" t="s">
        <v>4158</v>
      </c>
      <c r="C918" s="84">
        <v>2</v>
      </c>
      <c r="D918" s="123">
        <v>0.01007443059929209</v>
      </c>
      <c r="E918" s="123">
        <v>1.568201724066995</v>
      </c>
      <c r="F918" s="84" t="s">
        <v>4024</v>
      </c>
      <c r="G918" s="84" t="b">
        <v>0</v>
      </c>
      <c r="H918" s="84" t="b">
        <v>0</v>
      </c>
      <c r="I918" s="84" t="b">
        <v>0</v>
      </c>
      <c r="J918" s="84" t="b">
        <v>0</v>
      </c>
      <c r="K918" s="84" t="b">
        <v>0</v>
      </c>
      <c r="L918" s="84" t="b">
        <v>0</v>
      </c>
    </row>
    <row r="919" spans="1:12" ht="15">
      <c r="A919" s="84" t="s">
        <v>4158</v>
      </c>
      <c r="B919" s="84" t="s">
        <v>4123</v>
      </c>
      <c r="C919" s="84">
        <v>2</v>
      </c>
      <c r="D919" s="123">
        <v>0.01007443059929209</v>
      </c>
      <c r="E919" s="123">
        <v>1.568201724066995</v>
      </c>
      <c r="F919" s="84" t="s">
        <v>4024</v>
      </c>
      <c r="G919" s="84" t="b">
        <v>0</v>
      </c>
      <c r="H919" s="84" t="b">
        <v>0</v>
      </c>
      <c r="I919" s="84" t="b">
        <v>0</v>
      </c>
      <c r="J919" s="84" t="b">
        <v>0</v>
      </c>
      <c r="K919" s="84" t="b">
        <v>0</v>
      </c>
      <c r="L919" s="84" t="b">
        <v>0</v>
      </c>
    </row>
    <row r="920" spans="1:12" ht="15">
      <c r="A920" s="84" t="s">
        <v>4123</v>
      </c>
      <c r="B920" s="84" t="s">
        <v>5091</v>
      </c>
      <c r="C920" s="84">
        <v>2</v>
      </c>
      <c r="D920" s="123">
        <v>0.01007443059929209</v>
      </c>
      <c r="E920" s="123">
        <v>1.568201724066995</v>
      </c>
      <c r="F920" s="84" t="s">
        <v>4024</v>
      </c>
      <c r="G920" s="84" t="b">
        <v>0</v>
      </c>
      <c r="H920" s="84" t="b">
        <v>0</v>
      </c>
      <c r="I920" s="84" t="b">
        <v>0</v>
      </c>
      <c r="J920" s="84" t="b">
        <v>0</v>
      </c>
      <c r="K920" s="84" t="b">
        <v>0</v>
      </c>
      <c r="L920" s="84" t="b">
        <v>0</v>
      </c>
    </row>
    <row r="921" spans="1:12" ht="15">
      <c r="A921" s="84" t="s">
        <v>5091</v>
      </c>
      <c r="B921" s="84" t="s">
        <v>5316</v>
      </c>
      <c r="C921" s="84">
        <v>2</v>
      </c>
      <c r="D921" s="123">
        <v>0.01007443059929209</v>
      </c>
      <c r="E921" s="123">
        <v>1.568201724066995</v>
      </c>
      <c r="F921" s="84" t="s">
        <v>4024</v>
      </c>
      <c r="G921" s="84" t="b">
        <v>0</v>
      </c>
      <c r="H921" s="84" t="b">
        <v>0</v>
      </c>
      <c r="I921" s="84" t="b">
        <v>0</v>
      </c>
      <c r="J921" s="84" t="b">
        <v>0</v>
      </c>
      <c r="K921" s="84" t="b">
        <v>0</v>
      </c>
      <c r="L921" s="84" t="b">
        <v>0</v>
      </c>
    </row>
    <row r="922" spans="1:12" ht="15">
      <c r="A922" s="84" t="s">
        <v>5316</v>
      </c>
      <c r="B922" s="84" t="s">
        <v>5317</v>
      </c>
      <c r="C922" s="84">
        <v>2</v>
      </c>
      <c r="D922" s="123">
        <v>0.01007443059929209</v>
      </c>
      <c r="E922" s="123">
        <v>1.568201724066995</v>
      </c>
      <c r="F922" s="84" t="s">
        <v>4024</v>
      </c>
      <c r="G922" s="84" t="b">
        <v>0</v>
      </c>
      <c r="H922" s="84" t="b">
        <v>0</v>
      </c>
      <c r="I922" s="84" t="b">
        <v>0</v>
      </c>
      <c r="J922" s="84" t="b">
        <v>0</v>
      </c>
      <c r="K922" s="84" t="b">
        <v>0</v>
      </c>
      <c r="L922" s="84" t="b">
        <v>0</v>
      </c>
    </row>
    <row r="923" spans="1:12" ht="15">
      <c r="A923" s="84" t="s">
        <v>5317</v>
      </c>
      <c r="B923" s="84" t="s">
        <v>5318</v>
      </c>
      <c r="C923" s="84">
        <v>2</v>
      </c>
      <c r="D923" s="123">
        <v>0.01007443059929209</v>
      </c>
      <c r="E923" s="123">
        <v>1.568201724066995</v>
      </c>
      <c r="F923" s="84" t="s">
        <v>4024</v>
      </c>
      <c r="G923" s="84" t="b">
        <v>0</v>
      </c>
      <c r="H923" s="84" t="b">
        <v>0</v>
      </c>
      <c r="I923" s="84" t="b">
        <v>0</v>
      </c>
      <c r="J923" s="84" t="b">
        <v>0</v>
      </c>
      <c r="K923" s="84" t="b">
        <v>0</v>
      </c>
      <c r="L923" s="84" t="b">
        <v>0</v>
      </c>
    </row>
    <row r="924" spans="1:12" ht="15">
      <c r="A924" s="84" t="s">
        <v>5318</v>
      </c>
      <c r="B924" s="84" t="s">
        <v>5140</v>
      </c>
      <c r="C924" s="84">
        <v>2</v>
      </c>
      <c r="D924" s="123">
        <v>0.01007443059929209</v>
      </c>
      <c r="E924" s="123">
        <v>1.568201724066995</v>
      </c>
      <c r="F924" s="84" t="s">
        <v>4024</v>
      </c>
      <c r="G924" s="84" t="b">
        <v>0</v>
      </c>
      <c r="H924" s="84" t="b">
        <v>0</v>
      </c>
      <c r="I924" s="84" t="b">
        <v>0</v>
      </c>
      <c r="J924" s="84" t="b">
        <v>0</v>
      </c>
      <c r="K924" s="84" t="b">
        <v>0</v>
      </c>
      <c r="L924" s="84" t="b">
        <v>0</v>
      </c>
    </row>
    <row r="925" spans="1:12" ht="15">
      <c r="A925" s="84" t="s">
        <v>5140</v>
      </c>
      <c r="B925" s="84" t="s">
        <v>4977</v>
      </c>
      <c r="C925" s="84">
        <v>2</v>
      </c>
      <c r="D925" s="123">
        <v>0.01007443059929209</v>
      </c>
      <c r="E925" s="123">
        <v>1.568201724066995</v>
      </c>
      <c r="F925" s="84" t="s">
        <v>4024</v>
      </c>
      <c r="G925" s="84" t="b">
        <v>0</v>
      </c>
      <c r="H925" s="84" t="b">
        <v>0</v>
      </c>
      <c r="I925" s="84" t="b">
        <v>0</v>
      </c>
      <c r="J925" s="84" t="b">
        <v>0</v>
      </c>
      <c r="K925" s="84" t="b">
        <v>0</v>
      </c>
      <c r="L925" s="84" t="b">
        <v>0</v>
      </c>
    </row>
    <row r="926" spans="1:12" ht="15">
      <c r="A926" s="84" t="s">
        <v>5099</v>
      </c>
      <c r="B926" s="84" t="s">
        <v>5138</v>
      </c>
      <c r="C926" s="84">
        <v>2</v>
      </c>
      <c r="D926" s="123">
        <v>0.01007443059929209</v>
      </c>
      <c r="E926" s="123">
        <v>1.568201724066995</v>
      </c>
      <c r="F926" s="84" t="s">
        <v>4024</v>
      </c>
      <c r="G926" s="84" t="b">
        <v>1</v>
      </c>
      <c r="H926" s="84" t="b">
        <v>0</v>
      </c>
      <c r="I926" s="84" t="b">
        <v>0</v>
      </c>
      <c r="J926" s="84" t="b">
        <v>0</v>
      </c>
      <c r="K926" s="84" t="b">
        <v>0</v>
      </c>
      <c r="L926" s="84" t="b">
        <v>0</v>
      </c>
    </row>
    <row r="927" spans="1:12" ht="15">
      <c r="A927" s="84" t="s">
        <v>5138</v>
      </c>
      <c r="B927" s="84" t="s">
        <v>5312</v>
      </c>
      <c r="C927" s="84">
        <v>2</v>
      </c>
      <c r="D927" s="123">
        <v>0.01007443059929209</v>
      </c>
      <c r="E927" s="123">
        <v>1.568201724066995</v>
      </c>
      <c r="F927" s="84" t="s">
        <v>4024</v>
      </c>
      <c r="G927" s="84" t="b">
        <v>0</v>
      </c>
      <c r="H927" s="84" t="b">
        <v>0</v>
      </c>
      <c r="I927" s="84" t="b">
        <v>0</v>
      </c>
      <c r="J927" s="84" t="b">
        <v>0</v>
      </c>
      <c r="K927" s="84" t="b">
        <v>0</v>
      </c>
      <c r="L927" s="84" t="b">
        <v>0</v>
      </c>
    </row>
    <row r="928" spans="1:12" ht="15">
      <c r="A928" s="84" t="s">
        <v>5312</v>
      </c>
      <c r="B928" s="84" t="s">
        <v>4975</v>
      </c>
      <c r="C928" s="84">
        <v>2</v>
      </c>
      <c r="D928" s="123">
        <v>0.01007443059929209</v>
      </c>
      <c r="E928" s="123">
        <v>1.568201724066995</v>
      </c>
      <c r="F928" s="84" t="s">
        <v>4024</v>
      </c>
      <c r="G928" s="84" t="b">
        <v>0</v>
      </c>
      <c r="H928" s="84" t="b">
        <v>0</v>
      </c>
      <c r="I928" s="84" t="b">
        <v>0</v>
      </c>
      <c r="J928" s="84" t="b">
        <v>0</v>
      </c>
      <c r="K928" s="84" t="b">
        <v>0</v>
      </c>
      <c r="L928" s="84" t="b">
        <v>0</v>
      </c>
    </row>
    <row r="929" spans="1:12" ht="15">
      <c r="A929" s="84" t="s">
        <v>4975</v>
      </c>
      <c r="B929" s="84" t="s">
        <v>5012</v>
      </c>
      <c r="C929" s="84">
        <v>2</v>
      </c>
      <c r="D929" s="123">
        <v>0.01007443059929209</v>
      </c>
      <c r="E929" s="123">
        <v>1.568201724066995</v>
      </c>
      <c r="F929" s="84" t="s">
        <v>4024</v>
      </c>
      <c r="G929" s="84" t="b">
        <v>0</v>
      </c>
      <c r="H929" s="84" t="b">
        <v>0</v>
      </c>
      <c r="I929" s="84" t="b">
        <v>0</v>
      </c>
      <c r="J929" s="84" t="b">
        <v>0</v>
      </c>
      <c r="K929" s="84" t="b">
        <v>0</v>
      </c>
      <c r="L929" s="84" t="b">
        <v>0</v>
      </c>
    </row>
    <row r="930" spans="1:12" ht="15">
      <c r="A930" s="84" t="s">
        <v>5012</v>
      </c>
      <c r="B930" s="84" t="s">
        <v>5313</v>
      </c>
      <c r="C930" s="84">
        <v>2</v>
      </c>
      <c r="D930" s="123">
        <v>0.01007443059929209</v>
      </c>
      <c r="E930" s="123">
        <v>1.568201724066995</v>
      </c>
      <c r="F930" s="84" t="s">
        <v>4024</v>
      </c>
      <c r="G930" s="84" t="b">
        <v>0</v>
      </c>
      <c r="H930" s="84" t="b">
        <v>0</v>
      </c>
      <c r="I930" s="84" t="b">
        <v>0</v>
      </c>
      <c r="J930" s="84" t="b">
        <v>0</v>
      </c>
      <c r="K930" s="84" t="b">
        <v>0</v>
      </c>
      <c r="L930" s="84" t="b">
        <v>0</v>
      </c>
    </row>
    <row r="931" spans="1:12" ht="15">
      <c r="A931" s="84" t="s">
        <v>5313</v>
      </c>
      <c r="B931" s="84" t="s">
        <v>5314</v>
      </c>
      <c r="C931" s="84">
        <v>2</v>
      </c>
      <c r="D931" s="123">
        <v>0.01007443059929209</v>
      </c>
      <c r="E931" s="123">
        <v>1.568201724066995</v>
      </c>
      <c r="F931" s="84" t="s">
        <v>4024</v>
      </c>
      <c r="G931" s="84" t="b">
        <v>0</v>
      </c>
      <c r="H931" s="84" t="b">
        <v>0</v>
      </c>
      <c r="I931" s="84" t="b">
        <v>0</v>
      </c>
      <c r="J931" s="84" t="b">
        <v>1</v>
      </c>
      <c r="K931" s="84" t="b">
        <v>0</v>
      </c>
      <c r="L931" s="84" t="b">
        <v>0</v>
      </c>
    </row>
    <row r="932" spans="1:12" ht="15">
      <c r="A932" s="84" t="s">
        <v>5314</v>
      </c>
      <c r="B932" s="84" t="s">
        <v>4147</v>
      </c>
      <c r="C932" s="84">
        <v>2</v>
      </c>
      <c r="D932" s="123">
        <v>0.01007443059929209</v>
      </c>
      <c r="E932" s="123">
        <v>1.1702617153949573</v>
      </c>
      <c r="F932" s="84" t="s">
        <v>4024</v>
      </c>
      <c r="G932" s="84" t="b">
        <v>1</v>
      </c>
      <c r="H932" s="84" t="b">
        <v>0</v>
      </c>
      <c r="I932" s="84" t="b">
        <v>0</v>
      </c>
      <c r="J932" s="84" t="b">
        <v>0</v>
      </c>
      <c r="K932" s="84" t="b">
        <v>1</v>
      </c>
      <c r="L932" s="84" t="b">
        <v>0</v>
      </c>
    </row>
    <row r="933" spans="1:12" ht="15">
      <c r="A933" s="84" t="s">
        <v>4147</v>
      </c>
      <c r="B933" s="84" t="s">
        <v>4976</v>
      </c>
      <c r="C933" s="84">
        <v>2</v>
      </c>
      <c r="D933" s="123">
        <v>0.01007443059929209</v>
      </c>
      <c r="E933" s="123">
        <v>1.1702617153949573</v>
      </c>
      <c r="F933" s="84" t="s">
        <v>4024</v>
      </c>
      <c r="G933" s="84" t="b">
        <v>0</v>
      </c>
      <c r="H933" s="84" t="b">
        <v>1</v>
      </c>
      <c r="I933" s="84" t="b">
        <v>0</v>
      </c>
      <c r="J933" s="84" t="b">
        <v>0</v>
      </c>
      <c r="K933" s="84" t="b">
        <v>0</v>
      </c>
      <c r="L933" s="84" t="b">
        <v>0</v>
      </c>
    </row>
    <row r="934" spans="1:12" ht="15">
      <c r="A934" s="84" t="s">
        <v>4976</v>
      </c>
      <c r="B934" s="84" t="s">
        <v>4151</v>
      </c>
      <c r="C934" s="84">
        <v>2</v>
      </c>
      <c r="D934" s="123">
        <v>0.01007443059929209</v>
      </c>
      <c r="E934" s="123">
        <v>1.568201724066995</v>
      </c>
      <c r="F934" s="84" t="s">
        <v>4024</v>
      </c>
      <c r="G934" s="84" t="b">
        <v>0</v>
      </c>
      <c r="H934" s="84" t="b">
        <v>0</v>
      </c>
      <c r="I934" s="84" t="b">
        <v>0</v>
      </c>
      <c r="J934" s="84" t="b">
        <v>0</v>
      </c>
      <c r="K934" s="84" t="b">
        <v>0</v>
      </c>
      <c r="L934" s="84" t="b">
        <v>0</v>
      </c>
    </row>
    <row r="935" spans="1:12" ht="15">
      <c r="A935" s="84" t="s">
        <v>4151</v>
      </c>
      <c r="B935" s="84" t="s">
        <v>5315</v>
      </c>
      <c r="C935" s="84">
        <v>2</v>
      </c>
      <c r="D935" s="123">
        <v>0.01007443059929209</v>
      </c>
      <c r="E935" s="123">
        <v>1.568201724066995</v>
      </c>
      <c r="F935" s="84" t="s">
        <v>4024</v>
      </c>
      <c r="G935" s="84" t="b">
        <v>0</v>
      </c>
      <c r="H935" s="84" t="b">
        <v>0</v>
      </c>
      <c r="I935" s="84" t="b">
        <v>0</v>
      </c>
      <c r="J935" s="84" t="b">
        <v>0</v>
      </c>
      <c r="K935" s="84" t="b">
        <v>0</v>
      </c>
      <c r="L935" s="84" t="b">
        <v>0</v>
      </c>
    </row>
    <row r="936" spans="1:12" ht="15">
      <c r="A936" s="84" t="s">
        <v>5315</v>
      </c>
      <c r="B936" s="84" t="s">
        <v>4116</v>
      </c>
      <c r="C936" s="84">
        <v>2</v>
      </c>
      <c r="D936" s="123">
        <v>0.01007443059929209</v>
      </c>
      <c r="E936" s="123">
        <v>1.1702617153949573</v>
      </c>
      <c r="F936" s="84" t="s">
        <v>4024</v>
      </c>
      <c r="G936" s="84" t="b">
        <v>0</v>
      </c>
      <c r="H936" s="84" t="b">
        <v>0</v>
      </c>
      <c r="I936" s="84" t="b">
        <v>0</v>
      </c>
      <c r="J936" s="84" t="b">
        <v>0</v>
      </c>
      <c r="K936" s="84" t="b">
        <v>0</v>
      </c>
      <c r="L936" s="84" t="b">
        <v>0</v>
      </c>
    </row>
    <row r="937" spans="1:12" ht="15">
      <c r="A937" s="84" t="s">
        <v>4116</v>
      </c>
      <c r="B937" s="84" t="s">
        <v>4960</v>
      </c>
      <c r="C937" s="84">
        <v>2</v>
      </c>
      <c r="D937" s="123">
        <v>0.01007443059929209</v>
      </c>
      <c r="E937" s="123">
        <v>1.1702617153949573</v>
      </c>
      <c r="F937" s="84" t="s">
        <v>4024</v>
      </c>
      <c r="G937" s="84" t="b">
        <v>0</v>
      </c>
      <c r="H937" s="84" t="b">
        <v>0</v>
      </c>
      <c r="I937" s="84" t="b">
        <v>0</v>
      </c>
      <c r="J937" s="84" t="b">
        <v>0</v>
      </c>
      <c r="K937" s="84" t="b">
        <v>0</v>
      </c>
      <c r="L937" s="84" t="b">
        <v>0</v>
      </c>
    </row>
    <row r="938" spans="1:12" ht="15">
      <c r="A938" s="84" t="s">
        <v>4960</v>
      </c>
      <c r="B938" s="84" t="s">
        <v>5121</v>
      </c>
      <c r="C938" s="84">
        <v>2</v>
      </c>
      <c r="D938" s="123">
        <v>0.01007443059929209</v>
      </c>
      <c r="E938" s="123">
        <v>1.568201724066995</v>
      </c>
      <c r="F938" s="84" t="s">
        <v>4024</v>
      </c>
      <c r="G938" s="84" t="b">
        <v>0</v>
      </c>
      <c r="H938" s="84" t="b">
        <v>0</v>
      </c>
      <c r="I938" s="84" t="b">
        <v>0</v>
      </c>
      <c r="J938" s="84" t="b">
        <v>0</v>
      </c>
      <c r="K938" s="84" t="b">
        <v>0</v>
      </c>
      <c r="L938" s="84" t="b">
        <v>0</v>
      </c>
    </row>
    <row r="939" spans="1:12" ht="15">
      <c r="A939" s="84" t="s">
        <v>5121</v>
      </c>
      <c r="B939" s="84" t="s">
        <v>4163</v>
      </c>
      <c r="C939" s="84">
        <v>2</v>
      </c>
      <c r="D939" s="123">
        <v>0.01007443059929209</v>
      </c>
      <c r="E939" s="123">
        <v>1.2671717284030137</v>
      </c>
      <c r="F939" s="84" t="s">
        <v>4024</v>
      </c>
      <c r="G939" s="84" t="b">
        <v>0</v>
      </c>
      <c r="H939" s="84" t="b">
        <v>0</v>
      </c>
      <c r="I939" s="84" t="b">
        <v>0</v>
      </c>
      <c r="J939" s="84" t="b">
        <v>0</v>
      </c>
      <c r="K939" s="84" t="b">
        <v>0</v>
      </c>
      <c r="L939" s="84" t="b">
        <v>0</v>
      </c>
    </row>
    <row r="940" spans="1:12" ht="15">
      <c r="A940" s="84" t="s">
        <v>5322</v>
      </c>
      <c r="B940" s="84" t="s">
        <v>5323</v>
      </c>
      <c r="C940" s="84">
        <v>2</v>
      </c>
      <c r="D940" s="123">
        <v>0</v>
      </c>
      <c r="E940" s="123">
        <v>1.255272505103306</v>
      </c>
      <c r="F940" s="84" t="s">
        <v>4028</v>
      </c>
      <c r="G940" s="84" t="b">
        <v>0</v>
      </c>
      <c r="H940" s="84" t="b">
        <v>0</v>
      </c>
      <c r="I940" s="84" t="b">
        <v>0</v>
      </c>
      <c r="J940" s="84" t="b">
        <v>0</v>
      </c>
      <c r="K940" s="84" t="b">
        <v>0</v>
      </c>
      <c r="L940" s="84" t="b">
        <v>0</v>
      </c>
    </row>
    <row r="941" spans="1:12" ht="15">
      <c r="A941" s="84" t="s">
        <v>5323</v>
      </c>
      <c r="B941" s="84" t="s">
        <v>4116</v>
      </c>
      <c r="C941" s="84">
        <v>2</v>
      </c>
      <c r="D941" s="123">
        <v>0</v>
      </c>
      <c r="E941" s="123">
        <v>1.255272505103306</v>
      </c>
      <c r="F941" s="84" t="s">
        <v>4028</v>
      </c>
      <c r="G941" s="84" t="b">
        <v>0</v>
      </c>
      <c r="H941" s="84" t="b">
        <v>0</v>
      </c>
      <c r="I941" s="84" t="b">
        <v>0</v>
      </c>
      <c r="J941" s="84" t="b">
        <v>0</v>
      </c>
      <c r="K941" s="84" t="b">
        <v>0</v>
      </c>
      <c r="L941" s="84" t="b">
        <v>0</v>
      </c>
    </row>
    <row r="942" spans="1:12" ht="15">
      <c r="A942" s="84" t="s">
        <v>4116</v>
      </c>
      <c r="B942" s="84" t="s">
        <v>4988</v>
      </c>
      <c r="C942" s="84">
        <v>2</v>
      </c>
      <c r="D942" s="123">
        <v>0</v>
      </c>
      <c r="E942" s="123">
        <v>1.255272505103306</v>
      </c>
      <c r="F942" s="84" t="s">
        <v>4028</v>
      </c>
      <c r="G942" s="84" t="b">
        <v>0</v>
      </c>
      <c r="H942" s="84" t="b">
        <v>0</v>
      </c>
      <c r="I942" s="84" t="b">
        <v>0</v>
      </c>
      <c r="J942" s="84" t="b">
        <v>0</v>
      </c>
      <c r="K942" s="84" t="b">
        <v>0</v>
      </c>
      <c r="L942" s="84" t="b">
        <v>0</v>
      </c>
    </row>
    <row r="943" spans="1:12" ht="15">
      <c r="A943" s="84" t="s">
        <v>4988</v>
      </c>
      <c r="B943" s="84" t="s">
        <v>5324</v>
      </c>
      <c r="C943" s="84">
        <v>2</v>
      </c>
      <c r="D943" s="123">
        <v>0</v>
      </c>
      <c r="E943" s="123">
        <v>1.255272505103306</v>
      </c>
      <c r="F943" s="84" t="s">
        <v>4028</v>
      </c>
      <c r="G943" s="84" t="b">
        <v>0</v>
      </c>
      <c r="H943" s="84" t="b">
        <v>0</v>
      </c>
      <c r="I943" s="84" t="b">
        <v>0</v>
      </c>
      <c r="J943" s="84" t="b">
        <v>0</v>
      </c>
      <c r="K943" s="84" t="b">
        <v>1</v>
      </c>
      <c r="L943" s="84" t="b">
        <v>0</v>
      </c>
    </row>
    <row r="944" spans="1:12" ht="15">
      <c r="A944" s="84" t="s">
        <v>5324</v>
      </c>
      <c r="B944" s="84" t="s">
        <v>4942</v>
      </c>
      <c r="C944" s="84">
        <v>2</v>
      </c>
      <c r="D944" s="123">
        <v>0</v>
      </c>
      <c r="E944" s="123">
        <v>1.255272505103306</v>
      </c>
      <c r="F944" s="84" t="s">
        <v>4028</v>
      </c>
      <c r="G944" s="84" t="b">
        <v>0</v>
      </c>
      <c r="H944" s="84" t="b">
        <v>1</v>
      </c>
      <c r="I944" s="84" t="b">
        <v>0</v>
      </c>
      <c r="J944" s="84" t="b">
        <v>0</v>
      </c>
      <c r="K944" s="84" t="b">
        <v>0</v>
      </c>
      <c r="L944" s="84" t="b">
        <v>0</v>
      </c>
    </row>
    <row r="945" spans="1:12" ht="15">
      <c r="A945" s="84" t="s">
        <v>4942</v>
      </c>
      <c r="B945" s="84" t="s">
        <v>4147</v>
      </c>
      <c r="C945" s="84">
        <v>2</v>
      </c>
      <c r="D945" s="123">
        <v>0</v>
      </c>
      <c r="E945" s="123">
        <v>1.255272505103306</v>
      </c>
      <c r="F945" s="84" t="s">
        <v>4028</v>
      </c>
      <c r="G945" s="84" t="b">
        <v>0</v>
      </c>
      <c r="H945" s="84" t="b">
        <v>0</v>
      </c>
      <c r="I945" s="84" t="b">
        <v>0</v>
      </c>
      <c r="J945" s="84" t="b">
        <v>0</v>
      </c>
      <c r="K945" s="84" t="b">
        <v>1</v>
      </c>
      <c r="L945" s="84" t="b">
        <v>0</v>
      </c>
    </row>
    <row r="946" spans="1:12" ht="15">
      <c r="A946" s="84" t="s">
        <v>4147</v>
      </c>
      <c r="B946" s="84" t="s">
        <v>4946</v>
      </c>
      <c r="C946" s="84">
        <v>2</v>
      </c>
      <c r="D946" s="123">
        <v>0</v>
      </c>
      <c r="E946" s="123">
        <v>1.255272505103306</v>
      </c>
      <c r="F946" s="84" t="s">
        <v>4028</v>
      </c>
      <c r="G946" s="84" t="b">
        <v>0</v>
      </c>
      <c r="H946" s="84" t="b">
        <v>1</v>
      </c>
      <c r="I946" s="84" t="b">
        <v>0</v>
      </c>
      <c r="J946" s="84" t="b">
        <v>1</v>
      </c>
      <c r="K946" s="84" t="b">
        <v>0</v>
      </c>
      <c r="L946" s="84" t="b">
        <v>0</v>
      </c>
    </row>
    <row r="947" spans="1:12" ht="15">
      <c r="A947" s="84" t="s">
        <v>4946</v>
      </c>
      <c r="B947" s="84" t="s">
        <v>4937</v>
      </c>
      <c r="C947" s="84">
        <v>2</v>
      </c>
      <c r="D947" s="123">
        <v>0</v>
      </c>
      <c r="E947" s="123">
        <v>1.255272505103306</v>
      </c>
      <c r="F947" s="84" t="s">
        <v>4028</v>
      </c>
      <c r="G947" s="84" t="b">
        <v>1</v>
      </c>
      <c r="H947" s="84" t="b">
        <v>0</v>
      </c>
      <c r="I947" s="84" t="b">
        <v>0</v>
      </c>
      <c r="J947" s="84" t="b">
        <v>0</v>
      </c>
      <c r="K947" s="84" t="b">
        <v>0</v>
      </c>
      <c r="L947" s="84" t="b">
        <v>0</v>
      </c>
    </row>
    <row r="948" spans="1:12" ht="15">
      <c r="A948" s="84" t="s">
        <v>4937</v>
      </c>
      <c r="B948" s="84" t="s">
        <v>5325</v>
      </c>
      <c r="C948" s="84">
        <v>2</v>
      </c>
      <c r="D948" s="123">
        <v>0</v>
      </c>
      <c r="E948" s="123">
        <v>1.255272505103306</v>
      </c>
      <c r="F948" s="84" t="s">
        <v>4028</v>
      </c>
      <c r="G948" s="84" t="b">
        <v>0</v>
      </c>
      <c r="H948" s="84" t="b">
        <v>0</v>
      </c>
      <c r="I948" s="84" t="b">
        <v>0</v>
      </c>
      <c r="J948" s="84" t="b">
        <v>0</v>
      </c>
      <c r="K948" s="84" t="b">
        <v>0</v>
      </c>
      <c r="L948" s="84" t="b">
        <v>0</v>
      </c>
    </row>
    <row r="949" spans="1:12" ht="15">
      <c r="A949" s="84" t="s">
        <v>5325</v>
      </c>
      <c r="B949" s="84" t="s">
        <v>5096</v>
      </c>
      <c r="C949" s="84">
        <v>2</v>
      </c>
      <c r="D949" s="123">
        <v>0</v>
      </c>
      <c r="E949" s="123">
        <v>1.255272505103306</v>
      </c>
      <c r="F949" s="84" t="s">
        <v>4028</v>
      </c>
      <c r="G949" s="84" t="b">
        <v>0</v>
      </c>
      <c r="H949" s="84" t="b">
        <v>0</v>
      </c>
      <c r="I949" s="84" t="b">
        <v>0</v>
      </c>
      <c r="J949" s="84" t="b">
        <v>0</v>
      </c>
      <c r="K949" s="84" t="b">
        <v>1</v>
      </c>
      <c r="L949" s="84" t="b">
        <v>0</v>
      </c>
    </row>
    <row r="950" spans="1:12" ht="15">
      <c r="A950" s="84" t="s">
        <v>5096</v>
      </c>
      <c r="B950" s="84" t="s">
        <v>5326</v>
      </c>
      <c r="C950" s="84">
        <v>2</v>
      </c>
      <c r="D950" s="123">
        <v>0</v>
      </c>
      <c r="E950" s="123">
        <v>1.255272505103306</v>
      </c>
      <c r="F950" s="84" t="s">
        <v>4028</v>
      </c>
      <c r="G950" s="84" t="b">
        <v>0</v>
      </c>
      <c r="H950" s="84" t="b">
        <v>1</v>
      </c>
      <c r="I950" s="84" t="b">
        <v>0</v>
      </c>
      <c r="J950" s="84" t="b">
        <v>0</v>
      </c>
      <c r="K950" s="84" t="b">
        <v>0</v>
      </c>
      <c r="L950" s="84" t="b">
        <v>0</v>
      </c>
    </row>
    <row r="951" spans="1:12" ht="15">
      <c r="A951" s="84" t="s">
        <v>5336</v>
      </c>
      <c r="B951" s="84" t="s">
        <v>4953</v>
      </c>
      <c r="C951" s="84">
        <v>2</v>
      </c>
      <c r="D951" s="123">
        <v>0</v>
      </c>
      <c r="E951" s="123">
        <v>1.4065401804339552</v>
      </c>
      <c r="F951" s="84" t="s">
        <v>4033</v>
      </c>
      <c r="G951" s="84" t="b">
        <v>0</v>
      </c>
      <c r="H951" s="84" t="b">
        <v>0</v>
      </c>
      <c r="I951" s="84" t="b">
        <v>0</v>
      </c>
      <c r="J951" s="84" t="b">
        <v>0</v>
      </c>
      <c r="K951" s="84" t="b">
        <v>0</v>
      </c>
      <c r="L951" s="84" t="b">
        <v>0</v>
      </c>
    </row>
    <row r="952" spans="1:12" ht="15">
      <c r="A952" s="84" t="s">
        <v>4953</v>
      </c>
      <c r="B952" s="84" t="s">
        <v>5147</v>
      </c>
      <c r="C952" s="84">
        <v>2</v>
      </c>
      <c r="D952" s="123">
        <v>0</v>
      </c>
      <c r="E952" s="123">
        <v>1.4065401804339552</v>
      </c>
      <c r="F952" s="84" t="s">
        <v>4033</v>
      </c>
      <c r="G952" s="84" t="b">
        <v>0</v>
      </c>
      <c r="H952" s="84" t="b">
        <v>0</v>
      </c>
      <c r="I952" s="84" t="b">
        <v>0</v>
      </c>
      <c r="J952" s="84" t="b">
        <v>0</v>
      </c>
      <c r="K952" s="84" t="b">
        <v>0</v>
      </c>
      <c r="L952" s="84" t="b">
        <v>0</v>
      </c>
    </row>
    <row r="953" spans="1:12" ht="15">
      <c r="A953" s="84" t="s">
        <v>5147</v>
      </c>
      <c r="B953" s="84" t="s">
        <v>4998</v>
      </c>
      <c r="C953" s="84">
        <v>2</v>
      </c>
      <c r="D953" s="123">
        <v>0</v>
      </c>
      <c r="E953" s="123">
        <v>1.4065401804339552</v>
      </c>
      <c r="F953" s="84" t="s">
        <v>4033</v>
      </c>
      <c r="G953" s="84" t="b">
        <v>0</v>
      </c>
      <c r="H953" s="84" t="b">
        <v>0</v>
      </c>
      <c r="I953" s="84" t="b">
        <v>0</v>
      </c>
      <c r="J953" s="84" t="b">
        <v>0</v>
      </c>
      <c r="K953" s="84" t="b">
        <v>0</v>
      </c>
      <c r="L953" s="84" t="b">
        <v>0</v>
      </c>
    </row>
    <row r="954" spans="1:12" ht="15">
      <c r="A954" s="84" t="s">
        <v>4998</v>
      </c>
      <c r="B954" s="84" t="s">
        <v>5337</v>
      </c>
      <c r="C954" s="84">
        <v>2</v>
      </c>
      <c r="D954" s="123">
        <v>0</v>
      </c>
      <c r="E954" s="123">
        <v>1.4065401804339552</v>
      </c>
      <c r="F954" s="84" t="s">
        <v>4033</v>
      </c>
      <c r="G954" s="84" t="b">
        <v>0</v>
      </c>
      <c r="H954" s="84" t="b">
        <v>0</v>
      </c>
      <c r="I954" s="84" t="b">
        <v>0</v>
      </c>
      <c r="J954" s="84" t="b">
        <v>0</v>
      </c>
      <c r="K954" s="84" t="b">
        <v>0</v>
      </c>
      <c r="L954" s="84" t="b">
        <v>0</v>
      </c>
    </row>
    <row r="955" spans="1:12" ht="15">
      <c r="A955" s="84" t="s">
        <v>5337</v>
      </c>
      <c r="B955" s="84" t="s">
        <v>4982</v>
      </c>
      <c r="C955" s="84">
        <v>2</v>
      </c>
      <c r="D955" s="123">
        <v>0</v>
      </c>
      <c r="E955" s="123">
        <v>1.4065401804339552</v>
      </c>
      <c r="F955" s="84" t="s">
        <v>4033</v>
      </c>
      <c r="G955" s="84" t="b">
        <v>0</v>
      </c>
      <c r="H955" s="84" t="b">
        <v>0</v>
      </c>
      <c r="I955" s="84" t="b">
        <v>0</v>
      </c>
      <c r="J955" s="84" t="b">
        <v>0</v>
      </c>
      <c r="K955" s="84" t="b">
        <v>0</v>
      </c>
      <c r="L955" s="84" t="b">
        <v>0</v>
      </c>
    </row>
    <row r="956" spans="1:12" ht="15">
      <c r="A956" s="84" t="s">
        <v>4982</v>
      </c>
      <c r="B956" s="84" t="s">
        <v>4944</v>
      </c>
      <c r="C956" s="84">
        <v>2</v>
      </c>
      <c r="D956" s="123">
        <v>0</v>
      </c>
      <c r="E956" s="123">
        <v>1.105510184769974</v>
      </c>
      <c r="F956" s="84" t="s">
        <v>4033</v>
      </c>
      <c r="G956" s="84" t="b">
        <v>0</v>
      </c>
      <c r="H956" s="84" t="b">
        <v>0</v>
      </c>
      <c r="I956" s="84" t="b">
        <v>0</v>
      </c>
      <c r="J956" s="84" t="b">
        <v>0</v>
      </c>
      <c r="K956" s="84" t="b">
        <v>0</v>
      </c>
      <c r="L956" s="84" t="b">
        <v>0</v>
      </c>
    </row>
    <row r="957" spans="1:12" ht="15">
      <c r="A957" s="84" t="s">
        <v>4944</v>
      </c>
      <c r="B957" s="84" t="s">
        <v>5048</v>
      </c>
      <c r="C957" s="84">
        <v>2</v>
      </c>
      <c r="D957" s="123">
        <v>0</v>
      </c>
      <c r="E957" s="123">
        <v>1.105510184769974</v>
      </c>
      <c r="F957" s="84" t="s">
        <v>4033</v>
      </c>
      <c r="G957" s="84" t="b">
        <v>0</v>
      </c>
      <c r="H957" s="84" t="b">
        <v>0</v>
      </c>
      <c r="I957" s="84" t="b">
        <v>0</v>
      </c>
      <c r="J957" s="84" t="b">
        <v>0</v>
      </c>
      <c r="K957" s="84" t="b">
        <v>0</v>
      </c>
      <c r="L957" s="84" t="b">
        <v>0</v>
      </c>
    </row>
    <row r="958" spans="1:12" ht="15">
      <c r="A958" s="84" t="s">
        <v>5048</v>
      </c>
      <c r="B958" s="84" t="s">
        <v>5338</v>
      </c>
      <c r="C958" s="84">
        <v>2</v>
      </c>
      <c r="D958" s="123">
        <v>0</v>
      </c>
      <c r="E958" s="123">
        <v>1.4065401804339552</v>
      </c>
      <c r="F958" s="84" t="s">
        <v>4033</v>
      </c>
      <c r="G958" s="84" t="b">
        <v>0</v>
      </c>
      <c r="H958" s="84" t="b">
        <v>0</v>
      </c>
      <c r="I958" s="84" t="b">
        <v>0</v>
      </c>
      <c r="J958" s="84" t="b">
        <v>0</v>
      </c>
      <c r="K958" s="84" t="b">
        <v>0</v>
      </c>
      <c r="L958" s="84" t="b">
        <v>0</v>
      </c>
    </row>
    <row r="959" spans="1:12" ht="15">
      <c r="A959" s="84" t="s">
        <v>5338</v>
      </c>
      <c r="B959" s="84" t="s">
        <v>5339</v>
      </c>
      <c r="C959" s="84">
        <v>2</v>
      </c>
      <c r="D959" s="123">
        <v>0</v>
      </c>
      <c r="E959" s="123">
        <v>1.4065401804339552</v>
      </c>
      <c r="F959" s="84" t="s">
        <v>4033</v>
      </c>
      <c r="G959" s="84" t="b">
        <v>0</v>
      </c>
      <c r="H959" s="84" t="b">
        <v>0</v>
      </c>
      <c r="I959" s="84" t="b">
        <v>0</v>
      </c>
      <c r="J959" s="84" t="b">
        <v>0</v>
      </c>
      <c r="K959" s="84" t="b">
        <v>0</v>
      </c>
      <c r="L959" s="84" t="b">
        <v>0</v>
      </c>
    </row>
    <row r="960" spans="1:12" ht="15">
      <c r="A960" s="84" t="s">
        <v>5339</v>
      </c>
      <c r="B960" s="84" t="s">
        <v>5135</v>
      </c>
      <c r="C960" s="84">
        <v>2</v>
      </c>
      <c r="D960" s="123">
        <v>0</v>
      </c>
      <c r="E960" s="123">
        <v>1.4065401804339552</v>
      </c>
      <c r="F960" s="84" t="s">
        <v>4033</v>
      </c>
      <c r="G960" s="84" t="b">
        <v>0</v>
      </c>
      <c r="H960" s="84" t="b">
        <v>0</v>
      </c>
      <c r="I960" s="84" t="b">
        <v>0</v>
      </c>
      <c r="J960" s="84" t="b">
        <v>0</v>
      </c>
      <c r="K960" s="84" t="b">
        <v>0</v>
      </c>
      <c r="L960" s="84" t="b">
        <v>0</v>
      </c>
    </row>
    <row r="961" spans="1:12" ht="15">
      <c r="A961" s="84" t="s">
        <v>5135</v>
      </c>
      <c r="B961" s="84" t="s">
        <v>4116</v>
      </c>
      <c r="C961" s="84">
        <v>2</v>
      </c>
      <c r="D961" s="123">
        <v>0</v>
      </c>
      <c r="E961" s="123">
        <v>1.2304489213782739</v>
      </c>
      <c r="F961" s="84" t="s">
        <v>4033</v>
      </c>
      <c r="G961" s="84" t="b">
        <v>0</v>
      </c>
      <c r="H961" s="84" t="b">
        <v>0</v>
      </c>
      <c r="I961" s="84" t="b">
        <v>0</v>
      </c>
      <c r="J961" s="84" t="b">
        <v>0</v>
      </c>
      <c r="K961" s="84" t="b">
        <v>0</v>
      </c>
      <c r="L961" s="84" t="b">
        <v>0</v>
      </c>
    </row>
    <row r="962" spans="1:12" ht="15">
      <c r="A962" s="84" t="s">
        <v>4116</v>
      </c>
      <c r="B962" s="84" t="s">
        <v>4147</v>
      </c>
      <c r="C962" s="84">
        <v>2</v>
      </c>
      <c r="D962" s="123">
        <v>0</v>
      </c>
      <c r="E962" s="123">
        <v>1.2304489213782739</v>
      </c>
      <c r="F962" s="84" t="s">
        <v>4033</v>
      </c>
      <c r="G962" s="84" t="b">
        <v>0</v>
      </c>
      <c r="H962" s="84" t="b">
        <v>0</v>
      </c>
      <c r="I962" s="84" t="b">
        <v>0</v>
      </c>
      <c r="J962" s="84" t="b">
        <v>0</v>
      </c>
      <c r="K962" s="84" t="b">
        <v>1</v>
      </c>
      <c r="L962" s="84" t="b">
        <v>0</v>
      </c>
    </row>
    <row r="963" spans="1:12" ht="15">
      <c r="A963" s="84" t="s">
        <v>4147</v>
      </c>
      <c r="B963" s="84" t="s">
        <v>5133</v>
      </c>
      <c r="C963" s="84">
        <v>2</v>
      </c>
      <c r="D963" s="123">
        <v>0</v>
      </c>
      <c r="E963" s="123">
        <v>1.4065401804339552</v>
      </c>
      <c r="F963" s="84" t="s">
        <v>4033</v>
      </c>
      <c r="G963" s="84" t="b">
        <v>0</v>
      </c>
      <c r="H963" s="84" t="b">
        <v>1</v>
      </c>
      <c r="I963" s="84" t="b">
        <v>0</v>
      </c>
      <c r="J963" s="84" t="b">
        <v>0</v>
      </c>
      <c r="K963" s="84" t="b">
        <v>0</v>
      </c>
      <c r="L963" s="84" t="b">
        <v>0</v>
      </c>
    </row>
    <row r="964" spans="1:12" ht="15">
      <c r="A964" s="84" t="s">
        <v>5133</v>
      </c>
      <c r="B964" s="84" t="s">
        <v>4997</v>
      </c>
      <c r="C964" s="84">
        <v>2</v>
      </c>
      <c r="D964" s="123">
        <v>0</v>
      </c>
      <c r="E964" s="123">
        <v>1.4065401804339552</v>
      </c>
      <c r="F964" s="84" t="s">
        <v>4033</v>
      </c>
      <c r="G964" s="84" t="b">
        <v>0</v>
      </c>
      <c r="H964" s="84" t="b">
        <v>0</v>
      </c>
      <c r="I964" s="84" t="b">
        <v>0</v>
      </c>
      <c r="J964" s="84" t="b">
        <v>0</v>
      </c>
      <c r="K964" s="84" t="b">
        <v>0</v>
      </c>
      <c r="L964" s="84" t="b">
        <v>0</v>
      </c>
    </row>
    <row r="965" spans="1:12" ht="15">
      <c r="A965" s="84" t="s">
        <v>5344</v>
      </c>
      <c r="B965" s="84" t="s">
        <v>5345</v>
      </c>
      <c r="C965" s="84">
        <v>2</v>
      </c>
      <c r="D965" s="123">
        <v>0</v>
      </c>
      <c r="E965" s="123">
        <v>0.9294189257142927</v>
      </c>
      <c r="F965" s="84" t="s">
        <v>4034</v>
      </c>
      <c r="G965" s="84" t="b">
        <v>0</v>
      </c>
      <c r="H965" s="84" t="b">
        <v>0</v>
      </c>
      <c r="I965" s="84" t="b">
        <v>0</v>
      </c>
      <c r="J965" s="84" t="b">
        <v>0</v>
      </c>
      <c r="K965" s="84" t="b">
        <v>0</v>
      </c>
      <c r="L965" s="84" t="b">
        <v>0</v>
      </c>
    </row>
    <row r="966" spans="1:12" ht="15">
      <c r="A966" s="84" t="s">
        <v>5345</v>
      </c>
      <c r="B966" s="84" t="s">
        <v>1878</v>
      </c>
      <c r="C966" s="84">
        <v>2</v>
      </c>
      <c r="D966" s="123">
        <v>0</v>
      </c>
      <c r="E966" s="123">
        <v>0.9294189257142927</v>
      </c>
      <c r="F966" s="84" t="s">
        <v>4034</v>
      </c>
      <c r="G966" s="84" t="b">
        <v>0</v>
      </c>
      <c r="H966" s="84" t="b">
        <v>0</v>
      </c>
      <c r="I966" s="84" t="b">
        <v>0</v>
      </c>
      <c r="J966" s="84" t="b">
        <v>0</v>
      </c>
      <c r="K966" s="84" t="b">
        <v>0</v>
      </c>
      <c r="L966" s="84" t="b">
        <v>0</v>
      </c>
    </row>
    <row r="967" spans="1:12" ht="15">
      <c r="A967" s="84" t="s">
        <v>1878</v>
      </c>
      <c r="B967" s="84" t="s">
        <v>5346</v>
      </c>
      <c r="C967" s="84">
        <v>2</v>
      </c>
      <c r="D967" s="123">
        <v>0</v>
      </c>
      <c r="E967" s="123">
        <v>0.9294189257142927</v>
      </c>
      <c r="F967" s="84" t="s">
        <v>4034</v>
      </c>
      <c r="G967" s="84" t="b">
        <v>0</v>
      </c>
      <c r="H967" s="84" t="b">
        <v>0</v>
      </c>
      <c r="I967" s="84" t="b">
        <v>0</v>
      </c>
      <c r="J967" s="84" t="b">
        <v>0</v>
      </c>
      <c r="K967" s="84" t="b">
        <v>0</v>
      </c>
      <c r="L967" s="84" t="b">
        <v>0</v>
      </c>
    </row>
    <row r="968" spans="1:12" ht="15">
      <c r="A968" s="84" t="s">
        <v>5346</v>
      </c>
      <c r="B968" s="84" t="s">
        <v>5347</v>
      </c>
      <c r="C968" s="84">
        <v>2</v>
      </c>
      <c r="D968" s="123">
        <v>0</v>
      </c>
      <c r="E968" s="123">
        <v>0.9294189257142927</v>
      </c>
      <c r="F968" s="84" t="s">
        <v>4034</v>
      </c>
      <c r="G968" s="84" t="b">
        <v>0</v>
      </c>
      <c r="H968" s="84" t="b">
        <v>0</v>
      </c>
      <c r="I968" s="84" t="b">
        <v>0</v>
      </c>
      <c r="J968" s="84" t="b">
        <v>0</v>
      </c>
      <c r="K968" s="84" t="b">
        <v>0</v>
      </c>
      <c r="L968" s="84" t="b">
        <v>0</v>
      </c>
    </row>
    <row r="969" spans="1:12" ht="15">
      <c r="A969" s="84" t="s">
        <v>5347</v>
      </c>
      <c r="B969" s="84" t="s">
        <v>4948</v>
      </c>
      <c r="C969" s="84">
        <v>2</v>
      </c>
      <c r="D969" s="123">
        <v>0</v>
      </c>
      <c r="E969" s="123">
        <v>0.9294189257142927</v>
      </c>
      <c r="F969" s="84" t="s">
        <v>4034</v>
      </c>
      <c r="G969" s="84" t="b">
        <v>0</v>
      </c>
      <c r="H969" s="84" t="b">
        <v>0</v>
      </c>
      <c r="I969" s="84" t="b">
        <v>0</v>
      </c>
      <c r="J969" s="84" t="b">
        <v>0</v>
      </c>
      <c r="K969" s="84" t="b">
        <v>0</v>
      </c>
      <c r="L969" s="84" t="b">
        <v>0</v>
      </c>
    </row>
    <row r="970" spans="1:12" ht="15">
      <c r="A970" s="84" t="s">
        <v>4948</v>
      </c>
      <c r="B970" s="84" t="s">
        <v>4207</v>
      </c>
      <c r="C970" s="84">
        <v>2</v>
      </c>
      <c r="D970" s="123">
        <v>0</v>
      </c>
      <c r="E970" s="123">
        <v>0.9294189257142927</v>
      </c>
      <c r="F970" s="84" t="s">
        <v>4034</v>
      </c>
      <c r="G970" s="84" t="b">
        <v>0</v>
      </c>
      <c r="H970" s="84" t="b">
        <v>0</v>
      </c>
      <c r="I970" s="84" t="b">
        <v>0</v>
      </c>
      <c r="J970" s="84" t="b">
        <v>0</v>
      </c>
      <c r="K970" s="84" t="b">
        <v>0</v>
      </c>
      <c r="L970" s="84" t="b">
        <v>0</v>
      </c>
    </row>
    <row r="971" spans="1:12" ht="15">
      <c r="A971" s="84" t="s">
        <v>4207</v>
      </c>
      <c r="B971" s="84" t="s">
        <v>4116</v>
      </c>
      <c r="C971" s="84">
        <v>2</v>
      </c>
      <c r="D971" s="123">
        <v>0</v>
      </c>
      <c r="E971" s="123">
        <v>0.9294189257142927</v>
      </c>
      <c r="F971" s="84" t="s">
        <v>4034</v>
      </c>
      <c r="G971" s="84" t="b">
        <v>0</v>
      </c>
      <c r="H971" s="84" t="b">
        <v>0</v>
      </c>
      <c r="I971" s="84" t="b">
        <v>0</v>
      </c>
      <c r="J971" s="84" t="b">
        <v>0</v>
      </c>
      <c r="K971" s="84" t="b">
        <v>0</v>
      </c>
      <c r="L971" s="84" t="b">
        <v>0</v>
      </c>
    </row>
    <row r="972" spans="1:12" ht="15">
      <c r="A972" s="84" t="s">
        <v>4116</v>
      </c>
      <c r="B972" s="84" t="s">
        <v>4147</v>
      </c>
      <c r="C972" s="84">
        <v>2</v>
      </c>
      <c r="D972" s="123">
        <v>0</v>
      </c>
      <c r="E972" s="123">
        <v>0.9294189257142927</v>
      </c>
      <c r="F972" s="84" t="s">
        <v>4034</v>
      </c>
      <c r="G972" s="84" t="b">
        <v>0</v>
      </c>
      <c r="H972" s="84" t="b">
        <v>0</v>
      </c>
      <c r="I972" s="84" t="b">
        <v>0</v>
      </c>
      <c r="J972" s="84" t="b">
        <v>0</v>
      </c>
      <c r="K972" s="84" t="b">
        <v>1</v>
      </c>
      <c r="L972" s="84" t="b">
        <v>0</v>
      </c>
    </row>
    <row r="973" spans="1:12" ht="15">
      <c r="A973" s="84" t="s">
        <v>5353</v>
      </c>
      <c r="B973" s="84" t="s">
        <v>4955</v>
      </c>
      <c r="C973" s="84">
        <v>2</v>
      </c>
      <c r="D973" s="123">
        <v>0</v>
      </c>
      <c r="E973" s="123">
        <v>1.290034611362518</v>
      </c>
      <c r="F973" s="84" t="s">
        <v>4035</v>
      </c>
      <c r="G973" s="84" t="b">
        <v>0</v>
      </c>
      <c r="H973" s="84" t="b">
        <v>0</v>
      </c>
      <c r="I973" s="84" t="b">
        <v>0</v>
      </c>
      <c r="J973" s="84" t="b">
        <v>0</v>
      </c>
      <c r="K973" s="84" t="b">
        <v>0</v>
      </c>
      <c r="L973" s="84" t="b">
        <v>0</v>
      </c>
    </row>
    <row r="974" spans="1:12" ht="15">
      <c r="A974" s="84" t="s">
        <v>4955</v>
      </c>
      <c r="B974" s="84" t="s">
        <v>4210</v>
      </c>
      <c r="C974" s="84">
        <v>2</v>
      </c>
      <c r="D974" s="123">
        <v>0</v>
      </c>
      <c r="E974" s="123">
        <v>1.290034611362518</v>
      </c>
      <c r="F974" s="84" t="s">
        <v>4035</v>
      </c>
      <c r="G974" s="84" t="b">
        <v>0</v>
      </c>
      <c r="H974" s="84" t="b">
        <v>0</v>
      </c>
      <c r="I974" s="84" t="b">
        <v>0</v>
      </c>
      <c r="J974" s="84" t="b">
        <v>0</v>
      </c>
      <c r="K974" s="84" t="b">
        <v>0</v>
      </c>
      <c r="L974" s="84" t="b">
        <v>0</v>
      </c>
    </row>
    <row r="975" spans="1:12" ht="15">
      <c r="A975" s="84" t="s">
        <v>4210</v>
      </c>
      <c r="B975" s="84" t="s">
        <v>5017</v>
      </c>
      <c r="C975" s="84">
        <v>2</v>
      </c>
      <c r="D975" s="123">
        <v>0</v>
      </c>
      <c r="E975" s="123">
        <v>1.290034611362518</v>
      </c>
      <c r="F975" s="84" t="s">
        <v>4035</v>
      </c>
      <c r="G975" s="84" t="b">
        <v>0</v>
      </c>
      <c r="H975" s="84" t="b">
        <v>0</v>
      </c>
      <c r="I975" s="84" t="b">
        <v>0</v>
      </c>
      <c r="J975" s="84" t="b">
        <v>0</v>
      </c>
      <c r="K975" s="84" t="b">
        <v>0</v>
      </c>
      <c r="L975" s="84" t="b">
        <v>0</v>
      </c>
    </row>
    <row r="976" spans="1:12" ht="15">
      <c r="A976" s="84" t="s">
        <v>5017</v>
      </c>
      <c r="B976" s="84" t="s">
        <v>5354</v>
      </c>
      <c r="C976" s="84">
        <v>2</v>
      </c>
      <c r="D976" s="123">
        <v>0</v>
      </c>
      <c r="E976" s="123">
        <v>1.290034611362518</v>
      </c>
      <c r="F976" s="84" t="s">
        <v>4035</v>
      </c>
      <c r="G976" s="84" t="b">
        <v>0</v>
      </c>
      <c r="H976" s="84" t="b">
        <v>0</v>
      </c>
      <c r="I976" s="84" t="b">
        <v>0</v>
      </c>
      <c r="J976" s="84" t="b">
        <v>0</v>
      </c>
      <c r="K976" s="84" t="b">
        <v>0</v>
      </c>
      <c r="L976" s="84" t="b">
        <v>0</v>
      </c>
    </row>
    <row r="977" spans="1:12" ht="15">
      <c r="A977" s="84" t="s">
        <v>5354</v>
      </c>
      <c r="B977" s="84" t="s">
        <v>5355</v>
      </c>
      <c r="C977" s="84">
        <v>2</v>
      </c>
      <c r="D977" s="123">
        <v>0</v>
      </c>
      <c r="E977" s="123">
        <v>1.290034611362518</v>
      </c>
      <c r="F977" s="84" t="s">
        <v>4035</v>
      </c>
      <c r="G977" s="84" t="b">
        <v>0</v>
      </c>
      <c r="H977" s="84" t="b">
        <v>0</v>
      </c>
      <c r="I977" s="84" t="b">
        <v>0</v>
      </c>
      <c r="J977" s="84" t="b">
        <v>0</v>
      </c>
      <c r="K977" s="84" t="b">
        <v>0</v>
      </c>
      <c r="L977" s="84" t="b">
        <v>0</v>
      </c>
    </row>
    <row r="978" spans="1:12" ht="15">
      <c r="A978" s="84" t="s">
        <v>5355</v>
      </c>
      <c r="B978" s="84" t="s">
        <v>5356</v>
      </c>
      <c r="C978" s="84">
        <v>2</v>
      </c>
      <c r="D978" s="123">
        <v>0</v>
      </c>
      <c r="E978" s="123">
        <v>1.290034611362518</v>
      </c>
      <c r="F978" s="84" t="s">
        <v>4035</v>
      </c>
      <c r="G978" s="84" t="b">
        <v>0</v>
      </c>
      <c r="H978" s="84" t="b">
        <v>0</v>
      </c>
      <c r="I978" s="84" t="b">
        <v>0</v>
      </c>
      <c r="J978" s="84" t="b">
        <v>0</v>
      </c>
      <c r="K978" s="84" t="b">
        <v>0</v>
      </c>
      <c r="L978" s="84" t="b">
        <v>0</v>
      </c>
    </row>
    <row r="979" spans="1:12" ht="15">
      <c r="A979" s="84" t="s">
        <v>5356</v>
      </c>
      <c r="B979" s="84" t="s">
        <v>5151</v>
      </c>
      <c r="C979" s="84">
        <v>2</v>
      </c>
      <c r="D979" s="123">
        <v>0</v>
      </c>
      <c r="E979" s="123">
        <v>1.290034611362518</v>
      </c>
      <c r="F979" s="84" t="s">
        <v>4035</v>
      </c>
      <c r="G979" s="84" t="b">
        <v>0</v>
      </c>
      <c r="H979" s="84" t="b">
        <v>0</v>
      </c>
      <c r="I979" s="84" t="b">
        <v>0</v>
      </c>
      <c r="J979" s="84" t="b">
        <v>0</v>
      </c>
      <c r="K979" s="84" t="b">
        <v>0</v>
      </c>
      <c r="L979" s="84" t="b">
        <v>0</v>
      </c>
    </row>
    <row r="980" spans="1:12" ht="15">
      <c r="A980" s="84" t="s">
        <v>5151</v>
      </c>
      <c r="B980" s="84" t="s">
        <v>5357</v>
      </c>
      <c r="C980" s="84">
        <v>2</v>
      </c>
      <c r="D980" s="123">
        <v>0</v>
      </c>
      <c r="E980" s="123">
        <v>1.290034611362518</v>
      </c>
      <c r="F980" s="84" t="s">
        <v>4035</v>
      </c>
      <c r="G980" s="84" t="b">
        <v>0</v>
      </c>
      <c r="H980" s="84" t="b">
        <v>0</v>
      </c>
      <c r="I980" s="84" t="b">
        <v>0</v>
      </c>
      <c r="J980" s="84" t="b">
        <v>0</v>
      </c>
      <c r="K980" s="84" t="b">
        <v>0</v>
      </c>
      <c r="L980" s="84" t="b">
        <v>0</v>
      </c>
    </row>
    <row r="981" spans="1:12" ht="15">
      <c r="A981" s="84" t="s">
        <v>5357</v>
      </c>
      <c r="B981" s="84" t="s">
        <v>5049</v>
      </c>
      <c r="C981" s="84">
        <v>2</v>
      </c>
      <c r="D981" s="123">
        <v>0</v>
      </c>
      <c r="E981" s="123">
        <v>1.290034611362518</v>
      </c>
      <c r="F981" s="84" t="s">
        <v>4035</v>
      </c>
      <c r="G981" s="84" t="b">
        <v>0</v>
      </c>
      <c r="H981" s="84" t="b">
        <v>0</v>
      </c>
      <c r="I981" s="84" t="b">
        <v>0</v>
      </c>
      <c r="J981" s="84" t="b">
        <v>0</v>
      </c>
      <c r="K981" s="84" t="b">
        <v>0</v>
      </c>
      <c r="L981" s="84" t="b">
        <v>0</v>
      </c>
    </row>
    <row r="982" spans="1:12" ht="15">
      <c r="A982" s="84" t="s">
        <v>5049</v>
      </c>
      <c r="B982" s="84" t="s">
        <v>5358</v>
      </c>
      <c r="C982" s="84">
        <v>2</v>
      </c>
      <c r="D982" s="123">
        <v>0</v>
      </c>
      <c r="E982" s="123">
        <v>1.290034611362518</v>
      </c>
      <c r="F982" s="84" t="s">
        <v>4035</v>
      </c>
      <c r="G982" s="84" t="b">
        <v>0</v>
      </c>
      <c r="H982" s="84" t="b">
        <v>0</v>
      </c>
      <c r="I982" s="84" t="b">
        <v>0</v>
      </c>
      <c r="J982" s="84" t="b">
        <v>0</v>
      </c>
      <c r="K982" s="84" t="b">
        <v>1</v>
      </c>
      <c r="L982" s="84" t="b">
        <v>0</v>
      </c>
    </row>
    <row r="983" spans="1:12" ht="15">
      <c r="A983" s="84" t="s">
        <v>5358</v>
      </c>
      <c r="B983" s="84" t="s">
        <v>5359</v>
      </c>
      <c r="C983" s="84">
        <v>2</v>
      </c>
      <c r="D983" s="123">
        <v>0</v>
      </c>
      <c r="E983" s="123">
        <v>1.290034611362518</v>
      </c>
      <c r="F983" s="84" t="s">
        <v>4035</v>
      </c>
      <c r="G983" s="84" t="b">
        <v>0</v>
      </c>
      <c r="H983" s="84" t="b">
        <v>1</v>
      </c>
      <c r="I983" s="84" t="b">
        <v>0</v>
      </c>
      <c r="J983" s="84" t="b">
        <v>0</v>
      </c>
      <c r="K983" s="84" t="b">
        <v>0</v>
      </c>
      <c r="L983" s="84" t="b">
        <v>0</v>
      </c>
    </row>
    <row r="984" spans="1:12" ht="15">
      <c r="A984" s="84" t="s">
        <v>5359</v>
      </c>
      <c r="B984" s="84" t="s">
        <v>5150</v>
      </c>
      <c r="C984" s="84">
        <v>2</v>
      </c>
      <c r="D984" s="123">
        <v>0</v>
      </c>
      <c r="E984" s="123">
        <v>1.290034611362518</v>
      </c>
      <c r="F984" s="84" t="s">
        <v>4035</v>
      </c>
      <c r="G984" s="84" t="b">
        <v>0</v>
      </c>
      <c r="H984" s="84" t="b">
        <v>0</v>
      </c>
      <c r="I984" s="84" t="b">
        <v>0</v>
      </c>
      <c r="J984" s="84" t="b">
        <v>0</v>
      </c>
      <c r="K984" s="84" t="b">
        <v>0</v>
      </c>
      <c r="L984" s="84" t="b">
        <v>0</v>
      </c>
    </row>
    <row r="985" spans="1:12" ht="15">
      <c r="A985" s="84" t="s">
        <v>5150</v>
      </c>
      <c r="B985" s="84" t="s">
        <v>5360</v>
      </c>
      <c r="C985" s="84">
        <v>2</v>
      </c>
      <c r="D985" s="123">
        <v>0</v>
      </c>
      <c r="E985" s="123">
        <v>1.290034611362518</v>
      </c>
      <c r="F985" s="84" t="s">
        <v>4035</v>
      </c>
      <c r="G985" s="84" t="b">
        <v>0</v>
      </c>
      <c r="H985" s="84" t="b">
        <v>0</v>
      </c>
      <c r="I985" s="84" t="b">
        <v>0</v>
      </c>
      <c r="J985" s="84" t="b">
        <v>0</v>
      </c>
      <c r="K985" s="84" t="b">
        <v>0</v>
      </c>
      <c r="L985" s="84" t="b">
        <v>0</v>
      </c>
    </row>
    <row r="986" spans="1:12" ht="15">
      <c r="A986" s="84" t="s">
        <v>5020</v>
      </c>
      <c r="B986" s="84" t="s">
        <v>949</v>
      </c>
      <c r="C986" s="84">
        <v>2</v>
      </c>
      <c r="D986" s="123">
        <v>0</v>
      </c>
      <c r="E986" s="123">
        <v>1.1903316981702916</v>
      </c>
      <c r="F986" s="84" t="s">
        <v>4037</v>
      </c>
      <c r="G986" s="84" t="b">
        <v>0</v>
      </c>
      <c r="H986" s="84" t="b">
        <v>0</v>
      </c>
      <c r="I986" s="84" t="b">
        <v>0</v>
      </c>
      <c r="J986" s="84" t="b">
        <v>0</v>
      </c>
      <c r="K986" s="84" t="b">
        <v>0</v>
      </c>
      <c r="L986" s="84" t="b">
        <v>0</v>
      </c>
    </row>
    <row r="987" spans="1:12" ht="15">
      <c r="A987" s="84" t="s">
        <v>949</v>
      </c>
      <c r="B987" s="84" t="s">
        <v>4152</v>
      </c>
      <c r="C987" s="84">
        <v>2</v>
      </c>
      <c r="D987" s="123">
        <v>0</v>
      </c>
      <c r="E987" s="123">
        <v>1.1903316981702916</v>
      </c>
      <c r="F987" s="84" t="s">
        <v>4037</v>
      </c>
      <c r="G987" s="84" t="b">
        <v>0</v>
      </c>
      <c r="H987" s="84" t="b">
        <v>0</v>
      </c>
      <c r="I987" s="84" t="b">
        <v>0</v>
      </c>
      <c r="J987" s="84" t="b">
        <v>0</v>
      </c>
      <c r="K987" s="84" t="b">
        <v>0</v>
      </c>
      <c r="L987" s="84" t="b">
        <v>0</v>
      </c>
    </row>
    <row r="988" spans="1:12" ht="15">
      <c r="A988" s="84" t="s">
        <v>4152</v>
      </c>
      <c r="B988" s="84" t="s">
        <v>5109</v>
      </c>
      <c r="C988" s="84">
        <v>2</v>
      </c>
      <c r="D988" s="123">
        <v>0</v>
      </c>
      <c r="E988" s="123">
        <v>1.1903316981702916</v>
      </c>
      <c r="F988" s="84" t="s">
        <v>4037</v>
      </c>
      <c r="G988" s="84" t="b">
        <v>0</v>
      </c>
      <c r="H988" s="84" t="b">
        <v>0</v>
      </c>
      <c r="I988" s="84" t="b">
        <v>0</v>
      </c>
      <c r="J988" s="84" t="b">
        <v>0</v>
      </c>
      <c r="K988" s="84" t="b">
        <v>0</v>
      </c>
      <c r="L988" s="84" t="b">
        <v>0</v>
      </c>
    </row>
    <row r="989" spans="1:12" ht="15">
      <c r="A989" s="84" t="s">
        <v>5109</v>
      </c>
      <c r="B989" s="84" t="s">
        <v>4954</v>
      </c>
      <c r="C989" s="84">
        <v>2</v>
      </c>
      <c r="D989" s="123">
        <v>0</v>
      </c>
      <c r="E989" s="123">
        <v>1.1903316981702916</v>
      </c>
      <c r="F989" s="84" t="s">
        <v>4037</v>
      </c>
      <c r="G989" s="84" t="b">
        <v>0</v>
      </c>
      <c r="H989" s="84" t="b">
        <v>0</v>
      </c>
      <c r="I989" s="84" t="b">
        <v>0</v>
      </c>
      <c r="J989" s="84" t="b">
        <v>0</v>
      </c>
      <c r="K989" s="84" t="b">
        <v>0</v>
      </c>
      <c r="L989" s="84" t="b">
        <v>0</v>
      </c>
    </row>
    <row r="990" spans="1:12" ht="15">
      <c r="A990" s="84" t="s">
        <v>4954</v>
      </c>
      <c r="B990" s="84" t="s">
        <v>5362</v>
      </c>
      <c r="C990" s="84">
        <v>2</v>
      </c>
      <c r="D990" s="123">
        <v>0</v>
      </c>
      <c r="E990" s="123">
        <v>1.1903316981702916</v>
      </c>
      <c r="F990" s="84" t="s">
        <v>4037</v>
      </c>
      <c r="G990" s="84" t="b">
        <v>0</v>
      </c>
      <c r="H990" s="84" t="b">
        <v>0</v>
      </c>
      <c r="I990" s="84" t="b">
        <v>0</v>
      </c>
      <c r="J990" s="84" t="b">
        <v>0</v>
      </c>
      <c r="K990" s="84" t="b">
        <v>0</v>
      </c>
      <c r="L990" s="84" t="b">
        <v>0</v>
      </c>
    </row>
    <row r="991" spans="1:12" ht="15">
      <c r="A991" s="84" t="s">
        <v>5362</v>
      </c>
      <c r="B991" s="84" t="s">
        <v>5363</v>
      </c>
      <c r="C991" s="84">
        <v>2</v>
      </c>
      <c r="D991" s="123">
        <v>0</v>
      </c>
      <c r="E991" s="123">
        <v>1.1903316981702916</v>
      </c>
      <c r="F991" s="84" t="s">
        <v>4037</v>
      </c>
      <c r="G991" s="84" t="b">
        <v>0</v>
      </c>
      <c r="H991" s="84" t="b">
        <v>0</v>
      </c>
      <c r="I991" s="84" t="b">
        <v>0</v>
      </c>
      <c r="J991" s="84" t="b">
        <v>0</v>
      </c>
      <c r="K991" s="84" t="b">
        <v>0</v>
      </c>
      <c r="L991" s="84" t="b">
        <v>0</v>
      </c>
    </row>
    <row r="992" spans="1:12" ht="15">
      <c r="A992" s="84" t="s">
        <v>5363</v>
      </c>
      <c r="B992" s="84" t="s">
        <v>5364</v>
      </c>
      <c r="C992" s="84">
        <v>2</v>
      </c>
      <c r="D992" s="123">
        <v>0</v>
      </c>
      <c r="E992" s="123">
        <v>1.1903316981702916</v>
      </c>
      <c r="F992" s="84" t="s">
        <v>4037</v>
      </c>
      <c r="G992" s="84" t="b">
        <v>0</v>
      </c>
      <c r="H992" s="84" t="b">
        <v>0</v>
      </c>
      <c r="I992" s="84" t="b">
        <v>0</v>
      </c>
      <c r="J992" s="84" t="b">
        <v>0</v>
      </c>
      <c r="K992" s="84" t="b">
        <v>0</v>
      </c>
      <c r="L992" s="84" t="b">
        <v>0</v>
      </c>
    </row>
    <row r="993" spans="1:12" ht="15">
      <c r="A993" s="84" t="s">
        <v>5364</v>
      </c>
      <c r="B993" s="84" t="s">
        <v>4147</v>
      </c>
      <c r="C993" s="84">
        <v>2</v>
      </c>
      <c r="D993" s="123">
        <v>0</v>
      </c>
      <c r="E993" s="123">
        <v>1.0142404391146103</v>
      </c>
      <c r="F993" s="84" t="s">
        <v>4037</v>
      </c>
      <c r="G993" s="84" t="b">
        <v>0</v>
      </c>
      <c r="H993" s="84" t="b">
        <v>0</v>
      </c>
      <c r="I993" s="84" t="b">
        <v>0</v>
      </c>
      <c r="J993" s="84" t="b">
        <v>0</v>
      </c>
      <c r="K993" s="84" t="b">
        <v>1</v>
      </c>
      <c r="L993" s="84" t="b">
        <v>0</v>
      </c>
    </row>
    <row r="994" spans="1:12" ht="15">
      <c r="A994" s="84" t="s">
        <v>4147</v>
      </c>
      <c r="B994" s="84" t="s">
        <v>5365</v>
      </c>
      <c r="C994" s="84">
        <v>2</v>
      </c>
      <c r="D994" s="123">
        <v>0</v>
      </c>
      <c r="E994" s="123">
        <v>1.0142404391146103</v>
      </c>
      <c r="F994" s="84" t="s">
        <v>4037</v>
      </c>
      <c r="G994" s="84" t="b">
        <v>0</v>
      </c>
      <c r="H994" s="84" t="b">
        <v>1</v>
      </c>
      <c r="I994" s="84" t="b">
        <v>0</v>
      </c>
      <c r="J994" s="84" t="b">
        <v>1</v>
      </c>
      <c r="K994" s="84" t="b">
        <v>0</v>
      </c>
      <c r="L994" s="84" t="b">
        <v>0</v>
      </c>
    </row>
    <row r="995" spans="1:12" ht="15">
      <c r="A995" s="84" t="s">
        <v>4968</v>
      </c>
      <c r="B995" s="84" t="s">
        <v>5366</v>
      </c>
      <c r="C995" s="84">
        <v>2</v>
      </c>
      <c r="D995" s="123">
        <v>0</v>
      </c>
      <c r="E995" s="123">
        <v>1.161368002234975</v>
      </c>
      <c r="F995" s="84" t="s">
        <v>4038</v>
      </c>
      <c r="G995" s="84" t="b">
        <v>0</v>
      </c>
      <c r="H995" s="84" t="b">
        <v>0</v>
      </c>
      <c r="I995" s="84" t="b">
        <v>0</v>
      </c>
      <c r="J995" s="84" t="b">
        <v>0</v>
      </c>
      <c r="K995" s="84" t="b">
        <v>0</v>
      </c>
      <c r="L995" s="84" t="b">
        <v>0</v>
      </c>
    </row>
    <row r="996" spans="1:12" ht="15">
      <c r="A996" s="84" t="s">
        <v>5366</v>
      </c>
      <c r="B996" s="84" t="s">
        <v>4989</v>
      </c>
      <c r="C996" s="84">
        <v>2</v>
      </c>
      <c r="D996" s="123">
        <v>0</v>
      </c>
      <c r="E996" s="123">
        <v>1.161368002234975</v>
      </c>
      <c r="F996" s="84" t="s">
        <v>4038</v>
      </c>
      <c r="G996" s="84" t="b">
        <v>0</v>
      </c>
      <c r="H996" s="84" t="b">
        <v>0</v>
      </c>
      <c r="I996" s="84" t="b">
        <v>0</v>
      </c>
      <c r="J996" s="84" t="b">
        <v>0</v>
      </c>
      <c r="K996" s="84" t="b">
        <v>0</v>
      </c>
      <c r="L996" s="84" t="b">
        <v>0</v>
      </c>
    </row>
    <row r="997" spans="1:12" ht="15">
      <c r="A997" s="84" t="s">
        <v>4989</v>
      </c>
      <c r="B997" s="84" t="s">
        <v>4147</v>
      </c>
      <c r="C997" s="84">
        <v>2</v>
      </c>
      <c r="D997" s="123">
        <v>0</v>
      </c>
      <c r="E997" s="123">
        <v>1.161368002234975</v>
      </c>
      <c r="F997" s="84" t="s">
        <v>4038</v>
      </c>
      <c r="G997" s="84" t="b">
        <v>0</v>
      </c>
      <c r="H997" s="84" t="b">
        <v>0</v>
      </c>
      <c r="I997" s="84" t="b">
        <v>0</v>
      </c>
      <c r="J997" s="84" t="b">
        <v>0</v>
      </c>
      <c r="K997" s="84" t="b">
        <v>1</v>
      </c>
      <c r="L997" s="84" t="b">
        <v>0</v>
      </c>
    </row>
    <row r="998" spans="1:12" ht="15">
      <c r="A998" s="84" t="s">
        <v>4147</v>
      </c>
      <c r="B998" s="84" t="s">
        <v>5110</v>
      </c>
      <c r="C998" s="84">
        <v>2</v>
      </c>
      <c r="D998" s="123">
        <v>0</v>
      </c>
      <c r="E998" s="123">
        <v>1.161368002234975</v>
      </c>
      <c r="F998" s="84" t="s">
        <v>4038</v>
      </c>
      <c r="G998" s="84" t="b">
        <v>0</v>
      </c>
      <c r="H998" s="84" t="b">
        <v>1</v>
      </c>
      <c r="I998" s="84" t="b">
        <v>0</v>
      </c>
      <c r="J998" s="84" t="b">
        <v>0</v>
      </c>
      <c r="K998" s="84" t="b">
        <v>0</v>
      </c>
      <c r="L998" s="84" t="b">
        <v>0</v>
      </c>
    </row>
    <row r="999" spans="1:12" ht="15">
      <c r="A999" s="84" t="s">
        <v>5110</v>
      </c>
      <c r="B999" s="84" t="s">
        <v>4116</v>
      </c>
      <c r="C999" s="84">
        <v>2</v>
      </c>
      <c r="D999" s="123">
        <v>0</v>
      </c>
      <c r="E999" s="123">
        <v>1.161368002234975</v>
      </c>
      <c r="F999" s="84" t="s">
        <v>4038</v>
      </c>
      <c r="G999" s="84" t="b">
        <v>0</v>
      </c>
      <c r="H999" s="84" t="b">
        <v>0</v>
      </c>
      <c r="I999" s="84" t="b">
        <v>0</v>
      </c>
      <c r="J999" s="84" t="b">
        <v>0</v>
      </c>
      <c r="K999" s="84" t="b">
        <v>0</v>
      </c>
      <c r="L999" s="84" t="b">
        <v>0</v>
      </c>
    </row>
    <row r="1000" spans="1:12" ht="15">
      <c r="A1000" s="84" t="s">
        <v>4116</v>
      </c>
      <c r="B1000" s="84" t="s">
        <v>4930</v>
      </c>
      <c r="C1000" s="84">
        <v>2</v>
      </c>
      <c r="D1000" s="123">
        <v>0</v>
      </c>
      <c r="E1000" s="123">
        <v>0.8603380065709938</v>
      </c>
      <c r="F1000" s="84" t="s">
        <v>4038</v>
      </c>
      <c r="G1000" s="84" t="b">
        <v>0</v>
      </c>
      <c r="H1000" s="84" t="b">
        <v>0</v>
      </c>
      <c r="I1000" s="84" t="b">
        <v>0</v>
      </c>
      <c r="J1000" s="84" t="b">
        <v>0</v>
      </c>
      <c r="K1000" s="84" t="b">
        <v>0</v>
      </c>
      <c r="L1000" s="84" t="b">
        <v>0</v>
      </c>
    </row>
    <row r="1001" spans="1:12" ht="15">
      <c r="A1001" s="84" t="s">
        <v>4930</v>
      </c>
      <c r="B1001" s="84" t="s">
        <v>5367</v>
      </c>
      <c r="C1001" s="84">
        <v>2</v>
      </c>
      <c r="D1001" s="123">
        <v>0</v>
      </c>
      <c r="E1001" s="123">
        <v>0.8603380065709938</v>
      </c>
      <c r="F1001" s="84" t="s">
        <v>4038</v>
      </c>
      <c r="G1001" s="84" t="b">
        <v>0</v>
      </c>
      <c r="H1001" s="84" t="b">
        <v>0</v>
      </c>
      <c r="I1001" s="84" t="b">
        <v>0</v>
      </c>
      <c r="J1001" s="84" t="b">
        <v>0</v>
      </c>
      <c r="K1001" s="84" t="b">
        <v>0</v>
      </c>
      <c r="L1001" s="84" t="b">
        <v>0</v>
      </c>
    </row>
    <row r="1002" spans="1:12" ht="15">
      <c r="A1002" s="84" t="s">
        <v>5367</v>
      </c>
      <c r="B1002" s="84" t="s">
        <v>4930</v>
      </c>
      <c r="C1002" s="84">
        <v>2</v>
      </c>
      <c r="D1002" s="123">
        <v>0</v>
      </c>
      <c r="E1002" s="123">
        <v>0.8603380065709938</v>
      </c>
      <c r="F1002" s="84" t="s">
        <v>4038</v>
      </c>
      <c r="G1002" s="84" t="b">
        <v>0</v>
      </c>
      <c r="H1002" s="84" t="b">
        <v>0</v>
      </c>
      <c r="I1002" s="84" t="b">
        <v>0</v>
      </c>
      <c r="J1002" s="84" t="b">
        <v>0</v>
      </c>
      <c r="K1002" s="84" t="b">
        <v>0</v>
      </c>
      <c r="L1002" s="84" t="b">
        <v>0</v>
      </c>
    </row>
    <row r="1003" spans="1:12" ht="15">
      <c r="A1003" s="84" t="s">
        <v>4930</v>
      </c>
      <c r="B1003" s="84" t="s">
        <v>5368</v>
      </c>
      <c r="C1003" s="84">
        <v>2</v>
      </c>
      <c r="D1003" s="123">
        <v>0</v>
      </c>
      <c r="E1003" s="123">
        <v>0.8603380065709938</v>
      </c>
      <c r="F1003" s="84" t="s">
        <v>4038</v>
      </c>
      <c r="G1003" s="84" t="b">
        <v>0</v>
      </c>
      <c r="H1003" s="84" t="b">
        <v>0</v>
      </c>
      <c r="I1003" s="84" t="b">
        <v>0</v>
      </c>
      <c r="J1003" s="84" t="b">
        <v>0</v>
      </c>
      <c r="K1003" s="84" t="b">
        <v>0</v>
      </c>
      <c r="L1003" s="84" t="b">
        <v>0</v>
      </c>
    </row>
    <row r="1004" spans="1:12" ht="15">
      <c r="A1004" s="84" t="s">
        <v>5368</v>
      </c>
      <c r="B1004" s="84" t="s">
        <v>5144</v>
      </c>
      <c r="C1004" s="84">
        <v>2</v>
      </c>
      <c r="D1004" s="123">
        <v>0</v>
      </c>
      <c r="E1004" s="123">
        <v>1.161368002234975</v>
      </c>
      <c r="F1004" s="84" t="s">
        <v>4038</v>
      </c>
      <c r="G1004" s="84" t="b">
        <v>0</v>
      </c>
      <c r="H1004" s="84" t="b">
        <v>0</v>
      </c>
      <c r="I1004" s="84" t="b">
        <v>0</v>
      </c>
      <c r="J1004" s="84" t="b">
        <v>0</v>
      </c>
      <c r="K1004" s="84" t="b">
        <v>0</v>
      </c>
      <c r="L1004" s="84" t="b">
        <v>0</v>
      </c>
    </row>
    <row r="1005" spans="1:12" ht="15">
      <c r="A1005" s="84" t="s">
        <v>4178</v>
      </c>
      <c r="B1005" s="84" t="s">
        <v>5376</v>
      </c>
      <c r="C1005" s="84">
        <v>2</v>
      </c>
      <c r="D1005" s="123">
        <v>0</v>
      </c>
      <c r="E1005" s="123">
        <v>0.9999999999999999</v>
      </c>
      <c r="F1005" s="84" t="s">
        <v>4040</v>
      </c>
      <c r="G1005" s="84" t="b">
        <v>0</v>
      </c>
      <c r="H1005" s="84" t="b">
        <v>0</v>
      </c>
      <c r="I1005" s="84" t="b">
        <v>0</v>
      </c>
      <c r="J1005" s="84" t="b">
        <v>0</v>
      </c>
      <c r="K1005" s="84" t="b">
        <v>0</v>
      </c>
      <c r="L1005" s="84" t="b">
        <v>0</v>
      </c>
    </row>
    <row r="1006" spans="1:12" ht="15">
      <c r="A1006" s="84" t="s">
        <v>5376</v>
      </c>
      <c r="B1006" s="84" t="s">
        <v>5120</v>
      </c>
      <c r="C1006" s="84">
        <v>2</v>
      </c>
      <c r="D1006" s="123">
        <v>0</v>
      </c>
      <c r="E1006" s="123">
        <v>1.301029995663981</v>
      </c>
      <c r="F1006" s="84" t="s">
        <v>4040</v>
      </c>
      <c r="G1006" s="84" t="b">
        <v>0</v>
      </c>
      <c r="H1006" s="84" t="b">
        <v>0</v>
      </c>
      <c r="I1006" s="84" t="b">
        <v>0</v>
      </c>
      <c r="J1006" s="84" t="b">
        <v>0</v>
      </c>
      <c r="K1006" s="84" t="b">
        <v>0</v>
      </c>
      <c r="L1006" s="84" t="b">
        <v>0</v>
      </c>
    </row>
    <row r="1007" spans="1:12" ht="15">
      <c r="A1007" s="84" t="s">
        <v>5120</v>
      </c>
      <c r="B1007" s="84" t="s">
        <v>5377</v>
      </c>
      <c r="C1007" s="84">
        <v>2</v>
      </c>
      <c r="D1007" s="123">
        <v>0</v>
      </c>
      <c r="E1007" s="123">
        <v>1.301029995663981</v>
      </c>
      <c r="F1007" s="84" t="s">
        <v>4040</v>
      </c>
      <c r="G1007" s="84" t="b">
        <v>0</v>
      </c>
      <c r="H1007" s="84" t="b">
        <v>0</v>
      </c>
      <c r="I1007" s="84" t="b">
        <v>0</v>
      </c>
      <c r="J1007" s="84" t="b">
        <v>0</v>
      </c>
      <c r="K1007" s="84" t="b">
        <v>0</v>
      </c>
      <c r="L1007" s="84" t="b">
        <v>0</v>
      </c>
    </row>
    <row r="1008" spans="1:12" ht="15">
      <c r="A1008" s="84" t="s">
        <v>5377</v>
      </c>
      <c r="B1008" s="84" t="s">
        <v>5378</v>
      </c>
      <c r="C1008" s="84">
        <v>2</v>
      </c>
      <c r="D1008" s="123">
        <v>0</v>
      </c>
      <c r="E1008" s="123">
        <v>1.301029995663981</v>
      </c>
      <c r="F1008" s="84" t="s">
        <v>4040</v>
      </c>
      <c r="G1008" s="84" t="b">
        <v>0</v>
      </c>
      <c r="H1008" s="84" t="b">
        <v>0</v>
      </c>
      <c r="I1008" s="84" t="b">
        <v>0</v>
      </c>
      <c r="J1008" s="84" t="b">
        <v>0</v>
      </c>
      <c r="K1008" s="84" t="b">
        <v>1</v>
      </c>
      <c r="L1008" s="84" t="b">
        <v>0</v>
      </c>
    </row>
    <row r="1009" spans="1:12" ht="15">
      <c r="A1009" s="84" t="s">
        <v>5378</v>
      </c>
      <c r="B1009" s="84" t="s">
        <v>4178</v>
      </c>
      <c r="C1009" s="84">
        <v>2</v>
      </c>
      <c r="D1009" s="123">
        <v>0</v>
      </c>
      <c r="E1009" s="123">
        <v>1.1249387366083</v>
      </c>
      <c r="F1009" s="84" t="s">
        <v>4040</v>
      </c>
      <c r="G1009" s="84" t="b">
        <v>0</v>
      </c>
      <c r="H1009" s="84" t="b">
        <v>1</v>
      </c>
      <c r="I1009" s="84" t="b">
        <v>0</v>
      </c>
      <c r="J1009" s="84" t="b">
        <v>0</v>
      </c>
      <c r="K1009" s="84" t="b">
        <v>0</v>
      </c>
      <c r="L1009" s="84" t="b">
        <v>0</v>
      </c>
    </row>
    <row r="1010" spans="1:12" ht="15">
      <c r="A1010" s="84" t="s">
        <v>4178</v>
      </c>
      <c r="B1010" s="84" t="s">
        <v>4148</v>
      </c>
      <c r="C1010" s="84">
        <v>2</v>
      </c>
      <c r="D1010" s="123">
        <v>0</v>
      </c>
      <c r="E1010" s="123">
        <v>0.9999999999999999</v>
      </c>
      <c r="F1010" s="84" t="s">
        <v>4040</v>
      </c>
      <c r="G1010" s="84" t="b">
        <v>0</v>
      </c>
      <c r="H1010" s="84" t="b">
        <v>0</v>
      </c>
      <c r="I1010" s="84" t="b">
        <v>0</v>
      </c>
      <c r="J1010" s="84" t="b">
        <v>0</v>
      </c>
      <c r="K1010" s="84" t="b">
        <v>0</v>
      </c>
      <c r="L1010" s="84" t="b">
        <v>0</v>
      </c>
    </row>
    <row r="1011" spans="1:12" ht="15">
      <c r="A1011" s="84" t="s">
        <v>4148</v>
      </c>
      <c r="B1011" s="84" t="s">
        <v>4116</v>
      </c>
      <c r="C1011" s="84">
        <v>2</v>
      </c>
      <c r="D1011" s="123">
        <v>0</v>
      </c>
      <c r="E1011" s="123">
        <v>1.301029995663981</v>
      </c>
      <c r="F1011" s="84" t="s">
        <v>4040</v>
      </c>
      <c r="G1011" s="84" t="b">
        <v>0</v>
      </c>
      <c r="H1011" s="84" t="b">
        <v>0</v>
      </c>
      <c r="I1011" s="84" t="b">
        <v>0</v>
      </c>
      <c r="J1011" s="84" t="b">
        <v>0</v>
      </c>
      <c r="K1011" s="84" t="b">
        <v>0</v>
      </c>
      <c r="L1011" s="84" t="b">
        <v>0</v>
      </c>
    </row>
    <row r="1012" spans="1:12" ht="15">
      <c r="A1012" s="84" t="s">
        <v>4116</v>
      </c>
      <c r="B1012" s="84" t="s">
        <v>4147</v>
      </c>
      <c r="C1012" s="84">
        <v>2</v>
      </c>
      <c r="D1012" s="123">
        <v>0</v>
      </c>
      <c r="E1012" s="123">
        <v>1.301029995663981</v>
      </c>
      <c r="F1012" s="84" t="s">
        <v>4040</v>
      </c>
      <c r="G1012" s="84" t="b">
        <v>0</v>
      </c>
      <c r="H1012" s="84" t="b">
        <v>0</v>
      </c>
      <c r="I1012" s="84" t="b">
        <v>0</v>
      </c>
      <c r="J1012" s="84" t="b">
        <v>0</v>
      </c>
      <c r="K1012" s="84" t="b">
        <v>1</v>
      </c>
      <c r="L1012" s="84" t="b">
        <v>0</v>
      </c>
    </row>
    <row r="1013" spans="1:12" ht="15">
      <c r="A1013" s="84" t="s">
        <v>4147</v>
      </c>
      <c r="B1013" s="84" t="s">
        <v>5379</v>
      </c>
      <c r="C1013" s="84">
        <v>2</v>
      </c>
      <c r="D1013" s="123">
        <v>0</v>
      </c>
      <c r="E1013" s="123">
        <v>1.301029995663981</v>
      </c>
      <c r="F1013" s="84" t="s">
        <v>4040</v>
      </c>
      <c r="G1013" s="84" t="b">
        <v>0</v>
      </c>
      <c r="H1013" s="84" t="b">
        <v>1</v>
      </c>
      <c r="I1013" s="84" t="b">
        <v>0</v>
      </c>
      <c r="J1013" s="84" t="b">
        <v>0</v>
      </c>
      <c r="K1013" s="84" t="b">
        <v>0</v>
      </c>
      <c r="L1013" s="84" t="b">
        <v>0</v>
      </c>
    </row>
    <row r="1014" spans="1:12" ht="15">
      <c r="A1014" s="84" t="s">
        <v>5379</v>
      </c>
      <c r="B1014" s="84" t="s">
        <v>5009</v>
      </c>
      <c r="C1014" s="84">
        <v>2</v>
      </c>
      <c r="D1014" s="123">
        <v>0</v>
      </c>
      <c r="E1014" s="123">
        <v>1.301029995663981</v>
      </c>
      <c r="F1014" s="84" t="s">
        <v>4040</v>
      </c>
      <c r="G1014" s="84" t="b">
        <v>0</v>
      </c>
      <c r="H1014" s="84" t="b">
        <v>0</v>
      </c>
      <c r="I1014" s="84" t="b">
        <v>0</v>
      </c>
      <c r="J1014" s="84" t="b">
        <v>0</v>
      </c>
      <c r="K1014" s="84" t="b">
        <v>0</v>
      </c>
      <c r="L1014" s="84" t="b">
        <v>0</v>
      </c>
    </row>
    <row r="1015" spans="1:12" ht="15">
      <c r="A1015" s="84" t="s">
        <v>5009</v>
      </c>
      <c r="B1015" s="84" t="s">
        <v>4189</v>
      </c>
      <c r="C1015" s="84">
        <v>2</v>
      </c>
      <c r="D1015" s="123">
        <v>0</v>
      </c>
      <c r="E1015" s="123">
        <v>1.301029995663981</v>
      </c>
      <c r="F1015" s="84" t="s">
        <v>4040</v>
      </c>
      <c r="G1015" s="84" t="b">
        <v>0</v>
      </c>
      <c r="H1015" s="84" t="b">
        <v>0</v>
      </c>
      <c r="I1015" s="84" t="b">
        <v>0</v>
      </c>
      <c r="J1015" s="84" t="b">
        <v>0</v>
      </c>
      <c r="K1015" s="84" t="b">
        <v>0</v>
      </c>
      <c r="L1015" s="84" t="b">
        <v>0</v>
      </c>
    </row>
    <row r="1016" spans="1:12" ht="15">
      <c r="A1016" s="84" t="s">
        <v>4189</v>
      </c>
      <c r="B1016" s="84" t="s">
        <v>5380</v>
      </c>
      <c r="C1016" s="84">
        <v>2</v>
      </c>
      <c r="D1016" s="123">
        <v>0</v>
      </c>
      <c r="E1016" s="123">
        <v>1.301029995663981</v>
      </c>
      <c r="F1016" s="84" t="s">
        <v>4040</v>
      </c>
      <c r="G1016" s="84" t="b">
        <v>0</v>
      </c>
      <c r="H1016" s="84" t="b">
        <v>0</v>
      </c>
      <c r="I1016" s="84" t="b">
        <v>0</v>
      </c>
      <c r="J1016" s="84" t="b">
        <v>0</v>
      </c>
      <c r="K1016" s="84" t="b">
        <v>0</v>
      </c>
      <c r="L1016" s="84" t="b">
        <v>0</v>
      </c>
    </row>
    <row r="1017" spans="1:12" ht="15">
      <c r="A1017" s="84" t="s">
        <v>5380</v>
      </c>
      <c r="B1017" s="84" t="s">
        <v>4175</v>
      </c>
      <c r="C1017" s="84">
        <v>2</v>
      </c>
      <c r="D1017" s="123">
        <v>0</v>
      </c>
      <c r="E1017" s="123">
        <v>1.301029995663981</v>
      </c>
      <c r="F1017" s="84" t="s">
        <v>4040</v>
      </c>
      <c r="G1017" s="84" t="b">
        <v>0</v>
      </c>
      <c r="H1017" s="84" t="b">
        <v>0</v>
      </c>
      <c r="I1017" s="84" t="b">
        <v>0</v>
      </c>
      <c r="J1017" s="84" t="b">
        <v>0</v>
      </c>
      <c r="K1017" s="84" t="b">
        <v>0</v>
      </c>
      <c r="L1017" s="84" t="b">
        <v>0</v>
      </c>
    </row>
    <row r="1018" spans="1:12" ht="15">
      <c r="A1018" s="84" t="s">
        <v>5381</v>
      </c>
      <c r="B1018" s="84" t="s">
        <v>5005</v>
      </c>
      <c r="C1018" s="84">
        <v>2</v>
      </c>
      <c r="D1018" s="123">
        <v>0</v>
      </c>
      <c r="E1018" s="123">
        <v>1.2430380486862944</v>
      </c>
      <c r="F1018" s="84" t="s">
        <v>4041</v>
      </c>
      <c r="G1018" s="84" t="b">
        <v>0</v>
      </c>
      <c r="H1018" s="84" t="b">
        <v>0</v>
      </c>
      <c r="I1018" s="84" t="b">
        <v>0</v>
      </c>
      <c r="J1018" s="84" t="b">
        <v>0</v>
      </c>
      <c r="K1018" s="84" t="b">
        <v>0</v>
      </c>
      <c r="L1018" s="84" t="b">
        <v>0</v>
      </c>
    </row>
    <row r="1019" spans="1:12" ht="15">
      <c r="A1019" s="84" t="s">
        <v>5005</v>
      </c>
      <c r="B1019" s="84" t="s">
        <v>5382</v>
      </c>
      <c r="C1019" s="84">
        <v>2</v>
      </c>
      <c r="D1019" s="123">
        <v>0</v>
      </c>
      <c r="E1019" s="123">
        <v>1.2430380486862944</v>
      </c>
      <c r="F1019" s="84" t="s">
        <v>4041</v>
      </c>
      <c r="G1019" s="84" t="b">
        <v>0</v>
      </c>
      <c r="H1019" s="84" t="b">
        <v>0</v>
      </c>
      <c r="I1019" s="84" t="b">
        <v>0</v>
      </c>
      <c r="J1019" s="84" t="b">
        <v>0</v>
      </c>
      <c r="K1019" s="84" t="b">
        <v>0</v>
      </c>
      <c r="L1019" s="84" t="b">
        <v>0</v>
      </c>
    </row>
    <row r="1020" spans="1:12" ht="15">
      <c r="A1020" s="84" t="s">
        <v>5382</v>
      </c>
      <c r="B1020" s="84" t="s">
        <v>5383</v>
      </c>
      <c r="C1020" s="84">
        <v>2</v>
      </c>
      <c r="D1020" s="123">
        <v>0</v>
      </c>
      <c r="E1020" s="123">
        <v>1.2430380486862944</v>
      </c>
      <c r="F1020" s="84" t="s">
        <v>4041</v>
      </c>
      <c r="G1020" s="84" t="b">
        <v>0</v>
      </c>
      <c r="H1020" s="84" t="b">
        <v>0</v>
      </c>
      <c r="I1020" s="84" t="b">
        <v>0</v>
      </c>
      <c r="J1020" s="84" t="b">
        <v>0</v>
      </c>
      <c r="K1020" s="84" t="b">
        <v>0</v>
      </c>
      <c r="L1020" s="84" t="b">
        <v>0</v>
      </c>
    </row>
    <row r="1021" spans="1:12" ht="15">
      <c r="A1021" s="84" t="s">
        <v>5383</v>
      </c>
      <c r="B1021" s="84" t="s">
        <v>5384</v>
      </c>
      <c r="C1021" s="84">
        <v>2</v>
      </c>
      <c r="D1021" s="123">
        <v>0</v>
      </c>
      <c r="E1021" s="123">
        <v>1.2430380486862944</v>
      </c>
      <c r="F1021" s="84" t="s">
        <v>4041</v>
      </c>
      <c r="G1021" s="84" t="b">
        <v>0</v>
      </c>
      <c r="H1021" s="84" t="b">
        <v>0</v>
      </c>
      <c r="I1021" s="84" t="b">
        <v>0</v>
      </c>
      <c r="J1021" s="84" t="b">
        <v>0</v>
      </c>
      <c r="K1021" s="84" t="b">
        <v>0</v>
      </c>
      <c r="L1021" s="84" t="b">
        <v>0</v>
      </c>
    </row>
    <row r="1022" spans="1:12" ht="15">
      <c r="A1022" s="84" t="s">
        <v>5384</v>
      </c>
      <c r="B1022" s="84" t="s">
        <v>4969</v>
      </c>
      <c r="C1022" s="84">
        <v>2</v>
      </c>
      <c r="D1022" s="123">
        <v>0</v>
      </c>
      <c r="E1022" s="123">
        <v>1.2430380486862944</v>
      </c>
      <c r="F1022" s="84" t="s">
        <v>4041</v>
      </c>
      <c r="G1022" s="84" t="b">
        <v>0</v>
      </c>
      <c r="H1022" s="84" t="b">
        <v>0</v>
      </c>
      <c r="I1022" s="84" t="b">
        <v>0</v>
      </c>
      <c r="J1022" s="84" t="b">
        <v>0</v>
      </c>
      <c r="K1022" s="84" t="b">
        <v>0</v>
      </c>
      <c r="L1022" s="84" t="b">
        <v>0</v>
      </c>
    </row>
    <row r="1023" spans="1:12" ht="15">
      <c r="A1023" s="84" t="s">
        <v>4969</v>
      </c>
      <c r="B1023" s="84" t="s">
        <v>5385</v>
      </c>
      <c r="C1023" s="84">
        <v>2</v>
      </c>
      <c r="D1023" s="123">
        <v>0</v>
      </c>
      <c r="E1023" s="123">
        <v>1.2430380486862944</v>
      </c>
      <c r="F1023" s="84" t="s">
        <v>4041</v>
      </c>
      <c r="G1023" s="84" t="b">
        <v>0</v>
      </c>
      <c r="H1023" s="84" t="b">
        <v>0</v>
      </c>
      <c r="I1023" s="84" t="b">
        <v>0</v>
      </c>
      <c r="J1023" s="84" t="b">
        <v>0</v>
      </c>
      <c r="K1023" s="84" t="b">
        <v>0</v>
      </c>
      <c r="L1023" s="84" t="b">
        <v>0</v>
      </c>
    </row>
    <row r="1024" spans="1:12" ht="15">
      <c r="A1024" s="84" t="s">
        <v>5385</v>
      </c>
      <c r="B1024" s="84" t="s">
        <v>5386</v>
      </c>
      <c r="C1024" s="84">
        <v>2</v>
      </c>
      <c r="D1024" s="123">
        <v>0</v>
      </c>
      <c r="E1024" s="123">
        <v>1.2430380486862944</v>
      </c>
      <c r="F1024" s="84" t="s">
        <v>4041</v>
      </c>
      <c r="G1024" s="84" t="b">
        <v>0</v>
      </c>
      <c r="H1024" s="84" t="b">
        <v>0</v>
      </c>
      <c r="I1024" s="84" t="b">
        <v>0</v>
      </c>
      <c r="J1024" s="84" t="b">
        <v>0</v>
      </c>
      <c r="K1024" s="84" t="b">
        <v>1</v>
      </c>
      <c r="L1024" s="84" t="b">
        <v>0</v>
      </c>
    </row>
    <row r="1025" spans="1:12" ht="15">
      <c r="A1025" s="84" t="s">
        <v>5386</v>
      </c>
      <c r="B1025" s="84" t="s">
        <v>5137</v>
      </c>
      <c r="C1025" s="84">
        <v>2</v>
      </c>
      <c r="D1025" s="123">
        <v>0</v>
      </c>
      <c r="E1025" s="123">
        <v>1.2430380486862944</v>
      </c>
      <c r="F1025" s="84" t="s">
        <v>4041</v>
      </c>
      <c r="G1025" s="84" t="b">
        <v>0</v>
      </c>
      <c r="H1025" s="84" t="b">
        <v>1</v>
      </c>
      <c r="I1025" s="84" t="b">
        <v>0</v>
      </c>
      <c r="J1025" s="84" t="b">
        <v>0</v>
      </c>
      <c r="K1025" s="84" t="b">
        <v>0</v>
      </c>
      <c r="L1025" s="84" t="b">
        <v>0</v>
      </c>
    </row>
    <row r="1026" spans="1:12" ht="15">
      <c r="A1026" s="84" t="s">
        <v>5137</v>
      </c>
      <c r="B1026" s="84" t="s">
        <v>5035</v>
      </c>
      <c r="C1026" s="84">
        <v>2</v>
      </c>
      <c r="D1026" s="123">
        <v>0</v>
      </c>
      <c r="E1026" s="123">
        <v>1.2430380486862944</v>
      </c>
      <c r="F1026" s="84" t="s">
        <v>4041</v>
      </c>
      <c r="G1026" s="84" t="b">
        <v>0</v>
      </c>
      <c r="H1026" s="84" t="b">
        <v>0</v>
      </c>
      <c r="I1026" s="84" t="b">
        <v>0</v>
      </c>
      <c r="J1026" s="84" t="b">
        <v>0</v>
      </c>
      <c r="K1026" s="84" t="b">
        <v>0</v>
      </c>
      <c r="L1026" s="84" t="b">
        <v>0</v>
      </c>
    </row>
    <row r="1027" spans="1:12" ht="15">
      <c r="A1027" s="84" t="s">
        <v>5035</v>
      </c>
      <c r="B1027" s="84" t="s">
        <v>4147</v>
      </c>
      <c r="C1027" s="84">
        <v>2</v>
      </c>
      <c r="D1027" s="123">
        <v>0</v>
      </c>
      <c r="E1027" s="123">
        <v>1.2430380486862944</v>
      </c>
      <c r="F1027" s="84" t="s">
        <v>4041</v>
      </c>
      <c r="G1027" s="84" t="b">
        <v>0</v>
      </c>
      <c r="H1027" s="84" t="b">
        <v>0</v>
      </c>
      <c r="I1027" s="84" t="b">
        <v>0</v>
      </c>
      <c r="J1027" s="84" t="b">
        <v>0</v>
      </c>
      <c r="K1027" s="84" t="b">
        <v>1</v>
      </c>
      <c r="L1027" s="84" t="b">
        <v>0</v>
      </c>
    </row>
    <row r="1028" spans="1:12" ht="15">
      <c r="A1028" s="84" t="s">
        <v>4147</v>
      </c>
      <c r="B1028" s="84" t="s">
        <v>5387</v>
      </c>
      <c r="C1028" s="84">
        <v>2</v>
      </c>
      <c r="D1028" s="123">
        <v>0</v>
      </c>
      <c r="E1028" s="123">
        <v>1.2430380486862944</v>
      </c>
      <c r="F1028" s="84" t="s">
        <v>4041</v>
      </c>
      <c r="G1028" s="84" t="b">
        <v>0</v>
      </c>
      <c r="H1028" s="84" t="b">
        <v>1</v>
      </c>
      <c r="I1028" s="84" t="b">
        <v>0</v>
      </c>
      <c r="J1028" s="84" t="b">
        <v>0</v>
      </c>
      <c r="K1028" s="84" t="b">
        <v>0</v>
      </c>
      <c r="L1028"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5415</v>
      </c>
      <c r="B1" s="13" t="s">
        <v>34</v>
      </c>
    </row>
    <row r="2" spans="1:2" ht="15">
      <c r="A2" s="115" t="s">
        <v>343</v>
      </c>
      <c r="B2" s="78">
        <v>314</v>
      </c>
    </row>
    <row r="3" spans="1:2" ht="15">
      <c r="A3" s="115" t="s">
        <v>296</v>
      </c>
      <c r="B3" s="78">
        <v>78</v>
      </c>
    </row>
    <row r="4" spans="1:2" ht="15">
      <c r="A4" s="115" t="s">
        <v>370</v>
      </c>
      <c r="B4" s="78">
        <v>78</v>
      </c>
    </row>
    <row r="5" spans="1:2" ht="15">
      <c r="A5" s="115" t="s">
        <v>367</v>
      </c>
      <c r="B5" s="78">
        <v>76</v>
      </c>
    </row>
    <row r="6" spans="1:2" ht="15">
      <c r="A6" s="115" t="s">
        <v>431</v>
      </c>
      <c r="B6" s="78">
        <v>65</v>
      </c>
    </row>
    <row r="7" spans="1:2" ht="15">
      <c r="A7" s="115" t="s">
        <v>385</v>
      </c>
      <c r="B7" s="78">
        <v>64</v>
      </c>
    </row>
    <row r="8" spans="1:2" ht="15">
      <c r="A8" s="115" t="s">
        <v>379</v>
      </c>
      <c r="B8" s="78">
        <v>48</v>
      </c>
    </row>
    <row r="9" spans="1:2" ht="15">
      <c r="A9" s="115" t="s">
        <v>301</v>
      </c>
      <c r="B9" s="78">
        <v>42</v>
      </c>
    </row>
    <row r="10" spans="1:2" ht="15">
      <c r="A10" s="115" t="s">
        <v>368</v>
      </c>
      <c r="B10" s="78">
        <v>40</v>
      </c>
    </row>
    <row r="11" spans="1:2" ht="15">
      <c r="A11" s="115" t="s">
        <v>432</v>
      </c>
      <c r="B11" s="78">
        <v>40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5471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1887</v>
      </c>
      <c r="AF2" s="13" t="s">
        <v>1888</v>
      </c>
      <c r="AG2" s="13" t="s">
        <v>1889</v>
      </c>
      <c r="AH2" s="13" t="s">
        <v>1890</v>
      </c>
      <c r="AI2" s="13" t="s">
        <v>1891</v>
      </c>
      <c r="AJ2" s="13" t="s">
        <v>1892</v>
      </c>
      <c r="AK2" s="13" t="s">
        <v>1893</v>
      </c>
      <c r="AL2" s="13" t="s">
        <v>1894</v>
      </c>
      <c r="AM2" s="13" t="s">
        <v>1895</v>
      </c>
      <c r="AN2" s="13" t="s">
        <v>1896</v>
      </c>
      <c r="AO2" s="13" t="s">
        <v>1897</v>
      </c>
      <c r="AP2" s="13" t="s">
        <v>1898</v>
      </c>
      <c r="AQ2" s="13" t="s">
        <v>1899</v>
      </c>
      <c r="AR2" s="13" t="s">
        <v>1900</v>
      </c>
      <c r="AS2" s="13" t="s">
        <v>1901</v>
      </c>
      <c r="AT2" s="13" t="s">
        <v>192</v>
      </c>
      <c r="AU2" s="13" t="s">
        <v>1902</v>
      </c>
      <c r="AV2" s="13" t="s">
        <v>1903</v>
      </c>
      <c r="AW2" s="13" t="s">
        <v>1904</v>
      </c>
      <c r="AX2" s="13" t="s">
        <v>1905</v>
      </c>
      <c r="AY2" s="13" t="s">
        <v>1906</v>
      </c>
      <c r="AZ2" s="13" t="s">
        <v>1907</v>
      </c>
      <c r="BA2" s="13" t="s">
        <v>4054</v>
      </c>
      <c r="BB2" s="120" t="s">
        <v>4508</v>
      </c>
      <c r="BC2" s="120" t="s">
        <v>4519</v>
      </c>
      <c r="BD2" s="120" t="s">
        <v>4521</v>
      </c>
      <c r="BE2" s="120" t="s">
        <v>4529</v>
      </c>
      <c r="BF2" s="120" t="s">
        <v>4532</v>
      </c>
      <c r="BG2" s="120" t="s">
        <v>4536</v>
      </c>
      <c r="BH2" s="120" t="s">
        <v>4540</v>
      </c>
      <c r="BI2" s="120" t="s">
        <v>4724</v>
      </c>
      <c r="BJ2" s="120" t="s">
        <v>4745</v>
      </c>
      <c r="BK2" s="120" t="s">
        <v>4913</v>
      </c>
      <c r="BL2" s="120" t="s">
        <v>5403</v>
      </c>
      <c r="BM2" s="120" t="s">
        <v>5404</v>
      </c>
      <c r="BN2" s="120" t="s">
        <v>5405</v>
      </c>
      <c r="BO2" s="120" t="s">
        <v>5406</v>
      </c>
      <c r="BP2" s="120" t="s">
        <v>5407</v>
      </c>
      <c r="BQ2" s="120" t="s">
        <v>5408</v>
      </c>
      <c r="BR2" s="120" t="s">
        <v>5409</v>
      </c>
      <c r="BS2" s="120" t="s">
        <v>5410</v>
      </c>
      <c r="BT2" s="120" t="s">
        <v>5412</v>
      </c>
      <c r="BU2" s="3"/>
      <c r="BV2" s="3"/>
    </row>
    <row r="3" spans="1:74" ht="41.45" customHeight="1">
      <c r="A3" s="64" t="s">
        <v>212</v>
      </c>
      <c r="C3" s="65"/>
      <c r="D3" s="65" t="s">
        <v>64</v>
      </c>
      <c r="E3" s="66">
        <v>162.14550976563424</v>
      </c>
      <c r="F3" s="68">
        <v>99.99966929979743</v>
      </c>
      <c r="G3" s="100" t="s">
        <v>1022</v>
      </c>
      <c r="H3" s="65"/>
      <c r="I3" s="69" t="s">
        <v>212</v>
      </c>
      <c r="J3" s="70"/>
      <c r="K3" s="70"/>
      <c r="L3" s="69" t="s">
        <v>3617</v>
      </c>
      <c r="M3" s="73">
        <v>1.1102113541739043</v>
      </c>
      <c r="N3" s="74">
        <v>2333.842529296875</v>
      </c>
      <c r="O3" s="74">
        <v>6768.30712890625</v>
      </c>
      <c r="P3" s="75"/>
      <c r="Q3" s="76"/>
      <c r="R3" s="76"/>
      <c r="S3" s="48"/>
      <c r="T3" s="48">
        <v>1</v>
      </c>
      <c r="U3" s="48">
        <v>1</v>
      </c>
      <c r="V3" s="49">
        <v>0</v>
      </c>
      <c r="W3" s="49">
        <v>0</v>
      </c>
      <c r="X3" s="49">
        <v>0</v>
      </c>
      <c r="Y3" s="49">
        <v>0.999998</v>
      </c>
      <c r="Z3" s="49">
        <v>0</v>
      </c>
      <c r="AA3" s="49" t="s">
        <v>5414</v>
      </c>
      <c r="AB3" s="71">
        <v>3</v>
      </c>
      <c r="AC3" s="71"/>
      <c r="AD3" s="72"/>
      <c r="AE3" s="78" t="s">
        <v>1908</v>
      </c>
      <c r="AF3" s="78">
        <v>91</v>
      </c>
      <c r="AG3" s="78">
        <v>661</v>
      </c>
      <c r="AH3" s="78">
        <v>31096</v>
      </c>
      <c r="AI3" s="78">
        <v>205</v>
      </c>
      <c r="AJ3" s="78"/>
      <c r="AK3" s="78"/>
      <c r="AL3" s="78"/>
      <c r="AM3" s="78"/>
      <c r="AN3" s="78"/>
      <c r="AO3" s="80">
        <v>41314.76849537037</v>
      </c>
      <c r="AP3" s="83" t="s">
        <v>2886</v>
      </c>
      <c r="AQ3" s="78" t="b">
        <v>1</v>
      </c>
      <c r="AR3" s="78" t="b">
        <v>0</v>
      </c>
      <c r="AS3" s="78" t="b">
        <v>0</v>
      </c>
      <c r="AT3" s="78" t="s">
        <v>1797</v>
      </c>
      <c r="AU3" s="78">
        <v>36</v>
      </c>
      <c r="AV3" s="83" t="s">
        <v>3158</v>
      </c>
      <c r="AW3" s="78" t="b">
        <v>0</v>
      </c>
      <c r="AX3" s="78" t="s">
        <v>3300</v>
      </c>
      <c r="AY3" s="83" t="s">
        <v>3301</v>
      </c>
      <c r="AZ3" s="78" t="s">
        <v>66</v>
      </c>
      <c r="BA3" s="78" t="str">
        <f>REPLACE(INDEX(GroupVertices[Group],MATCH(Vertices[[#This Row],[Vertex]],GroupVertices[Vertex],0)),1,1,"")</f>
        <v>1</v>
      </c>
      <c r="BB3" s="48"/>
      <c r="BC3" s="48"/>
      <c r="BD3" s="48"/>
      <c r="BE3" s="48"/>
      <c r="BF3" s="48"/>
      <c r="BG3" s="48"/>
      <c r="BH3" s="121" t="s">
        <v>4541</v>
      </c>
      <c r="BI3" s="121" t="s">
        <v>4541</v>
      </c>
      <c r="BJ3" s="121" t="s">
        <v>4746</v>
      </c>
      <c r="BK3" s="121" t="s">
        <v>4746</v>
      </c>
      <c r="BL3" s="121">
        <v>0</v>
      </c>
      <c r="BM3" s="124">
        <v>0</v>
      </c>
      <c r="BN3" s="121">
        <v>1</v>
      </c>
      <c r="BO3" s="124">
        <v>8.333333333333334</v>
      </c>
      <c r="BP3" s="121">
        <v>0</v>
      </c>
      <c r="BQ3" s="124">
        <v>0</v>
      </c>
      <c r="BR3" s="121">
        <v>11</v>
      </c>
      <c r="BS3" s="124">
        <v>91.66666666666667</v>
      </c>
      <c r="BT3" s="121">
        <v>12</v>
      </c>
      <c r="BU3" s="3"/>
      <c r="BV3" s="3"/>
    </row>
    <row r="4" spans="1:77" ht="41.45" customHeight="1">
      <c r="A4" s="64" t="s">
        <v>213</v>
      </c>
      <c r="C4" s="65"/>
      <c r="D4" s="65" t="s">
        <v>64</v>
      </c>
      <c r="E4" s="66">
        <v>162.01499191524715</v>
      </c>
      <c r="F4" s="68">
        <v>99.99996592785791</v>
      </c>
      <c r="G4" s="100" t="s">
        <v>1023</v>
      </c>
      <c r="H4" s="65"/>
      <c r="I4" s="69" t="s">
        <v>213</v>
      </c>
      <c r="J4" s="70"/>
      <c r="K4" s="70"/>
      <c r="L4" s="69" t="s">
        <v>3618</v>
      </c>
      <c r="M4" s="73">
        <v>1.0113551092179174</v>
      </c>
      <c r="N4" s="74">
        <v>3178.9462890625</v>
      </c>
      <c r="O4" s="74">
        <v>5935.3505859375</v>
      </c>
      <c r="P4" s="75"/>
      <c r="Q4" s="76"/>
      <c r="R4" s="76"/>
      <c r="S4" s="86"/>
      <c r="T4" s="48">
        <v>0</v>
      </c>
      <c r="U4" s="48">
        <v>1</v>
      </c>
      <c r="V4" s="49">
        <v>0</v>
      </c>
      <c r="W4" s="49">
        <v>0.076923</v>
      </c>
      <c r="X4" s="49">
        <v>0</v>
      </c>
      <c r="Y4" s="49">
        <v>0.573476</v>
      </c>
      <c r="Z4" s="49">
        <v>0</v>
      </c>
      <c r="AA4" s="49">
        <v>0</v>
      </c>
      <c r="AB4" s="71">
        <v>4</v>
      </c>
      <c r="AC4" s="71"/>
      <c r="AD4" s="72"/>
      <c r="AE4" s="78" t="s">
        <v>1909</v>
      </c>
      <c r="AF4" s="78">
        <v>409</v>
      </c>
      <c r="AG4" s="78">
        <v>69</v>
      </c>
      <c r="AH4" s="78">
        <v>4591</v>
      </c>
      <c r="AI4" s="78">
        <v>6567</v>
      </c>
      <c r="AJ4" s="78"/>
      <c r="AK4" s="78" t="s">
        <v>2217</v>
      </c>
      <c r="AL4" s="78"/>
      <c r="AM4" s="78"/>
      <c r="AN4" s="78"/>
      <c r="AO4" s="80">
        <v>42878.26002314815</v>
      </c>
      <c r="AP4" s="83" t="s">
        <v>2887</v>
      </c>
      <c r="AQ4" s="78" t="b">
        <v>1</v>
      </c>
      <c r="AR4" s="78" t="b">
        <v>0</v>
      </c>
      <c r="AS4" s="78" t="b">
        <v>0</v>
      </c>
      <c r="AT4" s="78" t="s">
        <v>1797</v>
      </c>
      <c r="AU4" s="78">
        <v>0</v>
      </c>
      <c r="AV4" s="78"/>
      <c r="AW4" s="78" t="b">
        <v>0</v>
      </c>
      <c r="AX4" s="78" t="s">
        <v>3300</v>
      </c>
      <c r="AY4" s="83" t="s">
        <v>3302</v>
      </c>
      <c r="AZ4" s="78" t="s">
        <v>66</v>
      </c>
      <c r="BA4" s="78" t="str">
        <f>REPLACE(INDEX(GroupVertices[Group],MATCH(Vertices[[#This Row],[Vertex]],GroupVertices[Vertex],0)),1,1,"")</f>
        <v>5</v>
      </c>
      <c r="BB4" s="48"/>
      <c r="BC4" s="48"/>
      <c r="BD4" s="48"/>
      <c r="BE4" s="48"/>
      <c r="BF4" s="48"/>
      <c r="BG4" s="48"/>
      <c r="BH4" s="121" t="s">
        <v>4542</v>
      </c>
      <c r="BI4" s="121" t="s">
        <v>4542</v>
      </c>
      <c r="BJ4" s="121" t="s">
        <v>4747</v>
      </c>
      <c r="BK4" s="121" t="s">
        <v>4747</v>
      </c>
      <c r="BL4" s="121">
        <v>1</v>
      </c>
      <c r="BM4" s="124">
        <v>4.3478260869565215</v>
      </c>
      <c r="BN4" s="121">
        <v>1</v>
      </c>
      <c r="BO4" s="124">
        <v>4.3478260869565215</v>
      </c>
      <c r="BP4" s="121">
        <v>0</v>
      </c>
      <c r="BQ4" s="124">
        <v>0</v>
      </c>
      <c r="BR4" s="121">
        <v>21</v>
      </c>
      <c r="BS4" s="124">
        <v>91.30434782608695</v>
      </c>
      <c r="BT4" s="121">
        <v>23</v>
      </c>
      <c r="BU4" s="2"/>
      <c r="BV4" s="3"/>
      <c r="BW4" s="3"/>
      <c r="BX4" s="3"/>
      <c r="BY4" s="3"/>
    </row>
    <row r="5" spans="1:77" ht="41.45" customHeight="1">
      <c r="A5" s="64" t="s">
        <v>301</v>
      </c>
      <c r="C5" s="65"/>
      <c r="D5" s="65" t="s">
        <v>64</v>
      </c>
      <c r="E5" s="66">
        <v>165.28036333768483</v>
      </c>
      <c r="F5" s="68">
        <v>99.99254471467587</v>
      </c>
      <c r="G5" s="100" t="s">
        <v>3176</v>
      </c>
      <c r="H5" s="65"/>
      <c r="I5" s="69" t="s">
        <v>301</v>
      </c>
      <c r="J5" s="70"/>
      <c r="K5" s="70"/>
      <c r="L5" s="69" t="s">
        <v>3619</v>
      </c>
      <c r="M5" s="73">
        <v>3.484598089020486</v>
      </c>
      <c r="N5" s="74">
        <v>3551.547119140625</v>
      </c>
      <c r="O5" s="74">
        <v>5374.96533203125</v>
      </c>
      <c r="P5" s="75"/>
      <c r="Q5" s="76"/>
      <c r="R5" s="76"/>
      <c r="S5" s="86"/>
      <c r="T5" s="48">
        <v>8</v>
      </c>
      <c r="U5" s="48">
        <v>1</v>
      </c>
      <c r="V5" s="49">
        <v>42</v>
      </c>
      <c r="W5" s="49">
        <v>0.142857</v>
      </c>
      <c r="X5" s="49">
        <v>0</v>
      </c>
      <c r="Y5" s="49">
        <v>3.985656</v>
      </c>
      <c r="Z5" s="49">
        <v>0</v>
      </c>
      <c r="AA5" s="49">
        <v>0</v>
      </c>
      <c r="AB5" s="71">
        <v>5</v>
      </c>
      <c r="AC5" s="71"/>
      <c r="AD5" s="72"/>
      <c r="AE5" s="78" t="s">
        <v>1910</v>
      </c>
      <c r="AF5" s="78">
        <v>8426</v>
      </c>
      <c r="AG5" s="78">
        <v>14880</v>
      </c>
      <c r="AH5" s="78">
        <v>8503</v>
      </c>
      <c r="AI5" s="78">
        <v>511</v>
      </c>
      <c r="AJ5" s="78"/>
      <c r="AK5" s="78" t="s">
        <v>2218</v>
      </c>
      <c r="AL5" s="78" t="s">
        <v>2497</v>
      </c>
      <c r="AM5" s="83" t="s">
        <v>2693</v>
      </c>
      <c r="AN5" s="78"/>
      <c r="AO5" s="80">
        <v>40755.73657407407</v>
      </c>
      <c r="AP5" s="83" t="s">
        <v>2888</v>
      </c>
      <c r="AQ5" s="78" t="b">
        <v>1</v>
      </c>
      <c r="AR5" s="78" t="b">
        <v>0</v>
      </c>
      <c r="AS5" s="78" t="b">
        <v>0</v>
      </c>
      <c r="AT5" s="78" t="s">
        <v>1797</v>
      </c>
      <c r="AU5" s="78">
        <v>458</v>
      </c>
      <c r="AV5" s="83" t="s">
        <v>3158</v>
      </c>
      <c r="AW5" s="78" t="b">
        <v>0</v>
      </c>
      <c r="AX5" s="78" t="s">
        <v>3300</v>
      </c>
      <c r="AY5" s="83" t="s">
        <v>3303</v>
      </c>
      <c r="AZ5" s="78" t="s">
        <v>66</v>
      </c>
      <c r="BA5" s="78" t="str">
        <f>REPLACE(INDEX(GroupVertices[Group],MATCH(Vertices[[#This Row],[Vertex]],GroupVertices[Vertex],0)),1,1,"")</f>
        <v>5</v>
      </c>
      <c r="BB5" s="48" t="s">
        <v>753</v>
      </c>
      <c r="BC5" s="48" t="s">
        <v>753</v>
      </c>
      <c r="BD5" s="48" t="s">
        <v>852</v>
      </c>
      <c r="BE5" s="48" t="s">
        <v>852</v>
      </c>
      <c r="BF5" s="48"/>
      <c r="BG5" s="48"/>
      <c r="BH5" s="121" t="s">
        <v>4220</v>
      </c>
      <c r="BI5" s="121" t="s">
        <v>4220</v>
      </c>
      <c r="BJ5" s="121" t="s">
        <v>4345</v>
      </c>
      <c r="BK5" s="121" t="s">
        <v>4345</v>
      </c>
      <c r="BL5" s="121">
        <v>1</v>
      </c>
      <c r="BM5" s="124">
        <v>3.0303030303030303</v>
      </c>
      <c r="BN5" s="121">
        <v>3</v>
      </c>
      <c r="BO5" s="124">
        <v>9.090909090909092</v>
      </c>
      <c r="BP5" s="121">
        <v>0</v>
      </c>
      <c r="BQ5" s="124">
        <v>0</v>
      </c>
      <c r="BR5" s="121">
        <v>29</v>
      </c>
      <c r="BS5" s="124">
        <v>87.87878787878788</v>
      </c>
      <c r="BT5" s="121">
        <v>33</v>
      </c>
      <c r="BU5" s="2"/>
      <c r="BV5" s="3"/>
      <c r="BW5" s="3"/>
      <c r="BX5" s="3"/>
      <c r="BY5" s="3"/>
    </row>
    <row r="6" spans="1:77" ht="41.45" customHeight="1">
      <c r="A6" s="64" t="s">
        <v>214</v>
      </c>
      <c r="C6" s="65"/>
      <c r="D6" s="65" t="s">
        <v>64</v>
      </c>
      <c r="E6" s="66">
        <v>163.01283615655112</v>
      </c>
      <c r="F6" s="68">
        <v>99.9976981261658</v>
      </c>
      <c r="G6" s="100" t="s">
        <v>1024</v>
      </c>
      <c r="H6" s="65"/>
      <c r="I6" s="69" t="s">
        <v>214</v>
      </c>
      <c r="J6" s="70"/>
      <c r="K6" s="70"/>
      <c r="L6" s="69" t="s">
        <v>3620</v>
      </c>
      <c r="M6" s="73">
        <v>1.7671378198104786</v>
      </c>
      <c r="N6" s="74">
        <v>1556.0496826171875</v>
      </c>
      <c r="O6" s="74">
        <v>4849.7822265625</v>
      </c>
      <c r="P6" s="75"/>
      <c r="Q6" s="76"/>
      <c r="R6" s="76"/>
      <c r="S6" s="86"/>
      <c r="T6" s="48">
        <v>1</v>
      </c>
      <c r="U6" s="48">
        <v>1</v>
      </c>
      <c r="V6" s="49">
        <v>0</v>
      </c>
      <c r="W6" s="49">
        <v>0</v>
      </c>
      <c r="X6" s="49">
        <v>0</v>
      </c>
      <c r="Y6" s="49">
        <v>0.999998</v>
      </c>
      <c r="Z6" s="49">
        <v>0</v>
      </c>
      <c r="AA6" s="49" t="s">
        <v>5414</v>
      </c>
      <c r="AB6" s="71">
        <v>6</v>
      </c>
      <c r="AC6" s="71"/>
      <c r="AD6" s="72"/>
      <c r="AE6" s="78" t="s">
        <v>1911</v>
      </c>
      <c r="AF6" s="78">
        <v>2296</v>
      </c>
      <c r="AG6" s="78">
        <v>4595</v>
      </c>
      <c r="AH6" s="78">
        <v>350172</v>
      </c>
      <c r="AI6" s="78">
        <v>101607</v>
      </c>
      <c r="AJ6" s="78"/>
      <c r="AK6" s="78" t="s">
        <v>2219</v>
      </c>
      <c r="AL6" s="78" t="s">
        <v>1848</v>
      </c>
      <c r="AM6" s="78"/>
      <c r="AN6" s="78"/>
      <c r="AO6" s="80">
        <v>40118.8569212963</v>
      </c>
      <c r="AP6" s="83" t="s">
        <v>2889</v>
      </c>
      <c r="AQ6" s="78" t="b">
        <v>0</v>
      </c>
      <c r="AR6" s="78" t="b">
        <v>0</v>
      </c>
      <c r="AS6" s="78" t="b">
        <v>1</v>
      </c>
      <c r="AT6" s="78" t="s">
        <v>1797</v>
      </c>
      <c r="AU6" s="78">
        <v>371</v>
      </c>
      <c r="AV6" s="83" t="s">
        <v>3159</v>
      </c>
      <c r="AW6" s="78" t="b">
        <v>0</v>
      </c>
      <c r="AX6" s="78" t="s">
        <v>3300</v>
      </c>
      <c r="AY6" s="83" t="s">
        <v>3304</v>
      </c>
      <c r="AZ6" s="78" t="s">
        <v>66</v>
      </c>
      <c r="BA6" s="78" t="str">
        <f>REPLACE(INDEX(GroupVertices[Group],MATCH(Vertices[[#This Row],[Vertex]],GroupVertices[Vertex],0)),1,1,"")</f>
        <v>1</v>
      </c>
      <c r="BB6" s="48" t="s">
        <v>753</v>
      </c>
      <c r="BC6" s="48" t="s">
        <v>753</v>
      </c>
      <c r="BD6" s="48" t="s">
        <v>852</v>
      </c>
      <c r="BE6" s="48" t="s">
        <v>852</v>
      </c>
      <c r="BF6" s="48"/>
      <c r="BG6" s="48"/>
      <c r="BH6" s="121" t="s">
        <v>4543</v>
      </c>
      <c r="BI6" s="121" t="s">
        <v>4543</v>
      </c>
      <c r="BJ6" s="121" t="s">
        <v>4748</v>
      </c>
      <c r="BK6" s="121" t="s">
        <v>4748</v>
      </c>
      <c r="BL6" s="121">
        <v>0</v>
      </c>
      <c r="BM6" s="124">
        <v>0</v>
      </c>
      <c r="BN6" s="121">
        <v>3</v>
      </c>
      <c r="BO6" s="124">
        <v>7.142857142857143</v>
      </c>
      <c r="BP6" s="121">
        <v>0</v>
      </c>
      <c r="BQ6" s="124">
        <v>0</v>
      </c>
      <c r="BR6" s="121">
        <v>39</v>
      </c>
      <c r="BS6" s="124">
        <v>92.85714285714286</v>
      </c>
      <c r="BT6" s="121">
        <v>42</v>
      </c>
      <c r="BU6" s="2"/>
      <c r="BV6" s="3"/>
      <c r="BW6" s="3"/>
      <c r="BX6" s="3"/>
      <c r="BY6" s="3"/>
    </row>
    <row r="7" spans="1:77" ht="41.45" customHeight="1">
      <c r="A7" s="64" t="s">
        <v>215</v>
      </c>
      <c r="C7" s="65"/>
      <c r="D7" s="65" t="s">
        <v>64</v>
      </c>
      <c r="E7" s="66">
        <v>162.35936502724823</v>
      </c>
      <c r="F7" s="68">
        <v>99.99918327071185</v>
      </c>
      <c r="G7" s="100" t="s">
        <v>3177</v>
      </c>
      <c r="H7" s="65"/>
      <c r="I7" s="69" t="s">
        <v>215</v>
      </c>
      <c r="J7" s="70"/>
      <c r="K7" s="70"/>
      <c r="L7" s="69" t="s">
        <v>3621</v>
      </c>
      <c r="M7" s="73">
        <v>1.2721886474294908</v>
      </c>
      <c r="N7" s="74">
        <v>1556.0496826171875</v>
      </c>
      <c r="O7" s="74">
        <v>5489.29052734375</v>
      </c>
      <c r="P7" s="75"/>
      <c r="Q7" s="76"/>
      <c r="R7" s="76"/>
      <c r="S7" s="86"/>
      <c r="T7" s="48">
        <v>1</v>
      </c>
      <c r="U7" s="48">
        <v>1</v>
      </c>
      <c r="V7" s="49">
        <v>0</v>
      </c>
      <c r="W7" s="49">
        <v>0</v>
      </c>
      <c r="X7" s="49">
        <v>0</v>
      </c>
      <c r="Y7" s="49">
        <v>0.999998</v>
      </c>
      <c r="Z7" s="49">
        <v>0</v>
      </c>
      <c r="AA7" s="49" t="s">
        <v>5414</v>
      </c>
      <c r="AB7" s="71">
        <v>7</v>
      </c>
      <c r="AC7" s="71"/>
      <c r="AD7" s="72"/>
      <c r="AE7" s="78" t="s">
        <v>1912</v>
      </c>
      <c r="AF7" s="78">
        <v>1758</v>
      </c>
      <c r="AG7" s="78">
        <v>1631</v>
      </c>
      <c r="AH7" s="78">
        <v>103295</v>
      </c>
      <c r="AI7" s="78">
        <v>11</v>
      </c>
      <c r="AJ7" s="78"/>
      <c r="AK7" s="78" t="s">
        <v>2220</v>
      </c>
      <c r="AL7" s="78"/>
      <c r="AM7" s="78"/>
      <c r="AN7" s="78"/>
      <c r="AO7" s="80">
        <v>42031.572743055556</v>
      </c>
      <c r="AP7" s="83" t="s">
        <v>2890</v>
      </c>
      <c r="AQ7" s="78" t="b">
        <v>0</v>
      </c>
      <c r="AR7" s="78" t="b">
        <v>0</v>
      </c>
      <c r="AS7" s="78" t="b">
        <v>0</v>
      </c>
      <c r="AT7" s="78" t="s">
        <v>1797</v>
      </c>
      <c r="AU7" s="78">
        <v>27</v>
      </c>
      <c r="AV7" s="83" t="s">
        <v>3158</v>
      </c>
      <c r="AW7" s="78" t="b">
        <v>0</v>
      </c>
      <c r="AX7" s="78" t="s">
        <v>3300</v>
      </c>
      <c r="AY7" s="83" t="s">
        <v>3305</v>
      </c>
      <c r="AZ7" s="78" t="s">
        <v>66</v>
      </c>
      <c r="BA7" s="78" t="str">
        <f>REPLACE(INDEX(GroupVertices[Group],MATCH(Vertices[[#This Row],[Vertex]],GroupVertices[Vertex],0)),1,1,"")</f>
        <v>1</v>
      </c>
      <c r="BB7" s="48" t="s">
        <v>754</v>
      </c>
      <c r="BC7" s="48" t="s">
        <v>754</v>
      </c>
      <c r="BD7" s="48" t="s">
        <v>853</v>
      </c>
      <c r="BE7" s="48" t="s">
        <v>853</v>
      </c>
      <c r="BF7" s="48"/>
      <c r="BG7" s="48"/>
      <c r="BH7" s="121" t="s">
        <v>4544</v>
      </c>
      <c r="BI7" s="121" t="s">
        <v>4544</v>
      </c>
      <c r="BJ7" s="121" t="s">
        <v>4749</v>
      </c>
      <c r="BK7" s="121" t="s">
        <v>4749</v>
      </c>
      <c r="BL7" s="121">
        <v>0</v>
      </c>
      <c r="BM7" s="124">
        <v>0</v>
      </c>
      <c r="BN7" s="121">
        <v>1</v>
      </c>
      <c r="BO7" s="124">
        <v>8.333333333333334</v>
      </c>
      <c r="BP7" s="121">
        <v>0</v>
      </c>
      <c r="BQ7" s="124">
        <v>0</v>
      </c>
      <c r="BR7" s="121">
        <v>11</v>
      </c>
      <c r="BS7" s="124">
        <v>91.66666666666667</v>
      </c>
      <c r="BT7" s="121">
        <v>12</v>
      </c>
      <c r="BU7" s="2"/>
      <c r="BV7" s="3"/>
      <c r="BW7" s="3"/>
      <c r="BX7" s="3"/>
      <c r="BY7" s="3"/>
    </row>
    <row r="8" spans="1:77" ht="41.45" customHeight="1">
      <c r="A8" s="64" t="s">
        <v>216</v>
      </c>
      <c r="C8" s="65"/>
      <c r="D8" s="65" t="s">
        <v>64</v>
      </c>
      <c r="E8" s="66">
        <v>162.96455337068159</v>
      </c>
      <c r="F8" s="68">
        <v>99.99780785850574</v>
      </c>
      <c r="G8" s="100" t="s">
        <v>3178</v>
      </c>
      <c r="H8" s="65"/>
      <c r="I8" s="69" t="s">
        <v>216</v>
      </c>
      <c r="J8" s="70"/>
      <c r="K8" s="70"/>
      <c r="L8" s="69" t="s">
        <v>3622</v>
      </c>
      <c r="M8" s="73">
        <v>1.730567688652774</v>
      </c>
      <c r="N8" s="74">
        <v>1167.1533203125</v>
      </c>
      <c r="O8" s="74">
        <v>4849.7822265625</v>
      </c>
      <c r="P8" s="75"/>
      <c r="Q8" s="76"/>
      <c r="R8" s="76"/>
      <c r="S8" s="86"/>
      <c r="T8" s="48">
        <v>1</v>
      </c>
      <c r="U8" s="48">
        <v>1</v>
      </c>
      <c r="V8" s="49">
        <v>0</v>
      </c>
      <c r="W8" s="49">
        <v>0</v>
      </c>
      <c r="X8" s="49">
        <v>0</v>
      </c>
      <c r="Y8" s="49">
        <v>0.999998</v>
      </c>
      <c r="Z8" s="49">
        <v>0</v>
      </c>
      <c r="AA8" s="49" t="s">
        <v>5414</v>
      </c>
      <c r="AB8" s="71">
        <v>8</v>
      </c>
      <c r="AC8" s="71"/>
      <c r="AD8" s="72"/>
      <c r="AE8" s="78" t="s">
        <v>1913</v>
      </c>
      <c r="AF8" s="78">
        <v>1898</v>
      </c>
      <c r="AG8" s="78">
        <v>4376</v>
      </c>
      <c r="AH8" s="78">
        <v>41755</v>
      </c>
      <c r="AI8" s="78">
        <v>17</v>
      </c>
      <c r="AJ8" s="78"/>
      <c r="AK8" s="78" t="s">
        <v>2221</v>
      </c>
      <c r="AL8" s="78"/>
      <c r="AM8" s="78"/>
      <c r="AN8" s="78"/>
      <c r="AO8" s="80">
        <v>41919.51483796296</v>
      </c>
      <c r="AP8" s="83" t="s">
        <v>2891</v>
      </c>
      <c r="AQ8" s="78" t="b">
        <v>0</v>
      </c>
      <c r="AR8" s="78" t="b">
        <v>0</v>
      </c>
      <c r="AS8" s="78" t="b">
        <v>0</v>
      </c>
      <c r="AT8" s="78" t="s">
        <v>1797</v>
      </c>
      <c r="AU8" s="78">
        <v>26</v>
      </c>
      <c r="AV8" s="83" t="s">
        <v>3158</v>
      </c>
      <c r="AW8" s="78" t="b">
        <v>0</v>
      </c>
      <c r="AX8" s="78" t="s">
        <v>3300</v>
      </c>
      <c r="AY8" s="83" t="s">
        <v>3306</v>
      </c>
      <c r="AZ8" s="78" t="s">
        <v>66</v>
      </c>
      <c r="BA8" s="78" t="str">
        <f>REPLACE(INDEX(GroupVertices[Group],MATCH(Vertices[[#This Row],[Vertex]],GroupVertices[Vertex],0)),1,1,"")</f>
        <v>1</v>
      </c>
      <c r="BB8" s="48" t="s">
        <v>754</v>
      </c>
      <c r="BC8" s="48" t="s">
        <v>754</v>
      </c>
      <c r="BD8" s="48" t="s">
        <v>853</v>
      </c>
      <c r="BE8" s="48" t="s">
        <v>853</v>
      </c>
      <c r="BF8" s="48"/>
      <c r="BG8" s="48"/>
      <c r="BH8" s="121" t="s">
        <v>4544</v>
      </c>
      <c r="BI8" s="121" t="s">
        <v>4544</v>
      </c>
      <c r="BJ8" s="121" t="s">
        <v>4749</v>
      </c>
      <c r="BK8" s="121" t="s">
        <v>4749</v>
      </c>
      <c r="BL8" s="121">
        <v>0</v>
      </c>
      <c r="BM8" s="124">
        <v>0</v>
      </c>
      <c r="BN8" s="121">
        <v>1</v>
      </c>
      <c r="BO8" s="124">
        <v>8.333333333333334</v>
      </c>
      <c r="BP8" s="121">
        <v>0</v>
      </c>
      <c r="BQ8" s="124">
        <v>0</v>
      </c>
      <c r="BR8" s="121">
        <v>11</v>
      </c>
      <c r="BS8" s="124">
        <v>91.66666666666667</v>
      </c>
      <c r="BT8" s="121">
        <v>12</v>
      </c>
      <c r="BU8" s="2"/>
      <c r="BV8" s="3"/>
      <c r="BW8" s="3"/>
      <c r="BX8" s="3"/>
      <c r="BY8" s="3"/>
    </row>
    <row r="9" spans="1:77" ht="41.45" customHeight="1">
      <c r="A9" s="64" t="s">
        <v>217</v>
      </c>
      <c r="C9" s="65"/>
      <c r="D9" s="65" t="s">
        <v>64</v>
      </c>
      <c r="E9" s="66">
        <v>162.27602761602134</v>
      </c>
      <c r="F9" s="68">
        <v>99.99937267173696</v>
      </c>
      <c r="G9" s="100" t="s">
        <v>3179</v>
      </c>
      <c r="H9" s="65"/>
      <c r="I9" s="69" t="s">
        <v>217</v>
      </c>
      <c r="J9" s="70"/>
      <c r="K9" s="70"/>
      <c r="L9" s="69" t="s">
        <v>3623</v>
      </c>
      <c r="M9" s="73">
        <v>1.2090675991298911</v>
      </c>
      <c r="N9" s="74">
        <v>389.3604736328125</v>
      </c>
      <c r="O9" s="74">
        <v>5489.29052734375</v>
      </c>
      <c r="P9" s="75"/>
      <c r="Q9" s="76"/>
      <c r="R9" s="76"/>
      <c r="S9" s="86"/>
      <c r="T9" s="48">
        <v>1</v>
      </c>
      <c r="U9" s="48">
        <v>1</v>
      </c>
      <c r="V9" s="49">
        <v>0</v>
      </c>
      <c r="W9" s="49">
        <v>0</v>
      </c>
      <c r="X9" s="49">
        <v>0</v>
      </c>
      <c r="Y9" s="49">
        <v>0.999998</v>
      </c>
      <c r="Z9" s="49">
        <v>0</v>
      </c>
      <c r="AA9" s="49" t="s">
        <v>5414</v>
      </c>
      <c r="AB9" s="71">
        <v>9</v>
      </c>
      <c r="AC9" s="71"/>
      <c r="AD9" s="72"/>
      <c r="AE9" s="78" t="s">
        <v>1914</v>
      </c>
      <c r="AF9" s="78">
        <v>1207</v>
      </c>
      <c r="AG9" s="78">
        <v>1253</v>
      </c>
      <c r="AH9" s="78">
        <v>159767</v>
      </c>
      <c r="AI9" s="78">
        <v>0</v>
      </c>
      <c r="AJ9" s="78"/>
      <c r="AK9" s="78" t="s">
        <v>2222</v>
      </c>
      <c r="AL9" s="78" t="s">
        <v>2498</v>
      </c>
      <c r="AM9" s="83" t="s">
        <v>2694</v>
      </c>
      <c r="AN9" s="78"/>
      <c r="AO9" s="80">
        <v>41949.5378587963</v>
      </c>
      <c r="AP9" s="83" t="s">
        <v>2892</v>
      </c>
      <c r="AQ9" s="78" t="b">
        <v>0</v>
      </c>
      <c r="AR9" s="78" t="b">
        <v>0</v>
      </c>
      <c r="AS9" s="78" t="b">
        <v>0</v>
      </c>
      <c r="AT9" s="78" t="s">
        <v>1797</v>
      </c>
      <c r="AU9" s="78">
        <v>20</v>
      </c>
      <c r="AV9" s="83" t="s">
        <v>3158</v>
      </c>
      <c r="AW9" s="78" t="b">
        <v>0</v>
      </c>
      <c r="AX9" s="78" t="s">
        <v>3300</v>
      </c>
      <c r="AY9" s="83" t="s">
        <v>3307</v>
      </c>
      <c r="AZ9" s="78" t="s">
        <v>66</v>
      </c>
      <c r="BA9" s="78" t="str">
        <f>REPLACE(INDEX(GroupVertices[Group],MATCH(Vertices[[#This Row],[Vertex]],GroupVertices[Vertex],0)),1,1,"")</f>
        <v>1</v>
      </c>
      <c r="BB9" s="48" t="s">
        <v>754</v>
      </c>
      <c r="BC9" s="48" t="s">
        <v>754</v>
      </c>
      <c r="BD9" s="48" t="s">
        <v>853</v>
      </c>
      <c r="BE9" s="48" t="s">
        <v>853</v>
      </c>
      <c r="BF9" s="48"/>
      <c r="BG9" s="48"/>
      <c r="BH9" s="121" t="s">
        <v>4544</v>
      </c>
      <c r="BI9" s="121" t="s">
        <v>4544</v>
      </c>
      <c r="BJ9" s="121" t="s">
        <v>4749</v>
      </c>
      <c r="BK9" s="121" t="s">
        <v>4749</v>
      </c>
      <c r="BL9" s="121">
        <v>0</v>
      </c>
      <c r="BM9" s="124">
        <v>0</v>
      </c>
      <c r="BN9" s="121">
        <v>1</v>
      </c>
      <c r="BO9" s="124">
        <v>8.333333333333334</v>
      </c>
      <c r="BP9" s="121">
        <v>0</v>
      </c>
      <c r="BQ9" s="124">
        <v>0</v>
      </c>
      <c r="BR9" s="121">
        <v>11</v>
      </c>
      <c r="BS9" s="124">
        <v>91.66666666666667</v>
      </c>
      <c r="BT9" s="121">
        <v>12</v>
      </c>
      <c r="BU9" s="2"/>
      <c r="BV9" s="3"/>
      <c r="BW9" s="3"/>
      <c r="BX9" s="3"/>
      <c r="BY9" s="3"/>
    </row>
    <row r="10" spans="1:77" ht="41.45" customHeight="1">
      <c r="A10" s="64" t="s">
        <v>218</v>
      </c>
      <c r="C10" s="65"/>
      <c r="D10" s="65" t="s">
        <v>64</v>
      </c>
      <c r="E10" s="66">
        <v>166.65256452148418</v>
      </c>
      <c r="F10" s="68">
        <v>99.98942611155353</v>
      </c>
      <c r="G10" s="100" t="s">
        <v>3180</v>
      </c>
      <c r="H10" s="65"/>
      <c r="I10" s="69" t="s">
        <v>218</v>
      </c>
      <c r="J10" s="70"/>
      <c r="K10" s="70"/>
      <c r="L10" s="69" t="s">
        <v>3624</v>
      </c>
      <c r="M10" s="73">
        <v>4.5239245562604555</v>
      </c>
      <c r="N10" s="74">
        <v>2722.739013671875</v>
      </c>
      <c r="O10" s="74">
        <v>3570.76611328125</v>
      </c>
      <c r="P10" s="75"/>
      <c r="Q10" s="76"/>
      <c r="R10" s="76"/>
      <c r="S10" s="86"/>
      <c r="T10" s="48">
        <v>1</v>
      </c>
      <c r="U10" s="48">
        <v>1</v>
      </c>
      <c r="V10" s="49">
        <v>0</v>
      </c>
      <c r="W10" s="49">
        <v>0</v>
      </c>
      <c r="X10" s="49">
        <v>0</v>
      </c>
      <c r="Y10" s="49">
        <v>0.999998</v>
      </c>
      <c r="Z10" s="49">
        <v>0</v>
      </c>
      <c r="AA10" s="49" t="s">
        <v>5414</v>
      </c>
      <c r="AB10" s="71">
        <v>10</v>
      </c>
      <c r="AC10" s="71"/>
      <c r="AD10" s="72"/>
      <c r="AE10" s="78" t="s">
        <v>1915</v>
      </c>
      <c r="AF10" s="78">
        <v>22396</v>
      </c>
      <c r="AG10" s="78">
        <v>21104</v>
      </c>
      <c r="AH10" s="78">
        <v>264732</v>
      </c>
      <c r="AI10" s="78">
        <v>474</v>
      </c>
      <c r="AJ10" s="78"/>
      <c r="AK10" s="78" t="s">
        <v>2223</v>
      </c>
      <c r="AL10" s="78" t="s">
        <v>2498</v>
      </c>
      <c r="AM10" s="83" t="s">
        <v>2695</v>
      </c>
      <c r="AN10" s="78"/>
      <c r="AO10" s="80">
        <v>41933.566516203704</v>
      </c>
      <c r="AP10" s="83" t="s">
        <v>2893</v>
      </c>
      <c r="AQ10" s="78" t="b">
        <v>0</v>
      </c>
      <c r="AR10" s="78" t="b">
        <v>0</v>
      </c>
      <c r="AS10" s="78" t="b">
        <v>0</v>
      </c>
      <c r="AT10" s="78" t="s">
        <v>1797</v>
      </c>
      <c r="AU10" s="78">
        <v>88</v>
      </c>
      <c r="AV10" s="83" t="s">
        <v>3158</v>
      </c>
      <c r="AW10" s="78" t="b">
        <v>0</v>
      </c>
      <c r="AX10" s="78" t="s">
        <v>3300</v>
      </c>
      <c r="AY10" s="83" t="s">
        <v>3308</v>
      </c>
      <c r="AZ10" s="78" t="s">
        <v>66</v>
      </c>
      <c r="BA10" s="78" t="str">
        <f>REPLACE(INDEX(GroupVertices[Group],MATCH(Vertices[[#This Row],[Vertex]],GroupVertices[Vertex],0)),1,1,"")</f>
        <v>1</v>
      </c>
      <c r="BB10" s="48" t="s">
        <v>754</v>
      </c>
      <c r="BC10" s="48" t="s">
        <v>754</v>
      </c>
      <c r="BD10" s="48" t="s">
        <v>853</v>
      </c>
      <c r="BE10" s="48" t="s">
        <v>853</v>
      </c>
      <c r="BF10" s="48"/>
      <c r="BG10" s="48"/>
      <c r="BH10" s="121" t="s">
        <v>4544</v>
      </c>
      <c r="BI10" s="121" t="s">
        <v>4544</v>
      </c>
      <c r="BJ10" s="121" t="s">
        <v>4749</v>
      </c>
      <c r="BK10" s="121" t="s">
        <v>4749</v>
      </c>
      <c r="BL10" s="121">
        <v>0</v>
      </c>
      <c r="BM10" s="124">
        <v>0</v>
      </c>
      <c r="BN10" s="121">
        <v>1</v>
      </c>
      <c r="BO10" s="124">
        <v>8.333333333333334</v>
      </c>
      <c r="BP10" s="121">
        <v>0</v>
      </c>
      <c r="BQ10" s="124">
        <v>0</v>
      </c>
      <c r="BR10" s="121">
        <v>11</v>
      </c>
      <c r="BS10" s="124">
        <v>91.66666666666667</v>
      </c>
      <c r="BT10" s="121">
        <v>12</v>
      </c>
      <c r="BU10" s="2"/>
      <c r="BV10" s="3"/>
      <c r="BW10" s="3"/>
      <c r="BX10" s="3"/>
      <c r="BY10" s="3"/>
    </row>
    <row r="11" spans="1:77" ht="41.45" customHeight="1">
      <c r="A11" s="64" t="s">
        <v>219</v>
      </c>
      <c r="C11" s="65"/>
      <c r="D11" s="65" t="s">
        <v>64</v>
      </c>
      <c r="E11" s="66">
        <v>162.0634951704586</v>
      </c>
      <c r="F11" s="68">
        <v>99.99985569445707</v>
      </c>
      <c r="G11" s="100" t="s">
        <v>3181</v>
      </c>
      <c r="H11" s="65"/>
      <c r="I11" s="69" t="s">
        <v>219</v>
      </c>
      <c r="J11" s="70"/>
      <c r="K11" s="70"/>
      <c r="L11" s="69" t="s">
        <v>3625</v>
      </c>
      <c r="M11" s="73">
        <v>1.0480922272758855</v>
      </c>
      <c r="N11" s="74">
        <v>7185.76611328125</v>
      </c>
      <c r="O11" s="74">
        <v>3270.26123046875</v>
      </c>
      <c r="P11" s="75"/>
      <c r="Q11" s="76"/>
      <c r="R11" s="76"/>
      <c r="S11" s="86"/>
      <c r="T11" s="48">
        <v>2</v>
      </c>
      <c r="U11" s="48">
        <v>1</v>
      </c>
      <c r="V11" s="49">
        <v>0</v>
      </c>
      <c r="W11" s="49">
        <v>1</v>
      </c>
      <c r="X11" s="49">
        <v>0</v>
      </c>
      <c r="Y11" s="49">
        <v>1.298243</v>
      </c>
      <c r="Z11" s="49">
        <v>0</v>
      </c>
      <c r="AA11" s="49">
        <v>0</v>
      </c>
      <c r="AB11" s="71">
        <v>11</v>
      </c>
      <c r="AC11" s="71"/>
      <c r="AD11" s="72"/>
      <c r="AE11" s="78" t="s">
        <v>1916</v>
      </c>
      <c r="AF11" s="78">
        <v>1629</v>
      </c>
      <c r="AG11" s="78">
        <v>289</v>
      </c>
      <c r="AH11" s="78">
        <v>550</v>
      </c>
      <c r="AI11" s="78">
        <v>1224</v>
      </c>
      <c r="AJ11" s="78"/>
      <c r="AK11" s="78" t="s">
        <v>2224</v>
      </c>
      <c r="AL11" s="78" t="s">
        <v>2499</v>
      </c>
      <c r="AM11" s="78"/>
      <c r="AN11" s="78"/>
      <c r="AO11" s="80">
        <v>43188.397372685184</v>
      </c>
      <c r="AP11" s="83" t="s">
        <v>2894</v>
      </c>
      <c r="AQ11" s="78" t="b">
        <v>1</v>
      </c>
      <c r="AR11" s="78" t="b">
        <v>0</v>
      </c>
      <c r="AS11" s="78" t="b">
        <v>0</v>
      </c>
      <c r="AT11" s="78" t="s">
        <v>1797</v>
      </c>
      <c r="AU11" s="78">
        <v>3</v>
      </c>
      <c r="AV11" s="78"/>
      <c r="AW11" s="78" t="b">
        <v>0</v>
      </c>
      <c r="AX11" s="78" t="s">
        <v>3300</v>
      </c>
      <c r="AY11" s="83" t="s">
        <v>3309</v>
      </c>
      <c r="AZ11" s="78" t="s">
        <v>66</v>
      </c>
      <c r="BA11" s="78" t="str">
        <f>REPLACE(INDEX(GroupVertices[Group],MATCH(Vertices[[#This Row],[Vertex]],GroupVertices[Vertex],0)),1,1,"")</f>
        <v>70</v>
      </c>
      <c r="BB11" s="48" t="s">
        <v>755</v>
      </c>
      <c r="BC11" s="48" t="s">
        <v>755</v>
      </c>
      <c r="BD11" s="48" t="s">
        <v>854</v>
      </c>
      <c r="BE11" s="48" t="s">
        <v>854</v>
      </c>
      <c r="BF11" s="48" t="s">
        <v>4140</v>
      </c>
      <c r="BG11" s="48" t="s">
        <v>4140</v>
      </c>
      <c r="BH11" s="121" t="s">
        <v>4261</v>
      </c>
      <c r="BI11" s="121" t="s">
        <v>4261</v>
      </c>
      <c r="BJ11" s="121" t="s">
        <v>4376</v>
      </c>
      <c r="BK11" s="121" t="s">
        <v>4376</v>
      </c>
      <c r="BL11" s="121">
        <v>1</v>
      </c>
      <c r="BM11" s="124">
        <v>2.9411764705882355</v>
      </c>
      <c r="BN11" s="121">
        <v>2</v>
      </c>
      <c r="BO11" s="124">
        <v>5.882352941176471</v>
      </c>
      <c r="BP11" s="121">
        <v>0</v>
      </c>
      <c r="BQ11" s="124">
        <v>0</v>
      </c>
      <c r="BR11" s="121">
        <v>31</v>
      </c>
      <c r="BS11" s="124">
        <v>91.17647058823529</v>
      </c>
      <c r="BT11" s="121">
        <v>34</v>
      </c>
      <c r="BU11" s="2"/>
      <c r="BV11" s="3"/>
      <c r="BW11" s="3"/>
      <c r="BX11" s="3"/>
      <c r="BY11" s="3"/>
    </row>
    <row r="12" spans="1:77" ht="41.45" customHeight="1">
      <c r="A12" s="64" t="s">
        <v>220</v>
      </c>
      <c r="C12" s="65"/>
      <c r="D12" s="65" t="s">
        <v>64</v>
      </c>
      <c r="E12" s="66">
        <v>162.5465434984959</v>
      </c>
      <c r="F12" s="68">
        <v>99.99875786999674</v>
      </c>
      <c r="G12" s="100" t="s">
        <v>1025</v>
      </c>
      <c r="H12" s="65"/>
      <c r="I12" s="69" t="s">
        <v>220</v>
      </c>
      <c r="J12" s="70"/>
      <c r="K12" s="70"/>
      <c r="L12" s="69" t="s">
        <v>3626</v>
      </c>
      <c r="M12" s="73">
        <v>1.4139605257531946</v>
      </c>
      <c r="N12" s="74">
        <v>7185.76611328125</v>
      </c>
      <c r="O12" s="74">
        <v>2870.30126953125</v>
      </c>
      <c r="P12" s="75"/>
      <c r="Q12" s="76"/>
      <c r="R12" s="76"/>
      <c r="S12" s="86"/>
      <c r="T12" s="48">
        <v>0</v>
      </c>
      <c r="U12" s="48">
        <v>1</v>
      </c>
      <c r="V12" s="49">
        <v>0</v>
      </c>
      <c r="W12" s="49">
        <v>1</v>
      </c>
      <c r="X12" s="49">
        <v>0</v>
      </c>
      <c r="Y12" s="49">
        <v>0.701753</v>
      </c>
      <c r="Z12" s="49">
        <v>0</v>
      </c>
      <c r="AA12" s="49">
        <v>0</v>
      </c>
      <c r="AB12" s="71">
        <v>12</v>
      </c>
      <c r="AC12" s="71"/>
      <c r="AD12" s="72"/>
      <c r="AE12" s="78" t="s">
        <v>1917</v>
      </c>
      <c r="AF12" s="78">
        <v>908</v>
      </c>
      <c r="AG12" s="78">
        <v>2480</v>
      </c>
      <c r="AH12" s="78">
        <v>41867</v>
      </c>
      <c r="AI12" s="78">
        <v>44</v>
      </c>
      <c r="AJ12" s="78"/>
      <c r="AK12" s="78" t="s">
        <v>2225</v>
      </c>
      <c r="AL12" s="78" t="s">
        <v>1848</v>
      </c>
      <c r="AM12" s="78"/>
      <c r="AN12" s="78"/>
      <c r="AO12" s="80">
        <v>42600.62105324074</v>
      </c>
      <c r="AP12" s="78"/>
      <c r="AQ12" s="78" t="b">
        <v>1</v>
      </c>
      <c r="AR12" s="78" t="b">
        <v>0</v>
      </c>
      <c r="AS12" s="78" t="b">
        <v>0</v>
      </c>
      <c r="AT12" s="78" t="s">
        <v>1797</v>
      </c>
      <c r="AU12" s="78">
        <v>1418</v>
      </c>
      <c r="AV12" s="78"/>
      <c r="AW12" s="78" t="b">
        <v>0</v>
      </c>
      <c r="AX12" s="78" t="s">
        <v>3300</v>
      </c>
      <c r="AY12" s="83" t="s">
        <v>3310</v>
      </c>
      <c r="AZ12" s="78" t="s">
        <v>66</v>
      </c>
      <c r="BA12" s="78" t="str">
        <f>REPLACE(INDEX(GroupVertices[Group],MATCH(Vertices[[#This Row],[Vertex]],GroupVertices[Vertex],0)),1,1,"")</f>
        <v>70</v>
      </c>
      <c r="BB12" s="48"/>
      <c r="BC12" s="48"/>
      <c r="BD12" s="48"/>
      <c r="BE12" s="48"/>
      <c r="BF12" s="48" t="s">
        <v>923</v>
      </c>
      <c r="BG12" s="48" t="s">
        <v>923</v>
      </c>
      <c r="BH12" s="121" t="s">
        <v>4545</v>
      </c>
      <c r="BI12" s="121" t="s">
        <v>4545</v>
      </c>
      <c r="BJ12" s="121" t="s">
        <v>4750</v>
      </c>
      <c r="BK12" s="121" t="s">
        <v>4750</v>
      </c>
      <c r="BL12" s="121">
        <v>0</v>
      </c>
      <c r="BM12" s="124">
        <v>0</v>
      </c>
      <c r="BN12" s="121">
        <v>2</v>
      </c>
      <c r="BO12" s="124">
        <v>10.526315789473685</v>
      </c>
      <c r="BP12" s="121">
        <v>0</v>
      </c>
      <c r="BQ12" s="124">
        <v>0</v>
      </c>
      <c r="BR12" s="121">
        <v>17</v>
      </c>
      <c r="BS12" s="124">
        <v>89.47368421052632</v>
      </c>
      <c r="BT12" s="121">
        <v>19</v>
      </c>
      <c r="BU12" s="2"/>
      <c r="BV12" s="3"/>
      <c r="BW12" s="3"/>
      <c r="BX12" s="3"/>
      <c r="BY12" s="3"/>
    </row>
    <row r="13" spans="1:77" ht="41.45" customHeight="1">
      <c r="A13" s="64" t="s">
        <v>221</v>
      </c>
      <c r="C13" s="65"/>
      <c r="D13" s="65" t="s">
        <v>64</v>
      </c>
      <c r="E13" s="66">
        <v>162.04321199100653</v>
      </c>
      <c r="F13" s="68">
        <v>99.99990179206105</v>
      </c>
      <c r="G13" s="100" t="s">
        <v>1026</v>
      </c>
      <c r="H13" s="65"/>
      <c r="I13" s="69" t="s">
        <v>221</v>
      </c>
      <c r="J13" s="70"/>
      <c r="K13" s="70"/>
      <c r="L13" s="69" t="s">
        <v>3627</v>
      </c>
      <c r="M13" s="73">
        <v>1.0327294324516443</v>
      </c>
      <c r="N13" s="74">
        <v>1422.4080810546875</v>
      </c>
      <c r="O13" s="74">
        <v>1343.8856201171875</v>
      </c>
      <c r="P13" s="75"/>
      <c r="Q13" s="76"/>
      <c r="R13" s="76"/>
      <c r="S13" s="86"/>
      <c r="T13" s="48">
        <v>0</v>
      </c>
      <c r="U13" s="48">
        <v>2</v>
      </c>
      <c r="V13" s="49">
        <v>0</v>
      </c>
      <c r="W13" s="49">
        <v>0.021739</v>
      </c>
      <c r="X13" s="49">
        <v>0.051064</v>
      </c>
      <c r="Y13" s="49">
        <v>0.64249</v>
      </c>
      <c r="Z13" s="49">
        <v>1</v>
      </c>
      <c r="AA13" s="49">
        <v>0</v>
      </c>
      <c r="AB13" s="71">
        <v>13</v>
      </c>
      <c r="AC13" s="71"/>
      <c r="AD13" s="72"/>
      <c r="AE13" s="78" t="s">
        <v>1918</v>
      </c>
      <c r="AF13" s="78">
        <v>275</v>
      </c>
      <c r="AG13" s="78">
        <v>197</v>
      </c>
      <c r="AH13" s="78">
        <v>728</v>
      </c>
      <c r="AI13" s="78">
        <v>241</v>
      </c>
      <c r="AJ13" s="78"/>
      <c r="AK13" s="78" t="s">
        <v>2226</v>
      </c>
      <c r="AL13" s="78" t="s">
        <v>2500</v>
      </c>
      <c r="AM13" s="83" t="s">
        <v>2696</v>
      </c>
      <c r="AN13" s="78"/>
      <c r="AO13" s="80">
        <v>43185.56796296296</v>
      </c>
      <c r="AP13" s="83" t="s">
        <v>2895</v>
      </c>
      <c r="AQ13" s="78" t="b">
        <v>1</v>
      </c>
      <c r="AR13" s="78" t="b">
        <v>0</v>
      </c>
      <c r="AS13" s="78" t="b">
        <v>0</v>
      </c>
      <c r="AT13" s="78" t="s">
        <v>3154</v>
      </c>
      <c r="AU13" s="78">
        <v>3</v>
      </c>
      <c r="AV13" s="78"/>
      <c r="AW13" s="78" t="b">
        <v>0</v>
      </c>
      <c r="AX13" s="78" t="s">
        <v>3300</v>
      </c>
      <c r="AY13" s="83" t="s">
        <v>3311</v>
      </c>
      <c r="AZ13" s="78" t="s">
        <v>66</v>
      </c>
      <c r="BA13" s="78" t="str">
        <f>REPLACE(INDEX(GroupVertices[Group],MATCH(Vertices[[#This Row],[Vertex]],GroupVertices[Vertex],0)),1,1,"")</f>
        <v>2</v>
      </c>
      <c r="BB13" s="48" t="s">
        <v>756</v>
      </c>
      <c r="BC13" s="48" t="s">
        <v>756</v>
      </c>
      <c r="BD13" s="48" t="s">
        <v>855</v>
      </c>
      <c r="BE13" s="48" t="s">
        <v>855</v>
      </c>
      <c r="BF13" s="48"/>
      <c r="BG13" s="48"/>
      <c r="BH13" s="121" t="s">
        <v>4546</v>
      </c>
      <c r="BI13" s="121" t="s">
        <v>4546</v>
      </c>
      <c r="BJ13" s="121" t="s">
        <v>4751</v>
      </c>
      <c r="BK13" s="121" t="s">
        <v>4751</v>
      </c>
      <c r="BL13" s="121">
        <v>0</v>
      </c>
      <c r="BM13" s="124">
        <v>0</v>
      </c>
      <c r="BN13" s="121">
        <v>1</v>
      </c>
      <c r="BO13" s="124">
        <v>5.882352941176471</v>
      </c>
      <c r="BP13" s="121">
        <v>0</v>
      </c>
      <c r="BQ13" s="124">
        <v>0</v>
      </c>
      <c r="BR13" s="121">
        <v>16</v>
      </c>
      <c r="BS13" s="124">
        <v>94.11764705882354</v>
      </c>
      <c r="BT13" s="121">
        <v>17</v>
      </c>
      <c r="BU13" s="2"/>
      <c r="BV13" s="3"/>
      <c r="BW13" s="3"/>
      <c r="BX13" s="3"/>
      <c r="BY13" s="3"/>
    </row>
    <row r="14" spans="1:77" ht="41.45" customHeight="1">
      <c r="A14" s="64" t="s">
        <v>431</v>
      </c>
      <c r="C14" s="65"/>
      <c r="D14" s="65" t="s">
        <v>64</v>
      </c>
      <c r="E14" s="66">
        <v>162.02888148378497</v>
      </c>
      <c r="F14" s="68">
        <v>99.9999343610204</v>
      </c>
      <c r="G14" s="100" t="s">
        <v>1202</v>
      </c>
      <c r="H14" s="65"/>
      <c r="I14" s="69" t="s">
        <v>431</v>
      </c>
      <c r="J14" s="70"/>
      <c r="K14" s="70"/>
      <c r="L14" s="69" t="s">
        <v>3628</v>
      </c>
      <c r="M14" s="73">
        <v>1.0218752839345173</v>
      </c>
      <c r="N14" s="74">
        <v>2018.0982666015625</v>
      </c>
      <c r="O14" s="74">
        <v>1639.4930419921875</v>
      </c>
      <c r="P14" s="75"/>
      <c r="Q14" s="76"/>
      <c r="R14" s="76"/>
      <c r="S14" s="86"/>
      <c r="T14" s="48">
        <v>12</v>
      </c>
      <c r="U14" s="48">
        <v>1</v>
      </c>
      <c r="V14" s="49">
        <v>65</v>
      </c>
      <c r="W14" s="49">
        <v>0.028571</v>
      </c>
      <c r="X14" s="49">
        <v>0.130969</v>
      </c>
      <c r="Y14" s="49">
        <v>3.407869</v>
      </c>
      <c r="Z14" s="49">
        <v>0.08333333333333333</v>
      </c>
      <c r="AA14" s="49">
        <v>0.08333333333333333</v>
      </c>
      <c r="AB14" s="71">
        <v>14</v>
      </c>
      <c r="AC14" s="71"/>
      <c r="AD14" s="72"/>
      <c r="AE14" s="78" t="s">
        <v>1919</v>
      </c>
      <c r="AF14" s="78">
        <v>1051</v>
      </c>
      <c r="AG14" s="78">
        <v>132</v>
      </c>
      <c r="AH14" s="78">
        <v>16</v>
      </c>
      <c r="AI14" s="78">
        <v>0</v>
      </c>
      <c r="AJ14" s="78"/>
      <c r="AK14" s="78" t="s">
        <v>2227</v>
      </c>
      <c r="AL14" s="78" t="s">
        <v>2501</v>
      </c>
      <c r="AM14" s="78"/>
      <c r="AN14" s="78"/>
      <c r="AO14" s="80">
        <v>43558.5362962963</v>
      </c>
      <c r="AP14" s="83" t="s">
        <v>2896</v>
      </c>
      <c r="AQ14" s="78" t="b">
        <v>0</v>
      </c>
      <c r="AR14" s="78" t="b">
        <v>0</v>
      </c>
      <c r="AS14" s="78" t="b">
        <v>0</v>
      </c>
      <c r="AT14" s="78" t="s">
        <v>1797</v>
      </c>
      <c r="AU14" s="78">
        <v>1</v>
      </c>
      <c r="AV14" s="83" t="s">
        <v>3158</v>
      </c>
      <c r="AW14" s="78" t="b">
        <v>0</v>
      </c>
      <c r="AX14" s="78" t="s">
        <v>3300</v>
      </c>
      <c r="AY14" s="83" t="s">
        <v>3312</v>
      </c>
      <c r="AZ14" s="78" t="s">
        <v>66</v>
      </c>
      <c r="BA14" s="78" t="str">
        <f>REPLACE(INDEX(GroupVertices[Group],MATCH(Vertices[[#This Row],[Vertex]],GroupVertices[Vertex],0)),1,1,"")</f>
        <v>2</v>
      </c>
      <c r="BB14" s="48" t="s">
        <v>756</v>
      </c>
      <c r="BC14" s="48" t="s">
        <v>756</v>
      </c>
      <c r="BD14" s="48" t="s">
        <v>855</v>
      </c>
      <c r="BE14" s="48" t="s">
        <v>855</v>
      </c>
      <c r="BF14" s="48"/>
      <c r="BG14" s="48"/>
      <c r="BH14" s="121" t="s">
        <v>4546</v>
      </c>
      <c r="BI14" s="121" t="s">
        <v>4546</v>
      </c>
      <c r="BJ14" s="121" t="s">
        <v>4751</v>
      </c>
      <c r="BK14" s="121" t="s">
        <v>4751</v>
      </c>
      <c r="BL14" s="121">
        <v>0</v>
      </c>
      <c r="BM14" s="124">
        <v>0</v>
      </c>
      <c r="BN14" s="121">
        <v>1</v>
      </c>
      <c r="BO14" s="124">
        <v>5.882352941176471</v>
      </c>
      <c r="BP14" s="121">
        <v>0</v>
      </c>
      <c r="BQ14" s="124">
        <v>0</v>
      </c>
      <c r="BR14" s="121">
        <v>16</v>
      </c>
      <c r="BS14" s="124">
        <v>94.11764705882354</v>
      </c>
      <c r="BT14" s="121">
        <v>17</v>
      </c>
      <c r="BU14" s="2"/>
      <c r="BV14" s="3"/>
      <c r="BW14" s="3"/>
      <c r="BX14" s="3"/>
      <c r="BY14" s="3"/>
    </row>
    <row r="15" spans="1:77" ht="41.45" customHeight="1">
      <c r="A15" s="64" t="s">
        <v>343</v>
      </c>
      <c r="C15" s="65"/>
      <c r="D15" s="65" t="s">
        <v>64</v>
      </c>
      <c r="E15" s="66">
        <v>165.65890919767577</v>
      </c>
      <c r="F15" s="68">
        <v>99.99168439308829</v>
      </c>
      <c r="G15" s="100" t="s">
        <v>3182</v>
      </c>
      <c r="H15" s="65"/>
      <c r="I15" s="69" t="s">
        <v>343</v>
      </c>
      <c r="J15" s="70"/>
      <c r="K15" s="70"/>
      <c r="L15" s="69" t="s">
        <v>3629</v>
      </c>
      <c r="M15" s="73">
        <v>3.7713145967729007</v>
      </c>
      <c r="N15" s="74">
        <v>1815.2943115234375</v>
      </c>
      <c r="O15" s="74">
        <v>1515.42822265625</v>
      </c>
      <c r="P15" s="75"/>
      <c r="Q15" s="76"/>
      <c r="R15" s="76"/>
      <c r="S15" s="86"/>
      <c r="T15" s="48">
        <v>15</v>
      </c>
      <c r="U15" s="48">
        <v>2</v>
      </c>
      <c r="V15" s="49">
        <v>314</v>
      </c>
      <c r="W15" s="49">
        <v>0.037037</v>
      </c>
      <c r="X15" s="49">
        <v>0.149806</v>
      </c>
      <c r="Y15" s="49">
        <v>4.726584</v>
      </c>
      <c r="Z15" s="49">
        <v>0.05</v>
      </c>
      <c r="AA15" s="49">
        <v>0.0625</v>
      </c>
      <c r="AB15" s="71">
        <v>15</v>
      </c>
      <c r="AC15" s="71"/>
      <c r="AD15" s="72"/>
      <c r="AE15" s="78" t="s">
        <v>1920</v>
      </c>
      <c r="AF15" s="78">
        <v>8176</v>
      </c>
      <c r="AG15" s="78">
        <v>16597</v>
      </c>
      <c r="AH15" s="78">
        <v>14571</v>
      </c>
      <c r="AI15" s="78">
        <v>590</v>
      </c>
      <c r="AJ15" s="78"/>
      <c r="AK15" s="78" t="s">
        <v>2228</v>
      </c>
      <c r="AL15" s="78" t="s">
        <v>2502</v>
      </c>
      <c r="AM15" s="83" t="s">
        <v>2697</v>
      </c>
      <c r="AN15" s="78"/>
      <c r="AO15" s="80">
        <v>40768.310219907406</v>
      </c>
      <c r="AP15" s="83" t="s">
        <v>2897</v>
      </c>
      <c r="AQ15" s="78" t="b">
        <v>0</v>
      </c>
      <c r="AR15" s="78" t="b">
        <v>0</v>
      </c>
      <c r="AS15" s="78" t="b">
        <v>1</v>
      </c>
      <c r="AT15" s="78" t="s">
        <v>3154</v>
      </c>
      <c r="AU15" s="78">
        <v>150</v>
      </c>
      <c r="AV15" s="83" t="s">
        <v>3158</v>
      </c>
      <c r="AW15" s="78" t="b">
        <v>0</v>
      </c>
      <c r="AX15" s="78" t="s">
        <v>3300</v>
      </c>
      <c r="AY15" s="83" t="s">
        <v>3313</v>
      </c>
      <c r="AZ15" s="78" t="s">
        <v>66</v>
      </c>
      <c r="BA15" s="78" t="str">
        <f>REPLACE(INDEX(GroupVertices[Group],MATCH(Vertices[[#This Row],[Vertex]],GroupVertices[Vertex],0)),1,1,"")</f>
        <v>2</v>
      </c>
      <c r="BB15" s="48" t="s">
        <v>4509</v>
      </c>
      <c r="BC15" s="48" t="s">
        <v>4520</v>
      </c>
      <c r="BD15" s="48" t="s">
        <v>4522</v>
      </c>
      <c r="BE15" s="48" t="s">
        <v>4530</v>
      </c>
      <c r="BF15" s="48" t="s">
        <v>930</v>
      </c>
      <c r="BG15" s="48" t="s">
        <v>930</v>
      </c>
      <c r="BH15" s="121" t="s">
        <v>4547</v>
      </c>
      <c r="BI15" s="121" t="s">
        <v>4725</v>
      </c>
      <c r="BJ15" s="121" t="s">
        <v>4752</v>
      </c>
      <c r="BK15" s="121" t="s">
        <v>4914</v>
      </c>
      <c r="BL15" s="121">
        <v>0</v>
      </c>
      <c r="BM15" s="124">
        <v>0</v>
      </c>
      <c r="BN15" s="121">
        <v>3</v>
      </c>
      <c r="BO15" s="124">
        <v>5.882352941176471</v>
      </c>
      <c r="BP15" s="121">
        <v>0</v>
      </c>
      <c r="BQ15" s="124">
        <v>0</v>
      </c>
      <c r="BR15" s="121">
        <v>48</v>
      </c>
      <c r="BS15" s="124">
        <v>94.11764705882354</v>
      </c>
      <c r="BT15" s="121">
        <v>51</v>
      </c>
      <c r="BU15" s="2"/>
      <c r="BV15" s="3"/>
      <c r="BW15" s="3"/>
      <c r="BX15" s="3"/>
      <c r="BY15" s="3"/>
    </row>
    <row r="16" spans="1:77" ht="41.45" customHeight="1">
      <c r="A16" s="64" t="s">
        <v>222</v>
      </c>
      <c r="C16" s="65"/>
      <c r="D16" s="65" t="s">
        <v>64</v>
      </c>
      <c r="E16" s="66">
        <v>162.0773847389964</v>
      </c>
      <c r="F16" s="68">
        <v>99.99982412761955</v>
      </c>
      <c r="G16" s="100" t="s">
        <v>1027</v>
      </c>
      <c r="H16" s="65"/>
      <c r="I16" s="69" t="s">
        <v>222</v>
      </c>
      <c r="J16" s="70"/>
      <c r="K16" s="70"/>
      <c r="L16" s="69" t="s">
        <v>3630</v>
      </c>
      <c r="M16" s="73">
        <v>1.0586124019924854</v>
      </c>
      <c r="N16" s="74">
        <v>3892.74560546875</v>
      </c>
      <c r="O16" s="74">
        <v>6018.63623046875</v>
      </c>
      <c r="P16" s="75"/>
      <c r="Q16" s="76"/>
      <c r="R16" s="76"/>
      <c r="S16" s="86"/>
      <c r="T16" s="48">
        <v>0</v>
      </c>
      <c r="U16" s="48">
        <v>1</v>
      </c>
      <c r="V16" s="49">
        <v>0</v>
      </c>
      <c r="W16" s="49">
        <v>0.076923</v>
      </c>
      <c r="X16" s="49">
        <v>0</v>
      </c>
      <c r="Y16" s="49">
        <v>0.573476</v>
      </c>
      <c r="Z16" s="49">
        <v>0</v>
      </c>
      <c r="AA16" s="49">
        <v>0</v>
      </c>
      <c r="AB16" s="71">
        <v>16</v>
      </c>
      <c r="AC16" s="71"/>
      <c r="AD16" s="72"/>
      <c r="AE16" s="78" t="s">
        <v>1921</v>
      </c>
      <c r="AF16" s="78">
        <v>476</v>
      </c>
      <c r="AG16" s="78">
        <v>352</v>
      </c>
      <c r="AH16" s="78">
        <v>8767</v>
      </c>
      <c r="AI16" s="78">
        <v>380</v>
      </c>
      <c r="AJ16" s="78"/>
      <c r="AK16" s="78" t="s">
        <v>2229</v>
      </c>
      <c r="AL16" s="78" t="s">
        <v>2503</v>
      </c>
      <c r="AM16" s="83" t="s">
        <v>2698</v>
      </c>
      <c r="AN16" s="78"/>
      <c r="AO16" s="80">
        <v>40854.7959375</v>
      </c>
      <c r="AP16" s="78"/>
      <c r="AQ16" s="78" t="b">
        <v>1</v>
      </c>
      <c r="AR16" s="78" t="b">
        <v>0</v>
      </c>
      <c r="AS16" s="78" t="b">
        <v>0</v>
      </c>
      <c r="AT16" s="78" t="s">
        <v>3155</v>
      </c>
      <c r="AU16" s="78">
        <v>4</v>
      </c>
      <c r="AV16" s="83" t="s">
        <v>3158</v>
      </c>
      <c r="AW16" s="78" t="b">
        <v>0</v>
      </c>
      <c r="AX16" s="78" t="s">
        <v>3300</v>
      </c>
      <c r="AY16" s="83" t="s">
        <v>3314</v>
      </c>
      <c r="AZ16" s="78" t="s">
        <v>66</v>
      </c>
      <c r="BA16" s="78" t="str">
        <f>REPLACE(INDEX(GroupVertices[Group],MATCH(Vertices[[#This Row],[Vertex]],GroupVertices[Vertex],0)),1,1,"")</f>
        <v>5</v>
      </c>
      <c r="BB16" s="48"/>
      <c r="BC16" s="48"/>
      <c r="BD16" s="48"/>
      <c r="BE16" s="48"/>
      <c r="BF16" s="48"/>
      <c r="BG16" s="48"/>
      <c r="BH16" s="121" t="s">
        <v>4542</v>
      </c>
      <c r="BI16" s="121" t="s">
        <v>4542</v>
      </c>
      <c r="BJ16" s="121" t="s">
        <v>4747</v>
      </c>
      <c r="BK16" s="121" t="s">
        <v>4747</v>
      </c>
      <c r="BL16" s="121">
        <v>1</v>
      </c>
      <c r="BM16" s="124">
        <v>4.3478260869565215</v>
      </c>
      <c r="BN16" s="121">
        <v>1</v>
      </c>
      <c r="BO16" s="124">
        <v>4.3478260869565215</v>
      </c>
      <c r="BP16" s="121">
        <v>0</v>
      </c>
      <c r="BQ16" s="124">
        <v>0</v>
      </c>
      <c r="BR16" s="121">
        <v>21</v>
      </c>
      <c r="BS16" s="124">
        <v>91.30434782608695</v>
      </c>
      <c r="BT16" s="121">
        <v>23</v>
      </c>
      <c r="BU16" s="2"/>
      <c r="BV16" s="3"/>
      <c r="BW16" s="3"/>
      <c r="BX16" s="3"/>
      <c r="BY16" s="3"/>
    </row>
    <row r="17" spans="1:77" ht="41.45" customHeight="1">
      <c r="A17" s="64" t="s">
        <v>223</v>
      </c>
      <c r="C17" s="65"/>
      <c r="D17" s="65" t="s">
        <v>64</v>
      </c>
      <c r="E17" s="66">
        <v>162.7028562618818</v>
      </c>
      <c r="F17" s="68">
        <v>99.99840261780945</v>
      </c>
      <c r="G17" s="100" t="s">
        <v>1028</v>
      </c>
      <c r="H17" s="65"/>
      <c r="I17" s="69" t="s">
        <v>223</v>
      </c>
      <c r="J17" s="70"/>
      <c r="K17" s="70"/>
      <c r="L17" s="69" t="s">
        <v>3631</v>
      </c>
      <c r="M17" s="73">
        <v>1.5323542380400101</v>
      </c>
      <c r="N17" s="74">
        <v>7185.76611328125</v>
      </c>
      <c r="O17" s="74">
        <v>1708.652587890625</v>
      </c>
      <c r="P17" s="75"/>
      <c r="Q17" s="76"/>
      <c r="R17" s="76"/>
      <c r="S17" s="86"/>
      <c r="T17" s="48">
        <v>2</v>
      </c>
      <c r="U17" s="48">
        <v>1</v>
      </c>
      <c r="V17" s="49">
        <v>0</v>
      </c>
      <c r="W17" s="49">
        <v>1</v>
      </c>
      <c r="X17" s="49">
        <v>0</v>
      </c>
      <c r="Y17" s="49">
        <v>1.298243</v>
      </c>
      <c r="Z17" s="49">
        <v>0</v>
      </c>
      <c r="AA17" s="49">
        <v>0</v>
      </c>
      <c r="AB17" s="71">
        <v>17</v>
      </c>
      <c r="AC17" s="71"/>
      <c r="AD17" s="72"/>
      <c r="AE17" s="78" t="s">
        <v>1922</v>
      </c>
      <c r="AF17" s="78">
        <v>1156</v>
      </c>
      <c r="AG17" s="78">
        <v>3189</v>
      </c>
      <c r="AH17" s="78">
        <v>7310</v>
      </c>
      <c r="AI17" s="78">
        <v>277</v>
      </c>
      <c r="AJ17" s="78"/>
      <c r="AK17" s="78" t="s">
        <v>2230</v>
      </c>
      <c r="AL17" s="78" t="s">
        <v>2504</v>
      </c>
      <c r="AM17" s="83" t="s">
        <v>2699</v>
      </c>
      <c r="AN17" s="78"/>
      <c r="AO17" s="80">
        <v>40708.900509259256</v>
      </c>
      <c r="AP17" s="83" t="s">
        <v>2898</v>
      </c>
      <c r="AQ17" s="78" t="b">
        <v>0</v>
      </c>
      <c r="AR17" s="78" t="b">
        <v>0</v>
      </c>
      <c r="AS17" s="78" t="b">
        <v>1</v>
      </c>
      <c r="AT17" s="78" t="s">
        <v>1797</v>
      </c>
      <c r="AU17" s="78">
        <v>172</v>
      </c>
      <c r="AV17" s="83" t="s">
        <v>3158</v>
      </c>
      <c r="AW17" s="78" t="b">
        <v>1</v>
      </c>
      <c r="AX17" s="78" t="s">
        <v>3300</v>
      </c>
      <c r="AY17" s="83" t="s">
        <v>3315</v>
      </c>
      <c r="AZ17" s="78" t="s">
        <v>66</v>
      </c>
      <c r="BA17" s="78" t="str">
        <f>REPLACE(INDEX(GroupVertices[Group],MATCH(Vertices[[#This Row],[Vertex]],GroupVertices[Vertex],0)),1,1,"")</f>
        <v>69</v>
      </c>
      <c r="BB17" s="48" t="s">
        <v>757</v>
      </c>
      <c r="BC17" s="48" t="s">
        <v>757</v>
      </c>
      <c r="BD17" s="48" t="s">
        <v>856</v>
      </c>
      <c r="BE17" s="48" t="s">
        <v>856</v>
      </c>
      <c r="BF17" s="48" t="s">
        <v>924</v>
      </c>
      <c r="BG17" s="48" t="s">
        <v>924</v>
      </c>
      <c r="BH17" s="121" t="s">
        <v>4548</v>
      </c>
      <c r="BI17" s="121" t="s">
        <v>4548</v>
      </c>
      <c r="BJ17" s="121" t="s">
        <v>4375</v>
      </c>
      <c r="BK17" s="121" t="s">
        <v>4375</v>
      </c>
      <c r="BL17" s="121">
        <v>0</v>
      </c>
      <c r="BM17" s="124">
        <v>0</v>
      </c>
      <c r="BN17" s="121">
        <v>2</v>
      </c>
      <c r="BO17" s="124">
        <v>4.545454545454546</v>
      </c>
      <c r="BP17" s="121">
        <v>0</v>
      </c>
      <c r="BQ17" s="124">
        <v>0</v>
      </c>
      <c r="BR17" s="121">
        <v>42</v>
      </c>
      <c r="BS17" s="124">
        <v>95.45454545454545</v>
      </c>
      <c r="BT17" s="121">
        <v>44</v>
      </c>
      <c r="BU17" s="2"/>
      <c r="BV17" s="3"/>
      <c r="BW17" s="3"/>
      <c r="BX17" s="3"/>
      <c r="BY17" s="3"/>
    </row>
    <row r="18" spans="1:77" ht="41.45" customHeight="1">
      <c r="A18" s="64" t="s">
        <v>224</v>
      </c>
      <c r="C18" s="65"/>
      <c r="D18" s="65" t="s">
        <v>64</v>
      </c>
      <c r="E18" s="66">
        <v>162.0308657078618</v>
      </c>
      <c r="F18" s="68">
        <v>99.99992985147219</v>
      </c>
      <c r="G18" s="100" t="s">
        <v>1029</v>
      </c>
      <c r="H18" s="65"/>
      <c r="I18" s="69" t="s">
        <v>224</v>
      </c>
      <c r="J18" s="70"/>
      <c r="K18" s="70"/>
      <c r="L18" s="69" t="s">
        <v>3632</v>
      </c>
      <c r="M18" s="73">
        <v>1.0233781660368888</v>
      </c>
      <c r="N18" s="74">
        <v>7185.76611328125</v>
      </c>
      <c r="O18" s="74">
        <v>2114.494384765625</v>
      </c>
      <c r="P18" s="75"/>
      <c r="Q18" s="76"/>
      <c r="R18" s="76"/>
      <c r="S18" s="86"/>
      <c r="T18" s="48">
        <v>0</v>
      </c>
      <c r="U18" s="48">
        <v>1</v>
      </c>
      <c r="V18" s="49">
        <v>0</v>
      </c>
      <c r="W18" s="49">
        <v>1</v>
      </c>
      <c r="X18" s="49">
        <v>0</v>
      </c>
      <c r="Y18" s="49">
        <v>0.701753</v>
      </c>
      <c r="Z18" s="49">
        <v>0</v>
      </c>
      <c r="AA18" s="49">
        <v>0</v>
      </c>
      <c r="AB18" s="71">
        <v>18</v>
      </c>
      <c r="AC18" s="71"/>
      <c r="AD18" s="72"/>
      <c r="AE18" s="78" t="s">
        <v>224</v>
      </c>
      <c r="AF18" s="78">
        <v>329</v>
      </c>
      <c r="AG18" s="78">
        <v>141</v>
      </c>
      <c r="AH18" s="78">
        <v>1121</v>
      </c>
      <c r="AI18" s="78">
        <v>393</v>
      </c>
      <c r="AJ18" s="78"/>
      <c r="AK18" s="78" t="s">
        <v>2231</v>
      </c>
      <c r="AL18" s="78" t="s">
        <v>2504</v>
      </c>
      <c r="AM18" s="83" t="s">
        <v>2700</v>
      </c>
      <c r="AN18" s="78"/>
      <c r="AO18" s="80">
        <v>39744.75686342592</v>
      </c>
      <c r="AP18" s="83" t="s">
        <v>2899</v>
      </c>
      <c r="AQ18" s="78" t="b">
        <v>1</v>
      </c>
      <c r="AR18" s="78" t="b">
        <v>0</v>
      </c>
      <c r="AS18" s="78" t="b">
        <v>0</v>
      </c>
      <c r="AT18" s="78" t="s">
        <v>1797</v>
      </c>
      <c r="AU18" s="78">
        <v>10</v>
      </c>
      <c r="AV18" s="83" t="s">
        <v>3158</v>
      </c>
      <c r="AW18" s="78" t="b">
        <v>0</v>
      </c>
      <c r="AX18" s="78" t="s">
        <v>3300</v>
      </c>
      <c r="AY18" s="83" t="s">
        <v>3316</v>
      </c>
      <c r="AZ18" s="78" t="s">
        <v>66</v>
      </c>
      <c r="BA18" s="78" t="str">
        <f>REPLACE(INDEX(GroupVertices[Group],MATCH(Vertices[[#This Row],[Vertex]],GroupVertices[Vertex],0)),1,1,"")</f>
        <v>69</v>
      </c>
      <c r="BB18" s="48"/>
      <c r="BC18" s="48"/>
      <c r="BD18" s="48"/>
      <c r="BE18" s="48"/>
      <c r="BF18" s="48"/>
      <c r="BG18" s="48"/>
      <c r="BH18" s="121" t="s">
        <v>4549</v>
      </c>
      <c r="BI18" s="121" t="s">
        <v>4549</v>
      </c>
      <c r="BJ18" s="121" t="s">
        <v>4753</v>
      </c>
      <c r="BK18" s="121" t="s">
        <v>4753</v>
      </c>
      <c r="BL18" s="121">
        <v>0</v>
      </c>
      <c r="BM18" s="124">
        <v>0</v>
      </c>
      <c r="BN18" s="121">
        <v>2</v>
      </c>
      <c r="BO18" s="124">
        <v>8</v>
      </c>
      <c r="BP18" s="121">
        <v>0</v>
      </c>
      <c r="BQ18" s="124">
        <v>0</v>
      </c>
      <c r="BR18" s="121">
        <v>23</v>
      </c>
      <c r="BS18" s="124">
        <v>92</v>
      </c>
      <c r="BT18" s="121">
        <v>25</v>
      </c>
      <c r="BU18" s="2"/>
      <c r="BV18" s="3"/>
      <c r="BW18" s="3"/>
      <c r="BX18" s="3"/>
      <c r="BY18" s="3"/>
    </row>
    <row r="19" spans="1:77" ht="41.45" customHeight="1">
      <c r="A19" s="64" t="s">
        <v>225</v>
      </c>
      <c r="C19" s="65"/>
      <c r="D19" s="65" t="s">
        <v>64</v>
      </c>
      <c r="E19" s="66">
        <v>162.30468863046445</v>
      </c>
      <c r="F19" s="68">
        <v>99.99930753381827</v>
      </c>
      <c r="G19" s="100" t="s">
        <v>1030</v>
      </c>
      <c r="H19" s="65"/>
      <c r="I19" s="69" t="s">
        <v>225</v>
      </c>
      <c r="J19" s="70"/>
      <c r="K19" s="70"/>
      <c r="L19" s="69" t="s">
        <v>3633</v>
      </c>
      <c r="M19" s="73">
        <v>1.2307758961641448</v>
      </c>
      <c r="N19" s="74">
        <v>778.2568969726562</v>
      </c>
      <c r="O19" s="74">
        <v>5489.29052734375</v>
      </c>
      <c r="P19" s="75"/>
      <c r="Q19" s="76"/>
      <c r="R19" s="76"/>
      <c r="S19" s="86"/>
      <c r="T19" s="48">
        <v>1</v>
      </c>
      <c r="U19" s="48">
        <v>1</v>
      </c>
      <c r="V19" s="49">
        <v>0</v>
      </c>
      <c r="W19" s="49">
        <v>0</v>
      </c>
      <c r="X19" s="49">
        <v>0</v>
      </c>
      <c r="Y19" s="49">
        <v>0.999998</v>
      </c>
      <c r="Z19" s="49">
        <v>0</v>
      </c>
      <c r="AA19" s="49" t="s">
        <v>5414</v>
      </c>
      <c r="AB19" s="71">
        <v>19</v>
      </c>
      <c r="AC19" s="71"/>
      <c r="AD19" s="72"/>
      <c r="AE19" s="78" t="s">
        <v>1923</v>
      </c>
      <c r="AF19" s="78">
        <v>2421</v>
      </c>
      <c r="AG19" s="78">
        <v>1383</v>
      </c>
      <c r="AH19" s="78">
        <v>4049</v>
      </c>
      <c r="AI19" s="78">
        <v>1654</v>
      </c>
      <c r="AJ19" s="78"/>
      <c r="AK19" s="78" t="s">
        <v>2232</v>
      </c>
      <c r="AL19" s="78" t="s">
        <v>2505</v>
      </c>
      <c r="AM19" s="83" t="s">
        <v>2701</v>
      </c>
      <c r="AN19" s="78"/>
      <c r="AO19" s="80">
        <v>41159.68655092592</v>
      </c>
      <c r="AP19" s="83" t="s">
        <v>2900</v>
      </c>
      <c r="AQ19" s="78" t="b">
        <v>0</v>
      </c>
      <c r="AR19" s="78" t="b">
        <v>0</v>
      </c>
      <c r="AS19" s="78" t="b">
        <v>0</v>
      </c>
      <c r="AT19" s="78" t="s">
        <v>1797</v>
      </c>
      <c r="AU19" s="78">
        <v>40</v>
      </c>
      <c r="AV19" s="83" t="s">
        <v>3158</v>
      </c>
      <c r="AW19" s="78" t="b">
        <v>0</v>
      </c>
      <c r="AX19" s="78" t="s">
        <v>3300</v>
      </c>
      <c r="AY19" s="83" t="s">
        <v>3317</v>
      </c>
      <c r="AZ19" s="78" t="s">
        <v>66</v>
      </c>
      <c r="BA19" s="78" t="str">
        <f>REPLACE(INDEX(GroupVertices[Group],MATCH(Vertices[[#This Row],[Vertex]],GroupVertices[Vertex],0)),1,1,"")</f>
        <v>1</v>
      </c>
      <c r="BB19" s="48" t="s">
        <v>754</v>
      </c>
      <c r="BC19" s="48" t="s">
        <v>754</v>
      </c>
      <c r="BD19" s="48" t="s">
        <v>853</v>
      </c>
      <c r="BE19" s="48" t="s">
        <v>853</v>
      </c>
      <c r="BF19" s="48"/>
      <c r="BG19" s="48"/>
      <c r="BH19" s="121" t="s">
        <v>4550</v>
      </c>
      <c r="BI19" s="121" t="s">
        <v>4550</v>
      </c>
      <c r="BJ19" s="121" t="s">
        <v>4365</v>
      </c>
      <c r="BK19" s="121" t="s">
        <v>4365</v>
      </c>
      <c r="BL19" s="121">
        <v>0</v>
      </c>
      <c r="BM19" s="124">
        <v>0</v>
      </c>
      <c r="BN19" s="121">
        <v>1</v>
      </c>
      <c r="BO19" s="124">
        <v>11.11111111111111</v>
      </c>
      <c r="BP19" s="121">
        <v>0</v>
      </c>
      <c r="BQ19" s="124">
        <v>0</v>
      </c>
      <c r="BR19" s="121">
        <v>8</v>
      </c>
      <c r="BS19" s="124">
        <v>88.88888888888889</v>
      </c>
      <c r="BT19" s="121">
        <v>9</v>
      </c>
      <c r="BU19" s="2"/>
      <c r="BV19" s="3"/>
      <c r="BW19" s="3"/>
      <c r="BX19" s="3"/>
      <c r="BY19" s="3"/>
    </row>
    <row r="20" spans="1:77" ht="41.45" customHeight="1">
      <c r="A20" s="64" t="s">
        <v>226</v>
      </c>
      <c r="C20" s="65"/>
      <c r="D20" s="65" t="s">
        <v>64</v>
      </c>
      <c r="E20" s="66">
        <v>162.1369114613013</v>
      </c>
      <c r="F20" s="68">
        <v>99.99968884117304</v>
      </c>
      <c r="G20" s="100" t="s">
        <v>1031</v>
      </c>
      <c r="H20" s="65"/>
      <c r="I20" s="69" t="s">
        <v>226</v>
      </c>
      <c r="J20" s="70"/>
      <c r="K20" s="70"/>
      <c r="L20" s="69" t="s">
        <v>3634</v>
      </c>
      <c r="M20" s="73">
        <v>1.1036988650636281</v>
      </c>
      <c r="N20" s="74">
        <v>8722.3251953125</v>
      </c>
      <c r="O20" s="74">
        <v>7943.32373046875</v>
      </c>
      <c r="P20" s="75"/>
      <c r="Q20" s="76"/>
      <c r="R20" s="76"/>
      <c r="S20" s="86"/>
      <c r="T20" s="48">
        <v>0</v>
      </c>
      <c r="U20" s="48">
        <v>2</v>
      </c>
      <c r="V20" s="49">
        <v>2</v>
      </c>
      <c r="W20" s="49">
        <v>0.5</v>
      </c>
      <c r="X20" s="49">
        <v>0</v>
      </c>
      <c r="Y20" s="49">
        <v>1.459457</v>
      </c>
      <c r="Z20" s="49">
        <v>0</v>
      </c>
      <c r="AA20" s="49">
        <v>0</v>
      </c>
      <c r="AB20" s="71">
        <v>20</v>
      </c>
      <c r="AC20" s="71"/>
      <c r="AD20" s="72"/>
      <c r="AE20" s="78" t="s">
        <v>1924</v>
      </c>
      <c r="AF20" s="78">
        <v>343</v>
      </c>
      <c r="AG20" s="78">
        <v>622</v>
      </c>
      <c r="AH20" s="78">
        <v>14032</v>
      </c>
      <c r="AI20" s="78">
        <v>6364</v>
      </c>
      <c r="AJ20" s="78"/>
      <c r="AK20" s="78" t="s">
        <v>2233</v>
      </c>
      <c r="AL20" s="78" t="s">
        <v>2506</v>
      </c>
      <c r="AM20" s="78"/>
      <c r="AN20" s="78"/>
      <c r="AO20" s="80">
        <v>39684.10327546296</v>
      </c>
      <c r="AP20" s="83" t="s">
        <v>2901</v>
      </c>
      <c r="AQ20" s="78" t="b">
        <v>0</v>
      </c>
      <c r="AR20" s="78" t="b">
        <v>0</v>
      </c>
      <c r="AS20" s="78" t="b">
        <v>0</v>
      </c>
      <c r="AT20" s="78" t="s">
        <v>1797</v>
      </c>
      <c r="AU20" s="78">
        <v>28</v>
      </c>
      <c r="AV20" s="83" t="s">
        <v>3158</v>
      </c>
      <c r="AW20" s="78" t="b">
        <v>0</v>
      </c>
      <c r="AX20" s="78" t="s">
        <v>3300</v>
      </c>
      <c r="AY20" s="83" t="s">
        <v>3318</v>
      </c>
      <c r="AZ20" s="78" t="s">
        <v>66</v>
      </c>
      <c r="BA20" s="78" t="str">
        <f>REPLACE(INDEX(GroupVertices[Group],MATCH(Vertices[[#This Row],[Vertex]],GroupVertices[Vertex],0)),1,1,"")</f>
        <v>38</v>
      </c>
      <c r="BB20" s="48"/>
      <c r="BC20" s="48"/>
      <c r="BD20" s="48"/>
      <c r="BE20" s="48"/>
      <c r="BF20" s="48"/>
      <c r="BG20" s="48"/>
      <c r="BH20" s="121" t="s">
        <v>4551</v>
      </c>
      <c r="BI20" s="121" t="s">
        <v>4551</v>
      </c>
      <c r="BJ20" s="121" t="s">
        <v>4754</v>
      </c>
      <c r="BK20" s="121" t="s">
        <v>4754</v>
      </c>
      <c r="BL20" s="121">
        <v>1</v>
      </c>
      <c r="BM20" s="124">
        <v>6.666666666666667</v>
      </c>
      <c r="BN20" s="121">
        <v>1</v>
      </c>
      <c r="BO20" s="124">
        <v>6.666666666666667</v>
      </c>
      <c r="BP20" s="121">
        <v>0</v>
      </c>
      <c r="BQ20" s="124">
        <v>0</v>
      </c>
      <c r="BR20" s="121">
        <v>13</v>
      </c>
      <c r="BS20" s="124">
        <v>86.66666666666667</v>
      </c>
      <c r="BT20" s="121">
        <v>15</v>
      </c>
      <c r="BU20" s="2"/>
      <c r="BV20" s="3"/>
      <c r="BW20" s="3"/>
      <c r="BX20" s="3"/>
      <c r="BY20" s="3"/>
    </row>
    <row r="21" spans="1:77" ht="41.45" customHeight="1">
      <c r="A21" s="64" t="s">
        <v>439</v>
      </c>
      <c r="C21" s="65"/>
      <c r="D21" s="65" t="s">
        <v>64</v>
      </c>
      <c r="E21" s="66">
        <v>255.57027526044584</v>
      </c>
      <c r="F21" s="68">
        <v>99.78734273368144</v>
      </c>
      <c r="G21" s="100" t="s">
        <v>3183</v>
      </c>
      <c r="H21" s="65"/>
      <c r="I21" s="69" t="s">
        <v>439</v>
      </c>
      <c r="J21" s="70"/>
      <c r="K21" s="70"/>
      <c r="L21" s="69" t="s">
        <v>3635</v>
      </c>
      <c r="M21" s="73">
        <v>71.87157828842936</v>
      </c>
      <c r="N21" s="74">
        <v>8722.3251953125</v>
      </c>
      <c r="O21" s="74">
        <v>7478.66357421875</v>
      </c>
      <c r="P21" s="75"/>
      <c r="Q21" s="76"/>
      <c r="R21" s="76"/>
      <c r="S21" s="86"/>
      <c r="T21" s="48">
        <v>1</v>
      </c>
      <c r="U21" s="48">
        <v>0</v>
      </c>
      <c r="V21" s="49">
        <v>0</v>
      </c>
      <c r="W21" s="49">
        <v>0.333333</v>
      </c>
      <c r="X21" s="49">
        <v>0</v>
      </c>
      <c r="Y21" s="49">
        <v>0.770269</v>
      </c>
      <c r="Z21" s="49">
        <v>0</v>
      </c>
      <c r="AA21" s="49">
        <v>0</v>
      </c>
      <c r="AB21" s="71">
        <v>21</v>
      </c>
      <c r="AC21" s="71"/>
      <c r="AD21" s="72"/>
      <c r="AE21" s="78" t="s">
        <v>1925</v>
      </c>
      <c r="AF21" s="78">
        <v>836</v>
      </c>
      <c r="AG21" s="78">
        <v>424415</v>
      </c>
      <c r="AH21" s="78">
        <v>396</v>
      </c>
      <c r="AI21" s="78">
        <v>13486</v>
      </c>
      <c r="AJ21" s="78"/>
      <c r="AK21" s="78" t="s">
        <v>2234</v>
      </c>
      <c r="AL21" s="78" t="s">
        <v>2507</v>
      </c>
      <c r="AM21" s="83" t="s">
        <v>2702</v>
      </c>
      <c r="AN21" s="78"/>
      <c r="AO21" s="80">
        <v>39644.90587962963</v>
      </c>
      <c r="AP21" s="78"/>
      <c r="AQ21" s="78" t="b">
        <v>0</v>
      </c>
      <c r="AR21" s="78" t="b">
        <v>0</v>
      </c>
      <c r="AS21" s="78" t="b">
        <v>1</v>
      </c>
      <c r="AT21" s="78" t="s">
        <v>1797</v>
      </c>
      <c r="AU21" s="78">
        <v>11156</v>
      </c>
      <c r="AV21" s="83" t="s">
        <v>3160</v>
      </c>
      <c r="AW21" s="78" t="b">
        <v>1</v>
      </c>
      <c r="AX21" s="78" t="s">
        <v>3300</v>
      </c>
      <c r="AY21" s="83" t="s">
        <v>3319</v>
      </c>
      <c r="AZ21" s="78" t="s">
        <v>65</v>
      </c>
      <c r="BA21" s="78" t="str">
        <f>REPLACE(INDEX(GroupVertices[Group],MATCH(Vertices[[#This Row],[Vertex]],GroupVertices[Vertex],0)),1,1,"")</f>
        <v>38</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440</v>
      </c>
      <c r="C22" s="65"/>
      <c r="D22" s="65" t="s">
        <v>64</v>
      </c>
      <c r="E22" s="66">
        <v>162.57961389977643</v>
      </c>
      <c r="F22" s="68">
        <v>99.9986827108598</v>
      </c>
      <c r="G22" s="100" t="s">
        <v>3184</v>
      </c>
      <c r="H22" s="65"/>
      <c r="I22" s="69" t="s">
        <v>440</v>
      </c>
      <c r="J22" s="70"/>
      <c r="K22" s="70"/>
      <c r="L22" s="69" t="s">
        <v>3636</v>
      </c>
      <c r="M22" s="73">
        <v>1.4390085607927183</v>
      </c>
      <c r="N22" s="74">
        <v>8975.7099609375</v>
      </c>
      <c r="O22" s="74">
        <v>7943.32373046875</v>
      </c>
      <c r="P22" s="75"/>
      <c r="Q22" s="76"/>
      <c r="R22" s="76"/>
      <c r="S22" s="86"/>
      <c r="T22" s="48">
        <v>1</v>
      </c>
      <c r="U22" s="48">
        <v>0</v>
      </c>
      <c r="V22" s="49">
        <v>0</v>
      </c>
      <c r="W22" s="49">
        <v>0.333333</v>
      </c>
      <c r="X22" s="49">
        <v>0</v>
      </c>
      <c r="Y22" s="49">
        <v>0.770269</v>
      </c>
      <c r="Z22" s="49">
        <v>0</v>
      </c>
      <c r="AA22" s="49">
        <v>0</v>
      </c>
      <c r="AB22" s="71">
        <v>22</v>
      </c>
      <c r="AC22" s="71"/>
      <c r="AD22" s="72"/>
      <c r="AE22" s="78" t="s">
        <v>1926</v>
      </c>
      <c r="AF22" s="78">
        <v>1422</v>
      </c>
      <c r="AG22" s="78">
        <v>2630</v>
      </c>
      <c r="AH22" s="78">
        <v>42929</v>
      </c>
      <c r="AI22" s="78">
        <v>235415</v>
      </c>
      <c r="AJ22" s="78"/>
      <c r="AK22" s="78" t="s">
        <v>2235</v>
      </c>
      <c r="AL22" s="78" t="s">
        <v>2508</v>
      </c>
      <c r="AM22" s="78"/>
      <c r="AN22" s="78"/>
      <c r="AO22" s="80">
        <v>39606.72981481482</v>
      </c>
      <c r="AP22" s="83" t="s">
        <v>2902</v>
      </c>
      <c r="AQ22" s="78" t="b">
        <v>1</v>
      </c>
      <c r="AR22" s="78" t="b">
        <v>0</v>
      </c>
      <c r="AS22" s="78" t="b">
        <v>0</v>
      </c>
      <c r="AT22" s="78" t="s">
        <v>1797</v>
      </c>
      <c r="AU22" s="78">
        <v>45</v>
      </c>
      <c r="AV22" s="83" t="s">
        <v>3158</v>
      </c>
      <c r="AW22" s="78" t="b">
        <v>0</v>
      </c>
      <c r="AX22" s="78" t="s">
        <v>3300</v>
      </c>
      <c r="AY22" s="83" t="s">
        <v>3320</v>
      </c>
      <c r="AZ22" s="78" t="s">
        <v>65</v>
      </c>
      <c r="BA22" s="78" t="str">
        <f>REPLACE(INDEX(GroupVertices[Group],MATCH(Vertices[[#This Row],[Vertex]],GroupVertices[Vertex],0)),1,1,"")</f>
        <v>38</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227</v>
      </c>
      <c r="C23" s="65"/>
      <c r="D23" s="65" t="s">
        <v>64</v>
      </c>
      <c r="E23" s="66">
        <v>162.00242516276057</v>
      </c>
      <c r="F23" s="68">
        <v>99.99999448832996</v>
      </c>
      <c r="G23" s="100" t="s">
        <v>1032</v>
      </c>
      <c r="H23" s="65"/>
      <c r="I23" s="69" t="s">
        <v>227</v>
      </c>
      <c r="J23" s="70"/>
      <c r="K23" s="70"/>
      <c r="L23" s="69" t="s">
        <v>3637</v>
      </c>
      <c r="M23" s="73">
        <v>1.0018368559028985</v>
      </c>
      <c r="N23" s="74">
        <v>5944.82470703125</v>
      </c>
      <c r="O23" s="74">
        <v>8731.5302734375</v>
      </c>
      <c r="P23" s="75"/>
      <c r="Q23" s="76"/>
      <c r="R23" s="76"/>
      <c r="S23" s="86"/>
      <c r="T23" s="48">
        <v>1</v>
      </c>
      <c r="U23" s="48">
        <v>1</v>
      </c>
      <c r="V23" s="49">
        <v>0</v>
      </c>
      <c r="W23" s="49">
        <v>0.142857</v>
      </c>
      <c r="X23" s="49">
        <v>0</v>
      </c>
      <c r="Y23" s="49">
        <v>0.959107</v>
      </c>
      <c r="Z23" s="49">
        <v>0.5</v>
      </c>
      <c r="AA23" s="49">
        <v>0</v>
      </c>
      <c r="AB23" s="71">
        <v>23</v>
      </c>
      <c r="AC23" s="71"/>
      <c r="AD23" s="72"/>
      <c r="AE23" s="78" t="s">
        <v>1927</v>
      </c>
      <c r="AF23" s="78">
        <v>55</v>
      </c>
      <c r="AG23" s="78">
        <v>12</v>
      </c>
      <c r="AH23" s="78">
        <v>3776</v>
      </c>
      <c r="AI23" s="78">
        <v>164</v>
      </c>
      <c r="AJ23" s="78"/>
      <c r="AK23" s="78"/>
      <c r="AL23" s="78"/>
      <c r="AM23" s="78"/>
      <c r="AN23" s="78"/>
      <c r="AO23" s="80">
        <v>40452.91488425926</v>
      </c>
      <c r="AP23" s="83" t="s">
        <v>2903</v>
      </c>
      <c r="AQ23" s="78" t="b">
        <v>0</v>
      </c>
      <c r="AR23" s="78" t="b">
        <v>0</v>
      </c>
      <c r="AS23" s="78" t="b">
        <v>0</v>
      </c>
      <c r="AT23" s="78" t="s">
        <v>1797</v>
      </c>
      <c r="AU23" s="78">
        <v>25</v>
      </c>
      <c r="AV23" s="83" t="s">
        <v>3158</v>
      </c>
      <c r="AW23" s="78" t="b">
        <v>0</v>
      </c>
      <c r="AX23" s="78" t="s">
        <v>3300</v>
      </c>
      <c r="AY23" s="83" t="s">
        <v>3321</v>
      </c>
      <c r="AZ23" s="78" t="s">
        <v>66</v>
      </c>
      <c r="BA23" s="78" t="str">
        <f>REPLACE(INDEX(GroupVertices[Group],MATCH(Vertices[[#This Row],[Vertex]],GroupVertices[Vertex],0)),1,1,"")</f>
        <v>14</v>
      </c>
      <c r="BB23" s="48"/>
      <c r="BC23" s="48"/>
      <c r="BD23" s="48"/>
      <c r="BE23" s="48"/>
      <c r="BF23" s="48"/>
      <c r="BG23" s="48"/>
      <c r="BH23" s="121" t="s">
        <v>4552</v>
      </c>
      <c r="BI23" s="121" t="s">
        <v>4552</v>
      </c>
      <c r="BJ23" s="121" t="s">
        <v>4351</v>
      </c>
      <c r="BK23" s="121" t="s">
        <v>4351</v>
      </c>
      <c r="BL23" s="121">
        <v>0</v>
      </c>
      <c r="BM23" s="124">
        <v>0</v>
      </c>
      <c r="BN23" s="121">
        <v>2</v>
      </c>
      <c r="BO23" s="124">
        <v>5.882352941176471</v>
      </c>
      <c r="BP23" s="121">
        <v>0</v>
      </c>
      <c r="BQ23" s="124">
        <v>0</v>
      </c>
      <c r="BR23" s="121">
        <v>32</v>
      </c>
      <c r="BS23" s="124">
        <v>94.11764705882354</v>
      </c>
      <c r="BT23" s="121">
        <v>34</v>
      </c>
      <c r="BU23" s="2"/>
      <c r="BV23" s="3"/>
      <c r="BW23" s="3"/>
      <c r="BX23" s="3"/>
      <c r="BY23" s="3"/>
    </row>
    <row r="24" spans="1:77" ht="41.45" customHeight="1">
      <c r="A24" s="64" t="s">
        <v>441</v>
      </c>
      <c r="C24" s="65"/>
      <c r="D24" s="65" t="s">
        <v>64</v>
      </c>
      <c r="E24" s="66">
        <v>173.38635963022188</v>
      </c>
      <c r="F24" s="68">
        <v>99.97412220808859</v>
      </c>
      <c r="G24" s="100" t="s">
        <v>3185</v>
      </c>
      <c r="H24" s="65"/>
      <c r="I24" s="69" t="s">
        <v>441</v>
      </c>
      <c r="J24" s="70"/>
      <c r="K24" s="70"/>
      <c r="L24" s="69" t="s">
        <v>3638</v>
      </c>
      <c r="M24" s="73">
        <v>9.624205451008269</v>
      </c>
      <c r="N24" s="74">
        <v>5567.7646484375</v>
      </c>
      <c r="O24" s="74">
        <v>8940.8310546875</v>
      </c>
      <c r="P24" s="75"/>
      <c r="Q24" s="76"/>
      <c r="R24" s="76"/>
      <c r="S24" s="86"/>
      <c r="T24" s="48">
        <v>3</v>
      </c>
      <c r="U24" s="48">
        <v>0</v>
      </c>
      <c r="V24" s="49">
        <v>8</v>
      </c>
      <c r="W24" s="49">
        <v>0.2</v>
      </c>
      <c r="X24" s="49">
        <v>0</v>
      </c>
      <c r="Y24" s="49">
        <v>1.417013</v>
      </c>
      <c r="Z24" s="49">
        <v>0.16666666666666666</v>
      </c>
      <c r="AA24" s="49">
        <v>0</v>
      </c>
      <c r="AB24" s="71">
        <v>24</v>
      </c>
      <c r="AC24" s="71"/>
      <c r="AD24" s="72"/>
      <c r="AE24" s="78" t="s">
        <v>1928</v>
      </c>
      <c r="AF24" s="78">
        <v>152</v>
      </c>
      <c r="AG24" s="78">
        <v>51647</v>
      </c>
      <c r="AH24" s="78">
        <v>164408</v>
      </c>
      <c r="AI24" s="78">
        <v>2040</v>
      </c>
      <c r="AJ24" s="78"/>
      <c r="AK24" s="78" t="s">
        <v>2236</v>
      </c>
      <c r="AL24" s="78" t="s">
        <v>2509</v>
      </c>
      <c r="AM24" s="83" t="s">
        <v>2703</v>
      </c>
      <c r="AN24" s="78"/>
      <c r="AO24" s="80">
        <v>41816.595729166664</v>
      </c>
      <c r="AP24" s="83" t="s">
        <v>2904</v>
      </c>
      <c r="AQ24" s="78" t="b">
        <v>1</v>
      </c>
      <c r="AR24" s="78" t="b">
        <v>0</v>
      </c>
      <c r="AS24" s="78" t="b">
        <v>0</v>
      </c>
      <c r="AT24" s="78" t="s">
        <v>1797</v>
      </c>
      <c r="AU24" s="78">
        <v>239</v>
      </c>
      <c r="AV24" s="83" t="s">
        <v>3158</v>
      </c>
      <c r="AW24" s="78" t="b">
        <v>1</v>
      </c>
      <c r="AX24" s="78" t="s">
        <v>3300</v>
      </c>
      <c r="AY24" s="83" t="s">
        <v>3322</v>
      </c>
      <c r="AZ24" s="78" t="s">
        <v>65</v>
      </c>
      <c r="BA24" s="78" t="str">
        <f>REPLACE(INDEX(GroupVertices[Group],MATCH(Vertices[[#This Row],[Vertex]],GroupVertices[Vertex],0)),1,1,"")</f>
        <v>14</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228</v>
      </c>
      <c r="C25" s="65"/>
      <c r="D25" s="65" t="s">
        <v>64</v>
      </c>
      <c r="E25" s="66">
        <v>162.48525302145603</v>
      </c>
      <c r="F25" s="68">
        <v>99.99889716493054</v>
      </c>
      <c r="G25" s="100" t="s">
        <v>1033</v>
      </c>
      <c r="H25" s="65"/>
      <c r="I25" s="69" t="s">
        <v>228</v>
      </c>
      <c r="J25" s="70"/>
      <c r="K25" s="70"/>
      <c r="L25" s="69" t="s">
        <v>3639</v>
      </c>
      <c r="M25" s="73">
        <v>1.3675381674799443</v>
      </c>
      <c r="N25" s="74">
        <v>5578.47802734375</v>
      </c>
      <c r="O25" s="74">
        <v>8528.55859375</v>
      </c>
      <c r="P25" s="75"/>
      <c r="Q25" s="76"/>
      <c r="R25" s="76"/>
      <c r="S25" s="86"/>
      <c r="T25" s="48">
        <v>0</v>
      </c>
      <c r="U25" s="48">
        <v>2</v>
      </c>
      <c r="V25" s="49">
        <v>0</v>
      </c>
      <c r="W25" s="49">
        <v>0.142857</v>
      </c>
      <c r="X25" s="49">
        <v>0</v>
      </c>
      <c r="Y25" s="49">
        <v>0.959107</v>
      </c>
      <c r="Z25" s="49">
        <v>0.5</v>
      </c>
      <c r="AA25" s="49">
        <v>0</v>
      </c>
      <c r="AB25" s="71">
        <v>25</v>
      </c>
      <c r="AC25" s="71"/>
      <c r="AD25" s="72"/>
      <c r="AE25" s="78" t="s">
        <v>1815</v>
      </c>
      <c r="AF25" s="78">
        <v>5</v>
      </c>
      <c r="AG25" s="78">
        <v>2202</v>
      </c>
      <c r="AH25" s="78">
        <v>170480</v>
      </c>
      <c r="AI25" s="78">
        <v>1</v>
      </c>
      <c r="AJ25" s="78"/>
      <c r="AK25" s="78" t="s">
        <v>2237</v>
      </c>
      <c r="AL25" s="78"/>
      <c r="AM25" s="78"/>
      <c r="AN25" s="78"/>
      <c r="AO25" s="80">
        <v>41936.48332175926</v>
      </c>
      <c r="AP25" s="78"/>
      <c r="AQ25" s="78" t="b">
        <v>1</v>
      </c>
      <c r="AR25" s="78" t="b">
        <v>0</v>
      </c>
      <c r="AS25" s="78" t="b">
        <v>0</v>
      </c>
      <c r="AT25" s="78" t="s">
        <v>1797</v>
      </c>
      <c r="AU25" s="78">
        <v>43</v>
      </c>
      <c r="AV25" s="83" t="s">
        <v>3158</v>
      </c>
      <c r="AW25" s="78" t="b">
        <v>0</v>
      </c>
      <c r="AX25" s="78" t="s">
        <v>3300</v>
      </c>
      <c r="AY25" s="83" t="s">
        <v>3323</v>
      </c>
      <c r="AZ25" s="78" t="s">
        <v>66</v>
      </c>
      <c r="BA25" s="78" t="str">
        <f>REPLACE(INDEX(GroupVertices[Group],MATCH(Vertices[[#This Row],[Vertex]],GroupVertices[Vertex],0)),1,1,"")</f>
        <v>14</v>
      </c>
      <c r="BB25" s="48"/>
      <c r="BC25" s="48"/>
      <c r="BD25" s="48"/>
      <c r="BE25" s="48"/>
      <c r="BF25" s="48"/>
      <c r="BG25" s="48"/>
      <c r="BH25" s="121" t="s">
        <v>4553</v>
      </c>
      <c r="BI25" s="121" t="s">
        <v>4553</v>
      </c>
      <c r="BJ25" s="121" t="s">
        <v>4755</v>
      </c>
      <c r="BK25" s="121" t="s">
        <v>4755</v>
      </c>
      <c r="BL25" s="121">
        <v>0</v>
      </c>
      <c r="BM25" s="124">
        <v>0</v>
      </c>
      <c r="BN25" s="121">
        <v>2</v>
      </c>
      <c r="BO25" s="124">
        <v>7.142857142857143</v>
      </c>
      <c r="BP25" s="121">
        <v>0</v>
      </c>
      <c r="BQ25" s="124">
        <v>0</v>
      </c>
      <c r="BR25" s="121">
        <v>26</v>
      </c>
      <c r="BS25" s="124">
        <v>92.85714285714286</v>
      </c>
      <c r="BT25" s="121">
        <v>28</v>
      </c>
      <c r="BU25" s="2"/>
      <c r="BV25" s="3"/>
      <c r="BW25" s="3"/>
      <c r="BX25" s="3"/>
      <c r="BY25" s="3"/>
    </row>
    <row r="26" spans="1:77" ht="41.45" customHeight="1">
      <c r="A26" s="64" t="s">
        <v>229</v>
      </c>
      <c r="C26" s="65"/>
      <c r="D26" s="65" t="s">
        <v>64</v>
      </c>
      <c r="E26" s="66">
        <v>162.00903924301667</v>
      </c>
      <c r="F26" s="68">
        <v>99.99997945650257</v>
      </c>
      <c r="G26" s="100" t="s">
        <v>3186</v>
      </c>
      <c r="H26" s="65"/>
      <c r="I26" s="69" t="s">
        <v>229</v>
      </c>
      <c r="J26" s="70"/>
      <c r="K26" s="70"/>
      <c r="L26" s="69" t="s">
        <v>3640</v>
      </c>
      <c r="M26" s="73">
        <v>1.0068464629108032</v>
      </c>
      <c r="N26" s="74">
        <v>1944.946044921875</v>
      </c>
      <c r="O26" s="74">
        <v>9326.33984375</v>
      </c>
      <c r="P26" s="75"/>
      <c r="Q26" s="76"/>
      <c r="R26" s="76"/>
      <c r="S26" s="86"/>
      <c r="T26" s="48">
        <v>1</v>
      </c>
      <c r="U26" s="48">
        <v>1</v>
      </c>
      <c r="V26" s="49">
        <v>0</v>
      </c>
      <c r="W26" s="49">
        <v>0</v>
      </c>
      <c r="X26" s="49">
        <v>0</v>
      </c>
      <c r="Y26" s="49">
        <v>0.999998</v>
      </c>
      <c r="Z26" s="49">
        <v>0</v>
      </c>
      <c r="AA26" s="49" t="s">
        <v>5414</v>
      </c>
      <c r="AB26" s="71">
        <v>26</v>
      </c>
      <c r="AC26" s="71"/>
      <c r="AD26" s="72"/>
      <c r="AE26" s="78" t="s">
        <v>1929</v>
      </c>
      <c r="AF26" s="78">
        <v>23</v>
      </c>
      <c r="AG26" s="78">
        <v>42</v>
      </c>
      <c r="AH26" s="78">
        <v>3645</v>
      </c>
      <c r="AI26" s="78">
        <v>4</v>
      </c>
      <c r="AJ26" s="78"/>
      <c r="AK26" s="78" t="s">
        <v>2238</v>
      </c>
      <c r="AL26" s="78" t="s">
        <v>2510</v>
      </c>
      <c r="AM26" s="83" t="s">
        <v>2704</v>
      </c>
      <c r="AN26" s="78"/>
      <c r="AO26" s="80">
        <v>41670.785046296296</v>
      </c>
      <c r="AP26" s="83" t="s">
        <v>2905</v>
      </c>
      <c r="AQ26" s="78" t="b">
        <v>1</v>
      </c>
      <c r="AR26" s="78" t="b">
        <v>0</v>
      </c>
      <c r="AS26" s="78" t="b">
        <v>0</v>
      </c>
      <c r="AT26" s="78" t="s">
        <v>1797</v>
      </c>
      <c r="AU26" s="78">
        <v>28</v>
      </c>
      <c r="AV26" s="83" t="s">
        <v>3158</v>
      </c>
      <c r="AW26" s="78" t="b">
        <v>0</v>
      </c>
      <c r="AX26" s="78" t="s">
        <v>3300</v>
      </c>
      <c r="AY26" s="83" t="s">
        <v>3324</v>
      </c>
      <c r="AZ26" s="78" t="s">
        <v>66</v>
      </c>
      <c r="BA26" s="78" t="str">
        <f>REPLACE(INDEX(GroupVertices[Group],MATCH(Vertices[[#This Row],[Vertex]],GroupVertices[Vertex],0)),1,1,"")</f>
        <v>1</v>
      </c>
      <c r="BB26" s="48" t="s">
        <v>758</v>
      </c>
      <c r="BC26" s="48" t="s">
        <v>758</v>
      </c>
      <c r="BD26" s="48" t="s">
        <v>857</v>
      </c>
      <c r="BE26" s="48" t="s">
        <v>857</v>
      </c>
      <c r="BF26" s="48"/>
      <c r="BG26" s="48"/>
      <c r="BH26" s="121" t="s">
        <v>4554</v>
      </c>
      <c r="BI26" s="121" t="s">
        <v>4554</v>
      </c>
      <c r="BJ26" s="121" t="s">
        <v>4756</v>
      </c>
      <c r="BK26" s="121" t="s">
        <v>4756</v>
      </c>
      <c r="BL26" s="121">
        <v>0</v>
      </c>
      <c r="BM26" s="124">
        <v>0</v>
      </c>
      <c r="BN26" s="121">
        <v>2</v>
      </c>
      <c r="BO26" s="124">
        <v>8.695652173913043</v>
      </c>
      <c r="BP26" s="121">
        <v>0</v>
      </c>
      <c r="BQ26" s="124">
        <v>0</v>
      </c>
      <c r="BR26" s="121">
        <v>21</v>
      </c>
      <c r="BS26" s="124">
        <v>91.30434782608695</v>
      </c>
      <c r="BT26" s="121">
        <v>23</v>
      </c>
      <c r="BU26" s="2"/>
      <c r="BV26" s="3"/>
      <c r="BW26" s="3"/>
      <c r="BX26" s="3"/>
      <c r="BY26" s="3"/>
    </row>
    <row r="27" spans="1:77" ht="41.45" customHeight="1">
      <c r="A27" s="64" t="s">
        <v>230</v>
      </c>
      <c r="C27" s="65"/>
      <c r="D27" s="65" t="s">
        <v>64</v>
      </c>
      <c r="E27" s="66">
        <v>162</v>
      </c>
      <c r="F27" s="68">
        <v>100</v>
      </c>
      <c r="G27" s="100" t="s">
        <v>1034</v>
      </c>
      <c r="H27" s="65"/>
      <c r="I27" s="69" t="s">
        <v>230</v>
      </c>
      <c r="J27" s="70"/>
      <c r="K27" s="70"/>
      <c r="L27" s="69" t="s">
        <v>3641</v>
      </c>
      <c r="M27" s="73">
        <v>1</v>
      </c>
      <c r="N27" s="74">
        <v>389.3604736328125</v>
      </c>
      <c r="O27" s="74">
        <v>9326.33984375</v>
      </c>
      <c r="P27" s="75"/>
      <c r="Q27" s="76"/>
      <c r="R27" s="76"/>
      <c r="S27" s="86"/>
      <c r="T27" s="48">
        <v>1</v>
      </c>
      <c r="U27" s="48">
        <v>1</v>
      </c>
      <c r="V27" s="49">
        <v>0</v>
      </c>
      <c r="W27" s="49">
        <v>0</v>
      </c>
      <c r="X27" s="49">
        <v>0</v>
      </c>
      <c r="Y27" s="49">
        <v>0.999998</v>
      </c>
      <c r="Z27" s="49">
        <v>0</v>
      </c>
      <c r="AA27" s="49" t="s">
        <v>5414</v>
      </c>
      <c r="AB27" s="71">
        <v>27</v>
      </c>
      <c r="AC27" s="71"/>
      <c r="AD27" s="72"/>
      <c r="AE27" s="78" t="s">
        <v>1930</v>
      </c>
      <c r="AF27" s="78">
        <v>20</v>
      </c>
      <c r="AG27" s="78">
        <v>1</v>
      </c>
      <c r="AH27" s="78">
        <v>390</v>
      </c>
      <c r="AI27" s="78">
        <v>0</v>
      </c>
      <c r="AJ27" s="78"/>
      <c r="AK27" s="78" t="s">
        <v>2239</v>
      </c>
      <c r="AL27" s="78" t="s">
        <v>2511</v>
      </c>
      <c r="AM27" s="83" t="s">
        <v>2705</v>
      </c>
      <c r="AN27" s="78"/>
      <c r="AO27" s="80">
        <v>42663.02107638889</v>
      </c>
      <c r="AP27" s="83" t="s">
        <v>2906</v>
      </c>
      <c r="AQ27" s="78" t="b">
        <v>1</v>
      </c>
      <c r="AR27" s="78" t="b">
        <v>0</v>
      </c>
      <c r="AS27" s="78" t="b">
        <v>0</v>
      </c>
      <c r="AT27" s="78" t="s">
        <v>1797</v>
      </c>
      <c r="AU27" s="78">
        <v>0</v>
      </c>
      <c r="AV27" s="78"/>
      <c r="AW27" s="78" t="b">
        <v>0</v>
      </c>
      <c r="AX27" s="78" t="s">
        <v>3300</v>
      </c>
      <c r="AY27" s="83" t="s">
        <v>3325</v>
      </c>
      <c r="AZ27" s="78" t="s">
        <v>66</v>
      </c>
      <c r="BA27" s="78" t="str">
        <f>REPLACE(INDEX(GroupVertices[Group],MATCH(Vertices[[#This Row],[Vertex]],GroupVertices[Vertex],0)),1,1,"")</f>
        <v>1</v>
      </c>
      <c r="BB27" s="48" t="s">
        <v>759</v>
      </c>
      <c r="BC27" s="48" t="s">
        <v>759</v>
      </c>
      <c r="BD27" s="48" t="s">
        <v>858</v>
      </c>
      <c r="BE27" s="48" t="s">
        <v>858</v>
      </c>
      <c r="BF27" s="48"/>
      <c r="BG27" s="48"/>
      <c r="BH27" s="121" t="s">
        <v>4555</v>
      </c>
      <c r="BI27" s="121" t="s">
        <v>4555</v>
      </c>
      <c r="BJ27" s="121" t="s">
        <v>4757</v>
      </c>
      <c r="BK27" s="121" t="s">
        <v>4757</v>
      </c>
      <c r="BL27" s="121">
        <v>0</v>
      </c>
      <c r="BM27" s="124">
        <v>0</v>
      </c>
      <c r="BN27" s="121">
        <v>1</v>
      </c>
      <c r="BO27" s="124">
        <v>8.333333333333334</v>
      </c>
      <c r="BP27" s="121">
        <v>0</v>
      </c>
      <c r="BQ27" s="124">
        <v>0</v>
      </c>
      <c r="BR27" s="121">
        <v>11</v>
      </c>
      <c r="BS27" s="124">
        <v>91.66666666666667</v>
      </c>
      <c r="BT27" s="121">
        <v>12</v>
      </c>
      <c r="BU27" s="2"/>
      <c r="BV27" s="3"/>
      <c r="BW27" s="3"/>
      <c r="BX27" s="3"/>
      <c r="BY27" s="3"/>
    </row>
    <row r="28" spans="1:77" ht="41.45" customHeight="1">
      <c r="A28" s="64" t="s">
        <v>231</v>
      </c>
      <c r="C28" s="65"/>
      <c r="D28" s="65" t="s">
        <v>64</v>
      </c>
      <c r="E28" s="66">
        <v>162.03064523851995</v>
      </c>
      <c r="F28" s="68">
        <v>99.9999303525331</v>
      </c>
      <c r="G28" s="100" t="s">
        <v>1035</v>
      </c>
      <c r="H28" s="65"/>
      <c r="I28" s="69" t="s">
        <v>231</v>
      </c>
      <c r="J28" s="70"/>
      <c r="K28" s="70"/>
      <c r="L28" s="69" t="s">
        <v>3642</v>
      </c>
      <c r="M28" s="73">
        <v>1.0232111791366252</v>
      </c>
      <c r="N28" s="74">
        <v>7318.95654296875</v>
      </c>
      <c r="O28" s="74">
        <v>7943.32373046875</v>
      </c>
      <c r="P28" s="75"/>
      <c r="Q28" s="76"/>
      <c r="R28" s="76"/>
      <c r="S28" s="86"/>
      <c r="T28" s="48">
        <v>0</v>
      </c>
      <c r="U28" s="48">
        <v>1</v>
      </c>
      <c r="V28" s="49">
        <v>0</v>
      </c>
      <c r="W28" s="49">
        <v>0.333333</v>
      </c>
      <c r="X28" s="49">
        <v>0</v>
      </c>
      <c r="Y28" s="49">
        <v>0.638297</v>
      </c>
      <c r="Z28" s="49">
        <v>0</v>
      </c>
      <c r="AA28" s="49">
        <v>0</v>
      </c>
      <c r="AB28" s="71">
        <v>28</v>
      </c>
      <c r="AC28" s="71"/>
      <c r="AD28" s="72"/>
      <c r="AE28" s="78" t="s">
        <v>1931</v>
      </c>
      <c r="AF28" s="78">
        <v>144</v>
      </c>
      <c r="AG28" s="78">
        <v>140</v>
      </c>
      <c r="AH28" s="78">
        <v>5141</v>
      </c>
      <c r="AI28" s="78">
        <v>5597</v>
      </c>
      <c r="AJ28" s="78"/>
      <c r="AK28" s="78" t="s">
        <v>2240</v>
      </c>
      <c r="AL28" s="78" t="s">
        <v>2512</v>
      </c>
      <c r="AM28" s="78"/>
      <c r="AN28" s="78"/>
      <c r="AO28" s="80">
        <v>42691.703194444446</v>
      </c>
      <c r="AP28" s="83" t="s">
        <v>2907</v>
      </c>
      <c r="AQ28" s="78" t="b">
        <v>1</v>
      </c>
      <c r="AR28" s="78" t="b">
        <v>0</v>
      </c>
      <c r="AS28" s="78" t="b">
        <v>0</v>
      </c>
      <c r="AT28" s="78" t="s">
        <v>3154</v>
      </c>
      <c r="AU28" s="78">
        <v>0</v>
      </c>
      <c r="AV28" s="78"/>
      <c r="AW28" s="78" t="b">
        <v>0</v>
      </c>
      <c r="AX28" s="78" t="s">
        <v>3300</v>
      </c>
      <c r="AY28" s="83" t="s">
        <v>3326</v>
      </c>
      <c r="AZ28" s="78" t="s">
        <v>66</v>
      </c>
      <c r="BA28" s="78" t="str">
        <f>REPLACE(INDEX(GroupVertices[Group],MATCH(Vertices[[#This Row],[Vertex]],GroupVertices[Vertex],0)),1,1,"")</f>
        <v>34</v>
      </c>
      <c r="BB28" s="48" t="s">
        <v>760</v>
      </c>
      <c r="BC28" s="48" t="s">
        <v>760</v>
      </c>
      <c r="BD28" s="48" t="s">
        <v>853</v>
      </c>
      <c r="BE28" s="48" t="s">
        <v>853</v>
      </c>
      <c r="BF28" s="48"/>
      <c r="BG28" s="48"/>
      <c r="BH28" s="121" t="s">
        <v>280</v>
      </c>
      <c r="BI28" s="121" t="s">
        <v>280</v>
      </c>
      <c r="BJ28" s="121" t="s">
        <v>1760</v>
      </c>
      <c r="BK28" s="121" t="s">
        <v>1760</v>
      </c>
      <c r="BL28" s="121">
        <v>0</v>
      </c>
      <c r="BM28" s="124">
        <v>0</v>
      </c>
      <c r="BN28" s="121">
        <v>0</v>
      </c>
      <c r="BO28" s="124">
        <v>0</v>
      </c>
      <c r="BP28" s="121">
        <v>0</v>
      </c>
      <c r="BQ28" s="124">
        <v>0</v>
      </c>
      <c r="BR28" s="121">
        <v>2</v>
      </c>
      <c r="BS28" s="124">
        <v>100</v>
      </c>
      <c r="BT28" s="121">
        <v>2</v>
      </c>
      <c r="BU28" s="2"/>
      <c r="BV28" s="3"/>
      <c r="BW28" s="3"/>
      <c r="BX28" s="3"/>
      <c r="BY28" s="3"/>
    </row>
    <row r="29" spans="1:77" ht="41.45" customHeight="1">
      <c r="A29" s="64" t="s">
        <v>280</v>
      </c>
      <c r="C29" s="65"/>
      <c r="D29" s="65" t="s">
        <v>64</v>
      </c>
      <c r="E29" s="66">
        <v>163.2987848929566</v>
      </c>
      <c r="F29" s="68">
        <v>99.99704825016167</v>
      </c>
      <c r="G29" s="100" t="s">
        <v>1077</v>
      </c>
      <c r="H29" s="65"/>
      <c r="I29" s="69" t="s">
        <v>280</v>
      </c>
      <c r="J29" s="70"/>
      <c r="K29" s="70"/>
      <c r="L29" s="69" t="s">
        <v>3643</v>
      </c>
      <c r="M29" s="73">
        <v>1.9837198294522267</v>
      </c>
      <c r="N29" s="74">
        <v>7318.95654296875</v>
      </c>
      <c r="O29" s="74">
        <v>7478.66357421875</v>
      </c>
      <c r="P29" s="75"/>
      <c r="Q29" s="76"/>
      <c r="R29" s="76"/>
      <c r="S29" s="86"/>
      <c r="T29" s="48">
        <v>3</v>
      </c>
      <c r="U29" s="48">
        <v>2</v>
      </c>
      <c r="V29" s="49">
        <v>2</v>
      </c>
      <c r="W29" s="49">
        <v>0.5</v>
      </c>
      <c r="X29" s="49">
        <v>0</v>
      </c>
      <c r="Y29" s="49">
        <v>1.723401</v>
      </c>
      <c r="Z29" s="49">
        <v>0</v>
      </c>
      <c r="AA29" s="49">
        <v>0.5</v>
      </c>
      <c r="AB29" s="71">
        <v>29</v>
      </c>
      <c r="AC29" s="71"/>
      <c r="AD29" s="72"/>
      <c r="AE29" s="78" t="s">
        <v>1932</v>
      </c>
      <c r="AF29" s="78">
        <v>2576</v>
      </c>
      <c r="AG29" s="78">
        <v>5892</v>
      </c>
      <c r="AH29" s="78">
        <v>14744</v>
      </c>
      <c r="AI29" s="78">
        <v>1694</v>
      </c>
      <c r="AJ29" s="78"/>
      <c r="AK29" s="78" t="s">
        <v>2241</v>
      </c>
      <c r="AL29" s="78" t="s">
        <v>2513</v>
      </c>
      <c r="AM29" s="83" t="s">
        <v>2706</v>
      </c>
      <c r="AN29" s="78"/>
      <c r="AO29" s="80">
        <v>40068.81791666667</v>
      </c>
      <c r="AP29" s="78"/>
      <c r="AQ29" s="78" t="b">
        <v>0</v>
      </c>
      <c r="AR29" s="78" t="b">
        <v>0</v>
      </c>
      <c r="AS29" s="78" t="b">
        <v>0</v>
      </c>
      <c r="AT29" s="78" t="s">
        <v>1797</v>
      </c>
      <c r="AU29" s="78">
        <v>82</v>
      </c>
      <c r="AV29" s="83" t="s">
        <v>3161</v>
      </c>
      <c r="AW29" s="78" t="b">
        <v>0</v>
      </c>
      <c r="AX29" s="78" t="s">
        <v>3300</v>
      </c>
      <c r="AY29" s="83" t="s">
        <v>3327</v>
      </c>
      <c r="AZ29" s="78" t="s">
        <v>66</v>
      </c>
      <c r="BA29" s="78" t="str">
        <f>REPLACE(INDEX(GroupVertices[Group],MATCH(Vertices[[#This Row],[Vertex]],GroupVertices[Vertex],0)),1,1,"")</f>
        <v>34</v>
      </c>
      <c r="BB29" s="48" t="s">
        <v>4093</v>
      </c>
      <c r="BC29" s="48" t="s">
        <v>4093</v>
      </c>
      <c r="BD29" s="48" t="s">
        <v>853</v>
      </c>
      <c r="BE29" s="48" t="s">
        <v>853</v>
      </c>
      <c r="BF29" s="48"/>
      <c r="BG29" s="48"/>
      <c r="BH29" s="121" t="s">
        <v>4556</v>
      </c>
      <c r="BI29" s="121" t="s">
        <v>4556</v>
      </c>
      <c r="BJ29" s="121" t="s">
        <v>4758</v>
      </c>
      <c r="BK29" s="121" t="s">
        <v>4758</v>
      </c>
      <c r="BL29" s="121">
        <v>0</v>
      </c>
      <c r="BM29" s="124">
        <v>0</v>
      </c>
      <c r="BN29" s="121">
        <v>2</v>
      </c>
      <c r="BO29" s="124">
        <v>13.333333333333334</v>
      </c>
      <c r="BP29" s="121">
        <v>0</v>
      </c>
      <c r="BQ29" s="124">
        <v>0</v>
      </c>
      <c r="BR29" s="121">
        <v>13</v>
      </c>
      <c r="BS29" s="124">
        <v>86.66666666666667</v>
      </c>
      <c r="BT29" s="121">
        <v>15</v>
      </c>
      <c r="BU29" s="2"/>
      <c r="BV29" s="3"/>
      <c r="BW29" s="3"/>
      <c r="BX29" s="3"/>
      <c r="BY29" s="3"/>
    </row>
    <row r="30" spans="1:77" ht="41.45" customHeight="1">
      <c r="A30" s="64" t="s">
        <v>232</v>
      </c>
      <c r="C30" s="65"/>
      <c r="D30" s="65" t="s">
        <v>64</v>
      </c>
      <c r="E30" s="66">
        <v>162.06966831203096</v>
      </c>
      <c r="F30" s="68">
        <v>99.9998416647515</v>
      </c>
      <c r="G30" s="100" t="s">
        <v>1036</v>
      </c>
      <c r="H30" s="65"/>
      <c r="I30" s="69" t="s">
        <v>232</v>
      </c>
      <c r="J30" s="70"/>
      <c r="K30" s="70"/>
      <c r="L30" s="69" t="s">
        <v>3644</v>
      </c>
      <c r="M30" s="73">
        <v>1.0527678604832633</v>
      </c>
      <c r="N30" s="74">
        <v>9602.6787109375</v>
      </c>
      <c r="O30" s="74">
        <v>5470.041015625</v>
      </c>
      <c r="P30" s="75"/>
      <c r="Q30" s="76"/>
      <c r="R30" s="76"/>
      <c r="S30" s="86"/>
      <c r="T30" s="48">
        <v>0</v>
      </c>
      <c r="U30" s="48">
        <v>1</v>
      </c>
      <c r="V30" s="49">
        <v>0</v>
      </c>
      <c r="W30" s="49">
        <v>1</v>
      </c>
      <c r="X30" s="49">
        <v>0</v>
      </c>
      <c r="Y30" s="49">
        <v>0.999998</v>
      </c>
      <c r="Z30" s="49">
        <v>0</v>
      </c>
      <c r="AA30" s="49">
        <v>0</v>
      </c>
      <c r="AB30" s="71">
        <v>30</v>
      </c>
      <c r="AC30" s="71"/>
      <c r="AD30" s="72"/>
      <c r="AE30" s="78" t="s">
        <v>1933</v>
      </c>
      <c r="AF30" s="78">
        <v>482</v>
      </c>
      <c r="AG30" s="78">
        <v>317</v>
      </c>
      <c r="AH30" s="78">
        <v>25299</v>
      </c>
      <c r="AI30" s="78">
        <v>5222</v>
      </c>
      <c r="AJ30" s="78"/>
      <c r="AK30" s="78" t="s">
        <v>2242</v>
      </c>
      <c r="AL30" s="78" t="s">
        <v>2514</v>
      </c>
      <c r="AM30" s="83" t="s">
        <v>2707</v>
      </c>
      <c r="AN30" s="78"/>
      <c r="AO30" s="80">
        <v>42923.142372685186</v>
      </c>
      <c r="AP30" s="83" t="s">
        <v>2908</v>
      </c>
      <c r="AQ30" s="78" t="b">
        <v>0</v>
      </c>
      <c r="AR30" s="78" t="b">
        <v>0</v>
      </c>
      <c r="AS30" s="78" t="b">
        <v>0</v>
      </c>
      <c r="AT30" s="78" t="s">
        <v>1797</v>
      </c>
      <c r="AU30" s="78">
        <v>4</v>
      </c>
      <c r="AV30" s="83" t="s">
        <v>3158</v>
      </c>
      <c r="AW30" s="78" t="b">
        <v>0</v>
      </c>
      <c r="AX30" s="78" t="s">
        <v>3300</v>
      </c>
      <c r="AY30" s="83" t="s">
        <v>3328</v>
      </c>
      <c r="AZ30" s="78" t="s">
        <v>66</v>
      </c>
      <c r="BA30" s="78" t="str">
        <f>REPLACE(INDEX(GroupVertices[Group],MATCH(Vertices[[#This Row],[Vertex]],GroupVertices[Vertex],0)),1,1,"")</f>
        <v>68</v>
      </c>
      <c r="BB30" s="48"/>
      <c r="BC30" s="48"/>
      <c r="BD30" s="48"/>
      <c r="BE30" s="48"/>
      <c r="BF30" s="48"/>
      <c r="BG30" s="48"/>
      <c r="BH30" s="121" t="s">
        <v>4557</v>
      </c>
      <c r="BI30" s="121" t="s">
        <v>4557</v>
      </c>
      <c r="BJ30" s="121" t="s">
        <v>4759</v>
      </c>
      <c r="BK30" s="121" t="s">
        <v>4759</v>
      </c>
      <c r="BL30" s="121">
        <v>0</v>
      </c>
      <c r="BM30" s="124">
        <v>0</v>
      </c>
      <c r="BN30" s="121">
        <v>4</v>
      </c>
      <c r="BO30" s="124">
        <v>9.090909090909092</v>
      </c>
      <c r="BP30" s="121">
        <v>0</v>
      </c>
      <c r="BQ30" s="124">
        <v>0</v>
      </c>
      <c r="BR30" s="121">
        <v>40</v>
      </c>
      <c r="BS30" s="124">
        <v>90.9090909090909</v>
      </c>
      <c r="BT30" s="121">
        <v>44</v>
      </c>
      <c r="BU30" s="2"/>
      <c r="BV30" s="3"/>
      <c r="BW30" s="3"/>
      <c r="BX30" s="3"/>
      <c r="BY30" s="3"/>
    </row>
    <row r="31" spans="1:77" ht="41.45" customHeight="1">
      <c r="A31" s="64" t="s">
        <v>442</v>
      </c>
      <c r="C31" s="65"/>
      <c r="D31" s="65" t="s">
        <v>64</v>
      </c>
      <c r="E31" s="66">
        <v>163.32854825410908</v>
      </c>
      <c r="F31" s="68">
        <v>99.99698060693842</v>
      </c>
      <c r="G31" s="100" t="s">
        <v>3187</v>
      </c>
      <c r="H31" s="65"/>
      <c r="I31" s="69" t="s">
        <v>442</v>
      </c>
      <c r="J31" s="70"/>
      <c r="K31" s="70"/>
      <c r="L31" s="69" t="s">
        <v>3645</v>
      </c>
      <c r="M31" s="73">
        <v>2.0062630609877985</v>
      </c>
      <c r="N31" s="74">
        <v>9602.6787109375</v>
      </c>
      <c r="O31" s="74">
        <v>5140.662109375</v>
      </c>
      <c r="P31" s="75"/>
      <c r="Q31" s="76"/>
      <c r="R31" s="76"/>
      <c r="S31" s="86"/>
      <c r="T31" s="48">
        <v>1</v>
      </c>
      <c r="U31" s="48">
        <v>0</v>
      </c>
      <c r="V31" s="49">
        <v>0</v>
      </c>
      <c r="W31" s="49">
        <v>1</v>
      </c>
      <c r="X31" s="49">
        <v>0</v>
      </c>
      <c r="Y31" s="49">
        <v>0.999998</v>
      </c>
      <c r="Z31" s="49">
        <v>0</v>
      </c>
      <c r="AA31" s="49">
        <v>0</v>
      </c>
      <c r="AB31" s="71">
        <v>31</v>
      </c>
      <c r="AC31" s="71"/>
      <c r="AD31" s="72"/>
      <c r="AE31" s="78" t="s">
        <v>1934</v>
      </c>
      <c r="AF31" s="78">
        <v>6129</v>
      </c>
      <c r="AG31" s="78">
        <v>6027</v>
      </c>
      <c r="AH31" s="78">
        <v>4646</v>
      </c>
      <c r="AI31" s="78">
        <v>8234</v>
      </c>
      <c r="AJ31" s="78"/>
      <c r="AK31" s="78" t="s">
        <v>2243</v>
      </c>
      <c r="AL31" s="78" t="s">
        <v>2515</v>
      </c>
      <c r="AM31" s="83" t="s">
        <v>2708</v>
      </c>
      <c r="AN31" s="78"/>
      <c r="AO31" s="80">
        <v>42178.17396990741</v>
      </c>
      <c r="AP31" s="83" t="s">
        <v>2909</v>
      </c>
      <c r="AQ31" s="78" t="b">
        <v>0</v>
      </c>
      <c r="AR31" s="78" t="b">
        <v>0</v>
      </c>
      <c r="AS31" s="78" t="b">
        <v>1</v>
      </c>
      <c r="AT31" s="78" t="s">
        <v>1797</v>
      </c>
      <c r="AU31" s="78">
        <v>28</v>
      </c>
      <c r="AV31" s="83" t="s">
        <v>3158</v>
      </c>
      <c r="AW31" s="78" t="b">
        <v>0</v>
      </c>
      <c r="AX31" s="78" t="s">
        <v>3300</v>
      </c>
      <c r="AY31" s="83" t="s">
        <v>3329</v>
      </c>
      <c r="AZ31" s="78" t="s">
        <v>65</v>
      </c>
      <c r="BA31" s="78" t="str">
        <f>REPLACE(INDEX(GroupVertices[Group],MATCH(Vertices[[#This Row],[Vertex]],GroupVertices[Vertex],0)),1,1,"")</f>
        <v>68</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4" t="s">
        <v>233</v>
      </c>
      <c r="C32" s="65"/>
      <c r="D32" s="65" t="s">
        <v>64</v>
      </c>
      <c r="E32" s="66">
        <v>171.47996123107134</v>
      </c>
      <c r="F32" s="68">
        <v>99.97845488180307</v>
      </c>
      <c r="G32" s="100" t="s">
        <v>3188</v>
      </c>
      <c r="H32" s="65"/>
      <c r="I32" s="69" t="s">
        <v>233</v>
      </c>
      <c r="J32" s="70"/>
      <c r="K32" s="70"/>
      <c r="L32" s="69" t="s">
        <v>3646</v>
      </c>
      <c r="M32" s="73">
        <v>8.18026972442986</v>
      </c>
      <c r="N32" s="74">
        <v>7185.76611328125</v>
      </c>
      <c r="O32" s="74">
        <v>4023.126953125</v>
      </c>
      <c r="P32" s="75"/>
      <c r="Q32" s="76"/>
      <c r="R32" s="76"/>
      <c r="S32" s="86"/>
      <c r="T32" s="48">
        <v>2</v>
      </c>
      <c r="U32" s="48">
        <v>1</v>
      </c>
      <c r="V32" s="49">
        <v>0</v>
      </c>
      <c r="W32" s="49">
        <v>1</v>
      </c>
      <c r="X32" s="49">
        <v>0</v>
      </c>
      <c r="Y32" s="49">
        <v>1.298243</v>
      </c>
      <c r="Z32" s="49">
        <v>0</v>
      </c>
      <c r="AA32" s="49">
        <v>0</v>
      </c>
      <c r="AB32" s="71">
        <v>32</v>
      </c>
      <c r="AC32" s="71"/>
      <c r="AD32" s="72"/>
      <c r="AE32" s="78" t="s">
        <v>1935</v>
      </c>
      <c r="AF32" s="78">
        <v>1211</v>
      </c>
      <c r="AG32" s="78">
        <v>43000</v>
      </c>
      <c r="AH32" s="78">
        <v>19139</v>
      </c>
      <c r="AI32" s="78">
        <v>5386</v>
      </c>
      <c r="AJ32" s="78"/>
      <c r="AK32" s="78" t="s">
        <v>2244</v>
      </c>
      <c r="AL32" s="78" t="s">
        <v>2516</v>
      </c>
      <c r="AM32" s="83" t="s">
        <v>2709</v>
      </c>
      <c r="AN32" s="78"/>
      <c r="AO32" s="80">
        <v>40002.772523148145</v>
      </c>
      <c r="AP32" s="83" t="s">
        <v>2910</v>
      </c>
      <c r="AQ32" s="78" t="b">
        <v>0</v>
      </c>
      <c r="AR32" s="78" t="b">
        <v>0</v>
      </c>
      <c r="AS32" s="78" t="b">
        <v>1</v>
      </c>
      <c r="AT32" s="78" t="s">
        <v>1797</v>
      </c>
      <c r="AU32" s="78">
        <v>1201</v>
      </c>
      <c r="AV32" s="83" t="s">
        <v>3158</v>
      </c>
      <c r="AW32" s="78" t="b">
        <v>1</v>
      </c>
      <c r="AX32" s="78" t="s">
        <v>3300</v>
      </c>
      <c r="AY32" s="83" t="s">
        <v>3330</v>
      </c>
      <c r="AZ32" s="78" t="s">
        <v>66</v>
      </c>
      <c r="BA32" s="78" t="str">
        <f>REPLACE(INDEX(GroupVertices[Group],MATCH(Vertices[[#This Row],[Vertex]],GroupVertices[Vertex],0)),1,1,"")</f>
        <v>67</v>
      </c>
      <c r="BB32" s="48"/>
      <c r="BC32" s="48"/>
      <c r="BD32" s="48"/>
      <c r="BE32" s="48"/>
      <c r="BF32" s="48" t="s">
        <v>925</v>
      </c>
      <c r="BG32" s="48" t="s">
        <v>925</v>
      </c>
      <c r="BH32" s="121" t="s">
        <v>4558</v>
      </c>
      <c r="BI32" s="121" t="s">
        <v>4558</v>
      </c>
      <c r="BJ32" s="121" t="s">
        <v>4374</v>
      </c>
      <c r="BK32" s="121" t="s">
        <v>4374</v>
      </c>
      <c r="BL32" s="121">
        <v>2</v>
      </c>
      <c r="BM32" s="124">
        <v>5.405405405405405</v>
      </c>
      <c r="BN32" s="121">
        <v>1</v>
      </c>
      <c r="BO32" s="124">
        <v>2.7027027027027026</v>
      </c>
      <c r="BP32" s="121">
        <v>0</v>
      </c>
      <c r="BQ32" s="124">
        <v>0</v>
      </c>
      <c r="BR32" s="121">
        <v>34</v>
      </c>
      <c r="BS32" s="124">
        <v>91.89189189189189</v>
      </c>
      <c r="BT32" s="121">
        <v>37</v>
      </c>
      <c r="BU32" s="2"/>
      <c r="BV32" s="3"/>
      <c r="BW32" s="3"/>
      <c r="BX32" s="3"/>
      <c r="BY32" s="3"/>
    </row>
    <row r="33" spans="1:77" ht="41.45" customHeight="1">
      <c r="A33" s="64" t="s">
        <v>234</v>
      </c>
      <c r="C33" s="65"/>
      <c r="D33" s="65" t="s">
        <v>64</v>
      </c>
      <c r="E33" s="66">
        <v>162.04034588956222</v>
      </c>
      <c r="F33" s="68">
        <v>99.99990830585293</v>
      </c>
      <c r="G33" s="100" t="s">
        <v>1037</v>
      </c>
      <c r="H33" s="65"/>
      <c r="I33" s="69" t="s">
        <v>234</v>
      </c>
      <c r="J33" s="70"/>
      <c r="K33" s="70"/>
      <c r="L33" s="69" t="s">
        <v>3647</v>
      </c>
      <c r="M33" s="73">
        <v>1.030558602748219</v>
      </c>
      <c r="N33" s="74">
        <v>7185.76611328125</v>
      </c>
      <c r="O33" s="74">
        <v>4423.0869140625</v>
      </c>
      <c r="P33" s="75"/>
      <c r="Q33" s="76"/>
      <c r="R33" s="76"/>
      <c r="S33" s="86"/>
      <c r="T33" s="48">
        <v>0</v>
      </c>
      <c r="U33" s="48">
        <v>1</v>
      </c>
      <c r="V33" s="49">
        <v>0</v>
      </c>
      <c r="W33" s="49">
        <v>1</v>
      </c>
      <c r="X33" s="49">
        <v>0</v>
      </c>
      <c r="Y33" s="49">
        <v>0.701753</v>
      </c>
      <c r="Z33" s="49">
        <v>0</v>
      </c>
      <c r="AA33" s="49">
        <v>0</v>
      </c>
      <c r="AB33" s="71">
        <v>33</v>
      </c>
      <c r="AC33" s="71"/>
      <c r="AD33" s="72"/>
      <c r="AE33" s="78" t="s">
        <v>1936</v>
      </c>
      <c r="AF33" s="78">
        <v>1536</v>
      </c>
      <c r="AG33" s="78">
        <v>184</v>
      </c>
      <c r="AH33" s="78">
        <v>21503</v>
      </c>
      <c r="AI33" s="78">
        <v>6766</v>
      </c>
      <c r="AJ33" s="78"/>
      <c r="AK33" s="78"/>
      <c r="AL33" s="78" t="s">
        <v>2517</v>
      </c>
      <c r="AM33" s="78"/>
      <c r="AN33" s="78"/>
      <c r="AO33" s="80">
        <v>43508.72394675926</v>
      </c>
      <c r="AP33" s="83" t="s">
        <v>2911</v>
      </c>
      <c r="AQ33" s="78" t="b">
        <v>1</v>
      </c>
      <c r="AR33" s="78" t="b">
        <v>0</v>
      </c>
      <c r="AS33" s="78" t="b">
        <v>0</v>
      </c>
      <c r="AT33" s="78" t="s">
        <v>1797</v>
      </c>
      <c r="AU33" s="78">
        <v>5</v>
      </c>
      <c r="AV33" s="78"/>
      <c r="AW33" s="78" t="b">
        <v>0</v>
      </c>
      <c r="AX33" s="78" t="s">
        <v>3300</v>
      </c>
      <c r="AY33" s="83" t="s">
        <v>3331</v>
      </c>
      <c r="AZ33" s="78" t="s">
        <v>66</v>
      </c>
      <c r="BA33" s="78" t="str">
        <f>REPLACE(INDEX(GroupVertices[Group],MATCH(Vertices[[#This Row],[Vertex]],GroupVertices[Vertex],0)),1,1,"")</f>
        <v>67</v>
      </c>
      <c r="BB33" s="48"/>
      <c r="BC33" s="48"/>
      <c r="BD33" s="48"/>
      <c r="BE33" s="48"/>
      <c r="BF33" s="48"/>
      <c r="BG33" s="48"/>
      <c r="BH33" s="121" t="s">
        <v>4559</v>
      </c>
      <c r="BI33" s="121" t="s">
        <v>4559</v>
      </c>
      <c r="BJ33" s="121" t="s">
        <v>4760</v>
      </c>
      <c r="BK33" s="121" t="s">
        <v>4760</v>
      </c>
      <c r="BL33" s="121">
        <v>0</v>
      </c>
      <c r="BM33" s="124">
        <v>0</v>
      </c>
      <c r="BN33" s="121">
        <v>1</v>
      </c>
      <c r="BO33" s="124">
        <v>3.5714285714285716</v>
      </c>
      <c r="BP33" s="121">
        <v>0</v>
      </c>
      <c r="BQ33" s="124">
        <v>0</v>
      </c>
      <c r="BR33" s="121">
        <v>27</v>
      </c>
      <c r="BS33" s="124">
        <v>96.42857142857143</v>
      </c>
      <c r="BT33" s="121">
        <v>28</v>
      </c>
      <c r="BU33" s="2"/>
      <c r="BV33" s="3"/>
      <c r="BW33" s="3"/>
      <c r="BX33" s="3"/>
      <c r="BY33" s="3"/>
    </row>
    <row r="34" spans="1:77" ht="41.45" customHeight="1">
      <c r="A34" s="64" t="s">
        <v>235</v>
      </c>
      <c r="C34" s="65"/>
      <c r="D34" s="65" t="s">
        <v>64</v>
      </c>
      <c r="E34" s="66">
        <v>162.13955709340377</v>
      </c>
      <c r="F34" s="68">
        <v>99.99968282844209</v>
      </c>
      <c r="G34" s="100" t="s">
        <v>1038</v>
      </c>
      <c r="H34" s="65"/>
      <c r="I34" s="69" t="s">
        <v>235</v>
      </c>
      <c r="J34" s="70"/>
      <c r="K34" s="70"/>
      <c r="L34" s="69" t="s">
        <v>3648</v>
      </c>
      <c r="M34" s="73">
        <v>1.10570270786679</v>
      </c>
      <c r="N34" s="74">
        <v>6139.73681640625</v>
      </c>
      <c r="O34" s="74">
        <v>9338.8359375</v>
      </c>
      <c r="P34" s="75"/>
      <c r="Q34" s="76"/>
      <c r="R34" s="76"/>
      <c r="S34" s="86"/>
      <c r="T34" s="48">
        <v>0</v>
      </c>
      <c r="U34" s="48">
        <v>4</v>
      </c>
      <c r="V34" s="49">
        <v>12</v>
      </c>
      <c r="W34" s="49">
        <v>0.25</v>
      </c>
      <c r="X34" s="49">
        <v>0</v>
      </c>
      <c r="Y34" s="49">
        <v>2.378375</v>
      </c>
      <c r="Z34" s="49">
        <v>0</v>
      </c>
      <c r="AA34" s="49">
        <v>0</v>
      </c>
      <c r="AB34" s="71">
        <v>34</v>
      </c>
      <c r="AC34" s="71"/>
      <c r="AD34" s="72"/>
      <c r="AE34" s="78" t="s">
        <v>1937</v>
      </c>
      <c r="AF34" s="78">
        <v>591</v>
      </c>
      <c r="AG34" s="78">
        <v>634</v>
      </c>
      <c r="AH34" s="78">
        <v>5163</v>
      </c>
      <c r="AI34" s="78">
        <v>5604</v>
      </c>
      <c r="AJ34" s="78"/>
      <c r="AK34" s="78" t="s">
        <v>2245</v>
      </c>
      <c r="AL34" s="78"/>
      <c r="AM34" s="78"/>
      <c r="AN34" s="78"/>
      <c r="AO34" s="80">
        <v>41022.58069444444</v>
      </c>
      <c r="AP34" s="83" t="s">
        <v>2912</v>
      </c>
      <c r="AQ34" s="78" t="b">
        <v>0</v>
      </c>
      <c r="AR34" s="78" t="b">
        <v>0</v>
      </c>
      <c r="AS34" s="78" t="b">
        <v>0</v>
      </c>
      <c r="AT34" s="78" t="s">
        <v>1797</v>
      </c>
      <c r="AU34" s="78">
        <v>3</v>
      </c>
      <c r="AV34" s="83" t="s">
        <v>3162</v>
      </c>
      <c r="AW34" s="78" t="b">
        <v>0</v>
      </c>
      <c r="AX34" s="78" t="s">
        <v>3300</v>
      </c>
      <c r="AY34" s="83" t="s">
        <v>3332</v>
      </c>
      <c r="AZ34" s="78" t="s">
        <v>66</v>
      </c>
      <c r="BA34" s="78" t="str">
        <f>REPLACE(INDEX(GroupVertices[Group],MATCH(Vertices[[#This Row],[Vertex]],GroupVertices[Vertex],0)),1,1,"")</f>
        <v>15</v>
      </c>
      <c r="BB34" s="48"/>
      <c r="BC34" s="48"/>
      <c r="BD34" s="48"/>
      <c r="BE34" s="48"/>
      <c r="BF34" s="48" t="s">
        <v>926</v>
      </c>
      <c r="BG34" s="48" t="s">
        <v>926</v>
      </c>
      <c r="BH34" s="121" t="s">
        <v>4560</v>
      </c>
      <c r="BI34" s="121" t="s">
        <v>4560</v>
      </c>
      <c r="BJ34" s="121" t="s">
        <v>4761</v>
      </c>
      <c r="BK34" s="121" t="s">
        <v>4761</v>
      </c>
      <c r="BL34" s="121">
        <v>0</v>
      </c>
      <c r="BM34" s="124">
        <v>0</v>
      </c>
      <c r="BN34" s="121">
        <v>2</v>
      </c>
      <c r="BO34" s="124">
        <v>4.761904761904762</v>
      </c>
      <c r="BP34" s="121">
        <v>0</v>
      </c>
      <c r="BQ34" s="124">
        <v>0</v>
      </c>
      <c r="BR34" s="121">
        <v>40</v>
      </c>
      <c r="BS34" s="124">
        <v>95.23809523809524</v>
      </c>
      <c r="BT34" s="121">
        <v>42</v>
      </c>
      <c r="BU34" s="2"/>
      <c r="BV34" s="3"/>
      <c r="BW34" s="3"/>
      <c r="BX34" s="3"/>
      <c r="BY34" s="3"/>
    </row>
    <row r="35" spans="1:77" ht="41.45" customHeight="1">
      <c r="A35" s="64" t="s">
        <v>443</v>
      </c>
      <c r="C35" s="65"/>
      <c r="D35" s="65" t="s">
        <v>64</v>
      </c>
      <c r="E35" s="66">
        <v>1000</v>
      </c>
      <c r="F35" s="68">
        <v>87.13004451425151</v>
      </c>
      <c r="G35" s="100" t="s">
        <v>3189</v>
      </c>
      <c r="H35" s="65"/>
      <c r="I35" s="69" t="s">
        <v>443</v>
      </c>
      <c r="J35" s="70"/>
      <c r="K35" s="70"/>
      <c r="L35" s="69" t="s">
        <v>3649</v>
      </c>
      <c r="M35" s="73">
        <v>4290.127164883781</v>
      </c>
      <c r="N35" s="74">
        <v>6964.86572265625</v>
      </c>
      <c r="O35" s="74">
        <v>9646.09375</v>
      </c>
      <c r="P35" s="75"/>
      <c r="Q35" s="76"/>
      <c r="R35" s="76"/>
      <c r="S35" s="86"/>
      <c r="T35" s="48">
        <v>1</v>
      </c>
      <c r="U35" s="48">
        <v>0</v>
      </c>
      <c r="V35" s="49">
        <v>0</v>
      </c>
      <c r="W35" s="49">
        <v>0.142857</v>
      </c>
      <c r="X35" s="49">
        <v>0</v>
      </c>
      <c r="Y35" s="49">
        <v>0.655404</v>
      </c>
      <c r="Z35" s="49">
        <v>0</v>
      </c>
      <c r="AA35" s="49">
        <v>0</v>
      </c>
      <c r="AB35" s="71">
        <v>35</v>
      </c>
      <c r="AC35" s="71"/>
      <c r="AD35" s="72"/>
      <c r="AE35" s="78" t="s">
        <v>1938</v>
      </c>
      <c r="AF35" s="78">
        <v>39</v>
      </c>
      <c r="AG35" s="78">
        <v>25685412</v>
      </c>
      <c r="AH35" s="78">
        <v>5698</v>
      </c>
      <c r="AI35" s="78">
        <v>104</v>
      </c>
      <c r="AJ35" s="78"/>
      <c r="AK35" s="78" t="s">
        <v>2246</v>
      </c>
      <c r="AL35" s="78" t="s">
        <v>2518</v>
      </c>
      <c r="AM35" s="83" t="s">
        <v>2710</v>
      </c>
      <c r="AN35" s="78"/>
      <c r="AO35" s="80">
        <v>42754.95449074074</v>
      </c>
      <c r="AP35" s="83" t="s">
        <v>2913</v>
      </c>
      <c r="AQ35" s="78" t="b">
        <v>1</v>
      </c>
      <c r="AR35" s="78" t="b">
        <v>0</v>
      </c>
      <c r="AS35" s="78" t="b">
        <v>1</v>
      </c>
      <c r="AT35" s="78" t="s">
        <v>1797</v>
      </c>
      <c r="AU35" s="78">
        <v>22226</v>
      </c>
      <c r="AV35" s="78"/>
      <c r="AW35" s="78" t="b">
        <v>1</v>
      </c>
      <c r="AX35" s="78" t="s">
        <v>3300</v>
      </c>
      <c r="AY35" s="83" t="s">
        <v>3333</v>
      </c>
      <c r="AZ35" s="78" t="s">
        <v>65</v>
      </c>
      <c r="BA35" s="78" t="str">
        <f>REPLACE(INDEX(GroupVertices[Group],MATCH(Vertices[[#This Row],[Vertex]],GroupVertices[Vertex],0)),1,1,"")</f>
        <v>15</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444</v>
      </c>
      <c r="C36" s="65"/>
      <c r="D36" s="65" t="s">
        <v>64</v>
      </c>
      <c r="E36" s="66">
        <v>576.5057324659786</v>
      </c>
      <c r="F36" s="68">
        <v>99.05795237115386</v>
      </c>
      <c r="G36" s="100" t="s">
        <v>3190</v>
      </c>
      <c r="H36" s="65"/>
      <c r="I36" s="69" t="s">
        <v>444</v>
      </c>
      <c r="J36" s="70"/>
      <c r="K36" s="70"/>
      <c r="L36" s="69" t="s">
        <v>3650</v>
      </c>
      <c r="M36" s="73">
        <v>314.95307310679146</v>
      </c>
      <c r="N36" s="74">
        <v>6253.83056640625</v>
      </c>
      <c r="O36" s="74">
        <v>9320.4560546875</v>
      </c>
      <c r="P36" s="75"/>
      <c r="Q36" s="76"/>
      <c r="R36" s="76"/>
      <c r="S36" s="86"/>
      <c r="T36" s="48">
        <v>1</v>
      </c>
      <c r="U36" s="48">
        <v>0</v>
      </c>
      <c r="V36" s="49">
        <v>0</v>
      </c>
      <c r="W36" s="49">
        <v>0.142857</v>
      </c>
      <c r="X36" s="49">
        <v>0</v>
      </c>
      <c r="Y36" s="49">
        <v>0.655404</v>
      </c>
      <c r="Z36" s="49">
        <v>0</v>
      </c>
      <c r="AA36" s="49">
        <v>0</v>
      </c>
      <c r="AB36" s="71">
        <v>36</v>
      </c>
      <c r="AC36" s="71"/>
      <c r="AD36" s="72"/>
      <c r="AE36" s="78" t="s">
        <v>1939</v>
      </c>
      <c r="AF36" s="78">
        <v>1661</v>
      </c>
      <c r="AG36" s="78">
        <v>1880107</v>
      </c>
      <c r="AH36" s="78">
        <v>33224</v>
      </c>
      <c r="AI36" s="78">
        <v>282</v>
      </c>
      <c r="AJ36" s="78"/>
      <c r="AK36" s="78" t="s">
        <v>2247</v>
      </c>
      <c r="AL36" s="78"/>
      <c r="AM36" s="83" t="s">
        <v>2711</v>
      </c>
      <c r="AN36" s="78"/>
      <c r="AO36" s="80">
        <v>39429.71922453704</v>
      </c>
      <c r="AP36" s="83" t="s">
        <v>2914</v>
      </c>
      <c r="AQ36" s="78" t="b">
        <v>0</v>
      </c>
      <c r="AR36" s="78" t="b">
        <v>0</v>
      </c>
      <c r="AS36" s="78" t="b">
        <v>0</v>
      </c>
      <c r="AT36" s="78" t="s">
        <v>1797</v>
      </c>
      <c r="AU36" s="78">
        <v>9159</v>
      </c>
      <c r="AV36" s="83" t="s">
        <v>3158</v>
      </c>
      <c r="AW36" s="78" t="b">
        <v>1</v>
      </c>
      <c r="AX36" s="78" t="s">
        <v>3300</v>
      </c>
      <c r="AY36" s="83" t="s">
        <v>3334</v>
      </c>
      <c r="AZ36" s="78" t="s">
        <v>65</v>
      </c>
      <c r="BA36" s="78" t="str">
        <f>REPLACE(INDEX(GroupVertices[Group],MATCH(Vertices[[#This Row],[Vertex]],GroupVertices[Vertex],0)),1,1,"")</f>
        <v>15</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445</v>
      </c>
      <c r="C37" s="65"/>
      <c r="D37" s="65" t="s">
        <v>64</v>
      </c>
      <c r="E37" s="66">
        <v>1000</v>
      </c>
      <c r="F37" s="68">
        <v>70</v>
      </c>
      <c r="G37" s="100" t="s">
        <v>3191</v>
      </c>
      <c r="H37" s="65"/>
      <c r="I37" s="69" t="s">
        <v>445</v>
      </c>
      <c r="J37" s="70"/>
      <c r="K37" s="70"/>
      <c r="L37" s="69" t="s">
        <v>3651</v>
      </c>
      <c r="M37" s="73">
        <v>9999</v>
      </c>
      <c r="N37" s="74">
        <v>6645.38134765625</v>
      </c>
      <c r="O37" s="74">
        <v>9466.630859375</v>
      </c>
      <c r="P37" s="75"/>
      <c r="Q37" s="76"/>
      <c r="R37" s="76"/>
      <c r="S37" s="86"/>
      <c r="T37" s="48">
        <v>1</v>
      </c>
      <c r="U37" s="48">
        <v>0</v>
      </c>
      <c r="V37" s="49">
        <v>0</v>
      </c>
      <c r="W37" s="49">
        <v>0.142857</v>
      </c>
      <c r="X37" s="49">
        <v>0</v>
      </c>
      <c r="Y37" s="49">
        <v>0.655404</v>
      </c>
      <c r="Z37" s="49">
        <v>0</v>
      </c>
      <c r="AA37" s="49">
        <v>0</v>
      </c>
      <c r="AB37" s="71">
        <v>37</v>
      </c>
      <c r="AC37" s="71"/>
      <c r="AD37" s="72"/>
      <c r="AE37" s="78" t="s">
        <v>1940</v>
      </c>
      <c r="AF37" s="78">
        <v>46</v>
      </c>
      <c r="AG37" s="78">
        <v>59872961</v>
      </c>
      <c r="AH37" s="78">
        <v>41445</v>
      </c>
      <c r="AI37" s="78">
        <v>7</v>
      </c>
      <c r="AJ37" s="78"/>
      <c r="AK37" s="78" t="s">
        <v>2248</v>
      </c>
      <c r="AL37" s="78" t="s">
        <v>2507</v>
      </c>
      <c r="AM37" s="83" t="s">
        <v>2712</v>
      </c>
      <c r="AN37" s="78"/>
      <c r="AO37" s="80">
        <v>39890.57405092593</v>
      </c>
      <c r="AP37" s="83" t="s">
        <v>2915</v>
      </c>
      <c r="AQ37" s="78" t="b">
        <v>0</v>
      </c>
      <c r="AR37" s="78" t="b">
        <v>0</v>
      </c>
      <c r="AS37" s="78" t="b">
        <v>1</v>
      </c>
      <c r="AT37" s="78" t="s">
        <v>1797</v>
      </c>
      <c r="AU37" s="78">
        <v>102191</v>
      </c>
      <c r="AV37" s="83" t="s">
        <v>3158</v>
      </c>
      <c r="AW37" s="78" t="b">
        <v>1</v>
      </c>
      <c r="AX37" s="78" t="s">
        <v>3300</v>
      </c>
      <c r="AY37" s="83" t="s">
        <v>3335</v>
      </c>
      <c r="AZ37" s="78" t="s">
        <v>65</v>
      </c>
      <c r="BA37" s="78" t="str">
        <f>REPLACE(INDEX(GroupVertices[Group],MATCH(Vertices[[#This Row],[Vertex]],GroupVertices[Vertex],0)),1,1,"")</f>
        <v>15</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4" t="s">
        <v>446</v>
      </c>
      <c r="C38" s="65"/>
      <c r="D38" s="65" t="s">
        <v>64</v>
      </c>
      <c r="E38" s="66">
        <v>1000</v>
      </c>
      <c r="F38" s="68">
        <v>90.77112589723308</v>
      </c>
      <c r="G38" s="100" t="s">
        <v>3192</v>
      </c>
      <c r="H38" s="65"/>
      <c r="I38" s="69" t="s">
        <v>446</v>
      </c>
      <c r="J38" s="70"/>
      <c r="K38" s="70"/>
      <c r="L38" s="69" t="s">
        <v>3652</v>
      </c>
      <c r="M38" s="73">
        <v>3076.6761093154573</v>
      </c>
      <c r="N38" s="74">
        <v>6205.00341796875</v>
      </c>
      <c r="O38" s="74">
        <v>8528.55859375</v>
      </c>
      <c r="P38" s="75"/>
      <c r="Q38" s="76"/>
      <c r="R38" s="76"/>
      <c r="S38" s="86"/>
      <c r="T38" s="48">
        <v>1</v>
      </c>
      <c r="U38" s="48">
        <v>0</v>
      </c>
      <c r="V38" s="49">
        <v>0</v>
      </c>
      <c r="W38" s="49">
        <v>0.142857</v>
      </c>
      <c r="X38" s="49">
        <v>0</v>
      </c>
      <c r="Y38" s="49">
        <v>0.655404</v>
      </c>
      <c r="Z38" s="49">
        <v>0</v>
      </c>
      <c r="AA38" s="49">
        <v>0</v>
      </c>
      <c r="AB38" s="71">
        <v>38</v>
      </c>
      <c r="AC38" s="71"/>
      <c r="AD38" s="72"/>
      <c r="AE38" s="78" t="s">
        <v>1941</v>
      </c>
      <c r="AF38" s="78">
        <v>14</v>
      </c>
      <c r="AG38" s="78">
        <v>18418668</v>
      </c>
      <c r="AH38" s="78">
        <v>7907</v>
      </c>
      <c r="AI38" s="78">
        <v>13</v>
      </c>
      <c r="AJ38" s="78"/>
      <c r="AK38" s="78" t="s">
        <v>2249</v>
      </c>
      <c r="AL38" s="78" t="s">
        <v>2518</v>
      </c>
      <c r="AM38" s="83" t="s">
        <v>2713</v>
      </c>
      <c r="AN38" s="78"/>
      <c r="AO38" s="80">
        <v>42754.95447916666</v>
      </c>
      <c r="AP38" s="83" t="s">
        <v>2916</v>
      </c>
      <c r="AQ38" s="78" t="b">
        <v>1</v>
      </c>
      <c r="AR38" s="78" t="b">
        <v>0</v>
      </c>
      <c r="AS38" s="78" t="b">
        <v>1</v>
      </c>
      <c r="AT38" s="78" t="s">
        <v>1797</v>
      </c>
      <c r="AU38" s="78">
        <v>10346</v>
      </c>
      <c r="AV38" s="78"/>
      <c r="AW38" s="78" t="b">
        <v>1</v>
      </c>
      <c r="AX38" s="78" t="s">
        <v>3300</v>
      </c>
      <c r="AY38" s="83" t="s">
        <v>3336</v>
      </c>
      <c r="AZ38" s="78" t="s">
        <v>65</v>
      </c>
      <c r="BA38" s="78" t="str">
        <f>REPLACE(INDEX(GroupVertices[Group],MATCH(Vertices[[#This Row],[Vertex]],GroupVertices[Vertex],0)),1,1,"")</f>
        <v>15</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236</v>
      </c>
      <c r="C39" s="65"/>
      <c r="D39" s="65" t="s">
        <v>64</v>
      </c>
      <c r="E39" s="66">
        <v>162.31549162821608</v>
      </c>
      <c r="F39" s="68">
        <v>99.99928298183353</v>
      </c>
      <c r="G39" s="100" t="s">
        <v>1039</v>
      </c>
      <c r="H39" s="65"/>
      <c r="I39" s="69" t="s">
        <v>236</v>
      </c>
      <c r="J39" s="70"/>
      <c r="K39" s="70"/>
      <c r="L39" s="69" t="s">
        <v>3653</v>
      </c>
      <c r="M39" s="73">
        <v>1.2389582542770559</v>
      </c>
      <c r="N39" s="74">
        <v>1167.1533203125</v>
      </c>
      <c r="O39" s="74">
        <v>5489.29052734375</v>
      </c>
      <c r="P39" s="75"/>
      <c r="Q39" s="76"/>
      <c r="R39" s="76"/>
      <c r="S39" s="86"/>
      <c r="T39" s="48">
        <v>1</v>
      </c>
      <c r="U39" s="48">
        <v>1</v>
      </c>
      <c r="V39" s="49">
        <v>0</v>
      </c>
      <c r="W39" s="49">
        <v>0</v>
      </c>
      <c r="X39" s="49">
        <v>0</v>
      </c>
      <c r="Y39" s="49">
        <v>0.999998</v>
      </c>
      <c r="Z39" s="49">
        <v>0</v>
      </c>
      <c r="AA39" s="49" t="s">
        <v>5414</v>
      </c>
      <c r="AB39" s="71">
        <v>39</v>
      </c>
      <c r="AC39" s="71"/>
      <c r="AD39" s="72"/>
      <c r="AE39" s="78" t="s">
        <v>1942</v>
      </c>
      <c r="AF39" s="78">
        <v>2224</v>
      </c>
      <c r="AG39" s="78">
        <v>1432</v>
      </c>
      <c r="AH39" s="78">
        <v>32345</v>
      </c>
      <c r="AI39" s="78">
        <v>1</v>
      </c>
      <c r="AJ39" s="78"/>
      <c r="AK39" s="78" t="s">
        <v>2250</v>
      </c>
      <c r="AL39" s="78"/>
      <c r="AM39" s="83" t="s">
        <v>2714</v>
      </c>
      <c r="AN39" s="78"/>
      <c r="AO39" s="80">
        <v>40052.05637731482</v>
      </c>
      <c r="AP39" s="83" t="s">
        <v>2917</v>
      </c>
      <c r="AQ39" s="78" t="b">
        <v>0</v>
      </c>
      <c r="AR39" s="78" t="b">
        <v>0</v>
      </c>
      <c r="AS39" s="78" t="b">
        <v>1</v>
      </c>
      <c r="AT39" s="78" t="s">
        <v>1797</v>
      </c>
      <c r="AU39" s="78">
        <v>24</v>
      </c>
      <c r="AV39" s="83" t="s">
        <v>3162</v>
      </c>
      <c r="AW39" s="78" t="b">
        <v>0</v>
      </c>
      <c r="AX39" s="78" t="s">
        <v>3300</v>
      </c>
      <c r="AY39" s="83" t="s">
        <v>3337</v>
      </c>
      <c r="AZ39" s="78" t="s">
        <v>66</v>
      </c>
      <c r="BA39" s="78" t="str">
        <f>REPLACE(INDEX(GroupVertices[Group],MATCH(Vertices[[#This Row],[Vertex]],GroupVertices[Vertex],0)),1,1,"")</f>
        <v>1</v>
      </c>
      <c r="BB39" s="48" t="s">
        <v>761</v>
      </c>
      <c r="BC39" s="48" t="s">
        <v>761</v>
      </c>
      <c r="BD39" s="48" t="s">
        <v>859</v>
      </c>
      <c r="BE39" s="48" t="s">
        <v>859</v>
      </c>
      <c r="BF39" s="48"/>
      <c r="BG39" s="48"/>
      <c r="BH39" s="121" t="s">
        <v>1760</v>
      </c>
      <c r="BI39" s="121" t="s">
        <v>1760</v>
      </c>
      <c r="BJ39" s="121" t="s">
        <v>1760</v>
      </c>
      <c r="BK39" s="121" t="s">
        <v>1760</v>
      </c>
      <c r="BL39" s="121">
        <v>0</v>
      </c>
      <c r="BM39" s="124">
        <v>0</v>
      </c>
      <c r="BN39" s="121">
        <v>0</v>
      </c>
      <c r="BO39" s="124">
        <v>0</v>
      </c>
      <c r="BP39" s="121">
        <v>0</v>
      </c>
      <c r="BQ39" s="124">
        <v>0</v>
      </c>
      <c r="BR39" s="121">
        <v>0</v>
      </c>
      <c r="BS39" s="124">
        <v>0</v>
      </c>
      <c r="BT39" s="121">
        <v>0</v>
      </c>
      <c r="BU39" s="2"/>
      <c r="BV39" s="3"/>
      <c r="BW39" s="3"/>
      <c r="BX39" s="3"/>
      <c r="BY39" s="3"/>
    </row>
    <row r="40" spans="1:77" ht="41.45" customHeight="1">
      <c r="A40" s="64" t="s">
        <v>237</v>
      </c>
      <c r="C40" s="65"/>
      <c r="D40" s="65" t="s">
        <v>64</v>
      </c>
      <c r="E40" s="66">
        <v>163.36801226630382</v>
      </c>
      <c r="F40" s="68">
        <v>99.996890917035</v>
      </c>
      <c r="G40" s="100" t="s">
        <v>1040</v>
      </c>
      <c r="H40" s="65"/>
      <c r="I40" s="69" t="s">
        <v>237</v>
      </c>
      <c r="J40" s="70"/>
      <c r="K40" s="70"/>
      <c r="L40" s="69" t="s">
        <v>3654</v>
      </c>
      <c r="M40" s="73">
        <v>2.036153716134963</v>
      </c>
      <c r="N40" s="74">
        <v>778.2568969726562</v>
      </c>
      <c r="O40" s="74">
        <v>4210.27392578125</v>
      </c>
      <c r="P40" s="75"/>
      <c r="Q40" s="76"/>
      <c r="R40" s="76"/>
      <c r="S40" s="86"/>
      <c r="T40" s="48">
        <v>1</v>
      </c>
      <c r="U40" s="48">
        <v>1</v>
      </c>
      <c r="V40" s="49">
        <v>0</v>
      </c>
      <c r="W40" s="49">
        <v>0</v>
      </c>
      <c r="X40" s="49">
        <v>0</v>
      </c>
      <c r="Y40" s="49">
        <v>0.999998</v>
      </c>
      <c r="Z40" s="49">
        <v>0</v>
      </c>
      <c r="AA40" s="49" t="s">
        <v>5414</v>
      </c>
      <c r="AB40" s="71">
        <v>40</v>
      </c>
      <c r="AC40" s="71"/>
      <c r="AD40" s="72"/>
      <c r="AE40" s="78" t="s">
        <v>1943</v>
      </c>
      <c r="AF40" s="78">
        <v>5352</v>
      </c>
      <c r="AG40" s="78">
        <v>6206</v>
      </c>
      <c r="AH40" s="78">
        <v>12107</v>
      </c>
      <c r="AI40" s="78">
        <v>4829</v>
      </c>
      <c r="AJ40" s="78"/>
      <c r="AK40" s="78" t="s">
        <v>2251</v>
      </c>
      <c r="AL40" s="78" t="s">
        <v>2519</v>
      </c>
      <c r="AM40" s="83" t="s">
        <v>2715</v>
      </c>
      <c r="AN40" s="78"/>
      <c r="AO40" s="80">
        <v>40432.83016203704</v>
      </c>
      <c r="AP40" s="83" t="s">
        <v>2918</v>
      </c>
      <c r="AQ40" s="78" t="b">
        <v>1</v>
      </c>
      <c r="AR40" s="78" t="b">
        <v>0</v>
      </c>
      <c r="AS40" s="78" t="b">
        <v>1</v>
      </c>
      <c r="AT40" s="78" t="s">
        <v>1797</v>
      </c>
      <c r="AU40" s="78">
        <v>99</v>
      </c>
      <c r="AV40" s="83" t="s">
        <v>3158</v>
      </c>
      <c r="AW40" s="78" t="b">
        <v>0</v>
      </c>
      <c r="AX40" s="78" t="s">
        <v>3300</v>
      </c>
      <c r="AY40" s="83" t="s">
        <v>3338</v>
      </c>
      <c r="AZ40" s="78" t="s">
        <v>66</v>
      </c>
      <c r="BA40" s="78" t="str">
        <f>REPLACE(INDEX(GroupVertices[Group],MATCH(Vertices[[#This Row],[Vertex]],GroupVertices[Vertex],0)),1,1,"")</f>
        <v>1</v>
      </c>
      <c r="BB40" s="48" t="s">
        <v>762</v>
      </c>
      <c r="BC40" s="48" t="s">
        <v>762</v>
      </c>
      <c r="BD40" s="48" t="s">
        <v>860</v>
      </c>
      <c r="BE40" s="48" t="s">
        <v>860</v>
      </c>
      <c r="BF40" s="48"/>
      <c r="BG40" s="48"/>
      <c r="BH40" s="121" t="s">
        <v>4561</v>
      </c>
      <c r="BI40" s="121" t="s">
        <v>4561</v>
      </c>
      <c r="BJ40" s="121" t="s">
        <v>4762</v>
      </c>
      <c r="BK40" s="121" t="s">
        <v>4762</v>
      </c>
      <c r="BL40" s="121">
        <v>1</v>
      </c>
      <c r="BM40" s="124">
        <v>4</v>
      </c>
      <c r="BN40" s="121">
        <v>0</v>
      </c>
      <c r="BO40" s="124">
        <v>0</v>
      </c>
      <c r="BP40" s="121">
        <v>0</v>
      </c>
      <c r="BQ40" s="124">
        <v>0</v>
      </c>
      <c r="BR40" s="121">
        <v>24</v>
      </c>
      <c r="BS40" s="124">
        <v>96</v>
      </c>
      <c r="BT40" s="121">
        <v>25</v>
      </c>
      <c r="BU40" s="2"/>
      <c r="BV40" s="3"/>
      <c r="BW40" s="3"/>
      <c r="BX40" s="3"/>
      <c r="BY40" s="3"/>
    </row>
    <row r="41" spans="1:77" ht="41.45" customHeight="1">
      <c r="A41" s="64" t="s">
        <v>238</v>
      </c>
      <c r="C41" s="65"/>
      <c r="D41" s="65" t="s">
        <v>64</v>
      </c>
      <c r="E41" s="66">
        <v>163.4961049539303</v>
      </c>
      <c r="F41" s="68">
        <v>99.99659980064456</v>
      </c>
      <c r="G41" s="100" t="s">
        <v>1041</v>
      </c>
      <c r="H41" s="65"/>
      <c r="I41" s="69" t="s">
        <v>238</v>
      </c>
      <c r="J41" s="70"/>
      <c r="K41" s="70"/>
      <c r="L41" s="69" t="s">
        <v>3655</v>
      </c>
      <c r="M41" s="73">
        <v>2.1331731051880514</v>
      </c>
      <c r="N41" s="74">
        <v>1167.1533203125</v>
      </c>
      <c r="O41" s="74">
        <v>4210.27392578125</v>
      </c>
      <c r="P41" s="75"/>
      <c r="Q41" s="76"/>
      <c r="R41" s="76"/>
      <c r="S41" s="86"/>
      <c r="T41" s="48">
        <v>1</v>
      </c>
      <c r="U41" s="48">
        <v>1</v>
      </c>
      <c r="V41" s="49">
        <v>0</v>
      </c>
      <c r="W41" s="49">
        <v>0</v>
      </c>
      <c r="X41" s="49">
        <v>0</v>
      </c>
      <c r="Y41" s="49">
        <v>0.999998</v>
      </c>
      <c r="Z41" s="49">
        <v>0</v>
      </c>
      <c r="AA41" s="49" t="s">
        <v>5414</v>
      </c>
      <c r="AB41" s="71">
        <v>41</v>
      </c>
      <c r="AC41" s="71"/>
      <c r="AD41" s="72"/>
      <c r="AE41" s="78" t="s">
        <v>1944</v>
      </c>
      <c r="AF41" s="78">
        <v>443</v>
      </c>
      <c r="AG41" s="78">
        <v>6787</v>
      </c>
      <c r="AH41" s="78">
        <v>33858</v>
      </c>
      <c r="AI41" s="78">
        <v>916</v>
      </c>
      <c r="AJ41" s="78"/>
      <c r="AK41" s="78" t="s">
        <v>2252</v>
      </c>
      <c r="AL41" s="78" t="s">
        <v>2520</v>
      </c>
      <c r="AM41" s="83" t="s">
        <v>2716</v>
      </c>
      <c r="AN41" s="78"/>
      <c r="AO41" s="80">
        <v>39953.830405092594</v>
      </c>
      <c r="AP41" s="83" t="s">
        <v>2919</v>
      </c>
      <c r="AQ41" s="78" t="b">
        <v>0</v>
      </c>
      <c r="AR41" s="78" t="b">
        <v>0</v>
      </c>
      <c r="AS41" s="78" t="b">
        <v>1</v>
      </c>
      <c r="AT41" s="78" t="s">
        <v>1797</v>
      </c>
      <c r="AU41" s="78">
        <v>174</v>
      </c>
      <c r="AV41" s="83" t="s">
        <v>3163</v>
      </c>
      <c r="AW41" s="78" t="b">
        <v>1</v>
      </c>
      <c r="AX41" s="78" t="s">
        <v>3300</v>
      </c>
      <c r="AY41" s="83" t="s">
        <v>3339</v>
      </c>
      <c r="AZ41" s="78" t="s">
        <v>66</v>
      </c>
      <c r="BA41" s="78" t="str">
        <f>REPLACE(INDEX(GroupVertices[Group],MATCH(Vertices[[#This Row],[Vertex]],GroupVertices[Vertex],0)),1,1,"")</f>
        <v>1</v>
      </c>
      <c r="BB41" s="48" t="s">
        <v>763</v>
      </c>
      <c r="BC41" s="48" t="s">
        <v>763</v>
      </c>
      <c r="BD41" s="48" t="s">
        <v>861</v>
      </c>
      <c r="BE41" s="48" t="s">
        <v>861</v>
      </c>
      <c r="BF41" s="48"/>
      <c r="BG41" s="48"/>
      <c r="BH41" s="121" t="s">
        <v>4562</v>
      </c>
      <c r="BI41" s="121" t="s">
        <v>4562</v>
      </c>
      <c r="BJ41" s="121" t="s">
        <v>4763</v>
      </c>
      <c r="BK41" s="121" t="s">
        <v>4763</v>
      </c>
      <c r="BL41" s="121">
        <v>1</v>
      </c>
      <c r="BM41" s="124">
        <v>5.2631578947368425</v>
      </c>
      <c r="BN41" s="121">
        <v>1</v>
      </c>
      <c r="BO41" s="124">
        <v>5.2631578947368425</v>
      </c>
      <c r="BP41" s="121">
        <v>0</v>
      </c>
      <c r="BQ41" s="124">
        <v>0</v>
      </c>
      <c r="BR41" s="121">
        <v>17</v>
      </c>
      <c r="BS41" s="124">
        <v>89.47368421052632</v>
      </c>
      <c r="BT41" s="121">
        <v>19</v>
      </c>
      <c r="BU41" s="2"/>
      <c r="BV41" s="3"/>
      <c r="BW41" s="3"/>
      <c r="BX41" s="3"/>
      <c r="BY41" s="3"/>
    </row>
    <row r="42" spans="1:77" ht="41.45" customHeight="1">
      <c r="A42" s="64" t="s">
        <v>239</v>
      </c>
      <c r="C42" s="65"/>
      <c r="D42" s="65" t="s">
        <v>64</v>
      </c>
      <c r="E42" s="66">
        <v>170.66731123693825</v>
      </c>
      <c r="F42" s="68">
        <v>99.98030179232829</v>
      </c>
      <c r="G42" s="100" t="s">
        <v>1042</v>
      </c>
      <c r="H42" s="65"/>
      <c r="I42" s="69" t="s">
        <v>239</v>
      </c>
      <c r="J42" s="70"/>
      <c r="K42" s="70"/>
      <c r="L42" s="69" t="s">
        <v>3656</v>
      </c>
      <c r="M42" s="73">
        <v>7.56475601005863</v>
      </c>
      <c r="N42" s="74">
        <v>389.3604736328125</v>
      </c>
      <c r="O42" s="74">
        <v>2931.257568359375</v>
      </c>
      <c r="P42" s="75"/>
      <c r="Q42" s="76"/>
      <c r="R42" s="76"/>
      <c r="S42" s="86"/>
      <c r="T42" s="48">
        <v>1</v>
      </c>
      <c r="U42" s="48">
        <v>1</v>
      </c>
      <c r="V42" s="49">
        <v>0</v>
      </c>
      <c r="W42" s="49">
        <v>0</v>
      </c>
      <c r="X42" s="49">
        <v>0</v>
      </c>
      <c r="Y42" s="49">
        <v>0.999998</v>
      </c>
      <c r="Z42" s="49">
        <v>0</v>
      </c>
      <c r="AA42" s="49" t="s">
        <v>5414</v>
      </c>
      <c r="AB42" s="71">
        <v>42</v>
      </c>
      <c r="AC42" s="71"/>
      <c r="AD42" s="72"/>
      <c r="AE42" s="78" t="s">
        <v>1945</v>
      </c>
      <c r="AF42" s="78">
        <v>5062</v>
      </c>
      <c r="AG42" s="78">
        <v>39314</v>
      </c>
      <c r="AH42" s="78">
        <v>51505</v>
      </c>
      <c r="AI42" s="78">
        <v>1563</v>
      </c>
      <c r="AJ42" s="78"/>
      <c r="AK42" s="78" t="s">
        <v>2253</v>
      </c>
      <c r="AL42" s="78" t="s">
        <v>2521</v>
      </c>
      <c r="AM42" s="83" t="s">
        <v>2717</v>
      </c>
      <c r="AN42" s="78"/>
      <c r="AO42" s="80">
        <v>39863.7521875</v>
      </c>
      <c r="AP42" s="83" t="s">
        <v>2920</v>
      </c>
      <c r="AQ42" s="78" t="b">
        <v>0</v>
      </c>
      <c r="AR42" s="78" t="b">
        <v>0</v>
      </c>
      <c r="AS42" s="78" t="b">
        <v>1</v>
      </c>
      <c r="AT42" s="78" t="s">
        <v>1797</v>
      </c>
      <c r="AU42" s="78">
        <v>441</v>
      </c>
      <c r="AV42" s="83" t="s">
        <v>3162</v>
      </c>
      <c r="AW42" s="78" t="b">
        <v>1</v>
      </c>
      <c r="AX42" s="78" t="s">
        <v>3300</v>
      </c>
      <c r="AY42" s="83" t="s">
        <v>3340</v>
      </c>
      <c r="AZ42" s="78" t="s">
        <v>66</v>
      </c>
      <c r="BA42" s="78" t="str">
        <f>REPLACE(INDEX(GroupVertices[Group],MATCH(Vertices[[#This Row],[Vertex]],GroupVertices[Vertex],0)),1,1,"")</f>
        <v>1</v>
      </c>
      <c r="BB42" s="48" t="s">
        <v>764</v>
      </c>
      <c r="BC42" s="48" t="s">
        <v>764</v>
      </c>
      <c r="BD42" s="48" t="s">
        <v>862</v>
      </c>
      <c r="BE42" s="48" t="s">
        <v>862</v>
      </c>
      <c r="BF42" s="48"/>
      <c r="BG42" s="48"/>
      <c r="BH42" s="121" t="s">
        <v>4563</v>
      </c>
      <c r="BI42" s="121" t="s">
        <v>4563</v>
      </c>
      <c r="BJ42" s="121" t="s">
        <v>4764</v>
      </c>
      <c r="BK42" s="121" t="s">
        <v>4764</v>
      </c>
      <c r="BL42" s="121">
        <v>0</v>
      </c>
      <c r="BM42" s="124">
        <v>0</v>
      </c>
      <c r="BN42" s="121">
        <v>1</v>
      </c>
      <c r="BO42" s="124">
        <v>4.3478260869565215</v>
      </c>
      <c r="BP42" s="121">
        <v>0</v>
      </c>
      <c r="BQ42" s="124">
        <v>0</v>
      </c>
      <c r="BR42" s="121">
        <v>22</v>
      </c>
      <c r="BS42" s="124">
        <v>95.65217391304348</v>
      </c>
      <c r="BT42" s="121">
        <v>23</v>
      </c>
      <c r="BU42" s="2"/>
      <c r="BV42" s="3"/>
      <c r="BW42" s="3"/>
      <c r="BX42" s="3"/>
      <c r="BY42" s="3"/>
    </row>
    <row r="43" spans="1:77" ht="41.45" customHeight="1">
      <c r="A43" s="64" t="s">
        <v>240</v>
      </c>
      <c r="C43" s="65"/>
      <c r="D43" s="65" t="s">
        <v>64</v>
      </c>
      <c r="E43" s="66">
        <v>162.1973200609737</v>
      </c>
      <c r="F43" s="68">
        <v>99.99955155048289</v>
      </c>
      <c r="G43" s="100" t="s">
        <v>1043</v>
      </c>
      <c r="H43" s="65"/>
      <c r="I43" s="69" t="s">
        <v>240</v>
      </c>
      <c r="J43" s="70"/>
      <c r="K43" s="70"/>
      <c r="L43" s="69" t="s">
        <v>3657</v>
      </c>
      <c r="M43" s="73">
        <v>1.1494532757358247</v>
      </c>
      <c r="N43" s="74">
        <v>389.3604736328125</v>
      </c>
      <c r="O43" s="74">
        <v>6128.798828125</v>
      </c>
      <c r="P43" s="75"/>
      <c r="Q43" s="76"/>
      <c r="R43" s="76"/>
      <c r="S43" s="86"/>
      <c r="T43" s="48">
        <v>1</v>
      </c>
      <c r="U43" s="48">
        <v>1</v>
      </c>
      <c r="V43" s="49">
        <v>0</v>
      </c>
      <c r="W43" s="49">
        <v>0</v>
      </c>
      <c r="X43" s="49">
        <v>0</v>
      </c>
      <c r="Y43" s="49">
        <v>0.999998</v>
      </c>
      <c r="Z43" s="49">
        <v>0</v>
      </c>
      <c r="AA43" s="49" t="s">
        <v>5414</v>
      </c>
      <c r="AB43" s="71">
        <v>43</v>
      </c>
      <c r="AC43" s="71"/>
      <c r="AD43" s="72"/>
      <c r="AE43" s="78" t="s">
        <v>240</v>
      </c>
      <c r="AF43" s="78">
        <v>1936</v>
      </c>
      <c r="AG43" s="78">
        <v>896</v>
      </c>
      <c r="AH43" s="78">
        <v>12979</v>
      </c>
      <c r="AI43" s="78">
        <v>8782</v>
      </c>
      <c r="AJ43" s="78"/>
      <c r="AK43" s="78" t="s">
        <v>2254</v>
      </c>
      <c r="AL43" s="78" t="s">
        <v>2522</v>
      </c>
      <c r="AM43" s="78"/>
      <c r="AN43" s="78"/>
      <c r="AO43" s="80">
        <v>39800.72956018519</v>
      </c>
      <c r="AP43" s="78"/>
      <c r="AQ43" s="78" t="b">
        <v>1</v>
      </c>
      <c r="AR43" s="78" t="b">
        <v>0</v>
      </c>
      <c r="AS43" s="78" t="b">
        <v>0</v>
      </c>
      <c r="AT43" s="78" t="s">
        <v>1797</v>
      </c>
      <c r="AU43" s="78">
        <v>24</v>
      </c>
      <c r="AV43" s="83" t="s">
        <v>3158</v>
      </c>
      <c r="AW43" s="78" t="b">
        <v>0</v>
      </c>
      <c r="AX43" s="78" t="s">
        <v>3300</v>
      </c>
      <c r="AY43" s="83" t="s">
        <v>3341</v>
      </c>
      <c r="AZ43" s="78" t="s">
        <v>66</v>
      </c>
      <c r="BA43" s="78" t="str">
        <f>REPLACE(INDEX(GroupVertices[Group],MATCH(Vertices[[#This Row],[Vertex]],GroupVertices[Vertex],0)),1,1,"")</f>
        <v>1</v>
      </c>
      <c r="BB43" s="48" t="s">
        <v>753</v>
      </c>
      <c r="BC43" s="48" t="s">
        <v>753</v>
      </c>
      <c r="BD43" s="48" t="s">
        <v>852</v>
      </c>
      <c r="BE43" s="48" t="s">
        <v>852</v>
      </c>
      <c r="BF43" s="48"/>
      <c r="BG43" s="48"/>
      <c r="BH43" s="121" t="s">
        <v>4564</v>
      </c>
      <c r="BI43" s="121" t="s">
        <v>4564</v>
      </c>
      <c r="BJ43" s="121" t="s">
        <v>4765</v>
      </c>
      <c r="BK43" s="121" t="s">
        <v>4765</v>
      </c>
      <c r="BL43" s="121">
        <v>0</v>
      </c>
      <c r="BM43" s="124">
        <v>0</v>
      </c>
      <c r="BN43" s="121">
        <v>3</v>
      </c>
      <c r="BO43" s="124">
        <v>10.714285714285714</v>
      </c>
      <c r="BP43" s="121">
        <v>0</v>
      </c>
      <c r="BQ43" s="124">
        <v>0</v>
      </c>
      <c r="BR43" s="121">
        <v>25</v>
      </c>
      <c r="BS43" s="124">
        <v>89.28571428571429</v>
      </c>
      <c r="BT43" s="121">
        <v>28</v>
      </c>
      <c r="BU43" s="2"/>
      <c r="BV43" s="3"/>
      <c r="BW43" s="3"/>
      <c r="BX43" s="3"/>
      <c r="BY43" s="3"/>
    </row>
    <row r="44" spans="1:77" ht="41.45" customHeight="1">
      <c r="A44" s="64" t="s">
        <v>241</v>
      </c>
      <c r="C44" s="65"/>
      <c r="D44" s="65" t="s">
        <v>64</v>
      </c>
      <c r="E44" s="66">
        <v>162.4124981386389</v>
      </c>
      <c r="F44" s="68">
        <v>99.99906251503182</v>
      </c>
      <c r="G44" s="100" t="s">
        <v>1044</v>
      </c>
      <c r="H44" s="65"/>
      <c r="I44" s="69" t="s">
        <v>241</v>
      </c>
      <c r="J44" s="70"/>
      <c r="K44" s="70"/>
      <c r="L44" s="69" t="s">
        <v>3658</v>
      </c>
      <c r="M44" s="73">
        <v>1.312432490392992</v>
      </c>
      <c r="N44" s="74">
        <v>5345.8212890625</v>
      </c>
      <c r="O44" s="74">
        <v>9296.9970703125</v>
      </c>
      <c r="P44" s="75"/>
      <c r="Q44" s="76"/>
      <c r="R44" s="76"/>
      <c r="S44" s="86"/>
      <c r="T44" s="48">
        <v>0</v>
      </c>
      <c r="U44" s="48">
        <v>2</v>
      </c>
      <c r="V44" s="49">
        <v>6</v>
      </c>
      <c r="W44" s="49">
        <v>0.166667</v>
      </c>
      <c r="X44" s="49">
        <v>0</v>
      </c>
      <c r="Y44" s="49">
        <v>1.062993</v>
      </c>
      <c r="Z44" s="49">
        <v>0</v>
      </c>
      <c r="AA44" s="49">
        <v>0</v>
      </c>
      <c r="AB44" s="71">
        <v>44</v>
      </c>
      <c r="AC44" s="71"/>
      <c r="AD44" s="72"/>
      <c r="AE44" s="78" t="s">
        <v>1946</v>
      </c>
      <c r="AF44" s="78">
        <v>2125</v>
      </c>
      <c r="AG44" s="78">
        <v>1872</v>
      </c>
      <c r="AH44" s="78">
        <v>28959</v>
      </c>
      <c r="AI44" s="78">
        <v>66</v>
      </c>
      <c r="AJ44" s="78"/>
      <c r="AK44" s="78" t="s">
        <v>2255</v>
      </c>
      <c r="AL44" s="78"/>
      <c r="AM44" s="78"/>
      <c r="AN44" s="78"/>
      <c r="AO44" s="80">
        <v>39851.37059027778</v>
      </c>
      <c r="AP44" s="78"/>
      <c r="AQ44" s="78" t="b">
        <v>0</v>
      </c>
      <c r="AR44" s="78" t="b">
        <v>0</v>
      </c>
      <c r="AS44" s="78" t="b">
        <v>1</v>
      </c>
      <c r="AT44" s="78" t="s">
        <v>1797</v>
      </c>
      <c r="AU44" s="78">
        <v>175</v>
      </c>
      <c r="AV44" s="83" t="s">
        <v>3158</v>
      </c>
      <c r="AW44" s="78" t="b">
        <v>0</v>
      </c>
      <c r="AX44" s="78" t="s">
        <v>3300</v>
      </c>
      <c r="AY44" s="83" t="s">
        <v>3342</v>
      </c>
      <c r="AZ44" s="78" t="s">
        <v>66</v>
      </c>
      <c r="BA44" s="78" t="str">
        <f>REPLACE(INDEX(GroupVertices[Group],MATCH(Vertices[[#This Row],[Vertex]],GroupVertices[Vertex],0)),1,1,"")</f>
        <v>14</v>
      </c>
      <c r="BB44" s="48"/>
      <c r="BC44" s="48"/>
      <c r="BD44" s="48"/>
      <c r="BE44" s="48"/>
      <c r="BF44" s="48"/>
      <c r="BG44" s="48"/>
      <c r="BH44" s="121" t="s">
        <v>4565</v>
      </c>
      <c r="BI44" s="121" t="s">
        <v>4565</v>
      </c>
      <c r="BJ44" s="121" t="s">
        <v>4766</v>
      </c>
      <c r="BK44" s="121" t="s">
        <v>4766</v>
      </c>
      <c r="BL44" s="121">
        <v>0</v>
      </c>
      <c r="BM44" s="124">
        <v>0</v>
      </c>
      <c r="BN44" s="121">
        <v>1</v>
      </c>
      <c r="BO44" s="124">
        <v>14.285714285714286</v>
      </c>
      <c r="BP44" s="121">
        <v>0</v>
      </c>
      <c r="BQ44" s="124">
        <v>0</v>
      </c>
      <c r="BR44" s="121">
        <v>6</v>
      </c>
      <c r="BS44" s="124">
        <v>85.71428571428571</v>
      </c>
      <c r="BT44" s="121">
        <v>7</v>
      </c>
      <c r="BU44" s="2"/>
      <c r="BV44" s="3"/>
      <c r="BW44" s="3"/>
      <c r="BX44" s="3"/>
      <c r="BY44" s="3"/>
    </row>
    <row r="45" spans="1:77" ht="41.45" customHeight="1">
      <c r="A45" s="64" t="s">
        <v>447</v>
      </c>
      <c r="C45" s="65"/>
      <c r="D45" s="65" t="s">
        <v>64</v>
      </c>
      <c r="E45" s="66">
        <v>162.00242516276057</v>
      </c>
      <c r="F45" s="68">
        <v>99.99999448832996</v>
      </c>
      <c r="G45" s="100" t="s">
        <v>1062</v>
      </c>
      <c r="H45" s="65"/>
      <c r="I45" s="69" t="s">
        <v>447</v>
      </c>
      <c r="J45" s="70"/>
      <c r="K45" s="70"/>
      <c r="L45" s="69" t="s">
        <v>3659</v>
      </c>
      <c r="M45" s="73">
        <v>1.0018368559028985</v>
      </c>
      <c r="N45" s="74">
        <v>5126.19287109375</v>
      </c>
      <c r="O45" s="74">
        <v>9646.09375</v>
      </c>
      <c r="P45" s="75"/>
      <c r="Q45" s="76"/>
      <c r="R45" s="76"/>
      <c r="S45" s="86"/>
      <c r="T45" s="48">
        <v>1</v>
      </c>
      <c r="U45" s="48">
        <v>0</v>
      </c>
      <c r="V45" s="49">
        <v>0</v>
      </c>
      <c r="W45" s="49">
        <v>0.111111</v>
      </c>
      <c r="X45" s="49">
        <v>0</v>
      </c>
      <c r="Y45" s="49">
        <v>0.601772</v>
      </c>
      <c r="Z45" s="49">
        <v>0</v>
      </c>
      <c r="AA45" s="49">
        <v>0</v>
      </c>
      <c r="AB45" s="71">
        <v>45</v>
      </c>
      <c r="AC45" s="71"/>
      <c r="AD45" s="72"/>
      <c r="AE45" s="78" t="s">
        <v>1947</v>
      </c>
      <c r="AF45" s="78">
        <v>70</v>
      </c>
      <c r="AG45" s="78">
        <v>12</v>
      </c>
      <c r="AH45" s="78">
        <v>626</v>
      </c>
      <c r="AI45" s="78">
        <v>678</v>
      </c>
      <c r="AJ45" s="78"/>
      <c r="AK45" s="78"/>
      <c r="AL45" s="78"/>
      <c r="AM45" s="78"/>
      <c r="AN45" s="78"/>
      <c r="AO45" s="80">
        <v>43092.32697916667</v>
      </c>
      <c r="AP45" s="78"/>
      <c r="AQ45" s="78" t="b">
        <v>1</v>
      </c>
      <c r="AR45" s="78" t="b">
        <v>1</v>
      </c>
      <c r="AS45" s="78" t="b">
        <v>1</v>
      </c>
      <c r="AT45" s="78" t="s">
        <v>3154</v>
      </c>
      <c r="AU45" s="78">
        <v>0</v>
      </c>
      <c r="AV45" s="78"/>
      <c r="AW45" s="78" t="b">
        <v>0</v>
      </c>
      <c r="AX45" s="78" t="s">
        <v>3300</v>
      </c>
      <c r="AY45" s="83" t="s">
        <v>3343</v>
      </c>
      <c r="AZ45" s="78" t="s">
        <v>65</v>
      </c>
      <c r="BA45" s="78" t="str">
        <f>REPLACE(INDEX(GroupVertices[Group],MATCH(Vertices[[#This Row],[Vertex]],GroupVertices[Vertex],0)),1,1,"")</f>
        <v>14</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242</v>
      </c>
      <c r="C46" s="65"/>
      <c r="D46" s="65" t="s">
        <v>64</v>
      </c>
      <c r="E46" s="66">
        <v>162.03373180930612</v>
      </c>
      <c r="F46" s="68">
        <v>99.99992333768031</v>
      </c>
      <c r="G46" s="100" t="s">
        <v>1045</v>
      </c>
      <c r="H46" s="65"/>
      <c r="I46" s="69" t="s">
        <v>242</v>
      </c>
      <c r="J46" s="70"/>
      <c r="K46" s="70"/>
      <c r="L46" s="69" t="s">
        <v>3660</v>
      </c>
      <c r="M46" s="73">
        <v>1.025548995740314</v>
      </c>
      <c r="N46" s="74">
        <v>8364.9853515625</v>
      </c>
      <c r="O46" s="74">
        <v>4467.2001953125</v>
      </c>
      <c r="P46" s="75"/>
      <c r="Q46" s="76"/>
      <c r="R46" s="76"/>
      <c r="S46" s="86"/>
      <c r="T46" s="48">
        <v>2</v>
      </c>
      <c r="U46" s="48">
        <v>1</v>
      </c>
      <c r="V46" s="49">
        <v>0</v>
      </c>
      <c r="W46" s="49">
        <v>1</v>
      </c>
      <c r="X46" s="49">
        <v>0</v>
      </c>
      <c r="Y46" s="49">
        <v>1.298243</v>
      </c>
      <c r="Z46" s="49">
        <v>0</v>
      </c>
      <c r="AA46" s="49">
        <v>0</v>
      </c>
      <c r="AB46" s="71">
        <v>46</v>
      </c>
      <c r="AC46" s="71"/>
      <c r="AD46" s="72"/>
      <c r="AE46" s="78" t="s">
        <v>1948</v>
      </c>
      <c r="AF46" s="78">
        <v>265</v>
      </c>
      <c r="AG46" s="78">
        <v>154</v>
      </c>
      <c r="AH46" s="78">
        <v>900</v>
      </c>
      <c r="AI46" s="78">
        <v>685</v>
      </c>
      <c r="AJ46" s="78"/>
      <c r="AK46" s="78" t="s">
        <v>2256</v>
      </c>
      <c r="AL46" s="78" t="s">
        <v>2523</v>
      </c>
      <c r="AM46" s="83" t="s">
        <v>2718</v>
      </c>
      <c r="AN46" s="78"/>
      <c r="AO46" s="80">
        <v>41351.75653935185</v>
      </c>
      <c r="AP46" s="83" t="s">
        <v>2921</v>
      </c>
      <c r="AQ46" s="78" t="b">
        <v>0</v>
      </c>
      <c r="AR46" s="78" t="b">
        <v>0</v>
      </c>
      <c r="AS46" s="78" t="b">
        <v>0</v>
      </c>
      <c r="AT46" s="78" t="s">
        <v>1797</v>
      </c>
      <c r="AU46" s="78">
        <v>14</v>
      </c>
      <c r="AV46" s="83" t="s">
        <v>3158</v>
      </c>
      <c r="AW46" s="78" t="b">
        <v>0</v>
      </c>
      <c r="AX46" s="78" t="s">
        <v>3300</v>
      </c>
      <c r="AY46" s="83" t="s">
        <v>3344</v>
      </c>
      <c r="AZ46" s="78" t="s">
        <v>66</v>
      </c>
      <c r="BA46" s="78" t="str">
        <f>REPLACE(INDEX(GroupVertices[Group],MATCH(Vertices[[#This Row],[Vertex]],GroupVertices[Vertex],0)),1,1,"")</f>
        <v>66</v>
      </c>
      <c r="BB46" s="48" t="s">
        <v>765</v>
      </c>
      <c r="BC46" s="48" t="s">
        <v>765</v>
      </c>
      <c r="BD46" s="48" t="s">
        <v>856</v>
      </c>
      <c r="BE46" s="48" t="s">
        <v>856</v>
      </c>
      <c r="BF46" s="48" t="s">
        <v>927</v>
      </c>
      <c r="BG46" s="48" t="s">
        <v>927</v>
      </c>
      <c r="BH46" s="121" t="s">
        <v>4566</v>
      </c>
      <c r="BI46" s="121" t="s">
        <v>4566</v>
      </c>
      <c r="BJ46" s="121" t="s">
        <v>4767</v>
      </c>
      <c r="BK46" s="121" t="s">
        <v>4767</v>
      </c>
      <c r="BL46" s="121">
        <v>1</v>
      </c>
      <c r="BM46" s="124">
        <v>4</v>
      </c>
      <c r="BN46" s="121">
        <v>2</v>
      </c>
      <c r="BO46" s="124">
        <v>8</v>
      </c>
      <c r="BP46" s="121">
        <v>0</v>
      </c>
      <c r="BQ46" s="124">
        <v>0</v>
      </c>
      <c r="BR46" s="121">
        <v>22</v>
      </c>
      <c r="BS46" s="124">
        <v>88</v>
      </c>
      <c r="BT46" s="121">
        <v>25</v>
      </c>
      <c r="BU46" s="2"/>
      <c r="BV46" s="3"/>
      <c r="BW46" s="3"/>
      <c r="BX46" s="3"/>
      <c r="BY46" s="3"/>
    </row>
    <row r="47" spans="1:77" ht="41.45" customHeight="1">
      <c r="A47" s="64" t="s">
        <v>243</v>
      </c>
      <c r="C47" s="65"/>
      <c r="D47" s="65" t="s">
        <v>64</v>
      </c>
      <c r="E47" s="66">
        <v>162.21407573095584</v>
      </c>
      <c r="F47" s="68">
        <v>99.9995134698535</v>
      </c>
      <c r="G47" s="100" t="s">
        <v>1046</v>
      </c>
      <c r="H47" s="65"/>
      <c r="I47" s="69" t="s">
        <v>243</v>
      </c>
      <c r="J47" s="70"/>
      <c r="K47" s="70"/>
      <c r="L47" s="69" t="s">
        <v>3661</v>
      </c>
      <c r="M47" s="73">
        <v>1.16214428015585</v>
      </c>
      <c r="N47" s="74">
        <v>8364.9853515625</v>
      </c>
      <c r="O47" s="74">
        <v>4155.466796875</v>
      </c>
      <c r="P47" s="75"/>
      <c r="Q47" s="76"/>
      <c r="R47" s="76"/>
      <c r="S47" s="86"/>
      <c r="T47" s="48">
        <v>0</v>
      </c>
      <c r="U47" s="48">
        <v>1</v>
      </c>
      <c r="V47" s="49">
        <v>0</v>
      </c>
      <c r="W47" s="49">
        <v>1</v>
      </c>
      <c r="X47" s="49">
        <v>0</v>
      </c>
      <c r="Y47" s="49">
        <v>0.701753</v>
      </c>
      <c r="Z47" s="49">
        <v>0</v>
      </c>
      <c r="AA47" s="49">
        <v>0</v>
      </c>
      <c r="AB47" s="71">
        <v>47</v>
      </c>
      <c r="AC47" s="71"/>
      <c r="AD47" s="72"/>
      <c r="AE47" s="78" t="s">
        <v>1949</v>
      </c>
      <c r="AF47" s="78">
        <v>1817</v>
      </c>
      <c r="AG47" s="78">
        <v>972</v>
      </c>
      <c r="AH47" s="78">
        <v>695</v>
      </c>
      <c r="AI47" s="78">
        <v>615</v>
      </c>
      <c r="AJ47" s="78"/>
      <c r="AK47" s="78" t="s">
        <v>2257</v>
      </c>
      <c r="AL47" s="78" t="s">
        <v>2524</v>
      </c>
      <c r="AM47" s="83" t="s">
        <v>2719</v>
      </c>
      <c r="AN47" s="78"/>
      <c r="AO47" s="80">
        <v>42782.54101851852</v>
      </c>
      <c r="AP47" s="83" t="s">
        <v>2922</v>
      </c>
      <c r="AQ47" s="78" t="b">
        <v>0</v>
      </c>
      <c r="AR47" s="78" t="b">
        <v>0</v>
      </c>
      <c r="AS47" s="78" t="b">
        <v>0</v>
      </c>
      <c r="AT47" s="78" t="s">
        <v>1797</v>
      </c>
      <c r="AU47" s="78">
        <v>16</v>
      </c>
      <c r="AV47" s="83" t="s">
        <v>3158</v>
      </c>
      <c r="AW47" s="78" t="b">
        <v>0</v>
      </c>
      <c r="AX47" s="78" t="s">
        <v>3300</v>
      </c>
      <c r="AY47" s="83" t="s">
        <v>3345</v>
      </c>
      <c r="AZ47" s="78" t="s">
        <v>66</v>
      </c>
      <c r="BA47" s="78" t="str">
        <f>REPLACE(INDEX(GroupVertices[Group],MATCH(Vertices[[#This Row],[Vertex]],GroupVertices[Vertex],0)),1,1,"")</f>
        <v>66</v>
      </c>
      <c r="BB47" s="48"/>
      <c r="BC47" s="48"/>
      <c r="BD47" s="48"/>
      <c r="BE47" s="48"/>
      <c r="BF47" s="48" t="s">
        <v>928</v>
      </c>
      <c r="BG47" s="48" t="s">
        <v>928</v>
      </c>
      <c r="BH47" s="121" t="s">
        <v>4567</v>
      </c>
      <c r="BI47" s="121" t="s">
        <v>4567</v>
      </c>
      <c r="BJ47" s="121" t="s">
        <v>4768</v>
      </c>
      <c r="BK47" s="121" t="s">
        <v>4768</v>
      </c>
      <c r="BL47" s="121">
        <v>1</v>
      </c>
      <c r="BM47" s="124">
        <v>6.25</v>
      </c>
      <c r="BN47" s="121">
        <v>1</v>
      </c>
      <c r="BO47" s="124">
        <v>6.25</v>
      </c>
      <c r="BP47" s="121">
        <v>0</v>
      </c>
      <c r="BQ47" s="124">
        <v>0</v>
      </c>
      <c r="BR47" s="121">
        <v>14</v>
      </c>
      <c r="BS47" s="124">
        <v>87.5</v>
      </c>
      <c r="BT47" s="121">
        <v>16</v>
      </c>
      <c r="BU47" s="2"/>
      <c r="BV47" s="3"/>
      <c r="BW47" s="3"/>
      <c r="BX47" s="3"/>
      <c r="BY47" s="3"/>
    </row>
    <row r="48" spans="1:77" ht="41.45" customHeight="1">
      <c r="A48" s="64" t="s">
        <v>244</v>
      </c>
      <c r="C48" s="65"/>
      <c r="D48" s="65" t="s">
        <v>64</v>
      </c>
      <c r="E48" s="66">
        <v>162.03439321733174</v>
      </c>
      <c r="F48" s="68">
        <v>99.99992183449757</v>
      </c>
      <c r="G48" s="100" t="s">
        <v>1047</v>
      </c>
      <c r="H48" s="65"/>
      <c r="I48" s="69" t="s">
        <v>244</v>
      </c>
      <c r="J48" s="70"/>
      <c r="K48" s="70"/>
      <c r="L48" s="69" t="s">
        <v>3662</v>
      </c>
      <c r="M48" s="73">
        <v>1.0260499564411045</v>
      </c>
      <c r="N48" s="74">
        <v>1944.946044921875</v>
      </c>
      <c r="O48" s="74">
        <v>8047.32421875</v>
      </c>
      <c r="P48" s="75"/>
      <c r="Q48" s="76"/>
      <c r="R48" s="76"/>
      <c r="S48" s="86"/>
      <c r="T48" s="48">
        <v>1</v>
      </c>
      <c r="U48" s="48">
        <v>1</v>
      </c>
      <c r="V48" s="49">
        <v>0</v>
      </c>
      <c r="W48" s="49">
        <v>0</v>
      </c>
      <c r="X48" s="49">
        <v>0</v>
      </c>
      <c r="Y48" s="49">
        <v>0.999998</v>
      </c>
      <c r="Z48" s="49">
        <v>0</v>
      </c>
      <c r="AA48" s="49" t="s">
        <v>5414</v>
      </c>
      <c r="AB48" s="71">
        <v>48</v>
      </c>
      <c r="AC48" s="71"/>
      <c r="AD48" s="72"/>
      <c r="AE48" s="78" t="s">
        <v>1950</v>
      </c>
      <c r="AF48" s="78">
        <v>156</v>
      </c>
      <c r="AG48" s="78">
        <v>157</v>
      </c>
      <c r="AH48" s="78">
        <v>1195</v>
      </c>
      <c r="AI48" s="78">
        <v>66</v>
      </c>
      <c r="AJ48" s="78"/>
      <c r="AK48" s="78" t="s">
        <v>2258</v>
      </c>
      <c r="AL48" s="78" t="s">
        <v>2525</v>
      </c>
      <c r="AM48" s="83" t="s">
        <v>2720</v>
      </c>
      <c r="AN48" s="78"/>
      <c r="AO48" s="80">
        <v>40451.46356481482</v>
      </c>
      <c r="AP48" s="83" t="s">
        <v>2923</v>
      </c>
      <c r="AQ48" s="78" t="b">
        <v>1</v>
      </c>
      <c r="AR48" s="78" t="b">
        <v>0</v>
      </c>
      <c r="AS48" s="78" t="b">
        <v>1</v>
      </c>
      <c r="AT48" s="78" t="s">
        <v>1797</v>
      </c>
      <c r="AU48" s="78">
        <v>2</v>
      </c>
      <c r="AV48" s="83" t="s">
        <v>3158</v>
      </c>
      <c r="AW48" s="78" t="b">
        <v>0</v>
      </c>
      <c r="AX48" s="78" t="s">
        <v>3300</v>
      </c>
      <c r="AY48" s="83" t="s">
        <v>3346</v>
      </c>
      <c r="AZ48" s="78" t="s">
        <v>66</v>
      </c>
      <c r="BA48" s="78" t="str">
        <f>REPLACE(INDEX(GroupVertices[Group],MATCH(Vertices[[#This Row],[Vertex]],GroupVertices[Vertex],0)),1,1,"")</f>
        <v>1</v>
      </c>
      <c r="BB48" s="48" t="s">
        <v>766</v>
      </c>
      <c r="BC48" s="48" t="s">
        <v>766</v>
      </c>
      <c r="BD48" s="48" t="s">
        <v>855</v>
      </c>
      <c r="BE48" s="48" t="s">
        <v>855</v>
      </c>
      <c r="BF48" s="48"/>
      <c r="BG48" s="48"/>
      <c r="BH48" s="121" t="s">
        <v>4550</v>
      </c>
      <c r="BI48" s="121" t="s">
        <v>4550</v>
      </c>
      <c r="BJ48" s="121" t="s">
        <v>4365</v>
      </c>
      <c r="BK48" s="121" t="s">
        <v>4365</v>
      </c>
      <c r="BL48" s="121">
        <v>0</v>
      </c>
      <c r="BM48" s="124">
        <v>0</v>
      </c>
      <c r="BN48" s="121">
        <v>1</v>
      </c>
      <c r="BO48" s="124">
        <v>11.11111111111111</v>
      </c>
      <c r="BP48" s="121">
        <v>0</v>
      </c>
      <c r="BQ48" s="124">
        <v>0</v>
      </c>
      <c r="BR48" s="121">
        <v>8</v>
      </c>
      <c r="BS48" s="124">
        <v>88.88888888888889</v>
      </c>
      <c r="BT48" s="121">
        <v>9</v>
      </c>
      <c r="BU48" s="2"/>
      <c r="BV48" s="3"/>
      <c r="BW48" s="3"/>
      <c r="BX48" s="3"/>
      <c r="BY48" s="3"/>
    </row>
    <row r="49" spans="1:77" ht="41.45" customHeight="1">
      <c r="A49" s="64" t="s">
        <v>245</v>
      </c>
      <c r="C49" s="65"/>
      <c r="D49" s="65" t="s">
        <v>64</v>
      </c>
      <c r="E49" s="66">
        <v>162.15234431523223</v>
      </c>
      <c r="F49" s="68">
        <v>99.99965376690913</v>
      </c>
      <c r="G49" s="100" t="s">
        <v>1048</v>
      </c>
      <c r="H49" s="65"/>
      <c r="I49" s="69" t="s">
        <v>245</v>
      </c>
      <c r="J49" s="70"/>
      <c r="K49" s="70"/>
      <c r="L49" s="69" t="s">
        <v>3663</v>
      </c>
      <c r="M49" s="73">
        <v>1.1153879480820725</v>
      </c>
      <c r="N49" s="74">
        <v>2722.739013671875</v>
      </c>
      <c r="O49" s="74">
        <v>6768.30712890625</v>
      </c>
      <c r="P49" s="75"/>
      <c r="Q49" s="76"/>
      <c r="R49" s="76"/>
      <c r="S49" s="86"/>
      <c r="T49" s="48">
        <v>1</v>
      </c>
      <c r="U49" s="48">
        <v>1</v>
      </c>
      <c r="V49" s="49">
        <v>0</v>
      </c>
      <c r="W49" s="49">
        <v>0</v>
      </c>
      <c r="X49" s="49">
        <v>0</v>
      </c>
      <c r="Y49" s="49">
        <v>0.999998</v>
      </c>
      <c r="Z49" s="49">
        <v>0</v>
      </c>
      <c r="AA49" s="49" t="s">
        <v>5414</v>
      </c>
      <c r="AB49" s="71">
        <v>49</v>
      </c>
      <c r="AC49" s="71"/>
      <c r="AD49" s="72"/>
      <c r="AE49" s="78" t="s">
        <v>1951</v>
      </c>
      <c r="AF49" s="78">
        <v>285</v>
      </c>
      <c r="AG49" s="78">
        <v>692</v>
      </c>
      <c r="AH49" s="78">
        <v>6259</v>
      </c>
      <c r="AI49" s="78">
        <v>1932</v>
      </c>
      <c r="AJ49" s="78"/>
      <c r="AK49" s="78" t="s">
        <v>2259</v>
      </c>
      <c r="AL49" s="78" t="s">
        <v>2526</v>
      </c>
      <c r="AM49" s="78"/>
      <c r="AN49" s="78"/>
      <c r="AO49" s="80">
        <v>40116.01225694444</v>
      </c>
      <c r="AP49" s="83" t="s">
        <v>2924</v>
      </c>
      <c r="AQ49" s="78" t="b">
        <v>0</v>
      </c>
      <c r="AR49" s="78" t="b">
        <v>0</v>
      </c>
      <c r="AS49" s="78" t="b">
        <v>0</v>
      </c>
      <c r="AT49" s="78" t="s">
        <v>1797</v>
      </c>
      <c r="AU49" s="78">
        <v>31</v>
      </c>
      <c r="AV49" s="83" t="s">
        <v>3159</v>
      </c>
      <c r="AW49" s="78" t="b">
        <v>0</v>
      </c>
      <c r="AX49" s="78" t="s">
        <v>3300</v>
      </c>
      <c r="AY49" s="83" t="s">
        <v>3347</v>
      </c>
      <c r="AZ49" s="78" t="s">
        <v>66</v>
      </c>
      <c r="BA49" s="78" t="str">
        <f>REPLACE(INDEX(GroupVertices[Group],MATCH(Vertices[[#This Row],[Vertex]],GroupVertices[Vertex],0)),1,1,"")</f>
        <v>1</v>
      </c>
      <c r="BB49" s="48" t="s">
        <v>767</v>
      </c>
      <c r="BC49" s="48" t="s">
        <v>767</v>
      </c>
      <c r="BD49" s="48" t="s">
        <v>863</v>
      </c>
      <c r="BE49" s="48" t="s">
        <v>863</v>
      </c>
      <c r="BF49" s="48"/>
      <c r="BG49" s="48"/>
      <c r="BH49" s="121" t="s">
        <v>4568</v>
      </c>
      <c r="BI49" s="121" t="s">
        <v>4568</v>
      </c>
      <c r="BJ49" s="121" t="s">
        <v>4769</v>
      </c>
      <c r="BK49" s="121" t="s">
        <v>4769</v>
      </c>
      <c r="BL49" s="121">
        <v>0</v>
      </c>
      <c r="BM49" s="124">
        <v>0</v>
      </c>
      <c r="BN49" s="121">
        <v>0</v>
      </c>
      <c r="BO49" s="124">
        <v>0</v>
      </c>
      <c r="BP49" s="121">
        <v>0</v>
      </c>
      <c r="BQ49" s="124">
        <v>0</v>
      </c>
      <c r="BR49" s="121">
        <v>10</v>
      </c>
      <c r="BS49" s="124">
        <v>100</v>
      </c>
      <c r="BT49" s="121">
        <v>10</v>
      </c>
      <c r="BU49" s="2"/>
      <c r="BV49" s="3"/>
      <c r="BW49" s="3"/>
      <c r="BX49" s="3"/>
      <c r="BY49" s="3"/>
    </row>
    <row r="50" spans="1:77" ht="41.45" customHeight="1">
      <c r="A50" s="64" t="s">
        <v>246</v>
      </c>
      <c r="C50" s="65"/>
      <c r="D50" s="65" t="s">
        <v>64</v>
      </c>
      <c r="E50" s="66">
        <v>162.31086177203682</v>
      </c>
      <c r="F50" s="68">
        <v>99.99929350411271</v>
      </c>
      <c r="G50" s="100" t="s">
        <v>1049</v>
      </c>
      <c r="H50" s="65"/>
      <c r="I50" s="69" t="s">
        <v>246</v>
      </c>
      <c r="J50" s="70"/>
      <c r="K50" s="70"/>
      <c r="L50" s="69" t="s">
        <v>3664</v>
      </c>
      <c r="M50" s="73">
        <v>1.2354515293715227</v>
      </c>
      <c r="N50" s="74">
        <v>1289.590576171875</v>
      </c>
      <c r="O50" s="74">
        <v>1774.150390625</v>
      </c>
      <c r="P50" s="75"/>
      <c r="Q50" s="76"/>
      <c r="R50" s="76"/>
      <c r="S50" s="86"/>
      <c r="T50" s="48">
        <v>0</v>
      </c>
      <c r="U50" s="48">
        <v>2</v>
      </c>
      <c r="V50" s="49">
        <v>0</v>
      </c>
      <c r="W50" s="49">
        <v>0.021739</v>
      </c>
      <c r="X50" s="49">
        <v>0.051064</v>
      </c>
      <c r="Y50" s="49">
        <v>0.64249</v>
      </c>
      <c r="Z50" s="49">
        <v>1</v>
      </c>
      <c r="AA50" s="49">
        <v>0</v>
      </c>
      <c r="AB50" s="71">
        <v>50</v>
      </c>
      <c r="AC50" s="71"/>
      <c r="AD50" s="72"/>
      <c r="AE50" s="78" t="s">
        <v>1952</v>
      </c>
      <c r="AF50" s="78">
        <v>2266</v>
      </c>
      <c r="AG50" s="78">
        <v>1411</v>
      </c>
      <c r="AH50" s="78">
        <v>1288</v>
      </c>
      <c r="AI50" s="78">
        <v>1361</v>
      </c>
      <c r="AJ50" s="78"/>
      <c r="AK50" s="78" t="s">
        <v>2260</v>
      </c>
      <c r="AL50" s="78"/>
      <c r="AM50" s="78"/>
      <c r="AN50" s="78"/>
      <c r="AO50" s="80">
        <v>42194.95347222222</v>
      </c>
      <c r="AP50" s="83" t="s">
        <v>2925</v>
      </c>
      <c r="AQ50" s="78" t="b">
        <v>1</v>
      </c>
      <c r="AR50" s="78" t="b">
        <v>0</v>
      </c>
      <c r="AS50" s="78" t="b">
        <v>0</v>
      </c>
      <c r="AT50" s="78" t="s">
        <v>1797</v>
      </c>
      <c r="AU50" s="78">
        <v>12</v>
      </c>
      <c r="AV50" s="83" t="s">
        <v>3158</v>
      </c>
      <c r="AW50" s="78" t="b">
        <v>0</v>
      </c>
      <c r="AX50" s="78" t="s">
        <v>3300</v>
      </c>
      <c r="AY50" s="83" t="s">
        <v>3348</v>
      </c>
      <c r="AZ50" s="78" t="s">
        <v>66</v>
      </c>
      <c r="BA50" s="78" t="str">
        <f>REPLACE(INDEX(GroupVertices[Group],MATCH(Vertices[[#This Row],[Vertex]],GroupVertices[Vertex],0)),1,1,"")</f>
        <v>2</v>
      </c>
      <c r="BB50" s="48" t="s">
        <v>756</v>
      </c>
      <c r="BC50" s="48" t="s">
        <v>756</v>
      </c>
      <c r="BD50" s="48" t="s">
        <v>855</v>
      </c>
      <c r="BE50" s="48" t="s">
        <v>855</v>
      </c>
      <c r="BF50" s="48"/>
      <c r="BG50" s="48"/>
      <c r="BH50" s="121" t="s">
        <v>4569</v>
      </c>
      <c r="BI50" s="121" t="s">
        <v>4726</v>
      </c>
      <c r="BJ50" s="121" t="s">
        <v>4770</v>
      </c>
      <c r="BK50" s="121" t="s">
        <v>4915</v>
      </c>
      <c r="BL50" s="121">
        <v>0</v>
      </c>
      <c r="BM50" s="124">
        <v>0</v>
      </c>
      <c r="BN50" s="121">
        <v>2</v>
      </c>
      <c r="BO50" s="124">
        <v>5</v>
      </c>
      <c r="BP50" s="121">
        <v>0</v>
      </c>
      <c r="BQ50" s="124">
        <v>0</v>
      </c>
      <c r="BR50" s="121">
        <v>38</v>
      </c>
      <c r="BS50" s="124">
        <v>95</v>
      </c>
      <c r="BT50" s="121">
        <v>40</v>
      </c>
      <c r="BU50" s="2"/>
      <c r="BV50" s="3"/>
      <c r="BW50" s="3"/>
      <c r="BX50" s="3"/>
      <c r="BY50" s="3"/>
    </row>
    <row r="51" spans="1:77" ht="41.45" customHeight="1">
      <c r="A51" s="64" t="s">
        <v>247</v>
      </c>
      <c r="C51" s="65"/>
      <c r="D51" s="65" t="s">
        <v>64</v>
      </c>
      <c r="E51" s="66">
        <v>162.01896036340082</v>
      </c>
      <c r="F51" s="68">
        <v>99.99995690876149</v>
      </c>
      <c r="G51" s="100" t="s">
        <v>1050</v>
      </c>
      <c r="H51" s="65"/>
      <c r="I51" s="69" t="s">
        <v>247</v>
      </c>
      <c r="J51" s="70"/>
      <c r="K51" s="70"/>
      <c r="L51" s="69" t="s">
        <v>3665</v>
      </c>
      <c r="M51" s="73">
        <v>1.0143608734226603</v>
      </c>
      <c r="N51" s="74">
        <v>8978.958984375</v>
      </c>
      <c r="O51" s="74">
        <v>4467.2001953125</v>
      </c>
      <c r="P51" s="75"/>
      <c r="Q51" s="76"/>
      <c r="R51" s="76"/>
      <c r="S51" s="86"/>
      <c r="T51" s="48">
        <v>0</v>
      </c>
      <c r="U51" s="48">
        <v>1</v>
      </c>
      <c r="V51" s="49">
        <v>0</v>
      </c>
      <c r="W51" s="49">
        <v>1</v>
      </c>
      <c r="X51" s="49">
        <v>0</v>
      </c>
      <c r="Y51" s="49">
        <v>0.999998</v>
      </c>
      <c r="Z51" s="49">
        <v>0</v>
      </c>
      <c r="AA51" s="49">
        <v>0</v>
      </c>
      <c r="AB51" s="71">
        <v>51</v>
      </c>
      <c r="AC51" s="71"/>
      <c r="AD51" s="72"/>
      <c r="AE51" s="78" t="s">
        <v>1953</v>
      </c>
      <c r="AF51" s="78">
        <v>298</v>
      </c>
      <c r="AG51" s="78">
        <v>87</v>
      </c>
      <c r="AH51" s="78">
        <v>1747</v>
      </c>
      <c r="AI51" s="78">
        <v>774</v>
      </c>
      <c r="AJ51" s="78"/>
      <c r="AK51" s="78" t="s">
        <v>2261</v>
      </c>
      <c r="AL51" s="78" t="s">
        <v>2527</v>
      </c>
      <c r="AM51" s="83" t="s">
        <v>2721</v>
      </c>
      <c r="AN51" s="78"/>
      <c r="AO51" s="80">
        <v>42925.69275462963</v>
      </c>
      <c r="AP51" s="83" t="s">
        <v>2926</v>
      </c>
      <c r="AQ51" s="78" t="b">
        <v>1</v>
      </c>
      <c r="AR51" s="78" t="b">
        <v>0</v>
      </c>
      <c r="AS51" s="78" t="b">
        <v>1</v>
      </c>
      <c r="AT51" s="78" t="s">
        <v>1797</v>
      </c>
      <c r="AU51" s="78">
        <v>2</v>
      </c>
      <c r="AV51" s="78"/>
      <c r="AW51" s="78" t="b">
        <v>0</v>
      </c>
      <c r="AX51" s="78" t="s">
        <v>3300</v>
      </c>
      <c r="AY51" s="83" t="s">
        <v>3349</v>
      </c>
      <c r="AZ51" s="78" t="s">
        <v>66</v>
      </c>
      <c r="BA51" s="78" t="str">
        <f>REPLACE(INDEX(GroupVertices[Group],MATCH(Vertices[[#This Row],[Vertex]],GroupVertices[Vertex],0)),1,1,"")</f>
        <v>65</v>
      </c>
      <c r="BB51" s="48" t="s">
        <v>768</v>
      </c>
      <c r="BC51" s="48" t="s">
        <v>768</v>
      </c>
      <c r="BD51" s="48" t="s">
        <v>864</v>
      </c>
      <c r="BE51" s="48" t="s">
        <v>864</v>
      </c>
      <c r="BF51" s="48" t="s">
        <v>929</v>
      </c>
      <c r="BG51" s="48" t="s">
        <v>929</v>
      </c>
      <c r="BH51" s="121" t="s">
        <v>4570</v>
      </c>
      <c r="BI51" s="121" t="s">
        <v>4570</v>
      </c>
      <c r="BJ51" s="121" t="s">
        <v>4771</v>
      </c>
      <c r="BK51" s="121" t="s">
        <v>4771</v>
      </c>
      <c r="BL51" s="121">
        <v>2</v>
      </c>
      <c r="BM51" s="124">
        <v>10.526315789473685</v>
      </c>
      <c r="BN51" s="121">
        <v>1</v>
      </c>
      <c r="BO51" s="124">
        <v>5.2631578947368425</v>
      </c>
      <c r="BP51" s="121">
        <v>0</v>
      </c>
      <c r="BQ51" s="124">
        <v>0</v>
      </c>
      <c r="BR51" s="121">
        <v>16</v>
      </c>
      <c r="BS51" s="124">
        <v>84.21052631578948</v>
      </c>
      <c r="BT51" s="121">
        <v>19</v>
      </c>
      <c r="BU51" s="2"/>
      <c r="BV51" s="3"/>
      <c r="BW51" s="3"/>
      <c r="BX51" s="3"/>
      <c r="BY51" s="3"/>
    </row>
    <row r="52" spans="1:77" ht="41.45" customHeight="1">
      <c r="A52" s="64" t="s">
        <v>448</v>
      </c>
      <c r="C52" s="65"/>
      <c r="D52" s="65" t="s">
        <v>64</v>
      </c>
      <c r="E52" s="66">
        <v>854.7014439952623</v>
      </c>
      <c r="F52" s="68">
        <v>98.42569667509339</v>
      </c>
      <c r="G52" s="100" t="s">
        <v>3193</v>
      </c>
      <c r="H52" s="65"/>
      <c r="I52" s="69" t="s">
        <v>448</v>
      </c>
      <c r="J52" s="70"/>
      <c r="K52" s="70"/>
      <c r="L52" s="69" t="s">
        <v>3666</v>
      </c>
      <c r="M52" s="73">
        <v>525.6628214138736</v>
      </c>
      <c r="N52" s="74">
        <v>8978.958984375</v>
      </c>
      <c r="O52" s="74">
        <v>4155.466796875</v>
      </c>
      <c r="P52" s="75"/>
      <c r="Q52" s="76"/>
      <c r="R52" s="76"/>
      <c r="S52" s="86"/>
      <c r="T52" s="48">
        <v>1</v>
      </c>
      <c r="U52" s="48">
        <v>0</v>
      </c>
      <c r="V52" s="49">
        <v>0</v>
      </c>
      <c r="W52" s="49">
        <v>1</v>
      </c>
      <c r="X52" s="49">
        <v>0</v>
      </c>
      <c r="Y52" s="49">
        <v>0.999998</v>
      </c>
      <c r="Z52" s="49">
        <v>0</v>
      </c>
      <c r="AA52" s="49">
        <v>0</v>
      </c>
      <c r="AB52" s="71">
        <v>52</v>
      </c>
      <c r="AC52" s="71"/>
      <c r="AD52" s="72"/>
      <c r="AE52" s="78" t="s">
        <v>1954</v>
      </c>
      <c r="AF52" s="78">
        <v>666</v>
      </c>
      <c r="AG52" s="78">
        <v>3141941</v>
      </c>
      <c r="AH52" s="78">
        <v>275219</v>
      </c>
      <c r="AI52" s="78">
        <v>188</v>
      </c>
      <c r="AJ52" s="78"/>
      <c r="AK52" s="78" t="s">
        <v>2262</v>
      </c>
      <c r="AL52" s="78" t="s">
        <v>2528</v>
      </c>
      <c r="AM52" s="78"/>
      <c r="AN52" s="78"/>
      <c r="AO52" s="80">
        <v>39853.00255787037</v>
      </c>
      <c r="AP52" s="83" t="s">
        <v>2927</v>
      </c>
      <c r="AQ52" s="78" t="b">
        <v>0</v>
      </c>
      <c r="AR52" s="78" t="b">
        <v>0</v>
      </c>
      <c r="AS52" s="78" t="b">
        <v>1</v>
      </c>
      <c r="AT52" s="78" t="s">
        <v>1797</v>
      </c>
      <c r="AU52" s="78">
        <v>27319</v>
      </c>
      <c r="AV52" s="83" t="s">
        <v>3158</v>
      </c>
      <c r="AW52" s="78" t="b">
        <v>1</v>
      </c>
      <c r="AX52" s="78" t="s">
        <v>3300</v>
      </c>
      <c r="AY52" s="83" t="s">
        <v>3350</v>
      </c>
      <c r="AZ52" s="78" t="s">
        <v>65</v>
      </c>
      <c r="BA52" s="78" t="str">
        <f>REPLACE(INDEX(GroupVertices[Group],MATCH(Vertices[[#This Row],[Vertex]],GroupVertices[Vertex],0)),1,1,"")</f>
        <v>65</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4" t="s">
        <v>248</v>
      </c>
      <c r="C53" s="65"/>
      <c r="D53" s="65" t="s">
        <v>64</v>
      </c>
      <c r="E53" s="66">
        <v>164.3186760684476</v>
      </c>
      <c r="F53" s="68">
        <v>99.99473034237826</v>
      </c>
      <c r="G53" s="100" t="s">
        <v>1051</v>
      </c>
      <c r="H53" s="65"/>
      <c r="I53" s="69" t="s">
        <v>248</v>
      </c>
      <c r="J53" s="70"/>
      <c r="K53" s="70"/>
      <c r="L53" s="69" t="s">
        <v>3667</v>
      </c>
      <c r="M53" s="73">
        <v>2.756201230071137</v>
      </c>
      <c r="N53" s="74">
        <v>7185.76611328125</v>
      </c>
      <c r="O53" s="74">
        <v>552.8858642578125</v>
      </c>
      <c r="P53" s="75"/>
      <c r="Q53" s="76"/>
      <c r="R53" s="76"/>
      <c r="S53" s="86"/>
      <c r="T53" s="48">
        <v>2</v>
      </c>
      <c r="U53" s="48">
        <v>1</v>
      </c>
      <c r="V53" s="49">
        <v>0</v>
      </c>
      <c r="W53" s="49">
        <v>1</v>
      </c>
      <c r="X53" s="49">
        <v>0</v>
      </c>
      <c r="Y53" s="49">
        <v>1.298243</v>
      </c>
      <c r="Z53" s="49">
        <v>0</v>
      </c>
      <c r="AA53" s="49">
        <v>0</v>
      </c>
      <c r="AB53" s="71">
        <v>53</v>
      </c>
      <c r="AC53" s="71"/>
      <c r="AD53" s="72"/>
      <c r="AE53" s="78" t="s">
        <v>1955</v>
      </c>
      <c r="AF53" s="78">
        <v>228</v>
      </c>
      <c r="AG53" s="78">
        <v>10518</v>
      </c>
      <c r="AH53" s="78">
        <v>1876</v>
      </c>
      <c r="AI53" s="78">
        <v>272</v>
      </c>
      <c r="AJ53" s="78"/>
      <c r="AK53" s="78" t="s">
        <v>2263</v>
      </c>
      <c r="AL53" s="78" t="s">
        <v>2509</v>
      </c>
      <c r="AM53" s="83" t="s">
        <v>2722</v>
      </c>
      <c r="AN53" s="78"/>
      <c r="AO53" s="80">
        <v>40862.61888888889</v>
      </c>
      <c r="AP53" s="83" t="s">
        <v>2928</v>
      </c>
      <c r="AQ53" s="78" t="b">
        <v>1</v>
      </c>
      <c r="AR53" s="78" t="b">
        <v>0</v>
      </c>
      <c r="AS53" s="78" t="b">
        <v>0</v>
      </c>
      <c r="AT53" s="78" t="s">
        <v>1797</v>
      </c>
      <c r="AU53" s="78">
        <v>188</v>
      </c>
      <c r="AV53" s="83" t="s">
        <v>3158</v>
      </c>
      <c r="AW53" s="78" t="b">
        <v>0</v>
      </c>
      <c r="AX53" s="78" t="s">
        <v>3300</v>
      </c>
      <c r="AY53" s="83" t="s">
        <v>3351</v>
      </c>
      <c r="AZ53" s="78" t="s">
        <v>66</v>
      </c>
      <c r="BA53" s="78" t="str">
        <f>REPLACE(INDEX(GroupVertices[Group],MATCH(Vertices[[#This Row],[Vertex]],GroupVertices[Vertex],0)),1,1,"")</f>
        <v>64</v>
      </c>
      <c r="BB53" s="48" t="s">
        <v>769</v>
      </c>
      <c r="BC53" s="48" t="s">
        <v>769</v>
      </c>
      <c r="BD53" s="48" t="s">
        <v>865</v>
      </c>
      <c r="BE53" s="48" t="s">
        <v>865</v>
      </c>
      <c r="BF53" s="48" t="s">
        <v>930</v>
      </c>
      <c r="BG53" s="48" t="s">
        <v>930</v>
      </c>
      <c r="BH53" s="121" t="s">
        <v>4256</v>
      </c>
      <c r="BI53" s="121" t="s">
        <v>4256</v>
      </c>
      <c r="BJ53" s="121" t="s">
        <v>4372</v>
      </c>
      <c r="BK53" s="121" t="s">
        <v>4372</v>
      </c>
      <c r="BL53" s="121">
        <v>1</v>
      </c>
      <c r="BM53" s="124">
        <v>2.380952380952381</v>
      </c>
      <c r="BN53" s="121">
        <v>2</v>
      </c>
      <c r="BO53" s="124">
        <v>4.761904761904762</v>
      </c>
      <c r="BP53" s="121">
        <v>0</v>
      </c>
      <c r="BQ53" s="124">
        <v>0</v>
      </c>
      <c r="BR53" s="121">
        <v>39</v>
      </c>
      <c r="BS53" s="124">
        <v>92.85714285714286</v>
      </c>
      <c r="BT53" s="121">
        <v>42</v>
      </c>
      <c r="BU53" s="2"/>
      <c r="BV53" s="3"/>
      <c r="BW53" s="3"/>
      <c r="BX53" s="3"/>
      <c r="BY53" s="3"/>
    </row>
    <row r="54" spans="1:77" ht="41.45" customHeight="1">
      <c r="A54" s="64" t="s">
        <v>249</v>
      </c>
      <c r="C54" s="65"/>
      <c r="D54" s="65" t="s">
        <v>64</v>
      </c>
      <c r="E54" s="66">
        <v>162.0279996064175</v>
      </c>
      <c r="F54" s="68">
        <v>99.99993636526405</v>
      </c>
      <c r="G54" s="100" t="s">
        <v>1052</v>
      </c>
      <c r="H54" s="65"/>
      <c r="I54" s="69" t="s">
        <v>249</v>
      </c>
      <c r="J54" s="70"/>
      <c r="K54" s="70"/>
      <c r="L54" s="69" t="s">
        <v>3668</v>
      </c>
      <c r="M54" s="73">
        <v>1.0212073363334633</v>
      </c>
      <c r="N54" s="74">
        <v>7185.76611328125</v>
      </c>
      <c r="O54" s="74">
        <v>952.8458862304688</v>
      </c>
      <c r="P54" s="75"/>
      <c r="Q54" s="76"/>
      <c r="R54" s="76"/>
      <c r="S54" s="86"/>
      <c r="T54" s="48">
        <v>0</v>
      </c>
      <c r="U54" s="48">
        <v>1</v>
      </c>
      <c r="V54" s="49">
        <v>0</v>
      </c>
      <c r="W54" s="49">
        <v>1</v>
      </c>
      <c r="X54" s="49">
        <v>0</v>
      </c>
      <c r="Y54" s="49">
        <v>0.701753</v>
      </c>
      <c r="Z54" s="49">
        <v>0</v>
      </c>
      <c r="AA54" s="49">
        <v>0</v>
      </c>
      <c r="AB54" s="71">
        <v>54</v>
      </c>
      <c r="AC54" s="71"/>
      <c r="AD54" s="72"/>
      <c r="AE54" s="78" t="s">
        <v>1956</v>
      </c>
      <c r="AF54" s="78">
        <v>283</v>
      </c>
      <c r="AG54" s="78">
        <v>128</v>
      </c>
      <c r="AH54" s="78">
        <v>4561</v>
      </c>
      <c r="AI54" s="78">
        <v>4709</v>
      </c>
      <c r="AJ54" s="78"/>
      <c r="AK54" s="78" t="s">
        <v>2264</v>
      </c>
      <c r="AL54" s="78" t="s">
        <v>2529</v>
      </c>
      <c r="AM54" s="83" t="s">
        <v>2723</v>
      </c>
      <c r="AN54" s="78"/>
      <c r="AO54" s="80">
        <v>43559.59395833333</v>
      </c>
      <c r="AP54" s="83" t="s">
        <v>2929</v>
      </c>
      <c r="AQ54" s="78" t="b">
        <v>1</v>
      </c>
      <c r="AR54" s="78" t="b">
        <v>0</v>
      </c>
      <c r="AS54" s="78" t="b">
        <v>0</v>
      </c>
      <c r="AT54" s="78" t="s">
        <v>1797</v>
      </c>
      <c r="AU54" s="78">
        <v>4</v>
      </c>
      <c r="AV54" s="78"/>
      <c r="AW54" s="78" t="b">
        <v>0</v>
      </c>
      <c r="AX54" s="78" t="s">
        <v>3300</v>
      </c>
      <c r="AY54" s="83" t="s">
        <v>3352</v>
      </c>
      <c r="AZ54" s="78" t="s">
        <v>66</v>
      </c>
      <c r="BA54" s="78" t="str">
        <f>REPLACE(INDEX(GroupVertices[Group],MATCH(Vertices[[#This Row],[Vertex]],GroupVertices[Vertex],0)),1,1,"")</f>
        <v>64</v>
      </c>
      <c r="BB54" s="48"/>
      <c r="BC54" s="48"/>
      <c r="BD54" s="48"/>
      <c r="BE54" s="48"/>
      <c r="BF54" s="48" t="s">
        <v>930</v>
      </c>
      <c r="BG54" s="48" t="s">
        <v>930</v>
      </c>
      <c r="BH54" s="121" t="s">
        <v>4571</v>
      </c>
      <c r="BI54" s="121" t="s">
        <v>4571</v>
      </c>
      <c r="BJ54" s="121" t="s">
        <v>4772</v>
      </c>
      <c r="BK54" s="121" t="s">
        <v>4772</v>
      </c>
      <c r="BL54" s="121">
        <v>0</v>
      </c>
      <c r="BM54" s="124">
        <v>0</v>
      </c>
      <c r="BN54" s="121">
        <v>1</v>
      </c>
      <c r="BO54" s="124">
        <v>4.761904761904762</v>
      </c>
      <c r="BP54" s="121">
        <v>0</v>
      </c>
      <c r="BQ54" s="124">
        <v>0</v>
      </c>
      <c r="BR54" s="121">
        <v>20</v>
      </c>
      <c r="BS54" s="124">
        <v>95.23809523809524</v>
      </c>
      <c r="BT54" s="121">
        <v>21</v>
      </c>
      <c r="BU54" s="2"/>
      <c r="BV54" s="3"/>
      <c r="BW54" s="3"/>
      <c r="BX54" s="3"/>
      <c r="BY54" s="3"/>
    </row>
    <row r="55" spans="1:77" ht="41.45" customHeight="1">
      <c r="A55" s="64" t="s">
        <v>250</v>
      </c>
      <c r="C55" s="65"/>
      <c r="D55" s="65" t="s">
        <v>64</v>
      </c>
      <c r="E55" s="66">
        <v>162.10119542791836</v>
      </c>
      <c r="F55" s="68">
        <v>99.99977001304094</v>
      </c>
      <c r="G55" s="100" t="s">
        <v>1053</v>
      </c>
      <c r="H55" s="65"/>
      <c r="I55" s="69" t="s">
        <v>250</v>
      </c>
      <c r="J55" s="70"/>
      <c r="K55" s="70"/>
      <c r="L55" s="69" t="s">
        <v>3669</v>
      </c>
      <c r="M55" s="73">
        <v>1.0766469872209425</v>
      </c>
      <c r="N55" s="74">
        <v>2722.739013671875</v>
      </c>
      <c r="O55" s="74">
        <v>7407.8154296875</v>
      </c>
      <c r="P55" s="75"/>
      <c r="Q55" s="76"/>
      <c r="R55" s="76"/>
      <c r="S55" s="86"/>
      <c r="T55" s="48">
        <v>1</v>
      </c>
      <c r="U55" s="48">
        <v>1</v>
      </c>
      <c r="V55" s="49">
        <v>0</v>
      </c>
      <c r="W55" s="49">
        <v>0</v>
      </c>
      <c r="X55" s="49">
        <v>0</v>
      </c>
      <c r="Y55" s="49">
        <v>0.999998</v>
      </c>
      <c r="Z55" s="49">
        <v>0</v>
      </c>
      <c r="AA55" s="49" t="s">
        <v>5414</v>
      </c>
      <c r="AB55" s="71">
        <v>55</v>
      </c>
      <c r="AC55" s="71"/>
      <c r="AD55" s="72"/>
      <c r="AE55" s="78" t="s">
        <v>1957</v>
      </c>
      <c r="AF55" s="78">
        <v>818</v>
      </c>
      <c r="AG55" s="78">
        <v>460</v>
      </c>
      <c r="AH55" s="78">
        <v>3302</v>
      </c>
      <c r="AI55" s="78">
        <v>185</v>
      </c>
      <c r="AJ55" s="78"/>
      <c r="AK55" s="78" t="s">
        <v>2265</v>
      </c>
      <c r="AL55" s="78" t="s">
        <v>2530</v>
      </c>
      <c r="AM55" s="83" t="s">
        <v>2724</v>
      </c>
      <c r="AN55" s="78"/>
      <c r="AO55" s="80">
        <v>39558.268113425926</v>
      </c>
      <c r="AP55" s="83" t="s">
        <v>2930</v>
      </c>
      <c r="AQ55" s="78" t="b">
        <v>0</v>
      </c>
      <c r="AR55" s="78" t="b">
        <v>0</v>
      </c>
      <c r="AS55" s="78" t="b">
        <v>1</v>
      </c>
      <c r="AT55" s="78" t="s">
        <v>1797</v>
      </c>
      <c r="AU55" s="78">
        <v>19</v>
      </c>
      <c r="AV55" s="83" t="s">
        <v>3164</v>
      </c>
      <c r="AW55" s="78" t="b">
        <v>0</v>
      </c>
      <c r="AX55" s="78" t="s">
        <v>3300</v>
      </c>
      <c r="AY55" s="83" t="s">
        <v>3353</v>
      </c>
      <c r="AZ55" s="78" t="s">
        <v>66</v>
      </c>
      <c r="BA55" s="78" t="str">
        <f>REPLACE(INDEX(GroupVertices[Group],MATCH(Vertices[[#This Row],[Vertex]],GroupVertices[Vertex],0)),1,1,"")</f>
        <v>1</v>
      </c>
      <c r="BB55" s="48" t="s">
        <v>770</v>
      </c>
      <c r="BC55" s="48" t="s">
        <v>770</v>
      </c>
      <c r="BD55" s="48" t="s">
        <v>866</v>
      </c>
      <c r="BE55" s="48" t="s">
        <v>866</v>
      </c>
      <c r="BF55" s="48"/>
      <c r="BG55" s="48"/>
      <c r="BH55" s="121" t="s">
        <v>4564</v>
      </c>
      <c r="BI55" s="121" t="s">
        <v>4564</v>
      </c>
      <c r="BJ55" s="121" t="s">
        <v>4765</v>
      </c>
      <c r="BK55" s="121" t="s">
        <v>4765</v>
      </c>
      <c r="BL55" s="121">
        <v>0</v>
      </c>
      <c r="BM55" s="124">
        <v>0</v>
      </c>
      <c r="BN55" s="121">
        <v>3</v>
      </c>
      <c r="BO55" s="124">
        <v>12.5</v>
      </c>
      <c r="BP55" s="121">
        <v>0</v>
      </c>
      <c r="BQ55" s="124">
        <v>0</v>
      </c>
      <c r="BR55" s="121">
        <v>21</v>
      </c>
      <c r="BS55" s="124">
        <v>87.5</v>
      </c>
      <c r="BT55" s="121">
        <v>24</v>
      </c>
      <c r="BU55" s="2"/>
      <c r="BV55" s="3"/>
      <c r="BW55" s="3"/>
      <c r="BX55" s="3"/>
      <c r="BY55" s="3"/>
    </row>
    <row r="56" spans="1:77" ht="41.45" customHeight="1">
      <c r="A56" s="64" t="s">
        <v>251</v>
      </c>
      <c r="C56" s="65"/>
      <c r="D56" s="65" t="s">
        <v>64</v>
      </c>
      <c r="E56" s="66">
        <v>162.22443779002373</v>
      </c>
      <c r="F56" s="68">
        <v>99.9994899199906</v>
      </c>
      <c r="G56" s="100" t="s">
        <v>3194</v>
      </c>
      <c r="H56" s="65"/>
      <c r="I56" s="69" t="s">
        <v>251</v>
      </c>
      <c r="J56" s="70"/>
      <c r="K56" s="70"/>
      <c r="L56" s="69" t="s">
        <v>3670</v>
      </c>
      <c r="M56" s="73">
        <v>1.1699926644682341</v>
      </c>
      <c r="N56" s="74">
        <v>1167.1533203125</v>
      </c>
      <c r="O56" s="74">
        <v>6128.798828125</v>
      </c>
      <c r="P56" s="75"/>
      <c r="Q56" s="76"/>
      <c r="R56" s="76"/>
      <c r="S56" s="86"/>
      <c r="T56" s="48">
        <v>1</v>
      </c>
      <c r="U56" s="48">
        <v>1</v>
      </c>
      <c r="V56" s="49">
        <v>0</v>
      </c>
      <c r="W56" s="49">
        <v>0</v>
      </c>
      <c r="X56" s="49">
        <v>0</v>
      </c>
      <c r="Y56" s="49">
        <v>0.999998</v>
      </c>
      <c r="Z56" s="49">
        <v>0</v>
      </c>
      <c r="AA56" s="49" t="s">
        <v>5414</v>
      </c>
      <c r="AB56" s="71">
        <v>56</v>
      </c>
      <c r="AC56" s="71"/>
      <c r="AD56" s="72"/>
      <c r="AE56" s="78" t="s">
        <v>1958</v>
      </c>
      <c r="AF56" s="78">
        <v>1445</v>
      </c>
      <c r="AG56" s="78">
        <v>1019</v>
      </c>
      <c r="AH56" s="78">
        <v>1006</v>
      </c>
      <c r="AI56" s="78">
        <v>976</v>
      </c>
      <c r="AJ56" s="78"/>
      <c r="AK56" s="78" t="s">
        <v>2266</v>
      </c>
      <c r="AL56" s="78"/>
      <c r="AM56" s="83" t="s">
        <v>2725</v>
      </c>
      <c r="AN56" s="78"/>
      <c r="AO56" s="80">
        <v>40066.334652777776</v>
      </c>
      <c r="AP56" s="83" t="s">
        <v>2931</v>
      </c>
      <c r="AQ56" s="78" t="b">
        <v>1</v>
      </c>
      <c r="AR56" s="78" t="b">
        <v>0</v>
      </c>
      <c r="AS56" s="78" t="b">
        <v>1</v>
      </c>
      <c r="AT56" s="78" t="s">
        <v>1797</v>
      </c>
      <c r="AU56" s="78">
        <v>19</v>
      </c>
      <c r="AV56" s="83" t="s">
        <v>3158</v>
      </c>
      <c r="AW56" s="78" t="b">
        <v>0</v>
      </c>
      <c r="AX56" s="78" t="s">
        <v>3300</v>
      </c>
      <c r="AY56" s="83" t="s">
        <v>3354</v>
      </c>
      <c r="AZ56" s="78" t="s">
        <v>66</v>
      </c>
      <c r="BA56" s="78" t="str">
        <f>REPLACE(INDEX(GroupVertices[Group],MATCH(Vertices[[#This Row],[Vertex]],GroupVertices[Vertex],0)),1,1,"")</f>
        <v>1</v>
      </c>
      <c r="BB56" s="48" t="s">
        <v>771</v>
      </c>
      <c r="BC56" s="48" t="s">
        <v>771</v>
      </c>
      <c r="BD56" s="48" t="s">
        <v>867</v>
      </c>
      <c r="BE56" s="48" t="s">
        <v>867</v>
      </c>
      <c r="BF56" s="48" t="s">
        <v>931</v>
      </c>
      <c r="BG56" s="48" t="s">
        <v>931</v>
      </c>
      <c r="BH56" s="121" t="s">
        <v>4572</v>
      </c>
      <c r="BI56" s="121" t="s">
        <v>4572</v>
      </c>
      <c r="BJ56" s="121" t="s">
        <v>4773</v>
      </c>
      <c r="BK56" s="121" t="s">
        <v>4773</v>
      </c>
      <c r="BL56" s="121">
        <v>3</v>
      </c>
      <c r="BM56" s="124">
        <v>7.6923076923076925</v>
      </c>
      <c r="BN56" s="121">
        <v>0</v>
      </c>
      <c r="BO56" s="124">
        <v>0</v>
      </c>
      <c r="BP56" s="121">
        <v>0</v>
      </c>
      <c r="BQ56" s="124">
        <v>0</v>
      </c>
      <c r="BR56" s="121">
        <v>36</v>
      </c>
      <c r="BS56" s="124">
        <v>92.3076923076923</v>
      </c>
      <c r="BT56" s="121">
        <v>39</v>
      </c>
      <c r="BU56" s="2"/>
      <c r="BV56" s="3"/>
      <c r="BW56" s="3"/>
      <c r="BX56" s="3"/>
      <c r="BY56" s="3"/>
    </row>
    <row r="57" spans="1:77" ht="41.45" customHeight="1">
      <c r="A57" s="64" t="s">
        <v>252</v>
      </c>
      <c r="C57" s="65"/>
      <c r="D57" s="65" t="s">
        <v>64</v>
      </c>
      <c r="E57" s="66">
        <v>162.04541668442525</v>
      </c>
      <c r="F57" s="68">
        <v>99.99989678145192</v>
      </c>
      <c r="G57" s="100" t="s">
        <v>1054</v>
      </c>
      <c r="H57" s="65"/>
      <c r="I57" s="69" t="s">
        <v>252</v>
      </c>
      <c r="J57" s="70"/>
      <c r="K57" s="70"/>
      <c r="L57" s="69" t="s">
        <v>3671</v>
      </c>
      <c r="M57" s="73">
        <v>1.0343993014542792</v>
      </c>
      <c r="N57" s="74">
        <v>1955.427490234375</v>
      </c>
      <c r="O57" s="74">
        <v>1961.1470947265625</v>
      </c>
      <c r="P57" s="75"/>
      <c r="Q57" s="76"/>
      <c r="R57" s="76"/>
      <c r="S57" s="86"/>
      <c r="T57" s="48">
        <v>0</v>
      </c>
      <c r="U57" s="48">
        <v>2</v>
      </c>
      <c r="V57" s="49">
        <v>0</v>
      </c>
      <c r="W57" s="49">
        <v>0.021739</v>
      </c>
      <c r="X57" s="49">
        <v>0.051064</v>
      </c>
      <c r="Y57" s="49">
        <v>0.64249</v>
      </c>
      <c r="Z57" s="49">
        <v>1</v>
      </c>
      <c r="AA57" s="49">
        <v>0</v>
      </c>
      <c r="AB57" s="71">
        <v>57</v>
      </c>
      <c r="AC57" s="71"/>
      <c r="AD57" s="72"/>
      <c r="AE57" s="78" t="s">
        <v>1959</v>
      </c>
      <c r="AF57" s="78">
        <v>230</v>
      </c>
      <c r="AG57" s="78">
        <v>207</v>
      </c>
      <c r="AH57" s="78">
        <v>1704</v>
      </c>
      <c r="AI57" s="78">
        <v>1013</v>
      </c>
      <c r="AJ57" s="78"/>
      <c r="AK57" s="78"/>
      <c r="AL57" s="78"/>
      <c r="AM57" s="78"/>
      <c r="AN57" s="78"/>
      <c r="AO57" s="80">
        <v>40772.69032407407</v>
      </c>
      <c r="AP57" s="83" t="s">
        <v>2932</v>
      </c>
      <c r="AQ57" s="78" t="b">
        <v>1</v>
      </c>
      <c r="AR57" s="78" t="b">
        <v>0</v>
      </c>
      <c r="AS57" s="78" t="b">
        <v>1</v>
      </c>
      <c r="AT57" s="78" t="s">
        <v>1797</v>
      </c>
      <c r="AU57" s="78">
        <v>6</v>
      </c>
      <c r="AV57" s="83" t="s">
        <v>3158</v>
      </c>
      <c r="AW57" s="78" t="b">
        <v>0</v>
      </c>
      <c r="AX57" s="78" t="s">
        <v>3300</v>
      </c>
      <c r="AY57" s="83" t="s">
        <v>3355</v>
      </c>
      <c r="AZ57" s="78" t="s">
        <v>66</v>
      </c>
      <c r="BA57" s="78" t="str">
        <f>REPLACE(INDEX(GroupVertices[Group],MATCH(Vertices[[#This Row],[Vertex]],GroupVertices[Vertex],0)),1,1,"")</f>
        <v>2</v>
      </c>
      <c r="BB57" s="48"/>
      <c r="BC57" s="48"/>
      <c r="BD57" s="48"/>
      <c r="BE57" s="48"/>
      <c r="BF57" s="48"/>
      <c r="BG57" s="48"/>
      <c r="BH57" s="121" t="s">
        <v>4573</v>
      </c>
      <c r="BI57" s="121" t="s">
        <v>4573</v>
      </c>
      <c r="BJ57" s="121" t="s">
        <v>4774</v>
      </c>
      <c r="BK57" s="121" t="s">
        <v>4774</v>
      </c>
      <c r="BL57" s="121">
        <v>0</v>
      </c>
      <c r="BM57" s="124">
        <v>0</v>
      </c>
      <c r="BN57" s="121">
        <v>1</v>
      </c>
      <c r="BO57" s="124">
        <v>4.3478260869565215</v>
      </c>
      <c r="BP57" s="121">
        <v>0</v>
      </c>
      <c r="BQ57" s="124">
        <v>0</v>
      </c>
      <c r="BR57" s="121">
        <v>22</v>
      </c>
      <c r="BS57" s="124">
        <v>95.65217391304348</v>
      </c>
      <c r="BT57" s="121">
        <v>23</v>
      </c>
      <c r="BU57" s="2"/>
      <c r="BV57" s="3"/>
      <c r="BW57" s="3"/>
      <c r="BX57" s="3"/>
      <c r="BY57" s="3"/>
    </row>
    <row r="58" spans="1:77" ht="41.45" customHeight="1">
      <c r="A58" s="64" t="s">
        <v>253</v>
      </c>
      <c r="C58" s="65"/>
      <c r="D58" s="65" t="s">
        <v>64</v>
      </c>
      <c r="E58" s="66">
        <v>162.0302042998362</v>
      </c>
      <c r="F58" s="68">
        <v>99.99993135465492</v>
      </c>
      <c r="G58" s="100" t="s">
        <v>3195</v>
      </c>
      <c r="H58" s="65"/>
      <c r="I58" s="69" t="s">
        <v>253</v>
      </c>
      <c r="J58" s="70"/>
      <c r="K58" s="70"/>
      <c r="L58" s="69" t="s">
        <v>3672</v>
      </c>
      <c r="M58" s="73">
        <v>1.0228772053360984</v>
      </c>
      <c r="N58" s="74">
        <v>1167.1533203125</v>
      </c>
      <c r="O58" s="74">
        <v>8047.32421875</v>
      </c>
      <c r="P58" s="75"/>
      <c r="Q58" s="76"/>
      <c r="R58" s="76"/>
      <c r="S58" s="86"/>
      <c r="T58" s="48">
        <v>1</v>
      </c>
      <c r="U58" s="48">
        <v>1</v>
      </c>
      <c r="V58" s="49">
        <v>0</v>
      </c>
      <c r="W58" s="49">
        <v>0</v>
      </c>
      <c r="X58" s="49">
        <v>0</v>
      </c>
      <c r="Y58" s="49">
        <v>0.999998</v>
      </c>
      <c r="Z58" s="49">
        <v>0</v>
      </c>
      <c r="AA58" s="49" t="s">
        <v>5414</v>
      </c>
      <c r="AB58" s="71">
        <v>58</v>
      </c>
      <c r="AC58" s="71"/>
      <c r="AD58" s="72"/>
      <c r="AE58" s="78" t="s">
        <v>1960</v>
      </c>
      <c r="AF58" s="78">
        <v>43</v>
      </c>
      <c r="AG58" s="78">
        <v>138</v>
      </c>
      <c r="AH58" s="78">
        <v>613</v>
      </c>
      <c r="AI58" s="78">
        <v>104</v>
      </c>
      <c r="AJ58" s="78"/>
      <c r="AK58" s="78" t="s">
        <v>2267</v>
      </c>
      <c r="AL58" s="78" t="s">
        <v>2531</v>
      </c>
      <c r="AM58" s="83" t="s">
        <v>2726</v>
      </c>
      <c r="AN58" s="78"/>
      <c r="AO58" s="80">
        <v>42453.661828703705</v>
      </c>
      <c r="AP58" s="83" t="s">
        <v>2933</v>
      </c>
      <c r="AQ58" s="78" t="b">
        <v>0</v>
      </c>
      <c r="AR58" s="78" t="b">
        <v>0</v>
      </c>
      <c r="AS58" s="78" t="b">
        <v>0</v>
      </c>
      <c r="AT58" s="78" t="s">
        <v>1797</v>
      </c>
      <c r="AU58" s="78">
        <v>4</v>
      </c>
      <c r="AV58" s="83" t="s">
        <v>3158</v>
      </c>
      <c r="AW58" s="78" t="b">
        <v>0</v>
      </c>
      <c r="AX58" s="78" t="s">
        <v>3300</v>
      </c>
      <c r="AY58" s="83" t="s">
        <v>3356</v>
      </c>
      <c r="AZ58" s="78" t="s">
        <v>66</v>
      </c>
      <c r="BA58" s="78" t="str">
        <f>REPLACE(INDEX(GroupVertices[Group],MATCH(Vertices[[#This Row],[Vertex]],GroupVertices[Vertex],0)),1,1,"")</f>
        <v>1</v>
      </c>
      <c r="BB58" s="48" t="s">
        <v>772</v>
      </c>
      <c r="BC58" s="48" t="s">
        <v>772</v>
      </c>
      <c r="BD58" s="48" t="s">
        <v>868</v>
      </c>
      <c r="BE58" s="48" t="s">
        <v>868</v>
      </c>
      <c r="BF58" s="48"/>
      <c r="BG58" s="48"/>
      <c r="BH58" s="121" t="s">
        <v>4574</v>
      </c>
      <c r="BI58" s="121" t="s">
        <v>4574</v>
      </c>
      <c r="BJ58" s="121" t="s">
        <v>4775</v>
      </c>
      <c r="BK58" s="121" t="s">
        <v>4775</v>
      </c>
      <c r="BL58" s="121">
        <v>0</v>
      </c>
      <c r="BM58" s="124">
        <v>0</v>
      </c>
      <c r="BN58" s="121">
        <v>2</v>
      </c>
      <c r="BO58" s="124">
        <v>4.878048780487805</v>
      </c>
      <c r="BP58" s="121">
        <v>0</v>
      </c>
      <c r="BQ58" s="124">
        <v>0</v>
      </c>
      <c r="BR58" s="121">
        <v>39</v>
      </c>
      <c r="BS58" s="124">
        <v>95.1219512195122</v>
      </c>
      <c r="BT58" s="121">
        <v>41</v>
      </c>
      <c r="BU58" s="2"/>
      <c r="BV58" s="3"/>
      <c r="BW58" s="3"/>
      <c r="BX58" s="3"/>
      <c r="BY58" s="3"/>
    </row>
    <row r="59" spans="1:77" ht="41.45" customHeight="1">
      <c r="A59" s="64" t="s">
        <v>254</v>
      </c>
      <c r="C59" s="65"/>
      <c r="D59" s="65" t="s">
        <v>64</v>
      </c>
      <c r="E59" s="66">
        <v>162.0471804391602</v>
      </c>
      <c r="F59" s="68">
        <v>99.99989277296463</v>
      </c>
      <c r="G59" s="100" t="s">
        <v>1055</v>
      </c>
      <c r="H59" s="65"/>
      <c r="I59" s="69" t="s">
        <v>254</v>
      </c>
      <c r="J59" s="70"/>
      <c r="K59" s="70"/>
      <c r="L59" s="69" t="s">
        <v>3673</v>
      </c>
      <c r="M59" s="73">
        <v>1.035735196656387</v>
      </c>
      <c r="N59" s="74">
        <v>8020.640625</v>
      </c>
      <c r="O59" s="74">
        <v>7943.32373046875</v>
      </c>
      <c r="P59" s="75"/>
      <c r="Q59" s="76"/>
      <c r="R59" s="76"/>
      <c r="S59" s="86"/>
      <c r="T59" s="48">
        <v>0</v>
      </c>
      <c r="U59" s="48">
        <v>2</v>
      </c>
      <c r="V59" s="49">
        <v>2</v>
      </c>
      <c r="W59" s="49">
        <v>0.5</v>
      </c>
      <c r="X59" s="49">
        <v>0</v>
      </c>
      <c r="Y59" s="49">
        <v>1.459457</v>
      </c>
      <c r="Z59" s="49">
        <v>0</v>
      </c>
      <c r="AA59" s="49">
        <v>0</v>
      </c>
      <c r="AB59" s="71">
        <v>59</v>
      </c>
      <c r="AC59" s="71"/>
      <c r="AD59" s="72"/>
      <c r="AE59" s="78" t="s">
        <v>1961</v>
      </c>
      <c r="AF59" s="78">
        <v>2447</v>
      </c>
      <c r="AG59" s="78">
        <v>215</v>
      </c>
      <c r="AH59" s="78">
        <v>2855</v>
      </c>
      <c r="AI59" s="78">
        <v>7406</v>
      </c>
      <c r="AJ59" s="78"/>
      <c r="AK59" s="78"/>
      <c r="AL59" s="78" t="s">
        <v>2532</v>
      </c>
      <c r="AM59" s="78"/>
      <c r="AN59" s="78"/>
      <c r="AO59" s="80">
        <v>40702.54540509259</v>
      </c>
      <c r="AP59" s="83" t="s">
        <v>2934</v>
      </c>
      <c r="AQ59" s="78" t="b">
        <v>1</v>
      </c>
      <c r="AR59" s="78" t="b">
        <v>0</v>
      </c>
      <c r="AS59" s="78" t="b">
        <v>0</v>
      </c>
      <c r="AT59" s="78" t="s">
        <v>1797</v>
      </c>
      <c r="AU59" s="78">
        <v>5</v>
      </c>
      <c r="AV59" s="83" t="s">
        <v>3158</v>
      </c>
      <c r="AW59" s="78" t="b">
        <v>0</v>
      </c>
      <c r="AX59" s="78" t="s">
        <v>3300</v>
      </c>
      <c r="AY59" s="83" t="s">
        <v>3357</v>
      </c>
      <c r="AZ59" s="78" t="s">
        <v>66</v>
      </c>
      <c r="BA59" s="78" t="str">
        <f>REPLACE(INDEX(GroupVertices[Group],MATCH(Vertices[[#This Row],[Vertex]],GroupVertices[Vertex],0)),1,1,"")</f>
        <v>37</v>
      </c>
      <c r="BB59" s="48"/>
      <c r="BC59" s="48"/>
      <c r="BD59" s="48"/>
      <c r="BE59" s="48"/>
      <c r="BF59" s="48"/>
      <c r="BG59" s="48"/>
      <c r="BH59" s="121" t="s">
        <v>4575</v>
      </c>
      <c r="BI59" s="121" t="s">
        <v>4575</v>
      </c>
      <c r="BJ59" s="121" t="s">
        <v>4776</v>
      </c>
      <c r="BK59" s="121" t="s">
        <v>4776</v>
      </c>
      <c r="BL59" s="121">
        <v>2</v>
      </c>
      <c r="BM59" s="124">
        <v>4</v>
      </c>
      <c r="BN59" s="121">
        <v>1</v>
      </c>
      <c r="BO59" s="124">
        <v>2</v>
      </c>
      <c r="BP59" s="121">
        <v>0</v>
      </c>
      <c r="BQ59" s="124">
        <v>0</v>
      </c>
      <c r="BR59" s="121">
        <v>47</v>
      </c>
      <c r="BS59" s="124">
        <v>94</v>
      </c>
      <c r="BT59" s="121">
        <v>50</v>
      </c>
      <c r="BU59" s="2"/>
      <c r="BV59" s="3"/>
      <c r="BW59" s="3"/>
      <c r="BX59" s="3"/>
      <c r="BY59" s="3"/>
    </row>
    <row r="60" spans="1:77" ht="41.45" customHeight="1">
      <c r="A60" s="64" t="s">
        <v>449</v>
      </c>
      <c r="C60" s="65"/>
      <c r="D60" s="65" t="s">
        <v>64</v>
      </c>
      <c r="E60" s="66">
        <v>163.58451316002024</v>
      </c>
      <c r="F60" s="68">
        <v>99.99639887521846</v>
      </c>
      <c r="G60" s="100" t="s">
        <v>3196</v>
      </c>
      <c r="H60" s="65"/>
      <c r="I60" s="69" t="s">
        <v>449</v>
      </c>
      <c r="J60" s="70"/>
      <c r="K60" s="70"/>
      <c r="L60" s="69" t="s">
        <v>3674</v>
      </c>
      <c r="M60" s="73">
        <v>2.2001348521937114</v>
      </c>
      <c r="N60" s="74">
        <v>8274.0263671875</v>
      </c>
      <c r="O60" s="74">
        <v>7943.32373046875</v>
      </c>
      <c r="P60" s="75"/>
      <c r="Q60" s="76"/>
      <c r="R60" s="76"/>
      <c r="S60" s="86"/>
      <c r="T60" s="48">
        <v>1</v>
      </c>
      <c r="U60" s="48">
        <v>0</v>
      </c>
      <c r="V60" s="49">
        <v>0</v>
      </c>
      <c r="W60" s="49">
        <v>0.333333</v>
      </c>
      <c r="X60" s="49">
        <v>0</v>
      </c>
      <c r="Y60" s="49">
        <v>0.770269</v>
      </c>
      <c r="Z60" s="49">
        <v>0</v>
      </c>
      <c r="AA60" s="49">
        <v>0</v>
      </c>
      <c r="AB60" s="71">
        <v>60</v>
      </c>
      <c r="AC60" s="71"/>
      <c r="AD60" s="72"/>
      <c r="AE60" s="78" t="s">
        <v>1962</v>
      </c>
      <c r="AF60" s="78">
        <v>5093</v>
      </c>
      <c r="AG60" s="78">
        <v>7188</v>
      </c>
      <c r="AH60" s="78">
        <v>24240</v>
      </c>
      <c r="AI60" s="78">
        <v>22062</v>
      </c>
      <c r="AJ60" s="78"/>
      <c r="AK60" s="78" t="s">
        <v>2268</v>
      </c>
      <c r="AL60" s="78" t="s">
        <v>2524</v>
      </c>
      <c r="AM60" s="83" t="s">
        <v>2727</v>
      </c>
      <c r="AN60" s="78"/>
      <c r="AO60" s="80">
        <v>42531.62268518518</v>
      </c>
      <c r="AP60" s="83" t="s">
        <v>2935</v>
      </c>
      <c r="AQ60" s="78" t="b">
        <v>0</v>
      </c>
      <c r="AR60" s="78" t="b">
        <v>0</v>
      </c>
      <c r="AS60" s="78" t="b">
        <v>0</v>
      </c>
      <c r="AT60" s="78" t="s">
        <v>1797</v>
      </c>
      <c r="AU60" s="78">
        <v>49</v>
      </c>
      <c r="AV60" s="83" t="s">
        <v>3158</v>
      </c>
      <c r="AW60" s="78" t="b">
        <v>0</v>
      </c>
      <c r="AX60" s="78" t="s">
        <v>3300</v>
      </c>
      <c r="AY60" s="83" t="s">
        <v>3358</v>
      </c>
      <c r="AZ60" s="78" t="s">
        <v>65</v>
      </c>
      <c r="BA60" s="78" t="str">
        <f>REPLACE(INDEX(GroupVertices[Group],MATCH(Vertices[[#This Row],[Vertex]],GroupVertices[Vertex],0)),1,1,"")</f>
        <v>37</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450</v>
      </c>
      <c r="C61" s="65"/>
      <c r="D61" s="65" t="s">
        <v>64</v>
      </c>
      <c r="E61" s="66">
        <v>176.78996533001208</v>
      </c>
      <c r="F61" s="68">
        <v>99.96638682971411</v>
      </c>
      <c r="G61" s="100" t="s">
        <v>3197</v>
      </c>
      <c r="H61" s="65"/>
      <c r="I61" s="69" t="s">
        <v>450</v>
      </c>
      <c r="J61" s="70"/>
      <c r="K61" s="70"/>
      <c r="L61" s="69" t="s">
        <v>3675</v>
      </c>
      <c r="M61" s="73">
        <v>12.202149217276046</v>
      </c>
      <c r="N61" s="74">
        <v>8020.640625</v>
      </c>
      <c r="O61" s="74">
        <v>7478.66357421875</v>
      </c>
      <c r="P61" s="75"/>
      <c r="Q61" s="76"/>
      <c r="R61" s="76"/>
      <c r="S61" s="86"/>
      <c r="T61" s="48">
        <v>1</v>
      </c>
      <c r="U61" s="48">
        <v>0</v>
      </c>
      <c r="V61" s="49">
        <v>0</v>
      </c>
      <c r="W61" s="49">
        <v>0.333333</v>
      </c>
      <c r="X61" s="49">
        <v>0</v>
      </c>
      <c r="Y61" s="49">
        <v>0.770269</v>
      </c>
      <c r="Z61" s="49">
        <v>0</v>
      </c>
      <c r="AA61" s="49">
        <v>0</v>
      </c>
      <c r="AB61" s="71">
        <v>61</v>
      </c>
      <c r="AC61" s="71"/>
      <c r="AD61" s="72"/>
      <c r="AE61" s="78" t="s">
        <v>1963</v>
      </c>
      <c r="AF61" s="78">
        <v>772</v>
      </c>
      <c r="AG61" s="78">
        <v>67085</v>
      </c>
      <c r="AH61" s="78">
        <v>55183</v>
      </c>
      <c r="AI61" s="78">
        <v>738</v>
      </c>
      <c r="AJ61" s="78"/>
      <c r="AK61" s="78" t="s">
        <v>2269</v>
      </c>
      <c r="AL61" s="78" t="s">
        <v>2533</v>
      </c>
      <c r="AM61" s="83" t="s">
        <v>2728</v>
      </c>
      <c r="AN61" s="78"/>
      <c r="AO61" s="80">
        <v>40366.43425925926</v>
      </c>
      <c r="AP61" s="83" t="s">
        <v>2936</v>
      </c>
      <c r="AQ61" s="78" t="b">
        <v>0</v>
      </c>
      <c r="AR61" s="78" t="b">
        <v>0</v>
      </c>
      <c r="AS61" s="78" t="b">
        <v>0</v>
      </c>
      <c r="AT61" s="78" t="s">
        <v>1797</v>
      </c>
      <c r="AU61" s="78">
        <v>380</v>
      </c>
      <c r="AV61" s="83" t="s">
        <v>3158</v>
      </c>
      <c r="AW61" s="78" t="b">
        <v>1</v>
      </c>
      <c r="AX61" s="78" t="s">
        <v>3300</v>
      </c>
      <c r="AY61" s="83" t="s">
        <v>3359</v>
      </c>
      <c r="AZ61" s="78" t="s">
        <v>65</v>
      </c>
      <c r="BA61" s="78" t="str">
        <f>REPLACE(INDEX(GroupVertices[Group],MATCH(Vertices[[#This Row],[Vertex]],GroupVertices[Vertex],0)),1,1,"")</f>
        <v>37</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255</v>
      </c>
      <c r="C62" s="65"/>
      <c r="D62" s="65" t="s">
        <v>64</v>
      </c>
      <c r="E62" s="66">
        <v>165.94199183263694</v>
      </c>
      <c r="F62" s="68">
        <v>99.99104103087605</v>
      </c>
      <c r="G62" s="100" t="s">
        <v>1056</v>
      </c>
      <c r="H62" s="65"/>
      <c r="I62" s="69" t="s">
        <v>255</v>
      </c>
      <c r="J62" s="70"/>
      <c r="K62" s="70"/>
      <c r="L62" s="69" t="s">
        <v>3676</v>
      </c>
      <c r="M62" s="73">
        <v>3.9857257767112233</v>
      </c>
      <c r="N62" s="74">
        <v>1944.946044921875</v>
      </c>
      <c r="O62" s="74">
        <v>3570.76611328125</v>
      </c>
      <c r="P62" s="75"/>
      <c r="Q62" s="76"/>
      <c r="R62" s="76"/>
      <c r="S62" s="86"/>
      <c r="T62" s="48">
        <v>1</v>
      </c>
      <c r="U62" s="48">
        <v>1</v>
      </c>
      <c r="V62" s="49">
        <v>0</v>
      </c>
      <c r="W62" s="49">
        <v>0</v>
      </c>
      <c r="X62" s="49">
        <v>0</v>
      </c>
      <c r="Y62" s="49">
        <v>0.999998</v>
      </c>
      <c r="Z62" s="49">
        <v>0</v>
      </c>
      <c r="AA62" s="49" t="s">
        <v>5414</v>
      </c>
      <c r="AB62" s="71">
        <v>62</v>
      </c>
      <c r="AC62" s="71"/>
      <c r="AD62" s="72"/>
      <c r="AE62" s="78" t="s">
        <v>1964</v>
      </c>
      <c r="AF62" s="78">
        <v>454</v>
      </c>
      <c r="AG62" s="78">
        <v>17881</v>
      </c>
      <c r="AH62" s="78">
        <v>74163</v>
      </c>
      <c r="AI62" s="78">
        <v>1615</v>
      </c>
      <c r="AJ62" s="78"/>
      <c r="AK62" s="78" t="s">
        <v>2270</v>
      </c>
      <c r="AL62" s="78" t="s">
        <v>2534</v>
      </c>
      <c r="AM62" s="83" t="s">
        <v>2729</v>
      </c>
      <c r="AN62" s="78"/>
      <c r="AO62" s="80">
        <v>39889.895844907405</v>
      </c>
      <c r="AP62" s="83" t="s">
        <v>2937</v>
      </c>
      <c r="AQ62" s="78" t="b">
        <v>0</v>
      </c>
      <c r="AR62" s="78" t="b">
        <v>0</v>
      </c>
      <c r="AS62" s="78" t="b">
        <v>1</v>
      </c>
      <c r="AT62" s="78" t="s">
        <v>1797</v>
      </c>
      <c r="AU62" s="78">
        <v>436</v>
      </c>
      <c r="AV62" s="83" t="s">
        <v>3158</v>
      </c>
      <c r="AW62" s="78" t="b">
        <v>1</v>
      </c>
      <c r="AX62" s="78" t="s">
        <v>3300</v>
      </c>
      <c r="AY62" s="83" t="s">
        <v>3360</v>
      </c>
      <c r="AZ62" s="78" t="s">
        <v>66</v>
      </c>
      <c r="BA62" s="78" t="str">
        <f>REPLACE(INDEX(GroupVertices[Group],MATCH(Vertices[[#This Row],[Vertex]],GroupVertices[Vertex],0)),1,1,"")</f>
        <v>1</v>
      </c>
      <c r="BB62" s="48" t="s">
        <v>773</v>
      </c>
      <c r="BC62" s="48" t="s">
        <v>773</v>
      </c>
      <c r="BD62" s="48" t="s">
        <v>869</v>
      </c>
      <c r="BE62" s="48" t="s">
        <v>869</v>
      </c>
      <c r="BF62" s="48"/>
      <c r="BG62" s="48"/>
      <c r="BH62" s="121" t="s">
        <v>4576</v>
      </c>
      <c r="BI62" s="121" t="s">
        <v>4576</v>
      </c>
      <c r="BJ62" s="121" t="s">
        <v>4777</v>
      </c>
      <c r="BK62" s="121" t="s">
        <v>4777</v>
      </c>
      <c r="BL62" s="121">
        <v>2</v>
      </c>
      <c r="BM62" s="124">
        <v>10.526315789473685</v>
      </c>
      <c r="BN62" s="121">
        <v>0</v>
      </c>
      <c r="BO62" s="124">
        <v>0</v>
      </c>
      <c r="BP62" s="121">
        <v>0</v>
      </c>
      <c r="BQ62" s="124">
        <v>0</v>
      </c>
      <c r="BR62" s="121">
        <v>17</v>
      </c>
      <c r="BS62" s="124">
        <v>89.47368421052632</v>
      </c>
      <c r="BT62" s="121">
        <v>19</v>
      </c>
      <c r="BU62" s="2"/>
      <c r="BV62" s="3"/>
      <c r="BW62" s="3"/>
      <c r="BX62" s="3"/>
      <c r="BY62" s="3"/>
    </row>
    <row r="63" spans="1:77" ht="41.45" customHeight="1">
      <c r="A63" s="64" t="s">
        <v>256</v>
      </c>
      <c r="C63" s="65"/>
      <c r="D63" s="65" t="s">
        <v>64</v>
      </c>
      <c r="E63" s="66">
        <v>162.84307476331117</v>
      </c>
      <c r="F63" s="68">
        <v>99.99808394306879</v>
      </c>
      <c r="G63" s="100" t="s">
        <v>1057</v>
      </c>
      <c r="H63" s="65"/>
      <c r="I63" s="69" t="s">
        <v>256</v>
      </c>
      <c r="J63" s="70"/>
      <c r="K63" s="70"/>
      <c r="L63" s="69" t="s">
        <v>3677</v>
      </c>
      <c r="M63" s="73">
        <v>1.6385579066075904</v>
      </c>
      <c r="N63" s="74">
        <v>389.3604736328125</v>
      </c>
      <c r="O63" s="74">
        <v>4849.7822265625</v>
      </c>
      <c r="P63" s="75"/>
      <c r="Q63" s="76"/>
      <c r="R63" s="76"/>
      <c r="S63" s="86"/>
      <c r="T63" s="48">
        <v>1</v>
      </c>
      <c r="U63" s="48">
        <v>1</v>
      </c>
      <c r="V63" s="49">
        <v>0</v>
      </c>
      <c r="W63" s="49">
        <v>0</v>
      </c>
      <c r="X63" s="49">
        <v>0</v>
      </c>
      <c r="Y63" s="49">
        <v>0.999998</v>
      </c>
      <c r="Z63" s="49">
        <v>0</v>
      </c>
      <c r="AA63" s="49" t="s">
        <v>5414</v>
      </c>
      <c r="AB63" s="71">
        <v>63</v>
      </c>
      <c r="AC63" s="71"/>
      <c r="AD63" s="72"/>
      <c r="AE63" s="78" t="s">
        <v>1965</v>
      </c>
      <c r="AF63" s="78">
        <v>1155</v>
      </c>
      <c r="AG63" s="78">
        <v>3825</v>
      </c>
      <c r="AH63" s="78">
        <v>342008</v>
      </c>
      <c r="AI63" s="78">
        <v>54</v>
      </c>
      <c r="AJ63" s="78"/>
      <c r="AK63" s="78" t="s">
        <v>2271</v>
      </c>
      <c r="AL63" s="78" t="s">
        <v>2535</v>
      </c>
      <c r="AM63" s="83" t="s">
        <v>2730</v>
      </c>
      <c r="AN63" s="78"/>
      <c r="AO63" s="80">
        <v>40427.02224537037</v>
      </c>
      <c r="AP63" s="83" t="s">
        <v>2938</v>
      </c>
      <c r="AQ63" s="78" t="b">
        <v>0</v>
      </c>
      <c r="AR63" s="78" t="b">
        <v>0</v>
      </c>
      <c r="AS63" s="78" t="b">
        <v>1</v>
      </c>
      <c r="AT63" s="78" t="s">
        <v>1797</v>
      </c>
      <c r="AU63" s="78">
        <v>127</v>
      </c>
      <c r="AV63" s="83" t="s">
        <v>3158</v>
      </c>
      <c r="AW63" s="78" t="b">
        <v>0</v>
      </c>
      <c r="AX63" s="78" t="s">
        <v>3300</v>
      </c>
      <c r="AY63" s="83" t="s">
        <v>3361</v>
      </c>
      <c r="AZ63" s="78" t="s">
        <v>66</v>
      </c>
      <c r="BA63" s="78" t="str">
        <f>REPLACE(INDEX(GroupVertices[Group],MATCH(Vertices[[#This Row],[Vertex]],GroupVertices[Vertex],0)),1,1,"")</f>
        <v>1</v>
      </c>
      <c r="BB63" s="48" t="s">
        <v>774</v>
      </c>
      <c r="BC63" s="48" t="s">
        <v>774</v>
      </c>
      <c r="BD63" s="48" t="s">
        <v>870</v>
      </c>
      <c r="BE63" s="48" t="s">
        <v>870</v>
      </c>
      <c r="BF63" s="48" t="s">
        <v>932</v>
      </c>
      <c r="BG63" s="48" t="s">
        <v>932</v>
      </c>
      <c r="BH63" s="121" t="s">
        <v>4577</v>
      </c>
      <c r="BI63" s="121" t="s">
        <v>4577</v>
      </c>
      <c r="BJ63" s="121" t="s">
        <v>4778</v>
      </c>
      <c r="BK63" s="121" t="s">
        <v>4778</v>
      </c>
      <c r="BL63" s="121">
        <v>0</v>
      </c>
      <c r="BM63" s="124">
        <v>0</v>
      </c>
      <c r="BN63" s="121">
        <v>1</v>
      </c>
      <c r="BO63" s="124">
        <v>12.5</v>
      </c>
      <c r="BP63" s="121">
        <v>0</v>
      </c>
      <c r="BQ63" s="124">
        <v>0</v>
      </c>
      <c r="BR63" s="121">
        <v>7</v>
      </c>
      <c r="BS63" s="124">
        <v>87.5</v>
      </c>
      <c r="BT63" s="121">
        <v>8</v>
      </c>
      <c r="BU63" s="2"/>
      <c r="BV63" s="3"/>
      <c r="BW63" s="3"/>
      <c r="BX63" s="3"/>
      <c r="BY63" s="3"/>
    </row>
    <row r="64" spans="1:77" ht="41.45" customHeight="1">
      <c r="A64" s="64" t="s">
        <v>257</v>
      </c>
      <c r="C64" s="65"/>
      <c r="D64" s="65" t="s">
        <v>64</v>
      </c>
      <c r="E64" s="66">
        <v>162.26169710879978</v>
      </c>
      <c r="F64" s="68">
        <v>99.9994052406963</v>
      </c>
      <c r="G64" s="100" t="s">
        <v>3198</v>
      </c>
      <c r="H64" s="65"/>
      <c r="I64" s="69" t="s">
        <v>257</v>
      </c>
      <c r="J64" s="70"/>
      <c r="K64" s="70"/>
      <c r="L64" s="69" t="s">
        <v>3678</v>
      </c>
      <c r="M64" s="73">
        <v>1.1982134506127642</v>
      </c>
      <c r="N64" s="74">
        <v>2722.739013671875</v>
      </c>
      <c r="O64" s="74">
        <v>6128.798828125</v>
      </c>
      <c r="P64" s="75"/>
      <c r="Q64" s="76"/>
      <c r="R64" s="76"/>
      <c r="S64" s="86"/>
      <c r="T64" s="48">
        <v>1</v>
      </c>
      <c r="U64" s="48">
        <v>1</v>
      </c>
      <c r="V64" s="49">
        <v>0</v>
      </c>
      <c r="W64" s="49">
        <v>0</v>
      </c>
      <c r="X64" s="49">
        <v>0</v>
      </c>
      <c r="Y64" s="49">
        <v>0.999998</v>
      </c>
      <c r="Z64" s="49">
        <v>0</v>
      </c>
      <c r="AA64" s="49" t="s">
        <v>5414</v>
      </c>
      <c r="AB64" s="71">
        <v>64</v>
      </c>
      <c r="AC64" s="71"/>
      <c r="AD64" s="72"/>
      <c r="AE64" s="78" t="s">
        <v>1966</v>
      </c>
      <c r="AF64" s="78">
        <v>2407</v>
      </c>
      <c r="AG64" s="78">
        <v>1188</v>
      </c>
      <c r="AH64" s="78">
        <v>2327</v>
      </c>
      <c r="AI64" s="78">
        <v>428</v>
      </c>
      <c r="AJ64" s="78"/>
      <c r="AK64" s="78" t="s">
        <v>2272</v>
      </c>
      <c r="AL64" s="78" t="s">
        <v>2536</v>
      </c>
      <c r="AM64" s="83" t="s">
        <v>2731</v>
      </c>
      <c r="AN64" s="78"/>
      <c r="AO64" s="80">
        <v>41942.745462962965</v>
      </c>
      <c r="AP64" s="83" t="s">
        <v>2939</v>
      </c>
      <c r="AQ64" s="78" t="b">
        <v>0</v>
      </c>
      <c r="AR64" s="78" t="b">
        <v>0</v>
      </c>
      <c r="AS64" s="78" t="b">
        <v>0</v>
      </c>
      <c r="AT64" s="78" t="s">
        <v>1797</v>
      </c>
      <c r="AU64" s="78">
        <v>59</v>
      </c>
      <c r="AV64" s="83" t="s">
        <v>3158</v>
      </c>
      <c r="AW64" s="78" t="b">
        <v>0</v>
      </c>
      <c r="AX64" s="78" t="s">
        <v>3300</v>
      </c>
      <c r="AY64" s="83" t="s">
        <v>3362</v>
      </c>
      <c r="AZ64" s="78" t="s">
        <v>66</v>
      </c>
      <c r="BA64" s="78" t="str">
        <f>REPLACE(INDEX(GroupVertices[Group],MATCH(Vertices[[#This Row],[Vertex]],GroupVertices[Vertex],0)),1,1,"")</f>
        <v>1</v>
      </c>
      <c r="BB64" s="48" t="s">
        <v>775</v>
      </c>
      <c r="BC64" s="48" t="s">
        <v>775</v>
      </c>
      <c r="BD64" s="48" t="s">
        <v>871</v>
      </c>
      <c r="BE64" s="48" t="s">
        <v>871</v>
      </c>
      <c r="BF64" s="48"/>
      <c r="BG64" s="48"/>
      <c r="BH64" s="121" t="s">
        <v>4578</v>
      </c>
      <c r="BI64" s="121" t="s">
        <v>4578</v>
      </c>
      <c r="BJ64" s="121" t="s">
        <v>4779</v>
      </c>
      <c r="BK64" s="121" t="s">
        <v>4779</v>
      </c>
      <c r="BL64" s="121">
        <v>0</v>
      </c>
      <c r="BM64" s="124">
        <v>0</v>
      </c>
      <c r="BN64" s="121">
        <v>1</v>
      </c>
      <c r="BO64" s="124">
        <v>5</v>
      </c>
      <c r="BP64" s="121">
        <v>0</v>
      </c>
      <c r="BQ64" s="124">
        <v>0</v>
      </c>
      <c r="BR64" s="121">
        <v>19</v>
      </c>
      <c r="BS64" s="124">
        <v>95</v>
      </c>
      <c r="BT64" s="121">
        <v>20</v>
      </c>
      <c r="BU64" s="2"/>
      <c r="BV64" s="3"/>
      <c r="BW64" s="3"/>
      <c r="BX64" s="3"/>
      <c r="BY64" s="3"/>
    </row>
    <row r="65" spans="1:77" ht="41.45" customHeight="1">
      <c r="A65" s="64" t="s">
        <v>258</v>
      </c>
      <c r="C65" s="65"/>
      <c r="D65" s="65" t="s">
        <v>64</v>
      </c>
      <c r="E65" s="66">
        <v>162.13272254380578</v>
      </c>
      <c r="F65" s="68">
        <v>99.99969836133039</v>
      </c>
      <c r="G65" s="100" t="s">
        <v>1058</v>
      </c>
      <c r="H65" s="65"/>
      <c r="I65" s="69" t="s">
        <v>258</v>
      </c>
      <c r="J65" s="70"/>
      <c r="K65" s="70"/>
      <c r="L65" s="69" t="s">
        <v>3679</v>
      </c>
      <c r="M65" s="73">
        <v>1.1005261139586218</v>
      </c>
      <c r="N65" s="74">
        <v>3772.29833984375</v>
      </c>
      <c r="O65" s="74">
        <v>4528.12255859375</v>
      </c>
      <c r="P65" s="75"/>
      <c r="Q65" s="76"/>
      <c r="R65" s="76"/>
      <c r="S65" s="86"/>
      <c r="T65" s="48">
        <v>0</v>
      </c>
      <c r="U65" s="48">
        <v>1</v>
      </c>
      <c r="V65" s="49">
        <v>0</v>
      </c>
      <c r="W65" s="49">
        <v>0.076923</v>
      </c>
      <c r="X65" s="49">
        <v>0</v>
      </c>
      <c r="Y65" s="49">
        <v>0.573476</v>
      </c>
      <c r="Z65" s="49">
        <v>0</v>
      </c>
      <c r="AA65" s="49">
        <v>0</v>
      </c>
      <c r="AB65" s="71">
        <v>65</v>
      </c>
      <c r="AC65" s="71"/>
      <c r="AD65" s="72"/>
      <c r="AE65" s="78" t="s">
        <v>1967</v>
      </c>
      <c r="AF65" s="78">
        <v>577</v>
      </c>
      <c r="AG65" s="78">
        <v>603</v>
      </c>
      <c r="AH65" s="78">
        <v>28948</v>
      </c>
      <c r="AI65" s="78">
        <v>5276</v>
      </c>
      <c r="AJ65" s="78"/>
      <c r="AK65" s="78" t="s">
        <v>2273</v>
      </c>
      <c r="AL65" s="78" t="s">
        <v>2537</v>
      </c>
      <c r="AM65" s="78"/>
      <c r="AN65" s="78"/>
      <c r="AO65" s="80">
        <v>39981.03712962963</v>
      </c>
      <c r="AP65" s="83" t="s">
        <v>2940</v>
      </c>
      <c r="AQ65" s="78" t="b">
        <v>0</v>
      </c>
      <c r="AR65" s="78" t="b">
        <v>0</v>
      </c>
      <c r="AS65" s="78" t="b">
        <v>0</v>
      </c>
      <c r="AT65" s="78" t="s">
        <v>1797</v>
      </c>
      <c r="AU65" s="78">
        <v>1</v>
      </c>
      <c r="AV65" s="83" t="s">
        <v>3165</v>
      </c>
      <c r="AW65" s="78" t="b">
        <v>0</v>
      </c>
      <c r="AX65" s="78" t="s">
        <v>3300</v>
      </c>
      <c r="AY65" s="83" t="s">
        <v>3363</v>
      </c>
      <c r="AZ65" s="78" t="s">
        <v>66</v>
      </c>
      <c r="BA65" s="78" t="str">
        <f>REPLACE(INDEX(GroupVertices[Group],MATCH(Vertices[[#This Row],[Vertex]],GroupVertices[Vertex],0)),1,1,"")</f>
        <v>5</v>
      </c>
      <c r="BB65" s="48"/>
      <c r="BC65" s="48"/>
      <c r="BD65" s="48"/>
      <c r="BE65" s="48"/>
      <c r="BF65" s="48"/>
      <c r="BG65" s="48"/>
      <c r="BH65" s="121" t="s">
        <v>4542</v>
      </c>
      <c r="BI65" s="121" t="s">
        <v>4542</v>
      </c>
      <c r="BJ65" s="121" t="s">
        <v>4747</v>
      </c>
      <c r="BK65" s="121" t="s">
        <v>4747</v>
      </c>
      <c r="BL65" s="121">
        <v>1</v>
      </c>
      <c r="BM65" s="124">
        <v>4.3478260869565215</v>
      </c>
      <c r="BN65" s="121">
        <v>1</v>
      </c>
      <c r="BO65" s="124">
        <v>4.3478260869565215</v>
      </c>
      <c r="BP65" s="121">
        <v>0</v>
      </c>
      <c r="BQ65" s="124">
        <v>0</v>
      </c>
      <c r="BR65" s="121">
        <v>21</v>
      </c>
      <c r="BS65" s="124">
        <v>91.30434782608695</v>
      </c>
      <c r="BT65" s="121">
        <v>23</v>
      </c>
      <c r="BU65" s="2"/>
      <c r="BV65" s="3"/>
      <c r="BW65" s="3"/>
      <c r="BX65" s="3"/>
      <c r="BY65" s="3"/>
    </row>
    <row r="66" spans="1:77" ht="41.45" customHeight="1">
      <c r="A66" s="64" t="s">
        <v>259</v>
      </c>
      <c r="C66" s="65"/>
      <c r="D66" s="65" t="s">
        <v>64</v>
      </c>
      <c r="E66" s="66">
        <v>162.06724314927038</v>
      </c>
      <c r="F66" s="68">
        <v>99.99984717642154</v>
      </c>
      <c r="G66" s="100" t="s">
        <v>1059</v>
      </c>
      <c r="H66" s="65"/>
      <c r="I66" s="69" t="s">
        <v>259</v>
      </c>
      <c r="J66" s="70"/>
      <c r="K66" s="70"/>
      <c r="L66" s="69" t="s">
        <v>3680</v>
      </c>
      <c r="M66" s="73">
        <v>1.0509310045803648</v>
      </c>
      <c r="N66" s="74">
        <v>6129.99072265625</v>
      </c>
      <c r="O66" s="74">
        <v>6637.57177734375</v>
      </c>
      <c r="P66" s="75"/>
      <c r="Q66" s="76"/>
      <c r="R66" s="76"/>
      <c r="S66" s="86"/>
      <c r="T66" s="48">
        <v>0</v>
      </c>
      <c r="U66" s="48">
        <v>1</v>
      </c>
      <c r="V66" s="49">
        <v>0</v>
      </c>
      <c r="W66" s="49">
        <v>0.333333</v>
      </c>
      <c r="X66" s="49">
        <v>0</v>
      </c>
      <c r="Y66" s="49">
        <v>0.638297</v>
      </c>
      <c r="Z66" s="49">
        <v>0</v>
      </c>
      <c r="AA66" s="49">
        <v>0</v>
      </c>
      <c r="AB66" s="71">
        <v>66</v>
      </c>
      <c r="AC66" s="71"/>
      <c r="AD66" s="72"/>
      <c r="AE66" s="78" t="s">
        <v>1968</v>
      </c>
      <c r="AF66" s="78">
        <v>1355</v>
      </c>
      <c r="AG66" s="78">
        <v>306</v>
      </c>
      <c r="AH66" s="78">
        <v>691</v>
      </c>
      <c r="AI66" s="78">
        <v>4839</v>
      </c>
      <c r="AJ66" s="78"/>
      <c r="AK66" s="78"/>
      <c r="AL66" s="78" t="s">
        <v>2538</v>
      </c>
      <c r="AM66" s="78"/>
      <c r="AN66" s="78"/>
      <c r="AO66" s="80">
        <v>42347.18545138889</v>
      </c>
      <c r="AP66" s="83" t="s">
        <v>2941</v>
      </c>
      <c r="AQ66" s="78" t="b">
        <v>1</v>
      </c>
      <c r="AR66" s="78" t="b">
        <v>0</v>
      </c>
      <c r="AS66" s="78" t="b">
        <v>0</v>
      </c>
      <c r="AT66" s="78" t="s">
        <v>1797</v>
      </c>
      <c r="AU66" s="78">
        <v>0</v>
      </c>
      <c r="AV66" s="83" t="s">
        <v>3158</v>
      </c>
      <c r="AW66" s="78" t="b">
        <v>0</v>
      </c>
      <c r="AX66" s="78" t="s">
        <v>3300</v>
      </c>
      <c r="AY66" s="83" t="s">
        <v>3364</v>
      </c>
      <c r="AZ66" s="78" t="s">
        <v>66</v>
      </c>
      <c r="BA66" s="78" t="str">
        <f>REPLACE(INDEX(GroupVertices[Group],MATCH(Vertices[[#This Row],[Vertex]],GroupVertices[Vertex],0)),1,1,"")</f>
        <v>36</v>
      </c>
      <c r="BB66" s="48" t="s">
        <v>776</v>
      </c>
      <c r="BC66" s="48" t="s">
        <v>776</v>
      </c>
      <c r="BD66" s="48" t="s">
        <v>872</v>
      </c>
      <c r="BE66" s="48" t="s">
        <v>872</v>
      </c>
      <c r="BF66" s="48"/>
      <c r="BG66" s="48"/>
      <c r="BH66" s="121" t="s">
        <v>4579</v>
      </c>
      <c r="BI66" s="121" t="s">
        <v>4579</v>
      </c>
      <c r="BJ66" s="121" t="s">
        <v>4780</v>
      </c>
      <c r="BK66" s="121" t="s">
        <v>4780</v>
      </c>
      <c r="BL66" s="121">
        <v>0</v>
      </c>
      <c r="BM66" s="124">
        <v>0</v>
      </c>
      <c r="BN66" s="121">
        <v>1</v>
      </c>
      <c r="BO66" s="124">
        <v>9.090909090909092</v>
      </c>
      <c r="BP66" s="121">
        <v>0</v>
      </c>
      <c r="BQ66" s="124">
        <v>0</v>
      </c>
      <c r="BR66" s="121">
        <v>10</v>
      </c>
      <c r="BS66" s="124">
        <v>90.9090909090909</v>
      </c>
      <c r="BT66" s="121">
        <v>11</v>
      </c>
      <c r="BU66" s="2"/>
      <c r="BV66" s="3"/>
      <c r="BW66" s="3"/>
      <c r="BX66" s="3"/>
      <c r="BY66" s="3"/>
    </row>
    <row r="67" spans="1:77" ht="41.45" customHeight="1">
      <c r="A67" s="64" t="s">
        <v>260</v>
      </c>
      <c r="C67" s="65"/>
      <c r="D67" s="65" t="s">
        <v>64</v>
      </c>
      <c r="E67" s="66">
        <v>179.9453225508566</v>
      </c>
      <c r="F67" s="68">
        <v>99.95921564592764</v>
      </c>
      <c r="G67" s="100" t="s">
        <v>1060</v>
      </c>
      <c r="H67" s="65"/>
      <c r="I67" s="69" t="s">
        <v>260</v>
      </c>
      <c r="J67" s="70"/>
      <c r="K67" s="70"/>
      <c r="L67" s="69" t="s">
        <v>3681</v>
      </c>
      <c r="M67" s="73">
        <v>14.592065733847132</v>
      </c>
      <c r="N67" s="74">
        <v>5902.59375</v>
      </c>
      <c r="O67" s="74">
        <v>6125.857421875</v>
      </c>
      <c r="P67" s="75"/>
      <c r="Q67" s="76"/>
      <c r="R67" s="76"/>
      <c r="S67" s="86"/>
      <c r="T67" s="48">
        <v>3</v>
      </c>
      <c r="U67" s="48">
        <v>1</v>
      </c>
      <c r="V67" s="49">
        <v>2</v>
      </c>
      <c r="W67" s="49">
        <v>0.5</v>
      </c>
      <c r="X67" s="49">
        <v>0</v>
      </c>
      <c r="Y67" s="49">
        <v>1.723401</v>
      </c>
      <c r="Z67" s="49">
        <v>0</v>
      </c>
      <c r="AA67" s="49">
        <v>0</v>
      </c>
      <c r="AB67" s="71">
        <v>67</v>
      </c>
      <c r="AC67" s="71"/>
      <c r="AD67" s="72"/>
      <c r="AE67" s="78" t="s">
        <v>1969</v>
      </c>
      <c r="AF67" s="78">
        <v>1398</v>
      </c>
      <c r="AG67" s="78">
        <v>81397</v>
      </c>
      <c r="AH67" s="78">
        <v>50988</v>
      </c>
      <c r="AI67" s="78">
        <v>4062</v>
      </c>
      <c r="AJ67" s="78"/>
      <c r="AK67" s="78" t="s">
        <v>2274</v>
      </c>
      <c r="AL67" s="78" t="s">
        <v>2539</v>
      </c>
      <c r="AM67" s="83" t="s">
        <v>2732</v>
      </c>
      <c r="AN67" s="78"/>
      <c r="AO67" s="80">
        <v>39874.94666666666</v>
      </c>
      <c r="AP67" s="83" t="s">
        <v>2942</v>
      </c>
      <c r="AQ67" s="78" t="b">
        <v>0</v>
      </c>
      <c r="AR67" s="78" t="b">
        <v>0</v>
      </c>
      <c r="AS67" s="78" t="b">
        <v>1</v>
      </c>
      <c r="AT67" s="78" t="s">
        <v>1797</v>
      </c>
      <c r="AU67" s="78">
        <v>494</v>
      </c>
      <c r="AV67" s="83" t="s">
        <v>3162</v>
      </c>
      <c r="AW67" s="78" t="b">
        <v>1</v>
      </c>
      <c r="AX67" s="78" t="s">
        <v>3300</v>
      </c>
      <c r="AY67" s="83" t="s">
        <v>3365</v>
      </c>
      <c r="AZ67" s="78" t="s">
        <v>66</v>
      </c>
      <c r="BA67" s="78" t="str">
        <f>REPLACE(INDEX(GroupVertices[Group],MATCH(Vertices[[#This Row],[Vertex]],GroupVertices[Vertex],0)),1,1,"")</f>
        <v>36</v>
      </c>
      <c r="BB67" s="48" t="s">
        <v>776</v>
      </c>
      <c r="BC67" s="48" t="s">
        <v>776</v>
      </c>
      <c r="BD67" s="48" t="s">
        <v>872</v>
      </c>
      <c r="BE67" s="48" t="s">
        <v>872</v>
      </c>
      <c r="BF67" s="48"/>
      <c r="BG67" s="48"/>
      <c r="BH67" s="121" t="s">
        <v>4580</v>
      </c>
      <c r="BI67" s="121" t="s">
        <v>4580</v>
      </c>
      <c r="BJ67" s="121" t="s">
        <v>4781</v>
      </c>
      <c r="BK67" s="121" t="s">
        <v>4781</v>
      </c>
      <c r="BL67" s="121">
        <v>0</v>
      </c>
      <c r="BM67" s="124">
        <v>0</v>
      </c>
      <c r="BN67" s="121">
        <v>1</v>
      </c>
      <c r="BO67" s="124">
        <v>11.11111111111111</v>
      </c>
      <c r="BP67" s="121">
        <v>0</v>
      </c>
      <c r="BQ67" s="124">
        <v>0</v>
      </c>
      <c r="BR67" s="121">
        <v>8</v>
      </c>
      <c r="BS67" s="124">
        <v>88.88888888888889</v>
      </c>
      <c r="BT67" s="121">
        <v>9</v>
      </c>
      <c r="BU67" s="2"/>
      <c r="BV67" s="3"/>
      <c r="BW67" s="3"/>
      <c r="BX67" s="3"/>
      <c r="BY67" s="3"/>
    </row>
    <row r="68" spans="1:77" ht="41.45" customHeight="1">
      <c r="A68" s="64" t="s">
        <v>261</v>
      </c>
      <c r="C68" s="65"/>
      <c r="D68" s="65" t="s">
        <v>64</v>
      </c>
      <c r="E68" s="66">
        <v>162.03439321733174</v>
      </c>
      <c r="F68" s="68">
        <v>99.99992183449757</v>
      </c>
      <c r="G68" s="100" t="s">
        <v>1061</v>
      </c>
      <c r="H68" s="65"/>
      <c r="I68" s="69" t="s">
        <v>261</v>
      </c>
      <c r="J68" s="70"/>
      <c r="K68" s="70"/>
      <c r="L68" s="69" t="s">
        <v>3682</v>
      </c>
      <c r="M68" s="73">
        <v>1.0260499564411045</v>
      </c>
      <c r="N68" s="74">
        <v>5902.59375</v>
      </c>
      <c r="O68" s="74">
        <v>6637.57177734375</v>
      </c>
      <c r="P68" s="75"/>
      <c r="Q68" s="76"/>
      <c r="R68" s="76"/>
      <c r="S68" s="86"/>
      <c r="T68" s="48">
        <v>0</v>
      </c>
      <c r="U68" s="48">
        <v>1</v>
      </c>
      <c r="V68" s="49">
        <v>0</v>
      </c>
      <c r="W68" s="49">
        <v>0.333333</v>
      </c>
      <c r="X68" s="49">
        <v>0</v>
      </c>
      <c r="Y68" s="49">
        <v>0.638297</v>
      </c>
      <c r="Z68" s="49">
        <v>0</v>
      </c>
      <c r="AA68" s="49">
        <v>0</v>
      </c>
      <c r="AB68" s="71">
        <v>68</v>
      </c>
      <c r="AC68" s="71"/>
      <c r="AD68" s="72"/>
      <c r="AE68" s="78" t="s">
        <v>1970</v>
      </c>
      <c r="AF68" s="78">
        <v>1000</v>
      </c>
      <c r="AG68" s="78">
        <v>157</v>
      </c>
      <c r="AH68" s="78">
        <v>7061</v>
      </c>
      <c r="AI68" s="78">
        <v>8089</v>
      </c>
      <c r="AJ68" s="78"/>
      <c r="AK68" s="78"/>
      <c r="AL68" s="78" t="s">
        <v>2538</v>
      </c>
      <c r="AM68" s="78"/>
      <c r="AN68" s="78"/>
      <c r="AO68" s="80">
        <v>39898.763032407405</v>
      </c>
      <c r="AP68" s="83" t="s">
        <v>2943</v>
      </c>
      <c r="AQ68" s="78" t="b">
        <v>0</v>
      </c>
      <c r="AR68" s="78" t="b">
        <v>0</v>
      </c>
      <c r="AS68" s="78" t="b">
        <v>0</v>
      </c>
      <c r="AT68" s="78" t="s">
        <v>1797</v>
      </c>
      <c r="AU68" s="78">
        <v>5</v>
      </c>
      <c r="AV68" s="83" t="s">
        <v>3165</v>
      </c>
      <c r="AW68" s="78" t="b">
        <v>0</v>
      </c>
      <c r="AX68" s="78" t="s">
        <v>3300</v>
      </c>
      <c r="AY68" s="83" t="s">
        <v>3366</v>
      </c>
      <c r="AZ68" s="78" t="s">
        <v>66</v>
      </c>
      <c r="BA68" s="78" t="str">
        <f>REPLACE(INDEX(GroupVertices[Group],MATCH(Vertices[[#This Row],[Vertex]],GroupVertices[Vertex],0)),1,1,"")</f>
        <v>36</v>
      </c>
      <c r="BB68" s="48" t="s">
        <v>776</v>
      </c>
      <c r="BC68" s="48" t="s">
        <v>776</v>
      </c>
      <c r="BD68" s="48" t="s">
        <v>872</v>
      </c>
      <c r="BE68" s="48" t="s">
        <v>872</v>
      </c>
      <c r="BF68" s="48"/>
      <c r="BG68" s="48"/>
      <c r="BH68" s="121" t="s">
        <v>4579</v>
      </c>
      <c r="BI68" s="121" t="s">
        <v>4579</v>
      </c>
      <c r="BJ68" s="121" t="s">
        <v>4780</v>
      </c>
      <c r="BK68" s="121" t="s">
        <v>4780</v>
      </c>
      <c r="BL68" s="121">
        <v>0</v>
      </c>
      <c r="BM68" s="124">
        <v>0</v>
      </c>
      <c r="BN68" s="121">
        <v>1</v>
      </c>
      <c r="BO68" s="124">
        <v>9.090909090909092</v>
      </c>
      <c r="BP68" s="121">
        <v>0</v>
      </c>
      <c r="BQ68" s="124">
        <v>0</v>
      </c>
      <c r="BR68" s="121">
        <v>10</v>
      </c>
      <c r="BS68" s="124">
        <v>90.9090909090909</v>
      </c>
      <c r="BT68" s="121">
        <v>11</v>
      </c>
      <c r="BU68" s="2"/>
      <c r="BV68" s="3"/>
      <c r="BW68" s="3"/>
      <c r="BX68" s="3"/>
      <c r="BY68" s="3"/>
    </row>
    <row r="69" spans="1:77" ht="41.45" customHeight="1">
      <c r="A69" s="64" t="s">
        <v>262</v>
      </c>
      <c r="C69" s="65"/>
      <c r="D69" s="65" t="s">
        <v>64</v>
      </c>
      <c r="E69" s="66">
        <v>162.00242516276057</v>
      </c>
      <c r="F69" s="68">
        <v>99.99999448832996</v>
      </c>
      <c r="G69" s="100" t="s">
        <v>1062</v>
      </c>
      <c r="H69" s="65"/>
      <c r="I69" s="69" t="s">
        <v>262</v>
      </c>
      <c r="J69" s="70"/>
      <c r="K69" s="70"/>
      <c r="L69" s="69" t="s">
        <v>3683</v>
      </c>
      <c r="M69" s="73">
        <v>1.0018368559028985</v>
      </c>
      <c r="N69" s="74">
        <v>9424.0087890625</v>
      </c>
      <c r="O69" s="74">
        <v>7943.32373046875</v>
      </c>
      <c r="P69" s="75"/>
      <c r="Q69" s="76"/>
      <c r="R69" s="76"/>
      <c r="S69" s="86"/>
      <c r="T69" s="48">
        <v>0</v>
      </c>
      <c r="U69" s="48">
        <v>2</v>
      </c>
      <c r="V69" s="49">
        <v>2</v>
      </c>
      <c r="W69" s="49">
        <v>0.5</v>
      </c>
      <c r="X69" s="49">
        <v>0</v>
      </c>
      <c r="Y69" s="49">
        <v>1.459457</v>
      </c>
      <c r="Z69" s="49">
        <v>0</v>
      </c>
      <c r="AA69" s="49">
        <v>0</v>
      </c>
      <c r="AB69" s="71">
        <v>69</v>
      </c>
      <c r="AC69" s="71"/>
      <c r="AD69" s="72"/>
      <c r="AE69" s="78" t="s">
        <v>1971</v>
      </c>
      <c r="AF69" s="78">
        <v>79</v>
      </c>
      <c r="AG69" s="78">
        <v>12</v>
      </c>
      <c r="AH69" s="78">
        <v>264</v>
      </c>
      <c r="AI69" s="78">
        <v>402</v>
      </c>
      <c r="AJ69" s="78"/>
      <c r="AK69" s="78"/>
      <c r="AL69" s="78"/>
      <c r="AM69" s="78"/>
      <c r="AN69" s="78"/>
      <c r="AO69" s="80">
        <v>42962.89565972222</v>
      </c>
      <c r="AP69" s="78"/>
      <c r="AQ69" s="78" t="b">
        <v>1</v>
      </c>
      <c r="AR69" s="78" t="b">
        <v>1</v>
      </c>
      <c r="AS69" s="78" t="b">
        <v>0</v>
      </c>
      <c r="AT69" s="78" t="s">
        <v>1797</v>
      </c>
      <c r="AU69" s="78">
        <v>1</v>
      </c>
      <c r="AV69" s="78"/>
      <c r="AW69" s="78" t="b">
        <v>0</v>
      </c>
      <c r="AX69" s="78" t="s">
        <v>3300</v>
      </c>
      <c r="AY69" s="83" t="s">
        <v>3367</v>
      </c>
      <c r="AZ69" s="78" t="s">
        <v>66</v>
      </c>
      <c r="BA69" s="78" t="str">
        <f>REPLACE(INDEX(GroupVertices[Group],MATCH(Vertices[[#This Row],[Vertex]],GroupVertices[Vertex],0)),1,1,"")</f>
        <v>35</v>
      </c>
      <c r="BB69" s="48"/>
      <c r="BC69" s="48"/>
      <c r="BD69" s="48"/>
      <c r="BE69" s="48"/>
      <c r="BF69" s="48"/>
      <c r="BG69" s="48"/>
      <c r="BH69" s="121" t="s">
        <v>4581</v>
      </c>
      <c r="BI69" s="121" t="s">
        <v>4581</v>
      </c>
      <c r="BJ69" s="121" t="s">
        <v>4782</v>
      </c>
      <c r="BK69" s="121" t="s">
        <v>4782</v>
      </c>
      <c r="BL69" s="121">
        <v>0</v>
      </c>
      <c r="BM69" s="124">
        <v>0</v>
      </c>
      <c r="BN69" s="121">
        <v>1</v>
      </c>
      <c r="BO69" s="124">
        <v>5.2631578947368425</v>
      </c>
      <c r="BP69" s="121">
        <v>0</v>
      </c>
      <c r="BQ69" s="124">
        <v>0</v>
      </c>
      <c r="BR69" s="121">
        <v>18</v>
      </c>
      <c r="BS69" s="124">
        <v>94.73684210526316</v>
      </c>
      <c r="BT69" s="121">
        <v>19</v>
      </c>
      <c r="BU69" s="2"/>
      <c r="BV69" s="3"/>
      <c r="BW69" s="3"/>
      <c r="BX69" s="3"/>
      <c r="BY69" s="3"/>
    </row>
    <row r="70" spans="1:77" ht="41.45" customHeight="1">
      <c r="A70" s="64" t="s">
        <v>451</v>
      </c>
      <c r="C70" s="65"/>
      <c r="D70" s="65" t="s">
        <v>64</v>
      </c>
      <c r="E70" s="66">
        <v>163.23198268237</v>
      </c>
      <c r="F70" s="68">
        <v>99.99720007161831</v>
      </c>
      <c r="G70" s="100" t="s">
        <v>3199</v>
      </c>
      <c r="H70" s="65"/>
      <c r="I70" s="69" t="s">
        <v>451</v>
      </c>
      <c r="J70" s="70"/>
      <c r="K70" s="70"/>
      <c r="L70" s="69" t="s">
        <v>3684</v>
      </c>
      <c r="M70" s="73">
        <v>1.9331227986723891</v>
      </c>
      <c r="N70" s="74">
        <v>9424.0087890625</v>
      </c>
      <c r="O70" s="74">
        <v>7478.66357421875</v>
      </c>
      <c r="P70" s="75"/>
      <c r="Q70" s="76"/>
      <c r="R70" s="76"/>
      <c r="S70" s="86"/>
      <c r="T70" s="48">
        <v>1</v>
      </c>
      <c r="U70" s="48">
        <v>0</v>
      </c>
      <c r="V70" s="49">
        <v>0</v>
      </c>
      <c r="W70" s="49">
        <v>0.333333</v>
      </c>
      <c r="X70" s="49">
        <v>0</v>
      </c>
      <c r="Y70" s="49">
        <v>0.770269</v>
      </c>
      <c r="Z70" s="49">
        <v>0</v>
      </c>
      <c r="AA70" s="49">
        <v>0</v>
      </c>
      <c r="AB70" s="71">
        <v>70</v>
      </c>
      <c r="AC70" s="71"/>
      <c r="AD70" s="72"/>
      <c r="AE70" s="78" t="s">
        <v>1972</v>
      </c>
      <c r="AF70" s="78">
        <v>388</v>
      </c>
      <c r="AG70" s="78">
        <v>5589</v>
      </c>
      <c r="AH70" s="78">
        <v>18704</v>
      </c>
      <c r="AI70" s="78">
        <v>32</v>
      </c>
      <c r="AJ70" s="78"/>
      <c r="AK70" s="78" t="s">
        <v>2275</v>
      </c>
      <c r="AL70" s="78" t="s">
        <v>2540</v>
      </c>
      <c r="AM70" s="83" t="s">
        <v>2733</v>
      </c>
      <c r="AN70" s="78"/>
      <c r="AO70" s="80">
        <v>40021.74594907407</v>
      </c>
      <c r="AP70" s="83" t="s">
        <v>2944</v>
      </c>
      <c r="AQ70" s="78" t="b">
        <v>0</v>
      </c>
      <c r="AR70" s="78" t="b">
        <v>0</v>
      </c>
      <c r="AS70" s="78" t="b">
        <v>0</v>
      </c>
      <c r="AT70" s="78" t="s">
        <v>1797</v>
      </c>
      <c r="AU70" s="78">
        <v>125</v>
      </c>
      <c r="AV70" s="83" t="s">
        <v>3166</v>
      </c>
      <c r="AW70" s="78" t="b">
        <v>1</v>
      </c>
      <c r="AX70" s="78" t="s">
        <v>3300</v>
      </c>
      <c r="AY70" s="83" t="s">
        <v>3368</v>
      </c>
      <c r="AZ70" s="78" t="s">
        <v>65</v>
      </c>
      <c r="BA70" s="78" t="str">
        <f>REPLACE(INDEX(GroupVertices[Group],MATCH(Vertices[[#This Row],[Vertex]],GroupVertices[Vertex],0)),1,1,"")</f>
        <v>35</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452</v>
      </c>
      <c r="C71" s="65"/>
      <c r="D71" s="65" t="s">
        <v>64</v>
      </c>
      <c r="E71" s="66">
        <v>162.68852575466025</v>
      </c>
      <c r="F71" s="68">
        <v>99.99843518676879</v>
      </c>
      <c r="G71" s="100" t="s">
        <v>3200</v>
      </c>
      <c r="H71" s="65"/>
      <c r="I71" s="69" t="s">
        <v>452</v>
      </c>
      <c r="J71" s="70"/>
      <c r="K71" s="70"/>
      <c r="L71" s="69" t="s">
        <v>3685</v>
      </c>
      <c r="M71" s="73">
        <v>1.521500089522883</v>
      </c>
      <c r="N71" s="74">
        <v>9677.39453125</v>
      </c>
      <c r="O71" s="74">
        <v>7943.32373046875</v>
      </c>
      <c r="P71" s="75"/>
      <c r="Q71" s="76"/>
      <c r="R71" s="76"/>
      <c r="S71" s="86"/>
      <c r="T71" s="48">
        <v>1</v>
      </c>
      <c r="U71" s="48">
        <v>0</v>
      </c>
      <c r="V71" s="49">
        <v>0</v>
      </c>
      <c r="W71" s="49">
        <v>0.333333</v>
      </c>
      <c r="X71" s="49">
        <v>0</v>
      </c>
      <c r="Y71" s="49">
        <v>0.770269</v>
      </c>
      <c r="Z71" s="49">
        <v>0</v>
      </c>
      <c r="AA71" s="49">
        <v>0</v>
      </c>
      <c r="AB71" s="71">
        <v>71</v>
      </c>
      <c r="AC71" s="71"/>
      <c r="AD71" s="72"/>
      <c r="AE71" s="78" t="s">
        <v>1973</v>
      </c>
      <c r="AF71" s="78">
        <v>58</v>
      </c>
      <c r="AG71" s="78">
        <v>3124</v>
      </c>
      <c r="AH71" s="78">
        <v>2897</v>
      </c>
      <c r="AI71" s="78">
        <v>1196</v>
      </c>
      <c r="AJ71" s="78"/>
      <c r="AK71" s="78" t="s">
        <v>2276</v>
      </c>
      <c r="AL71" s="78" t="s">
        <v>2541</v>
      </c>
      <c r="AM71" s="83" t="s">
        <v>2734</v>
      </c>
      <c r="AN71" s="78"/>
      <c r="AO71" s="80">
        <v>40464.47929398148</v>
      </c>
      <c r="AP71" s="83" t="s">
        <v>2945</v>
      </c>
      <c r="AQ71" s="78" t="b">
        <v>0</v>
      </c>
      <c r="AR71" s="78" t="b">
        <v>0</v>
      </c>
      <c r="AS71" s="78" t="b">
        <v>1</v>
      </c>
      <c r="AT71" s="78" t="s">
        <v>1797</v>
      </c>
      <c r="AU71" s="78">
        <v>82</v>
      </c>
      <c r="AV71" s="83" t="s">
        <v>3158</v>
      </c>
      <c r="AW71" s="78" t="b">
        <v>0</v>
      </c>
      <c r="AX71" s="78" t="s">
        <v>3300</v>
      </c>
      <c r="AY71" s="83" t="s">
        <v>3369</v>
      </c>
      <c r="AZ71" s="78" t="s">
        <v>65</v>
      </c>
      <c r="BA71" s="78" t="str">
        <f>REPLACE(INDEX(GroupVertices[Group],MATCH(Vertices[[#This Row],[Vertex]],GroupVertices[Vertex],0)),1,1,"")</f>
        <v>35</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263</v>
      </c>
      <c r="C72" s="65"/>
      <c r="D72" s="65" t="s">
        <v>64</v>
      </c>
      <c r="E72" s="66">
        <v>162.16733623047938</v>
      </c>
      <c r="F72" s="68">
        <v>99.99961969476705</v>
      </c>
      <c r="G72" s="100" t="s">
        <v>1063</v>
      </c>
      <c r="H72" s="65"/>
      <c r="I72" s="69" t="s">
        <v>263</v>
      </c>
      <c r="J72" s="70"/>
      <c r="K72" s="70"/>
      <c r="L72" s="69" t="s">
        <v>3686</v>
      </c>
      <c r="M72" s="73">
        <v>1.12674305729999</v>
      </c>
      <c r="N72" s="74">
        <v>2218.80615234375</v>
      </c>
      <c r="O72" s="74">
        <v>1322.888671875</v>
      </c>
      <c r="P72" s="75"/>
      <c r="Q72" s="76"/>
      <c r="R72" s="76"/>
      <c r="S72" s="86"/>
      <c r="T72" s="48">
        <v>0</v>
      </c>
      <c r="U72" s="48">
        <v>2</v>
      </c>
      <c r="V72" s="49">
        <v>0</v>
      </c>
      <c r="W72" s="49">
        <v>0.021739</v>
      </c>
      <c r="X72" s="49">
        <v>0.051064</v>
      </c>
      <c r="Y72" s="49">
        <v>0.64249</v>
      </c>
      <c r="Z72" s="49">
        <v>1</v>
      </c>
      <c r="AA72" s="49">
        <v>0</v>
      </c>
      <c r="AB72" s="71">
        <v>72</v>
      </c>
      <c r="AC72" s="71"/>
      <c r="AD72" s="72"/>
      <c r="AE72" s="78" t="s">
        <v>1974</v>
      </c>
      <c r="AF72" s="78">
        <v>791</v>
      </c>
      <c r="AG72" s="78">
        <v>760</v>
      </c>
      <c r="AH72" s="78">
        <v>1725</v>
      </c>
      <c r="AI72" s="78">
        <v>1223</v>
      </c>
      <c r="AJ72" s="78"/>
      <c r="AK72" s="78" t="s">
        <v>2277</v>
      </c>
      <c r="AL72" s="78" t="s">
        <v>2500</v>
      </c>
      <c r="AM72" s="78"/>
      <c r="AN72" s="78"/>
      <c r="AO72" s="80">
        <v>42709.40898148148</v>
      </c>
      <c r="AP72" s="83" t="s">
        <v>2946</v>
      </c>
      <c r="AQ72" s="78" t="b">
        <v>1</v>
      </c>
      <c r="AR72" s="78" t="b">
        <v>0</v>
      </c>
      <c r="AS72" s="78" t="b">
        <v>0</v>
      </c>
      <c r="AT72" s="78" t="s">
        <v>3154</v>
      </c>
      <c r="AU72" s="78">
        <v>8</v>
      </c>
      <c r="AV72" s="78"/>
      <c r="AW72" s="78" t="b">
        <v>0</v>
      </c>
      <c r="AX72" s="78" t="s">
        <v>3300</v>
      </c>
      <c r="AY72" s="83" t="s">
        <v>3370</v>
      </c>
      <c r="AZ72" s="78" t="s">
        <v>66</v>
      </c>
      <c r="BA72" s="78" t="str">
        <f>REPLACE(INDEX(GroupVertices[Group],MATCH(Vertices[[#This Row],[Vertex]],GroupVertices[Vertex],0)),1,1,"")</f>
        <v>2</v>
      </c>
      <c r="BB72" s="48"/>
      <c r="BC72" s="48"/>
      <c r="BD72" s="48"/>
      <c r="BE72" s="48"/>
      <c r="BF72" s="48"/>
      <c r="BG72" s="48"/>
      <c r="BH72" s="121" t="s">
        <v>4573</v>
      </c>
      <c r="BI72" s="121" t="s">
        <v>4573</v>
      </c>
      <c r="BJ72" s="121" t="s">
        <v>4774</v>
      </c>
      <c r="BK72" s="121" t="s">
        <v>4774</v>
      </c>
      <c r="BL72" s="121">
        <v>0</v>
      </c>
      <c r="BM72" s="124">
        <v>0</v>
      </c>
      <c r="BN72" s="121">
        <v>1</v>
      </c>
      <c r="BO72" s="124">
        <v>4.3478260869565215</v>
      </c>
      <c r="BP72" s="121">
        <v>0</v>
      </c>
      <c r="BQ72" s="124">
        <v>0</v>
      </c>
      <c r="BR72" s="121">
        <v>22</v>
      </c>
      <c r="BS72" s="124">
        <v>95.65217391304348</v>
      </c>
      <c r="BT72" s="121">
        <v>23</v>
      </c>
      <c r="BU72" s="2"/>
      <c r="BV72" s="3"/>
      <c r="BW72" s="3"/>
      <c r="BX72" s="3"/>
      <c r="BY72" s="3"/>
    </row>
    <row r="73" spans="1:77" ht="41.45" customHeight="1">
      <c r="A73" s="64" t="s">
        <v>264</v>
      </c>
      <c r="C73" s="65"/>
      <c r="D73" s="65" t="s">
        <v>64</v>
      </c>
      <c r="E73" s="66">
        <v>162.083116941885</v>
      </c>
      <c r="F73" s="68">
        <v>99.99981110003581</v>
      </c>
      <c r="G73" s="100" t="s">
        <v>1064</v>
      </c>
      <c r="H73" s="65"/>
      <c r="I73" s="69" t="s">
        <v>264</v>
      </c>
      <c r="J73" s="70"/>
      <c r="K73" s="70"/>
      <c r="L73" s="69" t="s">
        <v>3687</v>
      </c>
      <c r="M73" s="73">
        <v>1.0629540613993362</v>
      </c>
      <c r="N73" s="74">
        <v>2648.597412109375</v>
      </c>
      <c r="O73" s="74">
        <v>1566.421142578125</v>
      </c>
      <c r="P73" s="75"/>
      <c r="Q73" s="76"/>
      <c r="R73" s="76"/>
      <c r="S73" s="86"/>
      <c r="T73" s="48">
        <v>0</v>
      </c>
      <c r="U73" s="48">
        <v>2</v>
      </c>
      <c r="V73" s="49">
        <v>0</v>
      </c>
      <c r="W73" s="49">
        <v>0.021739</v>
      </c>
      <c r="X73" s="49">
        <v>0.051064</v>
      </c>
      <c r="Y73" s="49">
        <v>0.64249</v>
      </c>
      <c r="Z73" s="49">
        <v>1</v>
      </c>
      <c r="AA73" s="49">
        <v>0</v>
      </c>
      <c r="AB73" s="71">
        <v>73</v>
      </c>
      <c r="AC73" s="71"/>
      <c r="AD73" s="72"/>
      <c r="AE73" s="78" t="s">
        <v>1975</v>
      </c>
      <c r="AF73" s="78">
        <v>290</v>
      </c>
      <c r="AG73" s="78">
        <v>378</v>
      </c>
      <c r="AH73" s="78">
        <v>3543</v>
      </c>
      <c r="AI73" s="78">
        <v>3019</v>
      </c>
      <c r="AJ73" s="78"/>
      <c r="AK73" s="78" t="s">
        <v>2278</v>
      </c>
      <c r="AL73" s="78" t="s">
        <v>2542</v>
      </c>
      <c r="AM73" s="83" t="s">
        <v>2697</v>
      </c>
      <c r="AN73" s="78"/>
      <c r="AO73" s="80">
        <v>41594.912627314814</v>
      </c>
      <c r="AP73" s="83" t="s">
        <v>2947</v>
      </c>
      <c r="AQ73" s="78" t="b">
        <v>1</v>
      </c>
      <c r="AR73" s="78" t="b">
        <v>0</v>
      </c>
      <c r="AS73" s="78" t="b">
        <v>1</v>
      </c>
      <c r="AT73" s="78" t="s">
        <v>1797</v>
      </c>
      <c r="AU73" s="78">
        <v>7</v>
      </c>
      <c r="AV73" s="83" t="s">
        <v>3158</v>
      </c>
      <c r="AW73" s="78" t="b">
        <v>0</v>
      </c>
      <c r="AX73" s="78" t="s">
        <v>3300</v>
      </c>
      <c r="AY73" s="83" t="s">
        <v>3371</v>
      </c>
      <c r="AZ73" s="78" t="s">
        <v>66</v>
      </c>
      <c r="BA73" s="78" t="str">
        <f>REPLACE(INDEX(GroupVertices[Group],MATCH(Vertices[[#This Row],[Vertex]],GroupVertices[Vertex],0)),1,1,"")</f>
        <v>2</v>
      </c>
      <c r="BB73" s="48"/>
      <c r="BC73" s="48"/>
      <c r="BD73" s="48"/>
      <c r="BE73" s="48"/>
      <c r="BF73" s="48"/>
      <c r="BG73" s="48"/>
      <c r="BH73" s="121" t="s">
        <v>4573</v>
      </c>
      <c r="BI73" s="121" t="s">
        <v>4573</v>
      </c>
      <c r="BJ73" s="121" t="s">
        <v>4774</v>
      </c>
      <c r="BK73" s="121" t="s">
        <v>4774</v>
      </c>
      <c r="BL73" s="121">
        <v>0</v>
      </c>
      <c r="BM73" s="124">
        <v>0</v>
      </c>
      <c r="BN73" s="121">
        <v>1</v>
      </c>
      <c r="BO73" s="124">
        <v>4.3478260869565215</v>
      </c>
      <c r="BP73" s="121">
        <v>0</v>
      </c>
      <c r="BQ73" s="124">
        <v>0</v>
      </c>
      <c r="BR73" s="121">
        <v>22</v>
      </c>
      <c r="BS73" s="124">
        <v>95.65217391304348</v>
      </c>
      <c r="BT73" s="121">
        <v>23</v>
      </c>
      <c r="BU73" s="2"/>
      <c r="BV73" s="3"/>
      <c r="BW73" s="3"/>
      <c r="BX73" s="3"/>
      <c r="BY73" s="3"/>
    </row>
    <row r="74" spans="1:77" ht="41.45" customHeight="1">
      <c r="A74" s="64" t="s">
        <v>265</v>
      </c>
      <c r="C74" s="65"/>
      <c r="D74" s="65" t="s">
        <v>64</v>
      </c>
      <c r="E74" s="66">
        <v>162.88209783682217</v>
      </c>
      <c r="F74" s="68">
        <v>99.9979952552872</v>
      </c>
      <c r="G74" s="100" t="s">
        <v>1065</v>
      </c>
      <c r="H74" s="65"/>
      <c r="I74" s="69" t="s">
        <v>265</v>
      </c>
      <c r="J74" s="70"/>
      <c r="K74" s="70"/>
      <c r="L74" s="69" t="s">
        <v>3688</v>
      </c>
      <c r="M74" s="73">
        <v>1.6681145879542285</v>
      </c>
      <c r="N74" s="74">
        <v>7751.01171875</v>
      </c>
      <c r="O74" s="74">
        <v>4155.466796875</v>
      </c>
      <c r="P74" s="75"/>
      <c r="Q74" s="76"/>
      <c r="R74" s="76"/>
      <c r="S74" s="86"/>
      <c r="T74" s="48">
        <v>2</v>
      </c>
      <c r="U74" s="48">
        <v>1</v>
      </c>
      <c r="V74" s="49">
        <v>0</v>
      </c>
      <c r="W74" s="49">
        <v>1</v>
      </c>
      <c r="X74" s="49">
        <v>0</v>
      </c>
      <c r="Y74" s="49">
        <v>1.298243</v>
      </c>
      <c r="Z74" s="49">
        <v>0</v>
      </c>
      <c r="AA74" s="49">
        <v>0</v>
      </c>
      <c r="AB74" s="71">
        <v>74</v>
      </c>
      <c r="AC74" s="71"/>
      <c r="AD74" s="72"/>
      <c r="AE74" s="78" t="s">
        <v>1976</v>
      </c>
      <c r="AF74" s="78">
        <v>2580</v>
      </c>
      <c r="AG74" s="78">
        <v>4002</v>
      </c>
      <c r="AH74" s="78">
        <v>28477</v>
      </c>
      <c r="AI74" s="78">
        <v>1487</v>
      </c>
      <c r="AJ74" s="78"/>
      <c r="AK74" s="78" t="s">
        <v>2279</v>
      </c>
      <c r="AL74" s="78" t="s">
        <v>2543</v>
      </c>
      <c r="AM74" s="83" t="s">
        <v>2735</v>
      </c>
      <c r="AN74" s="78"/>
      <c r="AO74" s="80">
        <v>40423.55662037037</v>
      </c>
      <c r="AP74" s="83" t="s">
        <v>2948</v>
      </c>
      <c r="AQ74" s="78" t="b">
        <v>0</v>
      </c>
      <c r="AR74" s="78" t="b">
        <v>0</v>
      </c>
      <c r="AS74" s="78" t="b">
        <v>1</v>
      </c>
      <c r="AT74" s="78" t="s">
        <v>1797</v>
      </c>
      <c r="AU74" s="78">
        <v>250</v>
      </c>
      <c r="AV74" s="83" t="s">
        <v>3163</v>
      </c>
      <c r="AW74" s="78" t="b">
        <v>0</v>
      </c>
      <c r="AX74" s="78" t="s">
        <v>3300</v>
      </c>
      <c r="AY74" s="83" t="s">
        <v>3372</v>
      </c>
      <c r="AZ74" s="78" t="s">
        <v>66</v>
      </c>
      <c r="BA74" s="78" t="str">
        <f>REPLACE(INDEX(GroupVertices[Group],MATCH(Vertices[[#This Row],[Vertex]],GroupVertices[Vertex],0)),1,1,"")</f>
        <v>63</v>
      </c>
      <c r="BB74" s="48" t="s">
        <v>777</v>
      </c>
      <c r="BC74" s="48" t="s">
        <v>777</v>
      </c>
      <c r="BD74" s="48" t="s">
        <v>873</v>
      </c>
      <c r="BE74" s="48" t="s">
        <v>873</v>
      </c>
      <c r="BF74" s="48" t="s">
        <v>933</v>
      </c>
      <c r="BG74" s="48" t="s">
        <v>933</v>
      </c>
      <c r="BH74" s="121" t="s">
        <v>4582</v>
      </c>
      <c r="BI74" s="121" t="s">
        <v>4582</v>
      </c>
      <c r="BJ74" s="121" t="s">
        <v>4371</v>
      </c>
      <c r="BK74" s="121" t="s">
        <v>4371</v>
      </c>
      <c r="BL74" s="121">
        <v>0</v>
      </c>
      <c r="BM74" s="124">
        <v>0</v>
      </c>
      <c r="BN74" s="121">
        <v>1</v>
      </c>
      <c r="BO74" s="124">
        <v>10</v>
      </c>
      <c r="BP74" s="121">
        <v>0</v>
      </c>
      <c r="BQ74" s="124">
        <v>0</v>
      </c>
      <c r="BR74" s="121">
        <v>9</v>
      </c>
      <c r="BS74" s="124">
        <v>90</v>
      </c>
      <c r="BT74" s="121">
        <v>10</v>
      </c>
      <c r="BU74" s="2"/>
      <c r="BV74" s="3"/>
      <c r="BW74" s="3"/>
      <c r="BX74" s="3"/>
      <c r="BY74" s="3"/>
    </row>
    <row r="75" spans="1:77" ht="41.45" customHeight="1">
      <c r="A75" s="64" t="s">
        <v>266</v>
      </c>
      <c r="C75" s="65"/>
      <c r="D75" s="65" t="s">
        <v>64</v>
      </c>
      <c r="E75" s="66">
        <v>162.03284993193864</v>
      </c>
      <c r="F75" s="68">
        <v>99.99992534192397</v>
      </c>
      <c r="G75" s="100" t="s">
        <v>1066</v>
      </c>
      <c r="H75" s="65"/>
      <c r="I75" s="69" t="s">
        <v>266</v>
      </c>
      <c r="J75" s="70"/>
      <c r="K75" s="70"/>
      <c r="L75" s="69" t="s">
        <v>3689</v>
      </c>
      <c r="M75" s="73">
        <v>1.0248810481392603</v>
      </c>
      <c r="N75" s="74">
        <v>7751.01171875</v>
      </c>
      <c r="O75" s="74">
        <v>4467.2001953125</v>
      </c>
      <c r="P75" s="75"/>
      <c r="Q75" s="76"/>
      <c r="R75" s="76"/>
      <c r="S75" s="86"/>
      <c r="T75" s="48">
        <v>0</v>
      </c>
      <c r="U75" s="48">
        <v>1</v>
      </c>
      <c r="V75" s="49">
        <v>0</v>
      </c>
      <c r="W75" s="49">
        <v>1</v>
      </c>
      <c r="X75" s="49">
        <v>0</v>
      </c>
      <c r="Y75" s="49">
        <v>0.701753</v>
      </c>
      <c r="Z75" s="49">
        <v>0</v>
      </c>
      <c r="AA75" s="49">
        <v>0</v>
      </c>
      <c r="AB75" s="71">
        <v>75</v>
      </c>
      <c r="AC75" s="71"/>
      <c r="AD75" s="72"/>
      <c r="AE75" s="78" t="s">
        <v>1977</v>
      </c>
      <c r="AF75" s="78">
        <v>351</v>
      </c>
      <c r="AG75" s="78">
        <v>150</v>
      </c>
      <c r="AH75" s="78">
        <v>4071</v>
      </c>
      <c r="AI75" s="78">
        <v>3868</v>
      </c>
      <c r="AJ75" s="78"/>
      <c r="AK75" s="78" t="s">
        <v>2280</v>
      </c>
      <c r="AL75" s="78" t="s">
        <v>2544</v>
      </c>
      <c r="AM75" s="78"/>
      <c r="AN75" s="78"/>
      <c r="AO75" s="80">
        <v>40279.74858796296</v>
      </c>
      <c r="AP75" s="78"/>
      <c r="AQ75" s="78" t="b">
        <v>0</v>
      </c>
      <c r="AR75" s="78" t="b">
        <v>0</v>
      </c>
      <c r="AS75" s="78" t="b">
        <v>0</v>
      </c>
      <c r="AT75" s="78" t="s">
        <v>1797</v>
      </c>
      <c r="AU75" s="78">
        <v>1</v>
      </c>
      <c r="AV75" s="83" t="s">
        <v>3158</v>
      </c>
      <c r="AW75" s="78" t="b">
        <v>0</v>
      </c>
      <c r="AX75" s="78" t="s">
        <v>3300</v>
      </c>
      <c r="AY75" s="83" t="s">
        <v>3373</v>
      </c>
      <c r="AZ75" s="78" t="s">
        <v>66</v>
      </c>
      <c r="BA75" s="78" t="str">
        <f>REPLACE(INDEX(GroupVertices[Group],MATCH(Vertices[[#This Row],[Vertex]],GroupVertices[Vertex],0)),1,1,"")</f>
        <v>63</v>
      </c>
      <c r="BB75" s="48" t="s">
        <v>777</v>
      </c>
      <c r="BC75" s="48" t="s">
        <v>777</v>
      </c>
      <c r="BD75" s="48" t="s">
        <v>873</v>
      </c>
      <c r="BE75" s="48" t="s">
        <v>873</v>
      </c>
      <c r="BF75" s="48" t="s">
        <v>933</v>
      </c>
      <c r="BG75" s="48" t="s">
        <v>933</v>
      </c>
      <c r="BH75" s="121" t="s">
        <v>4583</v>
      </c>
      <c r="BI75" s="121" t="s">
        <v>4583</v>
      </c>
      <c r="BJ75" s="121" t="s">
        <v>4783</v>
      </c>
      <c r="BK75" s="121" t="s">
        <v>4783</v>
      </c>
      <c r="BL75" s="121">
        <v>0</v>
      </c>
      <c r="BM75" s="124">
        <v>0</v>
      </c>
      <c r="BN75" s="121">
        <v>1</v>
      </c>
      <c r="BO75" s="124">
        <v>8.333333333333334</v>
      </c>
      <c r="BP75" s="121">
        <v>0</v>
      </c>
      <c r="BQ75" s="124">
        <v>0</v>
      </c>
      <c r="BR75" s="121">
        <v>11</v>
      </c>
      <c r="BS75" s="124">
        <v>91.66666666666667</v>
      </c>
      <c r="BT75" s="121">
        <v>12</v>
      </c>
      <c r="BU75" s="2"/>
      <c r="BV75" s="3"/>
      <c r="BW75" s="3"/>
      <c r="BX75" s="3"/>
      <c r="BY75" s="3"/>
    </row>
    <row r="76" spans="1:77" ht="41.45" customHeight="1">
      <c r="A76" s="64" t="s">
        <v>267</v>
      </c>
      <c r="C76" s="65"/>
      <c r="D76" s="65" t="s">
        <v>64</v>
      </c>
      <c r="E76" s="66">
        <v>162.07055018939843</v>
      </c>
      <c r="F76" s="68">
        <v>99.99983966050785</v>
      </c>
      <c r="G76" s="100" t="s">
        <v>1067</v>
      </c>
      <c r="H76" s="65"/>
      <c r="I76" s="69" t="s">
        <v>267</v>
      </c>
      <c r="J76" s="70"/>
      <c r="K76" s="70"/>
      <c r="L76" s="69" t="s">
        <v>3690</v>
      </c>
      <c r="M76" s="73">
        <v>1.0534358080843171</v>
      </c>
      <c r="N76" s="74">
        <v>1167.1533203125</v>
      </c>
      <c r="O76" s="74">
        <v>7407.8154296875</v>
      </c>
      <c r="P76" s="75"/>
      <c r="Q76" s="76"/>
      <c r="R76" s="76"/>
      <c r="S76" s="86"/>
      <c r="T76" s="48">
        <v>1</v>
      </c>
      <c r="U76" s="48">
        <v>1</v>
      </c>
      <c r="V76" s="49">
        <v>0</v>
      </c>
      <c r="W76" s="49">
        <v>0</v>
      </c>
      <c r="X76" s="49">
        <v>0</v>
      </c>
      <c r="Y76" s="49">
        <v>0.999998</v>
      </c>
      <c r="Z76" s="49">
        <v>0</v>
      </c>
      <c r="AA76" s="49" t="s">
        <v>5414</v>
      </c>
      <c r="AB76" s="71">
        <v>76</v>
      </c>
      <c r="AC76" s="71"/>
      <c r="AD76" s="72"/>
      <c r="AE76" s="78" t="s">
        <v>1978</v>
      </c>
      <c r="AF76" s="78">
        <v>255</v>
      </c>
      <c r="AG76" s="78">
        <v>321</v>
      </c>
      <c r="AH76" s="78">
        <v>1652</v>
      </c>
      <c r="AI76" s="78">
        <v>134</v>
      </c>
      <c r="AJ76" s="78"/>
      <c r="AK76" s="78" t="s">
        <v>2281</v>
      </c>
      <c r="AL76" s="78" t="s">
        <v>2545</v>
      </c>
      <c r="AM76" s="83" t="s">
        <v>2736</v>
      </c>
      <c r="AN76" s="78"/>
      <c r="AO76" s="80">
        <v>41064.8215625</v>
      </c>
      <c r="AP76" s="83" t="s">
        <v>2949</v>
      </c>
      <c r="AQ76" s="78" t="b">
        <v>0</v>
      </c>
      <c r="AR76" s="78" t="b">
        <v>0</v>
      </c>
      <c r="AS76" s="78" t="b">
        <v>1</v>
      </c>
      <c r="AT76" s="78" t="s">
        <v>1797</v>
      </c>
      <c r="AU76" s="78">
        <v>11</v>
      </c>
      <c r="AV76" s="83" t="s">
        <v>3158</v>
      </c>
      <c r="AW76" s="78" t="b">
        <v>0</v>
      </c>
      <c r="AX76" s="78" t="s">
        <v>3300</v>
      </c>
      <c r="AY76" s="83" t="s">
        <v>3374</v>
      </c>
      <c r="AZ76" s="78" t="s">
        <v>66</v>
      </c>
      <c r="BA76" s="78" t="str">
        <f>REPLACE(INDEX(GroupVertices[Group],MATCH(Vertices[[#This Row],[Vertex]],GroupVertices[Vertex],0)),1,1,"")</f>
        <v>1</v>
      </c>
      <c r="BB76" s="48" t="s">
        <v>778</v>
      </c>
      <c r="BC76" s="48" t="s">
        <v>778</v>
      </c>
      <c r="BD76" s="48" t="s">
        <v>874</v>
      </c>
      <c r="BE76" s="48" t="s">
        <v>874</v>
      </c>
      <c r="BF76" s="48"/>
      <c r="BG76" s="48"/>
      <c r="BH76" s="121" t="s">
        <v>4584</v>
      </c>
      <c r="BI76" s="121" t="s">
        <v>4584</v>
      </c>
      <c r="BJ76" s="121" t="s">
        <v>4784</v>
      </c>
      <c r="BK76" s="121" t="s">
        <v>4784</v>
      </c>
      <c r="BL76" s="121">
        <v>0</v>
      </c>
      <c r="BM76" s="124">
        <v>0</v>
      </c>
      <c r="BN76" s="121">
        <v>1</v>
      </c>
      <c r="BO76" s="124">
        <v>4.3478260869565215</v>
      </c>
      <c r="BP76" s="121">
        <v>0</v>
      </c>
      <c r="BQ76" s="124">
        <v>0</v>
      </c>
      <c r="BR76" s="121">
        <v>22</v>
      </c>
      <c r="BS76" s="124">
        <v>95.65217391304348</v>
      </c>
      <c r="BT76" s="121">
        <v>23</v>
      </c>
      <c r="BU76" s="2"/>
      <c r="BV76" s="3"/>
      <c r="BW76" s="3"/>
      <c r="BX76" s="3"/>
      <c r="BY76" s="3"/>
    </row>
    <row r="77" spans="1:77" ht="41.45" customHeight="1">
      <c r="A77" s="64" t="s">
        <v>268</v>
      </c>
      <c r="C77" s="65"/>
      <c r="D77" s="65" t="s">
        <v>64</v>
      </c>
      <c r="E77" s="66">
        <v>165.08568890881355</v>
      </c>
      <c r="F77" s="68">
        <v>99.99298715146203</v>
      </c>
      <c r="G77" s="100" t="s">
        <v>1068</v>
      </c>
      <c r="H77" s="65"/>
      <c r="I77" s="69" t="s">
        <v>268</v>
      </c>
      <c r="J77" s="70"/>
      <c r="K77" s="70"/>
      <c r="L77" s="69" t="s">
        <v>3691</v>
      </c>
      <c r="M77" s="73">
        <v>3.337148656087823</v>
      </c>
      <c r="N77" s="74">
        <v>1556.0496826171875</v>
      </c>
      <c r="O77" s="74">
        <v>3570.76611328125</v>
      </c>
      <c r="P77" s="75"/>
      <c r="Q77" s="76"/>
      <c r="R77" s="76"/>
      <c r="S77" s="86"/>
      <c r="T77" s="48">
        <v>1</v>
      </c>
      <c r="U77" s="48">
        <v>1</v>
      </c>
      <c r="V77" s="49">
        <v>0</v>
      </c>
      <c r="W77" s="49">
        <v>0</v>
      </c>
      <c r="X77" s="49">
        <v>0</v>
      </c>
      <c r="Y77" s="49">
        <v>0.999998</v>
      </c>
      <c r="Z77" s="49">
        <v>0</v>
      </c>
      <c r="AA77" s="49" t="s">
        <v>5414</v>
      </c>
      <c r="AB77" s="71">
        <v>77</v>
      </c>
      <c r="AC77" s="71"/>
      <c r="AD77" s="72"/>
      <c r="AE77" s="78" t="s">
        <v>1979</v>
      </c>
      <c r="AF77" s="78">
        <v>88</v>
      </c>
      <c r="AG77" s="78">
        <v>13997</v>
      </c>
      <c r="AH77" s="78">
        <v>6513</v>
      </c>
      <c r="AI77" s="78">
        <v>60</v>
      </c>
      <c r="AJ77" s="78"/>
      <c r="AK77" s="78" t="s">
        <v>2282</v>
      </c>
      <c r="AL77" s="78" t="s">
        <v>2546</v>
      </c>
      <c r="AM77" s="83" t="s">
        <v>2737</v>
      </c>
      <c r="AN77" s="78"/>
      <c r="AO77" s="80">
        <v>40611.56391203704</v>
      </c>
      <c r="AP77" s="83" t="s">
        <v>2950</v>
      </c>
      <c r="AQ77" s="78" t="b">
        <v>0</v>
      </c>
      <c r="AR77" s="78" t="b">
        <v>0</v>
      </c>
      <c r="AS77" s="78" t="b">
        <v>0</v>
      </c>
      <c r="AT77" s="78" t="s">
        <v>1797</v>
      </c>
      <c r="AU77" s="78">
        <v>115</v>
      </c>
      <c r="AV77" s="83" t="s">
        <v>3162</v>
      </c>
      <c r="AW77" s="78" t="b">
        <v>0</v>
      </c>
      <c r="AX77" s="78" t="s">
        <v>3300</v>
      </c>
      <c r="AY77" s="83" t="s">
        <v>3375</v>
      </c>
      <c r="AZ77" s="78" t="s">
        <v>66</v>
      </c>
      <c r="BA77" s="78" t="str">
        <f>REPLACE(INDEX(GroupVertices[Group],MATCH(Vertices[[#This Row],[Vertex]],GroupVertices[Vertex],0)),1,1,"")</f>
        <v>1</v>
      </c>
      <c r="BB77" s="48" t="s">
        <v>779</v>
      </c>
      <c r="BC77" s="48" t="s">
        <v>779</v>
      </c>
      <c r="BD77" s="48" t="s">
        <v>875</v>
      </c>
      <c r="BE77" s="48" t="s">
        <v>875</v>
      </c>
      <c r="BF77" s="48"/>
      <c r="BG77" s="48"/>
      <c r="BH77" s="121" t="s">
        <v>4585</v>
      </c>
      <c r="BI77" s="121" t="s">
        <v>4585</v>
      </c>
      <c r="BJ77" s="121" t="s">
        <v>4785</v>
      </c>
      <c r="BK77" s="121" t="s">
        <v>4785</v>
      </c>
      <c r="BL77" s="121">
        <v>0</v>
      </c>
      <c r="BM77" s="124">
        <v>0</v>
      </c>
      <c r="BN77" s="121">
        <v>1</v>
      </c>
      <c r="BO77" s="124">
        <v>33.333333333333336</v>
      </c>
      <c r="BP77" s="121">
        <v>0</v>
      </c>
      <c r="BQ77" s="124">
        <v>0</v>
      </c>
      <c r="BR77" s="121">
        <v>2</v>
      </c>
      <c r="BS77" s="124">
        <v>66.66666666666667</v>
      </c>
      <c r="BT77" s="121">
        <v>3</v>
      </c>
      <c r="BU77" s="2"/>
      <c r="BV77" s="3"/>
      <c r="BW77" s="3"/>
      <c r="BX77" s="3"/>
      <c r="BY77" s="3"/>
    </row>
    <row r="78" spans="1:77" ht="41.45" customHeight="1">
      <c r="A78" s="64" t="s">
        <v>269</v>
      </c>
      <c r="C78" s="65"/>
      <c r="D78" s="65" t="s">
        <v>64</v>
      </c>
      <c r="E78" s="66">
        <v>162.01190534446098</v>
      </c>
      <c r="F78" s="68">
        <v>99.9999729427107</v>
      </c>
      <c r="G78" s="100" t="s">
        <v>1069</v>
      </c>
      <c r="H78" s="65"/>
      <c r="I78" s="69" t="s">
        <v>269</v>
      </c>
      <c r="J78" s="70"/>
      <c r="K78" s="70"/>
      <c r="L78" s="69" t="s">
        <v>3692</v>
      </c>
      <c r="M78" s="73">
        <v>1.0090172926142285</v>
      </c>
      <c r="N78" s="74">
        <v>2333.842529296875</v>
      </c>
      <c r="O78" s="74">
        <v>9326.33984375</v>
      </c>
      <c r="P78" s="75"/>
      <c r="Q78" s="76"/>
      <c r="R78" s="76"/>
      <c r="S78" s="86"/>
      <c r="T78" s="48">
        <v>1</v>
      </c>
      <c r="U78" s="48">
        <v>1</v>
      </c>
      <c r="V78" s="49">
        <v>0</v>
      </c>
      <c r="W78" s="49">
        <v>0</v>
      </c>
      <c r="X78" s="49">
        <v>0</v>
      </c>
      <c r="Y78" s="49">
        <v>0.999998</v>
      </c>
      <c r="Z78" s="49">
        <v>0</v>
      </c>
      <c r="AA78" s="49" t="s">
        <v>5414</v>
      </c>
      <c r="AB78" s="71">
        <v>78</v>
      </c>
      <c r="AC78" s="71"/>
      <c r="AD78" s="72"/>
      <c r="AE78" s="78" t="s">
        <v>1980</v>
      </c>
      <c r="AF78" s="78">
        <v>41</v>
      </c>
      <c r="AG78" s="78">
        <v>55</v>
      </c>
      <c r="AH78" s="78">
        <v>2459</v>
      </c>
      <c r="AI78" s="78">
        <v>1490</v>
      </c>
      <c r="AJ78" s="78"/>
      <c r="AK78" s="78" t="s">
        <v>2283</v>
      </c>
      <c r="AL78" s="78" t="s">
        <v>2547</v>
      </c>
      <c r="AM78" s="83" t="s">
        <v>2738</v>
      </c>
      <c r="AN78" s="78"/>
      <c r="AO78" s="80">
        <v>42908.630011574074</v>
      </c>
      <c r="AP78" s="83" t="s">
        <v>2951</v>
      </c>
      <c r="AQ78" s="78" t="b">
        <v>1</v>
      </c>
      <c r="AR78" s="78" t="b">
        <v>0</v>
      </c>
      <c r="AS78" s="78" t="b">
        <v>0</v>
      </c>
      <c r="AT78" s="78" t="s">
        <v>1797</v>
      </c>
      <c r="AU78" s="78">
        <v>0</v>
      </c>
      <c r="AV78" s="78"/>
      <c r="AW78" s="78" t="b">
        <v>0</v>
      </c>
      <c r="AX78" s="78" t="s">
        <v>3300</v>
      </c>
      <c r="AY78" s="83" t="s">
        <v>3376</v>
      </c>
      <c r="AZ78" s="78" t="s">
        <v>66</v>
      </c>
      <c r="BA78" s="78" t="str">
        <f>REPLACE(INDEX(GroupVertices[Group],MATCH(Vertices[[#This Row],[Vertex]],GroupVertices[Vertex],0)),1,1,"")</f>
        <v>1</v>
      </c>
      <c r="BB78" s="48" t="s">
        <v>780</v>
      </c>
      <c r="BC78" s="48" t="s">
        <v>780</v>
      </c>
      <c r="BD78" s="48" t="s">
        <v>876</v>
      </c>
      <c r="BE78" s="48" t="s">
        <v>876</v>
      </c>
      <c r="BF78" s="48" t="s">
        <v>934</v>
      </c>
      <c r="BG78" s="48" t="s">
        <v>934</v>
      </c>
      <c r="BH78" s="121" t="s">
        <v>4586</v>
      </c>
      <c r="BI78" s="121" t="s">
        <v>4586</v>
      </c>
      <c r="BJ78" s="121" t="s">
        <v>4786</v>
      </c>
      <c r="BK78" s="121" t="s">
        <v>4786</v>
      </c>
      <c r="BL78" s="121">
        <v>0</v>
      </c>
      <c r="BM78" s="124">
        <v>0</v>
      </c>
      <c r="BN78" s="121">
        <v>1</v>
      </c>
      <c r="BO78" s="124">
        <v>4.761904761904762</v>
      </c>
      <c r="BP78" s="121">
        <v>0</v>
      </c>
      <c r="BQ78" s="124">
        <v>0</v>
      </c>
      <c r="BR78" s="121">
        <v>20</v>
      </c>
      <c r="BS78" s="124">
        <v>95.23809523809524</v>
      </c>
      <c r="BT78" s="121">
        <v>21</v>
      </c>
      <c r="BU78" s="2"/>
      <c r="BV78" s="3"/>
      <c r="BW78" s="3"/>
      <c r="BX78" s="3"/>
      <c r="BY78" s="3"/>
    </row>
    <row r="79" spans="1:77" ht="41.45" customHeight="1">
      <c r="A79" s="64" t="s">
        <v>270</v>
      </c>
      <c r="C79" s="65"/>
      <c r="D79" s="65" t="s">
        <v>64</v>
      </c>
      <c r="E79" s="66">
        <v>162.15741511009523</v>
      </c>
      <c r="F79" s="68">
        <v>99.99964224250813</v>
      </c>
      <c r="G79" s="100" t="s">
        <v>1070</v>
      </c>
      <c r="H79" s="65"/>
      <c r="I79" s="69" t="s">
        <v>270</v>
      </c>
      <c r="J79" s="70"/>
      <c r="K79" s="70"/>
      <c r="L79" s="69" t="s">
        <v>3693</v>
      </c>
      <c r="M79" s="73">
        <v>1.1192286467881327</v>
      </c>
      <c r="N79" s="74">
        <v>6633.5146484375</v>
      </c>
      <c r="O79" s="74">
        <v>1879.223876953125</v>
      </c>
      <c r="P79" s="75"/>
      <c r="Q79" s="76"/>
      <c r="R79" s="76"/>
      <c r="S79" s="86"/>
      <c r="T79" s="48">
        <v>2</v>
      </c>
      <c r="U79" s="48">
        <v>1</v>
      </c>
      <c r="V79" s="49">
        <v>0</v>
      </c>
      <c r="W79" s="49">
        <v>1</v>
      </c>
      <c r="X79" s="49">
        <v>0</v>
      </c>
      <c r="Y79" s="49">
        <v>1.298243</v>
      </c>
      <c r="Z79" s="49">
        <v>0</v>
      </c>
      <c r="AA79" s="49">
        <v>0</v>
      </c>
      <c r="AB79" s="71">
        <v>79</v>
      </c>
      <c r="AC79" s="71"/>
      <c r="AD79" s="72"/>
      <c r="AE79" s="78" t="s">
        <v>1981</v>
      </c>
      <c r="AF79" s="78">
        <v>707</v>
      </c>
      <c r="AG79" s="78">
        <v>715</v>
      </c>
      <c r="AH79" s="78">
        <v>2166</v>
      </c>
      <c r="AI79" s="78">
        <v>22838</v>
      </c>
      <c r="AJ79" s="78"/>
      <c r="AK79" s="78" t="s">
        <v>2284</v>
      </c>
      <c r="AL79" s="78" t="s">
        <v>2548</v>
      </c>
      <c r="AM79" s="83" t="s">
        <v>2739</v>
      </c>
      <c r="AN79" s="78"/>
      <c r="AO79" s="80">
        <v>41465.779375</v>
      </c>
      <c r="AP79" s="83" t="s">
        <v>2952</v>
      </c>
      <c r="AQ79" s="78" t="b">
        <v>0</v>
      </c>
      <c r="AR79" s="78" t="b">
        <v>0</v>
      </c>
      <c r="AS79" s="78" t="b">
        <v>0</v>
      </c>
      <c r="AT79" s="78" t="s">
        <v>1797</v>
      </c>
      <c r="AU79" s="78">
        <v>54</v>
      </c>
      <c r="AV79" s="83" t="s">
        <v>3158</v>
      </c>
      <c r="AW79" s="78" t="b">
        <v>0</v>
      </c>
      <c r="AX79" s="78" t="s">
        <v>3300</v>
      </c>
      <c r="AY79" s="83" t="s">
        <v>3377</v>
      </c>
      <c r="AZ79" s="78" t="s">
        <v>66</v>
      </c>
      <c r="BA79" s="78" t="str">
        <f>REPLACE(INDEX(GroupVertices[Group],MATCH(Vertices[[#This Row],[Vertex]],GroupVertices[Vertex],0)),1,1,"")</f>
        <v>62</v>
      </c>
      <c r="BB79" s="48" t="s">
        <v>781</v>
      </c>
      <c r="BC79" s="48" t="s">
        <v>781</v>
      </c>
      <c r="BD79" s="48" t="s">
        <v>856</v>
      </c>
      <c r="BE79" s="48" t="s">
        <v>856</v>
      </c>
      <c r="BF79" s="48" t="s">
        <v>935</v>
      </c>
      <c r="BG79" s="48" t="s">
        <v>935</v>
      </c>
      <c r="BH79" s="121" t="s">
        <v>4587</v>
      </c>
      <c r="BI79" s="121" t="s">
        <v>4587</v>
      </c>
      <c r="BJ79" s="121" t="s">
        <v>4370</v>
      </c>
      <c r="BK79" s="121" t="s">
        <v>4370</v>
      </c>
      <c r="BL79" s="121">
        <v>1</v>
      </c>
      <c r="BM79" s="124">
        <v>1.9607843137254901</v>
      </c>
      <c r="BN79" s="121">
        <v>2</v>
      </c>
      <c r="BO79" s="124">
        <v>3.9215686274509802</v>
      </c>
      <c r="BP79" s="121">
        <v>0</v>
      </c>
      <c r="BQ79" s="124">
        <v>0</v>
      </c>
      <c r="BR79" s="121">
        <v>48</v>
      </c>
      <c r="BS79" s="124">
        <v>94.11764705882354</v>
      </c>
      <c r="BT79" s="121">
        <v>51</v>
      </c>
      <c r="BU79" s="2"/>
      <c r="BV79" s="3"/>
      <c r="BW79" s="3"/>
      <c r="BX79" s="3"/>
      <c r="BY79" s="3"/>
    </row>
    <row r="80" spans="1:77" ht="41.45" customHeight="1">
      <c r="A80" s="64" t="s">
        <v>271</v>
      </c>
      <c r="C80" s="65"/>
      <c r="D80" s="65" t="s">
        <v>64</v>
      </c>
      <c r="E80" s="66">
        <v>162.15961980351395</v>
      </c>
      <c r="F80" s="68">
        <v>99.999637231899</v>
      </c>
      <c r="G80" s="100" t="s">
        <v>1071</v>
      </c>
      <c r="H80" s="65"/>
      <c r="I80" s="69" t="s">
        <v>271</v>
      </c>
      <c r="J80" s="70"/>
      <c r="K80" s="70"/>
      <c r="L80" s="69" t="s">
        <v>3694</v>
      </c>
      <c r="M80" s="73">
        <v>1.1208985157907676</v>
      </c>
      <c r="N80" s="74">
        <v>6633.5146484375</v>
      </c>
      <c r="O80" s="74">
        <v>1543.9632568359375</v>
      </c>
      <c r="P80" s="75"/>
      <c r="Q80" s="76"/>
      <c r="R80" s="76"/>
      <c r="S80" s="86"/>
      <c r="T80" s="48">
        <v>0</v>
      </c>
      <c r="U80" s="48">
        <v>1</v>
      </c>
      <c r="V80" s="49">
        <v>0</v>
      </c>
      <c r="W80" s="49">
        <v>1</v>
      </c>
      <c r="X80" s="49">
        <v>0</v>
      </c>
      <c r="Y80" s="49">
        <v>0.701753</v>
      </c>
      <c r="Z80" s="49">
        <v>0</v>
      </c>
      <c r="AA80" s="49">
        <v>0</v>
      </c>
      <c r="AB80" s="71">
        <v>80</v>
      </c>
      <c r="AC80" s="71"/>
      <c r="AD80" s="72"/>
      <c r="AE80" s="78" t="s">
        <v>1982</v>
      </c>
      <c r="AF80" s="78">
        <v>976</v>
      </c>
      <c r="AG80" s="78">
        <v>725</v>
      </c>
      <c r="AH80" s="78">
        <v>86168</v>
      </c>
      <c r="AI80" s="78">
        <v>32495</v>
      </c>
      <c r="AJ80" s="78"/>
      <c r="AK80" s="78" t="s">
        <v>2285</v>
      </c>
      <c r="AL80" s="78" t="s">
        <v>2497</v>
      </c>
      <c r="AM80" s="83" t="s">
        <v>2740</v>
      </c>
      <c r="AN80" s="78"/>
      <c r="AO80" s="80">
        <v>39231.182233796295</v>
      </c>
      <c r="AP80" s="83" t="s">
        <v>2953</v>
      </c>
      <c r="AQ80" s="78" t="b">
        <v>0</v>
      </c>
      <c r="AR80" s="78" t="b">
        <v>0</v>
      </c>
      <c r="AS80" s="78" t="b">
        <v>1</v>
      </c>
      <c r="AT80" s="78" t="s">
        <v>1797</v>
      </c>
      <c r="AU80" s="78">
        <v>134</v>
      </c>
      <c r="AV80" s="83" t="s">
        <v>3163</v>
      </c>
      <c r="AW80" s="78" t="b">
        <v>0</v>
      </c>
      <c r="AX80" s="78" t="s">
        <v>3300</v>
      </c>
      <c r="AY80" s="83" t="s">
        <v>3378</v>
      </c>
      <c r="AZ80" s="78" t="s">
        <v>66</v>
      </c>
      <c r="BA80" s="78" t="str">
        <f>REPLACE(INDEX(GroupVertices[Group],MATCH(Vertices[[#This Row],[Vertex]],GroupVertices[Vertex],0)),1,1,"")</f>
        <v>62</v>
      </c>
      <c r="BB80" s="48"/>
      <c r="BC80" s="48"/>
      <c r="BD80" s="48"/>
      <c r="BE80" s="48"/>
      <c r="BF80" s="48" t="s">
        <v>936</v>
      </c>
      <c r="BG80" s="48" t="s">
        <v>936</v>
      </c>
      <c r="BH80" s="121" t="s">
        <v>4588</v>
      </c>
      <c r="BI80" s="121" t="s">
        <v>4588</v>
      </c>
      <c r="BJ80" s="121" t="s">
        <v>4787</v>
      </c>
      <c r="BK80" s="121" t="s">
        <v>4787</v>
      </c>
      <c r="BL80" s="121">
        <v>0</v>
      </c>
      <c r="BM80" s="124">
        <v>0</v>
      </c>
      <c r="BN80" s="121">
        <v>1</v>
      </c>
      <c r="BO80" s="124">
        <v>4.166666666666667</v>
      </c>
      <c r="BP80" s="121">
        <v>0</v>
      </c>
      <c r="BQ80" s="124">
        <v>0</v>
      </c>
      <c r="BR80" s="121">
        <v>23</v>
      </c>
      <c r="BS80" s="124">
        <v>95.83333333333333</v>
      </c>
      <c r="BT80" s="121">
        <v>24</v>
      </c>
      <c r="BU80" s="2"/>
      <c r="BV80" s="3"/>
      <c r="BW80" s="3"/>
      <c r="BX80" s="3"/>
      <c r="BY80" s="3"/>
    </row>
    <row r="81" spans="1:77" ht="41.45" customHeight="1">
      <c r="A81" s="64" t="s">
        <v>272</v>
      </c>
      <c r="C81" s="65"/>
      <c r="D81" s="65" t="s">
        <v>64</v>
      </c>
      <c r="E81" s="66">
        <v>163.94321677924285</v>
      </c>
      <c r="F81" s="68">
        <v>99.99558364911306</v>
      </c>
      <c r="G81" s="100" t="s">
        <v>3201</v>
      </c>
      <c r="H81" s="65"/>
      <c r="I81" s="69" t="s">
        <v>272</v>
      </c>
      <c r="J81" s="70"/>
      <c r="K81" s="70"/>
      <c r="L81" s="69" t="s">
        <v>3695</v>
      </c>
      <c r="M81" s="73">
        <v>2.471822538922412</v>
      </c>
      <c r="N81" s="74">
        <v>2333.842529296875</v>
      </c>
      <c r="O81" s="74">
        <v>4210.27392578125</v>
      </c>
      <c r="P81" s="75"/>
      <c r="Q81" s="76"/>
      <c r="R81" s="76"/>
      <c r="S81" s="86"/>
      <c r="T81" s="48">
        <v>1</v>
      </c>
      <c r="U81" s="48">
        <v>1</v>
      </c>
      <c r="V81" s="49">
        <v>0</v>
      </c>
      <c r="W81" s="49">
        <v>0</v>
      </c>
      <c r="X81" s="49">
        <v>0</v>
      </c>
      <c r="Y81" s="49">
        <v>0.999998</v>
      </c>
      <c r="Z81" s="49">
        <v>0</v>
      </c>
      <c r="AA81" s="49" t="s">
        <v>5414</v>
      </c>
      <c r="AB81" s="71">
        <v>81</v>
      </c>
      <c r="AC81" s="71"/>
      <c r="AD81" s="72"/>
      <c r="AE81" s="78" t="s">
        <v>1983</v>
      </c>
      <c r="AF81" s="78">
        <v>8726</v>
      </c>
      <c r="AG81" s="78">
        <v>8815</v>
      </c>
      <c r="AH81" s="78">
        <v>4423</v>
      </c>
      <c r="AI81" s="78">
        <v>2</v>
      </c>
      <c r="AJ81" s="78"/>
      <c r="AK81" s="78" t="s">
        <v>2286</v>
      </c>
      <c r="AL81" s="78" t="s">
        <v>2549</v>
      </c>
      <c r="AM81" s="83" t="s">
        <v>2741</v>
      </c>
      <c r="AN81" s="78"/>
      <c r="AO81" s="80">
        <v>42568.918287037035</v>
      </c>
      <c r="AP81" s="83" t="s">
        <v>2954</v>
      </c>
      <c r="AQ81" s="78" t="b">
        <v>0</v>
      </c>
      <c r="AR81" s="78" t="b">
        <v>0</v>
      </c>
      <c r="AS81" s="78" t="b">
        <v>0</v>
      </c>
      <c r="AT81" s="78" t="s">
        <v>1797</v>
      </c>
      <c r="AU81" s="78">
        <v>141</v>
      </c>
      <c r="AV81" s="83" t="s">
        <v>3158</v>
      </c>
      <c r="AW81" s="78" t="b">
        <v>0</v>
      </c>
      <c r="AX81" s="78" t="s">
        <v>3300</v>
      </c>
      <c r="AY81" s="83" t="s">
        <v>3379</v>
      </c>
      <c r="AZ81" s="78" t="s">
        <v>66</v>
      </c>
      <c r="BA81" s="78" t="str">
        <f>REPLACE(INDEX(GroupVertices[Group],MATCH(Vertices[[#This Row],[Vertex]],GroupVertices[Vertex],0)),1,1,"")</f>
        <v>1</v>
      </c>
      <c r="BB81" s="48" t="s">
        <v>782</v>
      </c>
      <c r="BC81" s="48" t="s">
        <v>782</v>
      </c>
      <c r="BD81" s="48" t="s">
        <v>877</v>
      </c>
      <c r="BE81" s="48" t="s">
        <v>877</v>
      </c>
      <c r="BF81" s="48"/>
      <c r="BG81" s="48"/>
      <c r="BH81" s="121" t="s">
        <v>4589</v>
      </c>
      <c r="BI81" s="121" t="s">
        <v>4589</v>
      </c>
      <c r="BJ81" s="121" t="s">
        <v>4788</v>
      </c>
      <c r="BK81" s="121" t="s">
        <v>4788</v>
      </c>
      <c r="BL81" s="121">
        <v>0</v>
      </c>
      <c r="BM81" s="124">
        <v>0</v>
      </c>
      <c r="BN81" s="121">
        <v>1</v>
      </c>
      <c r="BO81" s="124">
        <v>16.666666666666668</v>
      </c>
      <c r="BP81" s="121">
        <v>0</v>
      </c>
      <c r="BQ81" s="124">
        <v>0</v>
      </c>
      <c r="BR81" s="121">
        <v>5</v>
      </c>
      <c r="BS81" s="124">
        <v>83.33333333333333</v>
      </c>
      <c r="BT81" s="121">
        <v>6</v>
      </c>
      <c r="BU81" s="2"/>
      <c r="BV81" s="3"/>
      <c r="BW81" s="3"/>
      <c r="BX81" s="3"/>
      <c r="BY81" s="3"/>
    </row>
    <row r="82" spans="1:77" ht="41.45" customHeight="1">
      <c r="A82" s="64" t="s">
        <v>273</v>
      </c>
      <c r="C82" s="65"/>
      <c r="D82" s="65" t="s">
        <v>64</v>
      </c>
      <c r="E82" s="66">
        <v>162.37744351328158</v>
      </c>
      <c r="F82" s="68">
        <v>99.99914218371698</v>
      </c>
      <c r="G82" s="100" t="s">
        <v>3202</v>
      </c>
      <c r="H82" s="65"/>
      <c r="I82" s="69" t="s">
        <v>273</v>
      </c>
      <c r="J82" s="70"/>
      <c r="K82" s="70"/>
      <c r="L82" s="69" t="s">
        <v>3696</v>
      </c>
      <c r="M82" s="73">
        <v>1.285881573251097</v>
      </c>
      <c r="N82" s="74">
        <v>1944.946044921875</v>
      </c>
      <c r="O82" s="74">
        <v>5489.29052734375</v>
      </c>
      <c r="P82" s="75"/>
      <c r="Q82" s="76"/>
      <c r="R82" s="76"/>
      <c r="S82" s="86"/>
      <c r="T82" s="48">
        <v>1</v>
      </c>
      <c r="U82" s="48">
        <v>1</v>
      </c>
      <c r="V82" s="49">
        <v>0</v>
      </c>
      <c r="W82" s="49">
        <v>0</v>
      </c>
      <c r="X82" s="49">
        <v>0</v>
      </c>
      <c r="Y82" s="49">
        <v>0.999998</v>
      </c>
      <c r="Z82" s="49">
        <v>0</v>
      </c>
      <c r="AA82" s="49" t="s">
        <v>5414</v>
      </c>
      <c r="AB82" s="71">
        <v>82</v>
      </c>
      <c r="AC82" s="71"/>
      <c r="AD82" s="72"/>
      <c r="AE82" s="78" t="s">
        <v>1984</v>
      </c>
      <c r="AF82" s="78">
        <v>4</v>
      </c>
      <c r="AG82" s="78">
        <v>1713</v>
      </c>
      <c r="AH82" s="78">
        <v>11683</v>
      </c>
      <c r="AI82" s="78">
        <v>1152</v>
      </c>
      <c r="AJ82" s="78"/>
      <c r="AK82" s="78"/>
      <c r="AL82" s="78" t="s">
        <v>2550</v>
      </c>
      <c r="AM82" s="83" t="s">
        <v>2742</v>
      </c>
      <c r="AN82" s="78"/>
      <c r="AO82" s="80">
        <v>40198.692465277774</v>
      </c>
      <c r="AP82" s="83" t="s">
        <v>2955</v>
      </c>
      <c r="AQ82" s="78" t="b">
        <v>0</v>
      </c>
      <c r="AR82" s="78" t="b">
        <v>0</v>
      </c>
      <c r="AS82" s="78" t="b">
        <v>1</v>
      </c>
      <c r="AT82" s="78" t="s">
        <v>1797</v>
      </c>
      <c r="AU82" s="78">
        <v>32</v>
      </c>
      <c r="AV82" s="83" t="s">
        <v>3166</v>
      </c>
      <c r="AW82" s="78" t="b">
        <v>0</v>
      </c>
      <c r="AX82" s="78" t="s">
        <v>3300</v>
      </c>
      <c r="AY82" s="83" t="s">
        <v>3380</v>
      </c>
      <c r="AZ82" s="78" t="s">
        <v>66</v>
      </c>
      <c r="BA82" s="78" t="str">
        <f>REPLACE(INDEX(GroupVertices[Group],MATCH(Vertices[[#This Row],[Vertex]],GroupVertices[Vertex],0)),1,1,"")</f>
        <v>1</v>
      </c>
      <c r="BB82" s="48"/>
      <c r="BC82" s="48"/>
      <c r="BD82" s="48"/>
      <c r="BE82" s="48"/>
      <c r="BF82" s="48"/>
      <c r="BG82" s="48"/>
      <c r="BH82" s="121" t="s">
        <v>4590</v>
      </c>
      <c r="BI82" s="121" t="s">
        <v>4590</v>
      </c>
      <c r="BJ82" s="121" t="s">
        <v>4789</v>
      </c>
      <c r="BK82" s="121" t="s">
        <v>4789</v>
      </c>
      <c r="BL82" s="121">
        <v>4</v>
      </c>
      <c r="BM82" s="124">
        <v>8.695652173913043</v>
      </c>
      <c r="BN82" s="121">
        <v>1</v>
      </c>
      <c r="BO82" s="124">
        <v>2.1739130434782608</v>
      </c>
      <c r="BP82" s="121">
        <v>0</v>
      </c>
      <c r="BQ82" s="124">
        <v>0</v>
      </c>
      <c r="BR82" s="121">
        <v>41</v>
      </c>
      <c r="BS82" s="124">
        <v>89.1304347826087</v>
      </c>
      <c r="BT82" s="121">
        <v>46</v>
      </c>
      <c r="BU82" s="2"/>
      <c r="BV82" s="3"/>
      <c r="BW82" s="3"/>
      <c r="BX82" s="3"/>
      <c r="BY82" s="3"/>
    </row>
    <row r="83" spans="1:77" ht="41.45" customHeight="1">
      <c r="A83" s="64" t="s">
        <v>274</v>
      </c>
      <c r="C83" s="65"/>
      <c r="D83" s="65" t="s">
        <v>64</v>
      </c>
      <c r="E83" s="66">
        <v>162.00683454959798</v>
      </c>
      <c r="F83" s="68">
        <v>99.9999844671117</v>
      </c>
      <c r="G83" s="100" t="s">
        <v>1072</v>
      </c>
      <c r="H83" s="65"/>
      <c r="I83" s="69" t="s">
        <v>274</v>
      </c>
      <c r="J83" s="70"/>
      <c r="K83" s="70"/>
      <c r="L83" s="69" t="s">
        <v>3697</v>
      </c>
      <c r="M83" s="73">
        <v>1.0051765939081683</v>
      </c>
      <c r="N83" s="74">
        <v>6617.2724609375</v>
      </c>
      <c r="O83" s="74">
        <v>7943.32373046875</v>
      </c>
      <c r="P83" s="75"/>
      <c r="Q83" s="76"/>
      <c r="R83" s="76"/>
      <c r="S83" s="86"/>
      <c r="T83" s="48">
        <v>0</v>
      </c>
      <c r="U83" s="48">
        <v>1</v>
      </c>
      <c r="V83" s="49">
        <v>0</v>
      </c>
      <c r="W83" s="49">
        <v>0.333333</v>
      </c>
      <c r="X83" s="49">
        <v>0</v>
      </c>
      <c r="Y83" s="49">
        <v>0.770269</v>
      </c>
      <c r="Z83" s="49">
        <v>0</v>
      </c>
      <c r="AA83" s="49">
        <v>0</v>
      </c>
      <c r="AB83" s="71">
        <v>83</v>
      </c>
      <c r="AC83" s="71"/>
      <c r="AD83" s="72"/>
      <c r="AE83" s="78" t="s">
        <v>1985</v>
      </c>
      <c r="AF83" s="78">
        <v>121</v>
      </c>
      <c r="AG83" s="78">
        <v>32</v>
      </c>
      <c r="AH83" s="78">
        <v>673</v>
      </c>
      <c r="AI83" s="78">
        <v>1534</v>
      </c>
      <c r="AJ83" s="78"/>
      <c r="AK83" s="78" t="s">
        <v>2287</v>
      </c>
      <c r="AL83" s="78" t="s">
        <v>2551</v>
      </c>
      <c r="AM83" s="78"/>
      <c r="AN83" s="78"/>
      <c r="AO83" s="80">
        <v>40281.00277777778</v>
      </c>
      <c r="AP83" s="78"/>
      <c r="AQ83" s="78" t="b">
        <v>0</v>
      </c>
      <c r="AR83" s="78" t="b">
        <v>0</v>
      </c>
      <c r="AS83" s="78" t="b">
        <v>0</v>
      </c>
      <c r="AT83" s="78" t="s">
        <v>1797</v>
      </c>
      <c r="AU83" s="78">
        <v>0</v>
      </c>
      <c r="AV83" s="83" t="s">
        <v>3158</v>
      </c>
      <c r="AW83" s="78" t="b">
        <v>0</v>
      </c>
      <c r="AX83" s="78" t="s">
        <v>3300</v>
      </c>
      <c r="AY83" s="83" t="s">
        <v>3381</v>
      </c>
      <c r="AZ83" s="78" t="s">
        <v>66</v>
      </c>
      <c r="BA83" s="78" t="str">
        <f>REPLACE(INDEX(GroupVertices[Group],MATCH(Vertices[[#This Row],[Vertex]],GroupVertices[Vertex],0)),1,1,"")</f>
        <v>31</v>
      </c>
      <c r="BB83" s="48"/>
      <c r="BC83" s="48"/>
      <c r="BD83" s="48"/>
      <c r="BE83" s="48"/>
      <c r="BF83" s="48"/>
      <c r="BG83" s="48"/>
      <c r="BH83" s="121" t="s">
        <v>4591</v>
      </c>
      <c r="BI83" s="121" t="s">
        <v>4591</v>
      </c>
      <c r="BJ83" s="121" t="s">
        <v>4790</v>
      </c>
      <c r="BK83" s="121" t="s">
        <v>4790</v>
      </c>
      <c r="BL83" s="121">
        <v>2</v>
      </c>
      <c r="BM83" s="124">
        <v>4.166666666666667</v>
      </c>
      <c r="BN83" s="121">
        <v>3</v>
      </c>
      <c r="BO83" s="124">
        <v>6.25</v>
      </c>
      <c r="BP83" s="121">
        <v>0</v>
      </c>
      <c r="BQ83" s="124">
        <v>0</v>
      </c>
      <c r="BR83" s="121">
        <v>43</v>
      </c>
      <c r="BS83" s="124">
        <v>89.58333333333333</v>
      </c>
      <c r="BT83" s="121">
        <v>48</v>
      </c>
      <c r="BU83" s="2"/>
      <c r="BV83" s="3"/>
      <c r="BW83" s="3"/>
      <c r="BX83" s="3"/>
      <c r="BY83" s="3"/>
    </row>
    <row r="84" spans="1:77" ht="41.45" customHeight="1">
      <c r="A84" s="64" t="s">
        <v>308</v>
      </c>
      <c r="C84" s="65"/>
      <c r="D84" s="65" t="s">
        <v>64</v>
      </c>
      <c r="E84" s="66">
        <v>256.7685261335097</v>
      </c>
      <c r="F84" s="68">
        <v>99.78461946761944</v>
      </c>
      <c r="G84" s="100" t="s">
        <v>1100</v>
      </c>
      <c r="H84" s="65"/>
      <c r="I84" s="69" t="s">
        <v>308</v>
      </c>
      <c r="J84" s="70"/>
      <c r="K84" s="70"/>
      <c r="L84" s="69" t="s">
        <v>3698</v>
      </c>
      <c r="M84" s="73">
        <v>72.77915209136144</v>
      </c>
      <c r="N84" s="74">
        <v>6617.2724609375</v>
      </c>
      <c r="O84" s="74">
        <v>7478.66357421875</v>
      </c>
      <c r="P84" s="75"/>
      <c r="Q84" s="76"/>
      <c r="R84" s="76"/>
      <c r="S84" s="86"/>
      <c r="T84" s="48">
        <v>1</v>
      </c>
      <c r="U84" s="48">
        <v>1</v>
      </c>
      <c r="V84" s="49">
        <v>2</v>
      </c>
      <c r="W84" s="49">
        <v>0.5</v>
      </c>
      <c r="X84" s="49">
        <v>0</v>
      </c>
      <c r="Y84" s="49">
        <v>1.459457</v>
      </c>
      <c r="Z84" s="49">
        <v>0</v>
      </c>
      <c r="AA84" s="49">
        <v>0</v>
      </c>
      <c r="AB84" s="71">
        <v>84</v>
      </c>
      <c r="AC84" s="71"/>
      <c r="AD84" s="72"/>
      <c r="AE84" s="78" t="s">
        <v>1986</v>
      </c>
      <c r="AF84" s="78">
        <v>103</v>
      </c>
      <c r="AG84" s="78">
        <v>429850</v>
      </c>
      <c r="AH84" s="78">
        <v>490288</v>
      </c>
      <c r="AI84" s="78">
        <v>5969</v>
      </c>
      <c r="AJ84" s="78"/>
      <c r="AK84" s="78" t="s">
        <v>2288</v>
      </c>
      <c r="AL84" s="78"/>
      <c r="AM84" s="83" t="s">
        <v>2743</v>
      </c>
      <c r="AN84" s="78"/>
      <c r="AO84" s="80">
        <v>40813.80798611111</v>
      </c>
      <c r="AP84" s="83" t="s">
        <v>2956</v>
      </c>
      <c r="AQ84" s="78" t="b">
        <v>0</v>
      </c>
      <c r="AR84" s="78" t="b">
        <v>0</v>
      </c>
      <c r="AS84" s="78" t="b">
        <v>1</v>
      </c>
      <c r="AT84" s="78" t="s">
        <v>1797</v>
      </c>
      <c r="AU84" s="78">
        <v>1405</v>
      </c>
      <c r="AV84" s="83" t="s">
        <v>3158</v>
      </c>
      <c r="AW84" s="78" t="b">
        <v>0</v>
      </c>
      <c r="AX84" s="78" t="s">
        <v>3300</v>
      </c>
      <c r="AY84" s="83" t="s">
        <v>3382</v>
      </c>
      <c r="AZ84" s="78" t="s">
        <v>66</v>
      </c>
      <c r="BA84" s="78" t="str">
        <f>REPLACE(INDEX(GroupVertices[Group],MATCH(Vertices[[#This Row],[Vertex]],GroupVertices[Vertex],0)),1,1,"")</f>
        <v>31</v>
      </c>
      <c r="BB84" s="48"/>
      <c r="BC84" s="48"/>
      <c r="BD84" s="48"/>
      <c r="BE84" s="48"/>
      <c r="BF84" s="48"/>
      <c r="BG84" s="48"/>
      <c r="BH84" s="121" t="s">
        <v>4592</v>
      </c>
      <c r="BI84" s="121" t="s">
        <v>4592</v>
      </c>
      <c r="BJ84" s="121" t="s">
        <v>4791</v>
      </c>
      <c r="BK84" s="121" t="s">
        <v>4791</v>
      </c>
      <c r="BL84" s="121">
        <v>0</v>
      </c>
      <c r="BM84" s="124">
        <v>0</v>
      </c>
      <c r="BN84" s="121">
        <v>3</v>
      </c>
      <c r="BO84" s="124">
        <v>9.375</v>
      </c>
      <c r="BP84" s="121">
        <v>0</v>
      </c>
      <c r="BQ84" s="124">
        <v>0</v>
      </c>
      <c r="BR84" s="121">
        <v>29</v>
      </c>
      <c r="BS84" s="124">
        <v>90.625</v>
      </c>
      <c r="BT84" s="121">
        <v>32</v>
      </c>
      <c r="BU84" s="2"/>
      <c r="BV84" s="3"/>
      <c r="BW84" s="3"/>
      <c r="BX84" s="3"/>
      <c r="BY84" s="3"/>
    </row>
    <row r="85" spans="1:77" ht="41.45" customHeight="1">
      <c r="A85" s="64" t="s">
        <v>275</v>
      </c>
      <c r="C85" s="65"/>
      <c r="D85" s="65" t="s">
        <v>64</v>
      </c>
      <c r="E85" s="66">
        <v>162.07936896307322</v>
      </c>
      <c r="F85" s="68">
        <v>99.99981961807133</v>
      </c>
      <c r="G85" s="100" t="s">
        <v>1073</v>
      </c>
      <c r="H85" s="65"/>
      <c r="I85" s="69" t="s">
        <v>275</v>
      </c>
      <c r="J85" s="70"/>
      <c r="K85" s="70"/>
      <c r="L85" s="69" t="s">
        <v>3699</v>
      </c>
      <c r="M85" s="73">
        <v>1.060115284094857</v>
      </c>
      <c r="N85" s="74">
        <v>5243.14013671875</v>
      </c>
      <c r="O85" s="74">
        <v>7808.04248046875</v>
      </c>
      <c r="P85" s="75"/>
      <c r="Q85" s="76"/>
      <c r="R85" s="76"/>
      <c r="S85" s="86"/>
      <c r="T85" s="48">
        <v>0</v>
      </c>
      <c r="U85" s="48">
        <v>3</v>
      </c>
      <c r="V85" s="49">
        <v>6</v>
      </c>
      <c r="W85" s="49">
        <v>0.333333</v>
      </c>
      <c r="X85" s="49">
        <v>0</v>
      </c>
      <c r="Y85" s="49">
        <v>1.918916</v>
      </c>
      <c r="Z85" s="49">
        <v>0</v>
      </c>
      <c r="AA85" s="49">
        <v>0</v>
      </c>
      <c r="AB85" s="71">
        <v>85</v>
      </c>
      <c r="AC85" s="71"/>
      <c r="AD85" s="72"/>
      <c r="AE85" s="78" t="s">
        <v>1987</v>
      </c>
      <c r="AF85" s="78">
        <v>579</v>
      </c>
      <c r="AG85" s="78">
        <v>361</v>
      </c>
      <c r="AH85" s="78">
        <v>920</v>
      </c>
      <c r="AI85" s="78">
        <v>2013</v>
      </c>
      <c r="AJ85" s="78"/>
      <c r="AK85" s="78" t="s">
        <v>2289</v>
      </c>
      <c r="AL85" s="78" t="s">
        <v>2552</v>
      </c>
      <c r="AM85" s="83" t="s">
        <v>2744</v>
      </c>
      <c r="AN85" s="78"/>
      <c r="AO85" s="80">
        <v>42690.650405092594</v>
      </c>
      <c r="AP85" s="83" t="s">
        <v>2957</v>
      </c>
      <c r="AQ85" s="78" t="b">
        <v>0</v>
      </c>
      <c r="AR85" s="78" t="b">
        <v>0</v>
      </c>
      <c r="AS85" s="78" t="b">
        <v>1</v>
      </c>
      <c r="AT85" s="78" t="s">
        <v>1797</v>
      </c>
      <c r="AU85" s="78">
        <v>5</v>
      </c>
      <c r="AV85" s="83" t="s">
        <v>3158</v>
      </c>
      <c r="AW85" s="78" t="b">
        <v>0</v>
      </c>
      <c r="AX85" s="78" t="s">
        <v>3300</v>
      </c>
      <c r="AY85" s="83" t="s">
        <v>3383</v>
      </c>
      <c r="AZ85" s="78" t="s">
        <v>66</v>
      </c>
      <c r="BA85" s="78" t="str">
        <f>REPLACE(INDEX(GroupVertices[Group],MATCH(Vertices[[#This Row],[Vertex]],GroupVertices[Vertex],0)),1,1,"")</f>
        <v>19</v>
      </c>
      <c r="BB85" s="48" t="s">
        <v>783</v>
      </c>
      <c r="BC85" s="48" t="s">
        <v>783</v>
      </c>
      <c r="BD85" s="48" t="s">
        <v>878</v>
      </c>
      <c r="BE85" s="48" t="s">
        <v>878</v>
      </c>
      <c r="BF85" s="48"/>
      <c r="BG85" s="48"/>
      <c r="BH85" s="121" t="s">
        <v>4593</v>
      </c>
      <c r="BI85" s="121" t="s">
        <v>4593</v>
      </c>
      <c r="BJ85" s="121" t="s">
        <v>4792</v>
      </c>
      <c r="BK85" s="121" t="s">
        <v>4792</v>
      </c>
      <c r="BL85" s="121">
        <v>0</v>
      </c>
      <c r="BM85" s="124">
        <v>0</v>
      </c>
      <c r="BN85" s="121">
        <v>1</v>
      </c>
      <c r="BO85" s="124">
        <v>5.555555555555555</v>
      </c>
      <c r="BP85" s="121">
        <v>0</v>
      </c>
      <c r="BQ85" s="124">
        <v>0</v>
      </c>
      <c r="BR85" s="121">
        <v>17</v>
      </c>
      <c r="BS85" s="124">
        <v>94.44444444444444</v>
      </c>
      <c r="BT85" s="121">
        <v>18</v>
      </c>
      <c r="BU85" s="2"/>
      <c r="BV85" s="3"/>
      <c r="BW85" s="3"/>
      <c r="BX85" s="3"/>
      <c r="BY85" s="3"/>
    </row>
    <row r="86" spans="1:77" ht="41.45" customHeight="1">
      <c r="A86" s="64" t="s">
        <v>453</v>
      </c>
      <c r="C86" s="65"/>
      <c r="D86" s="65" t="s">
        <v>64</v>
      </c>
      <c r="E86" s="66">
        <v>162.29609032613152</v>
      </c>
      <c r="F86" s="68">
        <v>99.99932707519388</v>
      </c>
      <c r="G86" s="100" t="s">
        <v>3203</v>
      </c>
      <c r="H86" s="65"/>
      <c r="I86" s="69" t="s">
        <v>453</v>
      </c>
      <c r="J86" s="70"/>
      <c r="K86" s="70"/>
      <c r="L86" s="69" t="s">
        <v>3700</v>
      </c>
      <c r="M86" s="73">
        <v>1.2242634070538687</v>
      </c>
      <c r="N86" s="74">
        <v>5243.14013671875</v>
      </c>
      <c r="O86" s="74">
        <v>7072.822265625</v>
      </c>
      <c r="P86" s="75"/>
      <c r="Q86" s="76"/>
      <c r="R86" s="76"/>
      <c r="S86" s="86"/>
      <c r="T86" s="48">
        <v>1</v>
      </c>
      <c r="U86" s="48">
        <v>0</v>
      </c>
      <c r="V86" s="49">
        <v>0</v>
      </c>
      <c r="W86" s="49">
        <v>0.2</v>
      </c>
      <c r="X86" s="49">
        <v>0</v>
      </c>
      <c r="Y86" s="49">
        <v>0.693693</v>
      </c>
      <c r="Z86" s="49">
        <v>0</v>
      </c>
      <c r="AA86" s="49">
        <v>0</v>
      </c>
      <c r="AB86" s="71">
        <v>86</v>
      </c>
      <c r="AC86" s="71"/>
      <c r="AD86" s="72"/>
      <c r="AE86" s="78" t="s">
        <v>1988</v>
      </c>
      <c r="AF86" s="78">
        <v>265</v>
      </c>
      <c r="AG86" s="78">
        <v>1344</v>
      </c>
      <c r="AH86" s="78">
        <v>2369</v>
      </c>
      <c r="AI86" s="78">
        <v>334</v>
      </c>
      <c r="AJ86" s="78"/>
      <c r="AK86" s="78" t="s">
        <v>2290</v>
      </c>
      <c r="AL86" s="78" t="s">
        <v>2497</v>
      </c>
      <c r="AM86" s="83" t="s">
        <v>2745</v>
      </c>
      <c r="AN86" s="78"/>
      <c r="AO86" s="80">
        <v>39067.00591435185</v>
      </c>
      <c r="AP86" s="83" t="s">
        <v>2958</v>
      </c>
      <c r="AQ86" s="78" t="b">
        <v>0</v>
      </c>
      <c r="AR86" s="78" t="b">
        <v>0</v>
      </c>
      <c r="AS86" s="78" t="b">
        <v>0</v>
      </c>
      <c r="AT86" s="78" t="s">
        <v>1797</v>
      </c>
      <c r="AU86" s="78">
        <v>74</v>
      </c>
      <c r="AV86" s="83" t="s">
        <v>3163</v>
      </c>
      <c r="AW86" s="78" t="b">
        <v>0</v>
      </c>
      <c r="AX86" s="78" t="s">
        <v>3300</v>
      </c>
      <c r="AY86" s="83" t="s">
        <v>3384</v>
      </c>
      <c r="AZ86" s="78" t="s">
        <v>65</v>
      </c>
      <c r="BA86" s="78" t="str">
        <f>REPLACE(INDEX(GroupVertices[Group],MATCH(Vertices[[#This Row],[Vertex]],GroupVertices[Vertex],0)),1,1,"")</f>
        <v>19</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4" t="s">
        <v>454</v>
      </c>
      <c r="C87" s="65"/>
      <c r="D87" s="65" t="s">
        <v>64</v>
      </c>
      <c r="E87" s="66">
        <v>162.11332124172122</v>
      </c>
      <c r="F87" s="68">
        <v>99.99974245469073</v>
      </c>
      <c r="G87" s="100" t="s">
        <v>3204</v>
      </c>
      <c r="H87" s="65"/>
      <c r="I87" s="69" t="s">
        <v>454</v>
      </c>
      <c r="J87" s="70"/>
      <c r="K87" s="70"/>
      <c r="L87" s="69" t="s">
        <v>3701</v>
      </c>
      <c r="M87" s="73">
        <v>1.0858312667354344</v>
      </c>
      <c r="N87" s="74">
        <v>5477.03515625</v>
      </c>
      <c r="O87" s="74">
        <v>7808.04248046875</v>
      </c>
      <c r="P87" s="75"/>
      <c r="Q87" s="76"/>
      <c r="R87" s="76"/>
      <c r="S87" s="86"/>
      <c r="T87" s="48">
        <v>1</v>
      </c>
      <c r="U87" s="48">
        <v>0</v>
      </c>
      <c r="V87" s="49">
        <v>0</v>
      </c>
      <c r="W87" s="49">
        <v>0.2</v>
      </c>
      <c r="X87" s="49">
        <v>0</v>
      </c>
      <c r="Y87" s="49">
        <v>0.693693</v>
      </c>
      <c r="Z87" s="49">
        <v>0</v>
      </c>
      <c r="AA87" s="49">
        <v>0</v>
      </c>
      <c r="AB87" s="71">
        <v>87</v>
      </c>
      <c r="AC87" s="71"/>
      <c r="AD87" s="72"/>
      <c r="AE87" s="78" t="s">
        <v>1989</v>
      </c>
      <c r="AF87" s="78">
        <v>421</v>
      </c>
      <c r="AG87" s="78">
        <v>515</v>
      </c>
      <c r="AH87" s="78">
        <v>37695</v>
      </c>
      <c r="AI87" s="78">
        <v>24966</v>
      </c>
      <c r="AJ87" s="78"/>
      <c r="AK87" s="78" t="s">
        <v>2291</v>
      </c>
      <c r="AL87" s="78" t="s">
        <v>2553</v>
      </c>
      <c r="AM87" s="83" t="s">
        <v>2746</v>
      </c>
      <c r="AN87" s="78"/>
      <c r="AO87" s="80">
        <v>41918.03077546296</v>
      </c>
      <c r="AP87" s="83" t="s">
        <v>2959</v>
      </c>
      <c r="AQ87" s="78" t="b">
        <v>0</v>
      </c>
      <c r="AR87" s="78" t="b">
        <v>0</v>
      </c>
      <c r="AS87" s="78" t="b">
        <v>1</v>
      </c>
      <c r="AT87" s="78" t="s">
        <v>1797</v>
      </c>
      <c r="AU87" s="78">
        <v>32</v>
      </c>
      <c r="AV87" s="83" t="s">
        <v>3158</v>
      </c>
      <c r="AW87" s="78" t="b">
        <v>0</v>
      </c>
      <c r="AX87" s="78" t="s">
        <v>3300</v>
      </c>
      <c r="AY87" s="83" t="s">
        <v>3385</v>
      </c>
      <c r="AZ87" s="78" t="s">
        <v>65</v>
      </c>
      <c r="BA87" s="78" t="str">
        <f>REPLACE(INDEX(GroupVertices[Group],MATCH(Vertices[[#This Row],[Vertex]],GroupVertices[Vertex],0)),1,1,"")</f>
        <v>19</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4" t="s">
        <v>455</v>
      </c>
      <c r="C88" s="65"/>
      <c r="D88" s="65" t="s">
        <v>64</v>
      </c>
      <c r="E88" s="66">
        <v>257.98441455392316</v>
      </c>
      <c r="F88" s="68">
        <v>99.7818561166844</v>
      </c>
      <c r="G88" s="100" t="s">
        <v>3205</v>
      </c>
      <c r="H88" s="65"/>
      <c r="I88" s="69" t="s">
        <v>455</v>
      </c>
      <c r="J88" s="70"/>
      <c r="K88" s="70"/>
      <c r="L88" s="69" t="s">
        <v>3702</v>
      </c>
      <c r="M88" s="73">
        <v>73.7000848463146</v>
      </c>
      <c r="N88" s="74">
        <v>5477.03515625</v>
      </c>
      <c r="O88" s="74">
        <v>7072.822265625</v>
      </c>
      <c r="P88" s="75"/>
      <c r="Q88" s="76"/>
      <c r="R88" s="76"/>
      <c r="S88" s="86"/>
      <c r="T88" s="48">
        <v>1</v>
      </c>
      <c r="U88" s="48">
        <v>0</v>
      </c>
      <c r="V88" s="49">
        <v>0</v>
      </c>
      <c r="W88" s="49">
        <v>0.2</v>
      </c>
      <c r="X88" s="49">
        <v>0</v>
      </c>
      <c r="Y88" s="49">
        <v>0.693693</v>
      </c>
      <c r="Z88" s="49">
        <v>0</v>
      </c>
      <c r="AA88" s="49">
        <v>0</v>
      </c>
      <c r="AB88" s="71">
        <v>88</v>
      </c>
      <c r="AC88" s="71"/>
      <c r="AD88" s="72"/>
      <c r="AE88" s="78" t="s">
        <v>1990</v>
      </c>
      <c r="AF88" s="78">
        <v>810</v>
      </c>
      <c r="AG88" s="78">
        <v>435365</v>
      </c>
      <c r="AH88" s="78">
        <v>192197</v>
      </c>
      <c r="AI88" s="78">
        <v>3607</v>
      </c>
      <c r="AJ88" s="78"/>
      <c r="AK88" s="78" t="s">
        <v>2292</v>
      </c>
      <c r="AL88" s="78" t="s">
        <v>2554</v>
      </c>
      <c r="AM88" s="83" t="s">
        <v>2747</v>
      </c>
      <c r="AN88" s="78"/>
      <c r="AO88" s="80">
        <v>39310.180659722224</v>
      </c>
      <c r="AP88" s="83" t="s">
        <v>2960</v>
      </c>
      <c r="AQ88" s="78" t="b">
        <v>0</v>
      </c>
      <c r="AR88" s="78" t="b">
        <v>0</v>
      </c>
      <c r="AS88" s="78" t="b">
        <v>1</v>
      </c>
      <c r="AT88" s="78" t="s">
        <v>1797</v>
      </c>
      <c r="AU88" s="78">
        <v>5993</v>
      </c>
      <c r="AV88" s="83" t="s">
        <v>3158</v>
      </c>
      <c r="AW88" s="78" t="b">
        <v>1</v>
      </c>
      <c r="AX88" s="78" t="s">
        <v>3300</v>
      </c>
      <c r="AY88" s="83" t="s">
        <v>3386</v>
      </c>
      <c r="AZ88" s="78" t="s">
        <v>65</v>
      </c>
      <c r="BA88" s="78" t="str">
        <f>REPLACE(INDEX(GroupVertices[Group],MATCH(Vertices[[#This Row],[Vertex]],GroupVertices[Vertex],0)),1,1,"")</f>
        <v>19</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276</v>
      </c>
      <c r="C89" s="65"/>
      <c r="D89" s="65" t="s">
        <v>64</v>
      </c>
      <c r="E89" s="66">
        <v>164.7701972805975</v>
      </c>
      <c r="F89" s="68">
        <v>99.99370416962849</v>
      </c>
      <c r="G89" s="100" t="s">
        <v>1074</v>
      </c>
      <c r="H89" s="65"/>
      <c r="I89" s="69" t="s">
        <v>276</v>
      </c>
      <c r="J89" s="70"/>
      <c r="K89" s="70"/>
      <c r="L89" s="69" t="s">
        <v>3703</v>
      </c>
      <c r="M89" s="73">
        <v>3.0981904018107675</v>
      </c>
      <c r="N89" s="74">
        <v>6633.5146484375</v>
      </c>
      <c r="O89" s="74">
        <v>520.5361938476562</v>
      </c>
      <c r="P89" s="75"/>
      <c r="Q89" s="76"/>
      <c r="R89" s="76"/>
      <c r="S89" s="86"/>
      <c r="T89" s="48">
        <v>0</v>
      </c>
      <c r="U89" s="48">
        <v>1</v>
      </c>
      <c r="V89" s="49">
        <v>0</v>
      </c>
      <c r="W89" s="49">
        <v>1</v>
      </c>
      <c r="X89" s="49">
        <v>0</v>
      </c>
      <c r="Y89" s="49">
        <v>0.999998</v>
      </c>
      <c r="Z89" s="49">
        <v>0</v>
      </c>
      <c r="AA89" s="49">
        <v>0</v>
      </c>
      <c r="AB89" s="71">
        <v>89</v>
      </c>
      <c r="AC89" s="71"/>
      <c r="AD89" s="72"/>
      <c r="AE89" s="78" t="s">
        <v>1991</v>
      </c>
      <c r="AF89" s="78">
        <v>617</v>
      </c>
      <c r="AG89" s="78">
        <v>12566</v>
      </c>
      <c r="AH89" s="78">
        <v>12596</v>
      </c>
      <c r="AI89" s="78">
        <v>1021</v>
      </c>
      <c r="AJ89" s="78"/>
      <c r="AK89" s="78" t="s">
        <v>2293</v>
      </c>
      <c r="AL89" s="78" t="s">
        <v>2544</v>
      </c>
      <c r="AM89" s="83" t="s">
        <v>2748</v>
      </c>
      <c r="AN89" s="78"/>
      <c r="AO89" s="80">
        <v>39923.731527777774</v>
      </c>
      <c r="AP89" s="83" t="s">
        <v>2961</v>
      </c>
      <c r="AQ89" s="78" t="b">
        <v>0</v>
      </c>
      <c r="AR89" s="78" t="b">
        <v>0</v>
      </c>
      <c r="AS89" s="78" t="b">
        <v>1</v>
      </c>
      <c r="AT89" s="78" t="s">
        <v>1797</v>
      </c>
      <c r="AU89" s="78">
        <v>188</v>
      </c>
      <c r="AV89" s="83" t="s">
        <v>3158</v>
      </c>
      <c r="AW89" s="78" t="b">
        <v>0</v>
      </c>
      <c r="AX89" s="78" t="s">
        <v>3300</v>
      </c>
      <c r="AY89" s="83" t="s">
        <v>3387</v>
      </c>
      <c r="AZ89" s="78" t="s">
        <v>66</v>
      </c>
      <c r="BA89" s="78" t="str">
        <f>REPLACE(INDEX(GroupVertices[Group],MATCH(Vertices[[#This Row],[Vertex]],GroupVertices[Vertex],0)),1,1,"")</f>
        <v>61</v>
      </c>
      <c r="BB89" s="48" t="s">
        <v>784</v>
      </c>
      <c r="BC89" s="48" t="s">
        <v>784</v>
      </c>
      <c r="BD89" s="48" t="s">
        <v>879</v>
      </c>
      <c r="BE89" s="48" t="s">
        <v>879</v>
      </c>
      <c r="BF89" s="48" t="s">
        <v>4139</v>
      </c>
      <c r="BG89" s="48" t="s">
        <v>4139</v>
      </c>
      <c r="BH89" s="121" t="s">
        <v>4594</v>
      </c>
      <c r="BI89" s="121" t="s">
        <v>4594</v>
      </c>
      <c r="BJ89" s="121" t="s">
        <v>4793</v>
      </c>
      <c r="BK89" s="121" t="s">
        <v>4793</v>
      </c>
      <c r="BL89" s="121">
        <v>1</v>
      </c>
      <c r="BM89" s="124">
        <v>2.6315789473684212</v>
      </c>
      <c r="BN89" s="121">
        <v>1</v>
      </c>
      <c r="BO89" s="124">
        <v>2.6315789473684212</v>
      </c>
      <c r="BP89" s="121">
        <v>0</v>
      </c>
      <c r="BQ89" s="124">
        <v>0</v>
      </c>
      <c r="BR89" s="121">
        <v>36</v>
      </c>
      <c r="BS89" s="124">
        <v>94.73684210526316</v>
      </c>
      <c r="BT89" s="121">
        <v>38</v>
      </c>
      <c r="BU89" s="2"/>
      <c r="BV89" s="3"/>
      <c r="BW89" s="3"/>
      <c r="BX89" s="3"/>
      <c r="BY89" s="3"/>
    </row>
    <row r="90" spans="1:77" ht="41.45" customHeight="1">
      <c r="A90" s="64" t="s">
        <v>456</v>
      </c>
      <c r="C90" s="65"/>
      <c r="D90" s="65" t="s">
        <v>64</v>
      </c>
      <c r="E90" s="66">
        <v>162.15058056049727</v>
      </c>
      <c r="F90" s="68">
        <v>99.99965777539644</v>
      </c>
      <c r="G90" s="100" t="s">
        <v>3206</v>
      </c>
      <c r="H90" s="65"/>
      <c r="I90" s="69" t="s">
        <v>456</v>
      </c>
      <c r="J90" s="70"/>
      <c r="K90" s="70"/>
      <c r="L90" s="69" t="s">
        <v>3704</v>
      </c>
      <c r="M90" s="73">
        <v>1.1140520528799644</v>
      </c>
      <c r="N90" s="74">
        <v>6633.5146484375</v>
      </c>
      <c r="O90" s="74">
        <v>855.7967529296875</v>
      </c>
      <c r="P90" s="75"/>
      <c r="Q90" s="76"/>
      <c r="R90" s="76"/>
      <c r="S90" s="86"/>
      <c r="T90" s="48">
        <v>1</v>
      </c>
      <c r="U90" s="48">
        <v>0</v>
      </c>
      <c r="V90" s="49">
        <v>0</v>
      </c>
      <c r="W90" s="49">
        <v>1</v>
      </c>
      <c r="X90" s="49">
        <v>0</v>
      </c>
      <c r="Y90" s="49">
        <v>0.999998</v>
      </c>
      <c r="Z90" s="49">
        <v>0</v>
      </c>
      <c r="AA90" s="49">
        <v>0</v>
      </c>
      <c r="AB90" s="71">
        <v>90</v>
      </c>
      <c r="AC90" s="71"/>
      <c r="AD90" s="72"/>
      <c r="AE90" s="78" t="s">
        <v>1992</v>
      </c>
      <c r="AF90" s="78">
        <v>30</v>
      </c>
      <c r="AG90" s="78">
        <v>684</v>
      </c>
      <c r="AH90" s="78">
        <v>146</v>
      </c>
      <c r="AI90" s="78">
        <v>1337</v>
      </c>
      <c r="AJ90" s="78"/>
      <c r="AK90" s="78" t="s">
        <v>2294</v>
      </c>
      <c r="AL90" s="78" t="s">
        <v>2555</v>
      </c>
      <c r="AM90" s="83" t="s">
        <v>2749</v>
      </c>
      <c r="AN90" s="78"/>
      <c r="AO90" s="80">
        <v>40724.56333333333</v>
      </c>
      <c r="AP90" s="83" t="s">
        <v>2962</v>
      </c>
      <c r="AQ90" s="78" t="b">
        <v>0</v>
      </c>
      <c r="AR90" s="78" t="b">
        <v>0</v>
      </c>
      <c r="AS90" s="78" t="b">
        <v>0</v>
      </c>
      <c r="AT90" s="78" t="s">
        <v>1797</v>
      </c>
      <c r="AU90" s="78">
        <v>11</v>
      </c>
      <c r="AV90" s="83" t="s">
        <v>3158</v>
      </c>
      <c r="AW90" s="78" t="b">
        <v>0</v>
      </c>
      <c r="AX90" s="78" t="s">
        <v>3300</v>
      </c>
      <c r="AY90" s="83" t="s">
        <v>3388</v>
      </c>
      <c r="AZ90" s="78" t="s">
        <v>65</v>
      </c>
      <c r="BA90" s="78" t="str">
        <f>REPLACE(INDEX(GroupVertices[Group],MATCH(Vertices[[#This Row],[Vertex]],GroupVertices[Vertex],0)),1,1,"")</f>
        <v>61</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4" t="s">
        <v>277</v>
      </c>
      <c r="C91" s="65"/>
      <c r="D91" s="65" t="s">
        <v>64</v>
      </c>
      <c r="E91" s="66">
        <v>162.19776099965745</v>
      </c>
      <c r="F91" s="68">
        <v>99.99955054836106</v>
      </c>
      <c r="G91" s="100" t="s">
        <v>1075</v>
      </c>
      <c r="H91" s="65"/>
      <c r="I91" s="69" t="s">
        <v>277</v>
      </c>
      <c r="J91" s="70"/>
      <c r="K91" s="70"/>
      <c r="L91" s="69" t="s">
        <v>3705</v>
      </c>
      <c r="M91" s="73">
        <v>1.1497872495363517</v>
      </c>
      <c r="N91" s="74">
        <v>3376.1689453125</v>
      </c>
      <c r="O91" s="74">
        <v>4481.90478515625</v>
      </c>
      <c r="P91" s="75"/>
      <c r="Q91" s="76"/>
      <c r="R91" s="76"/>
      <c r="S91" s="86"/>
      <c r="T91" s="48">
        <v>0</v>
      </c>
      <c r="U91" s="48">
        <v>1</v>
      </c>
      <c r="V91" s="49">
        <v>0</v>
      </c>
      <c r="W91" s="49">
        <v>0.076923</v>
      </c>
      <c r="X91" s="49">
        <v>0</v>
      </c>
      <c r="Y91" s="49">
        <v>0.573476</v>
      </c>
      <c r="Z91" s="49">
        <v>0</v>
      </c>
      <c r="AA91" s="49">
        <v>0</v>
      </c>
      <c r="AB91" s="71">
        <v>91</v>
      </c>
      <c r="AC91" s="71"/>
      <c r="AD91" s="72"/>
      <c r="AE91" s="78" t="s">
        <v>1993</v>
      </c>
      <c r="AF91" s="78">
        <v>5088</v>
      </c>
      <c r="AG91" s="78">
        <v>898</v>
      </c>
      <c r="AH91" s="78">
        <v>30299</v>
      </c>
      <c r="AI91" s="78">
        <v>1829</v>
      </c>
      <c r="AJ91" s="78"/>
      <c r="AK91" s="78" t="s">
        <v>2295</v>
      </c>
      <c r="AL91" s="78" t="s">
        <v>2556</v>
      </c>
      <c r="AM91" s="83" t="s">
        <v>2750</v>
      </c>
      <c r="AN91" s="78"/>
      <c r="AO91" s="80">
        <v>40835.709699074076</v>
      </c>
      <c r="AP91" s="83" t="s">
        <v>2963</v>
      </c>
      <c r="AQ91" s="78" t="b">
        <v>0</v>
      </c>
      <c r="AR91" s="78" t="b">
        <v>0</v>
      </c>
      <c r="AS91" s="78" t="b">
        <v>0</v>
      </c>
      <c r="AT91" s="78" t="s">
        <v>1797</v>
      </c>
      <c r="AU91" s="78">
        <v>10</v>
      </c>
      <c r="AV91" s="83" t="s">
        <v>3158</v>
      </c>
      <c r="AW91" s="78" t="b">
        <v>0</v>
      </c>
      <c r="AX91" s="78" t="s">
        <v>3300</v>
      </c>
      <c r="AY91" s="83" t="s">
        <v>3389</v>
      </c>
      <c r="AZ91" s="78" t="s">
        <v>66</v>
      </c>
      <c r="BA91" s="78" t="str">
        <f>REPLACE(INDEX(GroupVertices[Group],MATCH(Vertices[[#This Row],[Vertex]],GroupVertices[Vertex],0)),1,1,"")</f>
        <v>5</v>
      </c>
      <c r="BB91" s="48"/>
      <c r="BC91" s="48"/>
      <c r="BD91" s="48"/>
      <c r="BE91" s="48"/>
      <c r="BF91" s="48"/>
      <c r="BG91" s="48"/>
      <c r="BH91" s="121" t="s">
        <v>4542</v>
      </c>
      <c r="BI91" s="121" t="s">
        <v>4542</v>
      </c>
      <c r="BJ91" s="121" t="s">
        <v>4747</v>
      </c>
      <c r="BK91" s="121" t="s">
        <v>4747</v>
      </c>
      <c r="BL91" s="121">
        <v>1</v>
      </c>
      <c r="BM91" s="124">
        <v>4.3478260869565215</v>
      </c>
      <c r="BN91" s="121">
        <v>1</v>
      </c>
      <c r="BO91" s="124">
        <v>4.3478260869565215</v>
      </c>
      <c r="BP91" s="121">
        <v>0</v>
      </c>
      <c r="BQ91" s="124">
        <v>0</v>
      </c>
      <c r="BR91" s="121">
        <v>21</v>
      </c>
      <c r="BS91" s="124">
        <v>91.30434782608695</v>
      </c>
      <c r="BT91" s="121">
        <v>23</v>
      </c>
      <c r="BU91" s="2"/>
      <c r="BV91" s="3"/>
      <c r="BW91" s="3"/>
      <c r="BX91" s="3"/>
      <c r="BY91" s="3"/>
    </row>
    <row r="92" spans="1:77" ht="41.45" customHeight="1">
      <c r="A92" s="64" t="s">
        <v>278</v>
      </c>
      <c r="C92" s="65"/>
      <c r="D92" s="65" t="s">
        <v>64</v>
      </c>
      <c r="E92" s="66">
        <v>162.13514770656636</v>
      </c>
      <c r="F92" s="68">
        <v>99.99969284966035</v>
      </c>
      <c r="G92" s="100" t="s">
        <v>1076</v>
      </c>
      <c r="H92" s="65"/>
      <c r="I92" s="69" t="s">
        <v>278</v>
      </c>
      <c r="J92" s="70"/>
      <c r="K92" s="70"/>
      <c r="L92" s="69" t="s">
        <v>3706</v>
      </c>
      <c r="M92" s="73">
        <v>1.10236296986152</v>
      </c>
      <c r="N92" s="74">
        <v>5477.03515625</v>
      </c>
      <c r="O92" s="74">
        <v>1111.653564453125</v>
      </c>
      <c r="P92" s="75"/>
      <c r="Q92" s="76"/>
      <c r="R92" s="76"/>
      <c r="S92" s="86"/>
      <c r="T92" s="48">
        <v>0</v>
      </c>
      <c r="U92" s="48">
        <v>1</v>
      </c>
      <c r="V92" s="49">
        <v>0</v>
      </c>
      <c r="W92" s="49">
        <v>0.333333</v>
      </c>
      <c r="X92" s="49">
        <v>0</v>
      </c>
      <c r="Y92" s="49">
        <v>0.638297</v>
      </c>
      <c r="Z92" s="49">
        <v>0</v>
      </c>
      <c r="AA92" s="49">
        <v>0</v>
      </c>
      <c r="AB92" s="71">
        <v>92</v>
      </c>
      <c r="AC92" s="71"/>
      <c r="AD92" s="72"/>
      <c r="AE92" s="78" t="s">
        <v>278</v>
      </c>
      <c r="AF92" s="78">
        <v>300</v>
      </c>
      <c r="AG92" s="78">
        <v>614</v>
      </c>
      <c r="AH92" s="78">
        <v>9098</v>
      </c>
      <c r="AI92" s="78">
        <v>8799</v>
      </c>
      <c r="AJ92" s="78"/>
      <c r="AK92" s="78" t="s">
        <v>2296</v>
      </c>
      <c r="AL92" s="78" t="s">
        <v>2557</v>
      </c>
      <c r="AM92" s="83" t="s">
        <v>2751</v>
      </c>
      <c r="AN92" s="78"/>
      <c r="AO92" s="80">
        <v>42270.74252314815</v>
      </c>
      <c r="AP92" s="83" t="s">
        <v>2964</v>
      </c>
      <c r="AQ92" s="78" t="b">
        <v>1</v>
      </c>
      <c r="AR92" s="78" t="b">
        <v>0</v>
      </c>
      <c r="AS92" s="78" t="b">
        <v>1</v>
      </c>
      <c r="AT92" s="78" t="s">
        <v>1797</v>
      </c>
      <c r="AU92" s="78">
        <v>64</v>
      </c>
      <c r="AV92" s="83" t="s">
        <v>3158</v>
      </c>
      <c r="AW92" s="78" t="b">
        <v>0</v>
      </c>
      <c r="AX92" s="78" t="s">
        <v>3300</v>
      </c>
      <c r="AY92" s="83" t="s">
        <v>3390</v>
      </c>
      <c r="AZ92" s="78" t="s">
        <v>66</v>
      </c>
      <c r="BA92" s="78" t="str">
        <f>REPLACE(INDEX(GroupVertices[Group],MATCH(Vertices[[#This Row],[Vertex]],GroupVertices[Vertex],0)),1,1,"")</f>
        <v>33</v>
      </c>
      <c r="BB92" s="48" t="s">
        <v>785</v>
      </c>
      <c r="BC92" s="48" t="s">
        <v>785</v>
      </c>
      <c r="BD92" s="48" t="s">
        <v>880</v>
      </c>
      <c r="BE92" s="48" t="s">
        <v>880</v>
      </c>
      <c r="BF92" s="48"/>
      <c r="BG92" s="48"/>
      <c r="BH92" s="121" t="s">
        <v>4595</v>
      </c>
      <c r="BI92" s="121" t="s">
        <v>4595</v>
      </c>
      <c r="BJ92" s="121" t="s">
        <v>4794</v>
      </c>
      <c r="BK92" s="121" t="s">
        <v>4794</v>
      </c>
      <c r="BL92" s="121">
        <v>0</v>
      </c>
      <c r="BM92" s="124">
        <v>0</v>
      </c>
      <c r="BN92" s="121">
        <v>1</v>
      </c>
      <c r="BO92" s="124">
        <v>6.666666666666667</v>
      </c>
      <c r="BP92" s="121">
        <v>0</v>
      </c>
      <c r="BQ92" s="124">
        <v>0</v>
      </c>
      <c r="BR92" s="121">
        <v>14</v>
      </c>
      <c r="BS92" s="124">
        <v>93.33333333333333</v>
      </c>
      <c r="BT92" s="121">
        <v>15</v>
      </c>
      <c r="BU92" s="2"/>
      <c r="BV92" s="3"/>
      <c r="BW92" s="3"/>
      <c r="BX92" s="3"/>
      <c r="BY92" s="3"/>
    </row>
    <row r="93" spans="1:77" ht="41.45" customHeight="1">
      <c r="A93" s="64" t="s">
        <v>292</v>
      </c>
      <c r="C93" s="65"/>
      <c r="D93" s="65" t="s">
        <v>64</v>
      </c>
      <c r="E93" s="66">
        <v>162.77186316588714</v>
      </c>
      <c r="F93" s="68">
        <v>99.99824578574368</v>
      </c>
      <c r="G93" s="100" t="s">
        <v>1088</v>
      </c>
      <c r="H93" s="65"/>
      <c r="I93" s="69" t="s">
        <v>292</v>
      </c>
      <c r="J93" s="70"/>
      <c r="K93" s="70"/>
      <c r="L93" s="69" t="s">
        <v>3707</v>
      </c>
      <c r="M93" s="73">
        <v>1.5846211378224828</v>
      </c>
      <c r="N93" s="74">
        <v>5243.14013671875</v>
      </c>
      <c r="O93" s="74">
        <v>605.82177734375</v>
      </c>
      <c r="P93" s="75"/>
      <c r="Q93" s="76"/>
      <c r="R93" s="76"/>
      <c r="S93" s="86"/>
      <c r="T93" s="48">
        <v>3</v>
      </c>
      <c r="U93" s="48">
        <v>1</v>
      </c>
      <c r="V93" s="49">
        <v>2</v>
      </c>
      <c r="W93" s="49">
        <v>0.5</v>
      </c>
      <c r="X93" s="49">
        <v>0</v>
      </c>
      <c r="Y93" s="49">
        <v>1.723401</v>
      </c>
      <c r="Z93" s="49">
        <v>0</v>
      </c>
      <c r="AA93" s="49">
        <v>0</v>
      </c>
      <c r="AB93" s="71">
        <v>93</v>
      </c>
      <c r="AC93" s="71"/>
      <c r="AD93" s="72"/>
      <c r="AE93" s="78" t="s">
        <v>1994</v>
      </c>
      <c r="AF93" s="78">
        <v>1326</v>
      </c>
      <c r="AG93" s="78">
        <v>3502</v>
      </c>
      <c r="AH93" s="78">
        <v>20167</v>
      </c>
      <c r="AI93" s="78">
        <v>271</v>
      </c>
      <c r="AJ93" s="78"/>
      <c r="AK93" s="78" t="s">
        <v>2297</v>
      </c>
      <c r="AL93" s="78" t="s">
        <v>2558</v>
      </c>
      <c r="AM93" s="83" t="s">
        <v>2752</v>
      </c>
      <c r="AN93" s="78"/>
      <c r="AO93" s="80">
        <v>39982.556226851855</v>
      </c>
      <c r="AP93" s="78"/>
      <c r="AQ93" s="78" t="b">
        <v>1</v>
      </c>
      <c r="AR93" s="78" t="b">
        <v>0</v>
      </c>
      <c r="AS93" s="78" t="b">
        <v>1</v>
      </c>
      <c r="AT93" s="78" t="s">
        <v>1797</v>
      </c>
      <c r="AU93" s="78">
        <v>246</v>
      </c>
      <c r="AV93" s="83" t="s">
        <v>3158</v>
      </c>
      <c r="AW93" s="78" t="b">
        <v>0</v>
      </c>
      <c r="AX93" s="78" t="s">
        <v>3300</v>
      </c>
      <c r="AY93" s="83" t="s">
        <v>3391</v>
      </c>
      <c r="AZ93" s="78" t="s">
        <v>66</v>
      </c>
      <c r="BA93" s="78" t="str">
        <f>REPLACE(INDEX(GroupVertices[Group],MATCH(Vertices[[#This Row],[Vertex]],GroupVertices[Vertex],0)),1,1,"")</f>
        <v>33</v>
      </c>
      <c r="BB93" s="48" t="s">
        <v>785</v>
      </c>
      <c r="BC93" s="48" t="s">
        <v>785</v>
      </c>
      <c r="BD93" s="48" t="s">
        <v>880</v>
      </c>
      <c r="BE93" s="48" t="s">
        <v>880</v>
      </c>
      <c r="BF93" s="48"/>
      <c r="BG93" s="48"/>
      <c r="BH93" s="121" t="s">
        <v>4596</v>
      </c>
      <c r="BI93" s="121" t="s">
        <v>4596</v>
      </c>
      <c r="BJ93" s="121" t="s">
        <v>4795</v>
      </c>
      <c r="BK93" s="121" t="s">
        <v>4795</v>
      </c>
      <c r="BL93" s="121">
        <v>0</v>
      </c>
      <c r="BM93" s="124">
        <v>0</v>
      </c>
      <c r="BN93" s="121">
        <v>1</v>
      </c>
      <c r="BO93" s="124">
        <v>7.6923076923076925</v>
      </c>
      <c r="BP93" s="121">
        <v>0</v>
      </c>
      <c r="BQ93" s="124">
        <v>0</v>
      </c>
      <c r="BR93" s="121">
        <v>12</v>
      </c>
      <c r="BS93" s="124">
        <v>92.3076923076923</v>
      </c>
      <c r="BT93" s="121">
        <v>13</v>
      </c>
      <c r="BU93" s="2"/>
      <c r="BV93" s="3"/>
      <c r="BW93" s="3"/>
      <c r="BX93" s="3"/>
      <c r="BY93" s="3"/>
    </row>
    <row r="94" spans="1:77" ht="41.45" customHeight="1">
      <c r="A94" s="64" t="s">
        <v>279</v>
      </c>
      <c r="C94" s="65"/>
      <c r="D94" s="65" t="s">
        <v>64</v>
      </c>
      <c r="E94" s="66">
        <v>162.96675806410028</v>
      </c>
      <c r="F94" s="68">
        <v>99.99780284789661</v>
      </c>
      <c r="G94" s="100" t="s">
        <v>3207</v>
      </c>
      <c r="H94" s="65"/>
      <c r="I94" s="69" t="s">
        <v>279</v>
      </c>
      <c r="J94" s="70"/>
      <c r="K94" s="70"/>
      <c r="L94" s="69" t="s">
        <v>3708</v>
      </c>
      <c r="M94" s="73">
        <v>1.732237557655409</v>
      </c>
      <c r="N94" s="74">
        <v>7572.341796875</v>
      </c>
      <c r="O94" s="74">
        <v>7943.32373046875</v>
      </c>
      <c r="P94" s="75"/>
      <c r="Q94" s="76"/>
      <c r="R94" s="76"/>
      <c r="S94" s="86"/>
      <c r="T94" s="48">
        <v>1</v>
      </c>
      <c r="U94" s="48">
        <v>1</v>
      </c>
      <c r="V94" s="49">
        <v>0</v>
      </c>
      <c r="W94" s="49">
        <v>0.333333</v>
      </c>
      <c r="X94" s="49">
        <v>0</v>
      </c>
      <c r="Y94" s="49">
        <v>0.638297</v>
      </c>
      <c r="Z94" s="49">
        <v>0</v>
      </c>
      <c r="AA94" s="49">
        <v>1</v>
      </c>
      <c r="AB94" s="71">
        <v>94</v>
      </c>
      <c r="AC94" s="71"/>
      <c r="AD94" s="72"/>
      <c r="AE94" s="78" t="s">
        <v>1995</v>
      </c>
      <c r="AF94" s="78">
        <v>954</v>
      </c>
      <c r="AG94" s="78">
        <v>4386</v>
      </c>
      <c r="AH94" s="78">
        <v>12115</v>
      </c>
      <c r="AI94" s="78">
        <v>2419</v>
      </c>
      <c r="AJ94" s="78"/>
      <c r="AK94" s="78" t="s">
        <v>2298</v>
      </c>
      <c r="AL94" s="78" t="s">
        <v>2559</v>
      </c>
      <c r="AM94" s="83" t="s">
        <v>2753</v>
      </c>
      <c r="AN94" s="78"/>
      <c r="AO94" s="80">
        <v>40085.64943287037</v>
      </c>
      <c r="AP94" s="83" t="s">
        <v>2965</v>
      </c>
      <c r="AQ94" s="78" t="b">
        <v>0</v>
      </c>
      <c r="AR94" s="78" t="b">
        <v>0</v>
      </c>
      <c r="AS94" s="78" t="b">
        <v>1</v>
      </c>
      <c r="AT94" s="78" t="s">
        <v>1797</v>
      </c>
      <c r="AU94" s="78">
        <v>142</v>
      </c>
      <c r="AV94" s="83" t="s">
        <v>3158</v>
      </c>
      <c r="AW94" s="78" t="b">
        <v>0</v>
      </c>
      <c r="AX94" s="78" t="s">
        <v>3300</v>
      </c>
      <c r="AY94" s="83" t="s">
        <v>3392</v>
      </c>
      <c r="AZ94" s="78" t="s">
        <v>66</v>
      </c>
      <c r="BA94" s="78" t="str">
        <f>REPLACE(INDEX(GroupVertices[Group],MATCH(Vertices[[#This Row],[Vertex]],GroupVertices[Vertex],0)),1,1,"")</f>
        <v>34</v>
      </c>
      <c r="BB94" s="48" t="s">
        <v>786</v>
      </c>
      <c r="BC94" s="48" t="s">
        <v>786</v>
      </c>
      <c r="BD94" s="48" t="s">
        <v>853</v>
      </c>
      <c r="BE94" s="48" t="s">
        <v>853</v>
      </c>
      <c r="BF94" s="48" t="s">
        <v>938</v>
      </c>
      <c r="BG94" s="48" t="s">
        <v>938</v>
      </c>
      <c r="BH94" s="121" t="s">
        <v>4597</v>
      </c>
      <c r="BI94" s="121" t="s">
        <v>4597</v>
      </c>
      <c r="BJ94" s="121" t="s">
        <v>4796</v>
      </c>
      <c r="BK94" s="121" t="s">
        <v>4796</v>
      </c>
      <c r="BL94" s="121">
        <v>0</v>
      </c>
      <c r="BM94" s="124">
        <v>0</v>
      </c>
      <c r="BN94" s="121">
        <v>2</v>
      </c>
      <c r="BO94" s="124">
        <v>12.5</v>
      </c>
      <c r="BP94" s="121">
        <v>0</v>
      </c>
      <c r="BQ94" s="124">
        <v>0</v>
      </c>
      <c r="BR94" s="121">
        <v>14</v>
      </c>
      <c r="BS94" s="124">
        <v>87.5</v>
      </c>
      <c r="BT94" s="121">
        <v>16</v>
      </c>
      <c r="BU94" s="2"/>
      <c r="BV94" s="3"/>
      <c r="BW94" s="3"/>
      <c r="BX94" s="3"/>
      <c r="BY94" s="3"/>
    </row>
    <row r="95" spans="1:77" ht="41.45" customHeight="1">
      <c r="A95" s="64" t="s">
        <v>281</v>
      </c>
      <c r="C95" s="65"/>
      <c r="D95" s="65" t="s">
        <v>64</v>
      </c>
      <c r="E95" s="66">
        <v>162.02336975023823</v>
      </c>
      <c r="F95" s="68">
        <v>99.99994688754323</v>
      </c>
      <c r="G95" s="100" t="s">
        <v>1078</v>
      </c>
      <c r="H95" s="65"/>
      <c r="I95" s="69" t="s">
        <v>281</v>
      </c>
      <c r="J95" s="70"/>
      <c r="K95" s="70"/>
      <c r="L95" s="69" t="s">
        <v>3709</v>
      </c>
      <c r="M95" s="73">
        <v>1.0177006114279301</v>
      </c>
      <c r="N95" s="74">
        <v>4589.46826171875</v>
      </c>
      <c r="O95" s="74">
        <v>6955.7998046875</v>
      </c>
      <c r="P95" s="75"/>
      <c r="Q95" s="76"/>
      <c r="R95" s="76"/>
      <c r="S95" s="86"/>
      <c r="T95" s="48">
        <v>0</v>
      </c>
      <c r="U95" s="48">
        <v>5</v>
      </c>
      <c r="V95" s="49">
        <v>20</v>
      </c>
      <c r="W95" s="49">
        <v>0.2</v>
      </c>
      <c r="X95" s="49">
        <v>0</v>
      </c>
      <c r="Y95" s="49">
        <v>2.837833</v>
      </c>
      <c r="Z95" s="49">
        <v>0</v>
      </c>
      <c r="AA95" s="49">
        <v>0</v>
      </c>
      <c r="AB95" s="71">
        <v>95</v>
      </c>
      <c r="AC95" s="71"/>
      <c r="AD95" s="72"/>
      <c r="AE95" s="78" t="s">
        <v>1996</v>
      </c>
      <c r="AF95" s="78">
        <v>33</v>
      </c>
      <c r="AG95" s="78">
        <v>107</v>
      </c>
      <c r="AH95" s="78">
        <v>758</v>
      </c>
      <c r="AI95" s="78">
        <v>451</v>
      </c>
      <c r="AJ95" s="78"/>
      <c r="AK95" s="78" t="s">
        <v>2299</v>
      </c>
      <c r="AL95" s="78" t="s">
        <v>2560</v>
      </c>
      <c r="AM95" s="78"/>
      <c r="AN95" s="78"/>
      <c r="AO95" s="80">
        <v>40944.80149305556</v>
      </c>
      <c r="AP95" s="83" t="s">
        <v>2966</v>
      </c>
      <c r="AQ95" s="78" t="b">
        <v>1</v>
      </c>
      <c r="AR95" s="78" t="b">
        <v>0</v>
      </c>
      <c r="AS95" s="78" t="b">
        <v>1</v>
      </c>
      <c r="AT95" s="78" t="s">
        <v>1797</v>
      </c>
      <c r="AU95" s="78">
        <v>1</v>
      </c>
      <c r="AV95" s="83" t="s">
        <v>3158</v>
      </c>
      <c r="AW95" s="78" t="b">
        <v>0</v>
      </c>
      <c r="AX95" s="78" t="s">
        <v>3300</v>
      </c>
      <c r="AY95" s="83" t="s">
        <v>3393</v>
      </c>
      <c r="AZ95" s="78" t="s">
        <v>66</v>
      </c>
      <c r="BA95" s="78" t="str">
        <f>REPLACE(INDEX(GroupVertices[Group],MATCH(Vertices[[#This Row],[Vertex]],GroupVertices[Vertex],0)),1,1,"")</f>
        <v>11</v>
      </c>
      <c r="BB95" s="48"/>
      <c r="BC95" s="48"/>
      <c r="BD95" s="48"/>
      <c r="BE95" s="48"/>
      <c r="BF95" s="48" t="s">
        <v>939</v>
      </c>
      <c r="BG95" s="48" t="s">
        <v>939</v>
      </c>
      <c r="BH95" s="121" t="s">
        <v>4598</v>
      </c>
      <c r="BI95" s="121" t="s">
        <v>4598</v>
      </c>
      <c r="BJ95" s="121" t="s">
        <v>4797</v>
      </c>
      <c r="BK95" s="121" t="s">
        <v>4797</v>
      </c>
      <c r="BL95" s="121">
        <v>2</v>
      </c>
      <c r="BM95" s="124">
        <v>8</v>
      </c>
      <c r="BN95" s="121">
        <v>2</v>
      </c>
      <c r="BO95" s="124">
        <v>8</v>
      </c>
      <c r="BP95" s="121">
        <v>0</v>
      </c>
      <c r="BQ95" s="124">
        <v>0</v>
      </c>
      <c r="BR95" s="121">
        <v>21</v>
      </c>
      <c r="BS95" s="124">
        <v>84</v>
      </c>
      <c r="BT95" s="121">
        <v>25</v>
      </c>
      <c r="BU95" s="2"/>
      <c r="BV95" s="3"/>
      <c r="BW95" s="3"/>
      <c r="BX95" s="3"/>
      <c r="BY95" s="3"/>
    </row>
    <row r="96" spans="1:77" ht="41.45" customHeight="1">
      <c r="A96" s="64" t="s">
        <v>457</v>
      </c>
      <c r="C96" s="65"/>
      <c r="D96" s="65" t="s">
        <v>64</v>
      </c>
      <c r="E96" s="66">
        <v>162.93170343874294</v>
      </c>
      <c r="F96" s="68">
        <v>99.99788251658178</v>
      </c>
      <c r="G96" s="100" t="s">
        <v>3208</v>
      </c>
      <c r="H96" s="65"/>
      <c r="I96" s="69" t="s">
        <v>457</v>
      </c>
      <c r="J96" s="70"/>
      <c r="K96" s="70"/>
      <c r="L96" s="69" t="s">
        <v>3710</v>
      </c>
      <c r="M96" s="73">
        <v>1.7056866405135138</v>
      </c>
      <c r="N96" s="74">
        <v>4931.28076171875</v>
      </c>
      <c r="O96" s="74">
        <v>6539.58837890625</v>
      </c>
      <c r="P96" s="75"/>
      <c r="Q96" s="76"/>
      <c r="R96" s="76"/>
      <c r="S96" s="86"/>
      <c r="T96" s="48">
        <v>1</v>
      </c>
      <c r="U96" s="48">
        <v>0</v>
      </c>
      <c r="V96" s="49">
        <v>0</v>
      </c>
      <c r="W96" s="49">
        <v>0.111111</v>
      </c>
      <c r="X96" s="49">
        <v>0</v>
      </c>
      <c r="Y96" s="49">
        <v>0.632431</v>
      </c>
      <c r="Z96" s="49">
        <v>0</v>
      </c>
      <c r="AA96" s="49">
        <v>0</v>
      </c>
      <c r="AB96" s="71">
        <v>96</v>
      </c>
      <c r="AC96" s="71"/>
      <c r="AD96" s="72"/>
      <c r="AE96" s="78" t="s">
        <v>1997</v>
      </c>
      <c r="AF96" s="78">
        <v>811</v>
      </c>
      <c r="AG96" s="78">
        <v>4227</v>
      </c>
      <c r="AH96" s="78">
        <v>8735</v>
      </c>
      <c r="AI96" s="78">
        <v>1694</v>
      </c>
      <c r="AJ96" s="78"/>
      <c r="AK96" s="78" t="s">
        <v>2300</v>
      </c>
      <c r="AL96" s="78" t="s">
        <v>2561</v>
      </c>
      <c r="AM96" s="83" t="s">
        <v>2754</v>
      </c>
      <c r="AN96" s="78"/>
      <c r="AO96" s="80">
        <v>40582.88203703704</v>
      </c>
      <c r="AP96" s="83" t="s">
        <v>2967</v>
      </c>
      <c r="AQ96" s="78" t="b">
        <v>0</v>
      </c>
      <c r="AR96" s="78" t="b">
        <v>0</v>
      </c>
      <c r="AS96" s="78" t="b">
        <v>0</v>
      </c>
      <c r="AT96" s="78" t="s">
        <v>1797</v>
      </c>
      <c r="AU96" s="78">
        <v>143</v>
      </c>
      <c r="AV96" s="83" t="s">
        <v>3167</v>
      </c>
      <c r="AW96" s="78" t="b">
        <v>1</v>
      </c>
      <c r="AX96" s="78" t="s">
        <v>3300</v>
      </c>
      <c r="AY96" s="83" t="s">
        <v>3394</v>
      </c>
      <c r="AZ96" s="78" t="s">
        <v>65</v>
      </c>
      <c r="BA96" s="78" t="str">
        <f>REPLACE(INDEX(GroupVertices[Group],MATCH(Vertices[[#This Row],[Vertex]],GroupVertices[Vertex],0)),1,1,"")</f>
        <v>11</v>
      </c>
      <c r="BB96" s="48"/>
      <c r="BC96" s="48"/>
      <c r="BD96" s="48"/>
      <c r="BE96" s="48"/>
      <c r="BF96" s="48"/>
      <c r="BG96" s="48"/>
      <c r="BH96" s="48"/>
      <c r="BI96" s="48"/>
      <c r="BJ96" s="48"/>
      <c r="BK96" s="48"/>
      <c r="BL96" s="48"/>
      <c r="BM96" s="49"/>
      <c r="BN96" s="48"/>
      <c r="BO96" s="49"/>
      <c r="BP96" s="48"/>
      <c r="BQ96" s="49"/>
      <c r="BR96" s="48"/>
      <c r="BS96" s="49"/>
      <c r="BT96" s="48"/>
      <c r="BU96" s="2"/>
      <c r="BV96" s="3"/>
      <c r="BW96" s="3"/>
      <c r="BX96" s="3"/>
      <c r="BY96" s="3"/>
    </row>
    <row r="97" spans="1:77" ht="41.45" customHeight="1">
      <c r="A97" s="64" t="s">
        <v>458</v>
      </c>
      <c r="C97" s="65"/>
      <c r="D97" s="65" t="s">
        <v>64</v>
      </c>
      <c r="E97" s="66">
        <v>181.42048291730927</v>
      </c>
      <c r="F97" s="68">
        <v>99.95586304735895</v>
      </c>
      <c r="G97" s="100" t="s">
        <v>3209</v>
      </c>
      <c r="H97" s="65"/>
      <c r="I97" s="69" t="s">
        <v>458</v>
      </c>
      <c r="J97" s="70"/>
      <c r="K97" s="70"/>
      <c r="L97" s="69" t="s">
        <v>3711</v>
      </c>
      <c r="M97" s="73">
        <v>15.709375083510151</v>
      </c>
      <c r="N97" s="74">
        <v>4197.111328125</v>
      </c>
      <c r="O97" s="74">
        <v>6868.1640625</v>
      </c>
      <c r="P97" s="75"/>
      <c r="Q97" s="76"/>
      <c r="R97" s="76"/>
      <c r="S97" s="86"/>
      <c r="T97" s="48">
        <v>1</v>
      </c>
      <c r="U97" s="48">
        <v>0</v>
      </c>
      <c r="V97" s="49">
        <v>0</v>
      </c>
      <c r="W97" s="49">
        <v>0.111111</v>
      </c>
      <c r="X97" s="49">
        <v>0</v>
      </c>
      <c r="Y97" s="49">
        <v>0.632431</v>
      </c>
      <c r="Z97" s="49">
        <v>0</v>
      </c>
      <c r="AA97" s="49">
        <v>0</v>
      </c>
      <c r="AB97" s="71">
        <v>97</v>
      </c>
      <c r="AC97" s="71"/>
      <c r="AD97" s="72"/>
      <c r="AE97" s="78" t="s">
        <v>1998</v>
      </c>
      <c r="AF97" s="78">
        <v>1059</v>
      </c>
      <c r="AG97" s="78">
        <v>88088</v>
      </c>
      <c r="AH97" s="78">
        <v>108953</v>
      </c>
      <c r="AI97" s="78">
        <v>26905</v>
      </c>
      <c r="AJ97" s="78"/>
      <c r="AK97" s="78" t="s">
        <v>2301</v>
      </c>
      <c r="AL97" s="78"/>
      <c r="AM97" s="83" t="s">
        <v>2755</v>
      </c>
      <c r="AN97" s="78"/>
      <c r="AO97" s="80">
        <v>42071.77096064815</v>
      </c>
      <c r="AP97" s="78"/>
      <c r="AQ97" s="78" t="b">
        <v>1</v>
      </c>
      <c r="AR97" s="78" t="b">
        <v>0</v>
      </c>
      <c r="AS97" s="78" t="b">
        <v>0</v>
      </c>
      <c r="AT97" s="78" t="s">
        <v>1797</v>
      </c>
      <c r="AU97" s="78">
        <v>998</v>
      </c>
      <c r="AV97" s="83" t="s">
        <v>3158</v>
      </c>
      <c r="AW97" s="78" t="b">
        <v>1</v>
      </c>
      <c r="AX97" s="78" t="s">
        <v>3300</v>
      </c>
      <c r="AY97" s="83" t="s">
        <v>3395</v>
      </c>
      <c r="AZ97" s="78" t="s">
        <v>65</v>
      </c>
      <c r="BA97" s="78" t="str">
        <f>REPLACE(INDEX(GroupVertices[Group],MATCH(Vertices[[#This Row],[Vertex]],GroupVertices[Vertex],0)),1,1,"")</f>
        <v>11</v>
      </c>
      <c r="BB97" s="48"/>
      <c r="BC97" s="48"/>
      <c r="BD97" s="48"/>
      <c r="BE97" s="48"/>
      <c r="BF97" s="48"/>
      <c r="BG97" s="48"/>
      <c r="BH97" s="48"/>
      <c r="BI97" s="48"/>
      <c r="BJ97" s="48"/>
      <c r="BK97" s="48"/>
      <c r="BL97" s="48"/>
      <c r="BM97" s="49"/>
      <c r="BN97" s="48"/>
      <c r="BO97" s="49"/>
      <c r="BP97" s="48"/>
      <c r="BQ97" s="49"/>
      <c r="BR97" s="48"/>
      <c r="BS97" s="49"/>
      <c r="BT97" s="48"/>
      <c r="BU97" s="2"/>
      <c r="BV97" s="3"/>
      <c r="BW97" s="3"/>
      <c r="BX97" s="3"/>
      <c r="BY97" s="3"/>
    </row>
    <row r="98" spans="1:77" ht="41.45" customHeight="1">
      <c r="A98" s="64" t="s">
        <v>459</v>
      </c>
      <c r="C98" s="65"/>
      <c r="D98" s="65" t="s">
        <v>64</v>
      </c>
      <c r="E98" s="66">
        <v>208.4339299686239</v>
      </c>
      <c r="F98" s="68">
        <v>99.8944695568751</v>
      </c>
      <c r="G98" s="100" t="s">
        <v>3210</v>
      </c>
      <c r="H98" s="65"/>
      <c r="I98" s="69" t="s">
        <v>459</v>
      </c>
      <c r="J98" s="70"/>
      <c r="K98" s="70"/>
      <c r="L98" s="69" t="s">
        <v>3712</v>
      </c>
      <c r="M98" s="73">
        <v>36.16977901209494</v>
      </c>
      <c r="N98" s="74">
        <v>4882.50146484375</v>
      </c>
      <c r="O98" s="74">
        <v>7513.8125</v>
      </c>
      <c r="P98" s="75"/>
      <c r="Q98" s="76"/>
      <c r="R98" s="76"/>
      <c r="S98" s="86"/>
      <c r="T98" s="48">
        <v>1</v>
      </c>
      <c r="U98" s="48">
        <v>0</v>
      </c>
      <c r="V98" s="49">
        <v>0</v>
      </c>
      <c r="W98" s="49">
        <v>0.111111</v>
      </c>
      <c r="X98" s="49">
        <v>0</v>
      </c>
      <c r="Y98" s="49">
        <v>0.632431</v>
      </c>
      <c r="Z98" s="49">
        <v>0</v>
      </c>
      <c r="AA98" s="49">
        <v>0</v>
      </c>
      <c r="AB98" s="71">
        <v>98</v>
      </c>
      <c r="AC98" s="71"/>
      <c r="AD98" s="72"/>
      <c r="AE98" s="78" t="s">
        <v>1999</v>
      </c>
      <c r="AF98" s="78">
        <v>78</v>
      </c>
      <c r="AG98" s="78">
        <v>210615</v>
      </c>
      <c r="AH98" s="78">
        <v>10425</v>
      </c>
      <c r="AI98" s="78">
        <v>34</v>
      </c>
      <c r="AJ98" s="78"/>
      <c r="AK98" s="78" t="s">
        <v>2302</v>
      </c>
      <c r="AL98" s="78" t="s">
        <v>2562</v>
      </c>
      <c r="AM98" s="78"/>
      <c r="AN98" s="78"/>
      <c r="AO98" s="80">
        <v>40806.77819444444</v>
      </c>
      <c r="AP98" s="78"/>
      <c r="AQ98" s="78" t="b">
        <v>1</v>
      </c>
      <c r="AR98" s="78" t="b">
        <v>0</v>
      </c>
      <c r="AS98" s="78" t="b">
        <v>0</v>
      </c>
      <c r="AT98" s="78" t="s">
        <v>3155</v>
      </c>
      <c r="AU98" s="78">
        <v>2215</v>
      </c>
      <c r="AV98" s="83" t="s">
        <v>3158</v>
      </c>
      <c r="AW98" s="78" t="b">
        <v>1</v>
      </c>
      <c r="AX98" s="78" t="s">
        <v>3300</v>
      </c>
      <c r="AY98" s="83" t="s">
        <v>3396</v>
      </c>
      <c r="AZ98" s="78" t="s">
        <v>65</v>
      </c>
      <c r="BA98" s="78" t="str">
        <f>REPLACE(INDEX(GroupVertices[Group],MATCH(Vertices[[#This Row],[Vertex]],GroupVertices[Vertex],0)),1,1,"")</f>
        <v>11</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row r="99" spans="1:77" ht="41.45" customHeight="1">
      <c r="A99" s="64" t="s">
        <v>460</v>
      </c>
      <c r="C99" s="65"/>
      <c r="D99" s="65" t="s">
        <v>64</v>
      </c>
      <c r="E99" s="66">
        <v>203.28883693740198</v>
      </c>
      <c r="F99" s="68">
        <v>99.90616281540115</v>
      </c>
      <c r="G99" s="100" t="s">
        <v>3211</v>
      </c>
      <c r="H99" s="65"/>
      <c r="I99" s="69" t="s">
        <v>460</v>
      </c>
      <c r="J99" s="70"/>
      <c r="K99" s="70"/>
      <c r="L99" s="69" t="s">
        <v>3713</v>
      </c>
      <c r="M99" s="73">
        <v>32.27280572064585</v>
      </c>
      <c r="N99" s="74">
        <v>4428.7607421875</v>
      </c>
      <c r="O99" s="74">
        <v>7716.87548828125</v>
      </c>
      <c r="P99" s="75"/>
      <c r="Q99" s="76"/>
      <c r="R99" s="76"/>
      <c r="S99" s="86"/>
      <c r="T99" s="48">
        <v>1</v>
      </c>
      <c r="U99" s="48">
        <v>0</v>
      </c>
      <c r="V99" s="49">
        <v>0</v>
      </c>
      <c r="W99" s="49">
        <v>0.111111</v>
      </c>
      <c r="X99" s="49">
        <v>0</v>
      </c>
      <c r="Y99" s="49">
        <v>0.632431</v>
      </c>
      <c r="Z99" s="49">
        <v>0</v>
      </c>
      <c r="AA99" s="49">
        <v>0</v>
      </c>
      <c r="AB99" s="71">
        <v>99</v>
      </c>
      <c r="AC99" s="71"/>
      <c r="AD99" s="72"/>
      <c r="AE99" s="78" t="s">
        <v>2000</v>
      </c>
      <c r="AF99" s="78">
        <v>3271</v>
      </c>
      <c r="AG99" s="78">
        <v>187278</v>
      </c>
      <c r="AH99" s="78">
        <v>78427</v>
      </c>
      <c r="AI99" s="78">
        <v>10578</v>
      </c>
      <c r="AJ99" s="78"/>
      <c r="AK99" s="78" t="s">
        <v>2303</v>
      </c>
      <c r="AL99" s="78" t="s">
        <v>2563</v>
      </c>
      <c r="AM99" s="83" t="s">
        <v>2756</v>
      </c>
      <c r="AN99" s="78"/>
      <c r="AO99" s="80">
        <v>40073.68417824074</v>
      </c>
      <c r="AP99" s="83" t="s">
        <v>2968</v>
      </c>
      <c r="AQ99" s="78" t="b">
        <v>0</v>
      </c>
      <c r="AR99" s="78" t="b">
        <v>0</v>
      </c>
      <c r="AS99" s="78" t="b">
        <v>0</v>
      </c>
      <c r="AT99" s="78" t="s">
        <v>1797</v>
      </c>
      <c r="AU99" s="78">
        <v>2461</v>
      </c>
      <c r="AV99" s="83" t="s">
        <v>3158</v>
      </c>
      <c r="AW99" s="78" t="b">
        <v>1</v>
      </c>
      <c r="AX99" s="78" t="s">
        <v>3300</v>
      </c>
      <c r="AY99" s="83" t="s">
        <v>3397</v>
      </c>
      <c r="AZ99" s="78" t="s">
        <v>65</v>
      </c>
      <c r="BA99" s="78" t="str">
        <f>REPLACE(INDEX(GroupVertices[Group],MATCH(Vertices[[#This Row],[Vertex]],GroupVertices[Vertex],0)),1,1,"")</f>
        <v>11</v>
      </c>
      <c r="BB99" s="48"/>
      <c r="BC99" s="48"/>
      <c r="BD99" s="48"/>
      <c r="BE99" s="48"/>
      <c r="BF99" s="48"/>
      <c r="BG99" s="48"/>
      <c r="BH99" s="48"/>
      <c r="BI99" s="48"/>
      <c r="BJ99" s="48"/>
      <c r="BK99" s="48"/>
      <c r="BL99" s="48"/>
      <c r="BM99" s="49"/>
      <c r="BN99" s="48"/>
      <c r="BO99" s="49"/>
      <c r="BP99" s="48"/>
      <c r="BQ99" s="49"/>
      <c r="BR99" s="48"/>
      <c r="BS99" s="49"/>
      <c r="BT99" s="48"/>
      <c r="BU99" s="2"/>
      <c r="BV99" s="3"/>
      <c r="BW99" s="3"/>
      <c r="BX99" s="3"/>
      <c r="BY99" s="3"/>
    </row>
    <row r="100" spans="1:77" ht="41.45" customHeight="1">
      <c r="A100" s="64" t="s">
        <v>461</v>
      </c>
      <c r="C100" s="65"/>
      <c r="D100" s="65" t="s">
        <v>64</v>
      </c>
      <c r="E100" s="66">
        <v>217.6277219939479</v>
      </c>
      <c r="F100" s="68">
        <v>99.8735748157432</v>
      </c>
      <c r="G100" s="100" t="s">
        <v>3212</v>
      </c>
      <c r="H100" s="65"/>
      <c r="I100" s="69" t="s">
        <v>461</v>
      </c>
      <c r="J100" s="70"/>
      <c r="K100" s="70"/>
      <c r="L100" s="69" t="s">
        <v>3714</v>
      </c>
      <c r="M100" s="73">
        <v>43.13329973998279</v>
      </c>
      <c r="N100" s="74">
        <v>4507.68408203125</v>
      </c>
      <c r="O100" s="74">
        <v>6140.5625</v>
      </c>
      <c r="P100" s="75"/>
      <c r="Q100" s="76"/>
      <c r="R100" s="76"/>
      <c r="S100" s="86"/>
      <c r="T100" s="48">
        <v>1</v>
      </c>
      <c r="U100" s="48">
        <v>0</v>
      </c>
      <c r="V100" s="49">
        <v>0</v>
      </c>
      <c r="W100" s="49">
        <v>0.111111</v>
      </c>
      <c r="X100" s="49">
        <v>0</v>
      </c>
      <c r="Y100" s="49">
        <v>0.632431</v>
      </c>
      <c r="Z100" s="49">
        <v>0</v>
      </c>
      <c r="AA100" s="49">
        <v>0</v>
      </c>
      <c r="AB100" s="71">
        <v>100</v>
      </c>
      <c r="AC100" s="71"/>
      <c r="AD100" s="72"/>
      <c r="AE100" s="78" t="s">
        <v>2001</v>
      </c>
      <c r="AF100" s="78">
        <v>157</v>
      </c>
      <c r="AG100" s="78">
        <v>252316</v>
      </c>
      <c r="AH100" s="78">
        <v>33842</v>
      </c>
      <c r="AI100" s="78">
        <v>1527</v>
      </c>
      <c r="AJ100" s="78"/>
      <c r="AK100" s="78" t="s">
        <v>2304</v>
      </c>
      <c r="AL100" s="78"/>
      <c r="AM100" s="83" t="s">
        <v>2757</v>
      </c>
      <c r="AN100" s="78"/>
      <c r="AO100" s="80">
        <v>39884.773877314816</v>
      </c>
      <c r="AP100" s="83" t="s">
        <v>2969</v>
      </c>
      <c r="AQ100" s="78" t="b">
        <v>0</v>
      </c>
      <c r="AR100" s="78" t="b">
        <v>0</v>
      </c>
      <c r="AS100" s="78" t="b">
        <v>1</v>
      </c>
      <c r="AT100" s="78" t="s">
        <v>1797</v>
      </c>
      <c r="AU100" s="78">
        <v>2427</v>
      </c>
      <c r="AV100" s="83" t="s">
        <v>3158</v>
      </c>
      <c r="AW100" s="78" t="b">
        <v>1</v>
      </c>
      <c r="AX100" s="78" t="s">
        <v>3300</v>
      </c>
      <c r="AY100" s="83" t="s">
        <v>3398</v>
      </c>
      <c r="AZ100" s="78" t="s">
        <v>65</v>
      </c>
      <c r="BA100" s="78" t="str">
        <f>REPLACE(INDEX(GroupVertices[Group],MATCH(Vertices[[#This Row],[Vertex]],GroupVertices[Vertex],0)),1,1,"")</f>
        <v>11</v>
      </c>
      <c r="BB100" s="48"/>
      <c r="BC100" s="48"/>
      <c r="BD100" s="48"/>
      <c r="BE100" s="48"/>
      <c r="BF100" s="48"/>
      <c r="BG100" s="48"/>
      <c r="BH100" s="48"/>
      <c r="BI100" s="48"/>
      <c r="BJ100" s="48"/>
      <c r="BK100" s="48"/>
      <c r="BL100" s="48"/>
      <c r="BM100" s="49"/>
      <c r="BN100" s="48"/>
      <c r="BO100" s="49"/>
      <c r="BP100" s="48"/>
      <c r="BQ100" s="49"/>
      <c r="BR100" s="48"/>
      <c r="BS100" s="49"/>
      <c r="BT100" s="48"/>
      <c r="BU100" s="2"/>
      <c r="BV100" s="3"/>
      <c r="BW100" s="3"/>
      <c r="BX100" s="3"/>
      <c r="BY100" s="3"/>
    </row>
    <row r="101" spans="1:77" ht="41.45" customHeight="1">
      <c r="A101" s="64" t="s">
        <v>282</v>
      </c>
      <c r="C101" s="65"/>
      <c r="D101" s="65" t="s">
        <v>64</v>
      </c>
      <c r="E101" s="66">
        <v>162.01080299775163</v>
      </c>
      <c r="F101" s="68">
        <v>99.99997544801526</v>
      </c>
      <c r="G101" s="100" t="s">
        <v>1079</v>
      </c>
      <c r="H101" s="65"/>
      <c r="I101" s="69" t="s">
        <v>282</v>
      </c>
      <c r="J101" s="70"/>
      <c r="K101" s="70"/>
      <c r="L101" s="69" t="s">
        <v>3715</v>
      </c>
      <c r="M101" s="73">
        <v>1.008182358112911</v>
      </c>
      <c r="N101" s="74">
        <v>6633.5146484375</v>
      </c>
      <c r="O101" s="74">
        <v>3926.077880859375</v>
      </c>
      <c r="P101" s="75"/>
      <c r="Q101" s="76"/>
      <c r="R101" s="76"/>
      <c r="S101" s="86"/>
      <c r="T101" s="48">
        <v>0</v>
      </c>
      <c r="U101" s="48">
        <v>1</v>
      </c>
      <c r="V101" s="49">
        <v>0</v>
      </c>
      <c r="W101" s="49">
        <v>1</v>
      </c>
      <c r="X101" s="49">
        <v>0</v>
      </c>
      <c r="Y101" s="49">
        <v>0.999998</v>
      </c>
      <c r="Z101" s="49">
        <v>0</v>
      </c>
      <c r="AA101" s="49">
        <v>0</v>
      </c>
      <c r="AB101" s="71">
        <v>101</v>
      </c>
      <c r="AC101" s="71"/>
      <c r="AD101" s="72"/>
      <c r="AE101" s="78" t="s">
        <v>2002</v>
      </c>
      <c r="AF101" s="78">
        <v>181</v>
      </c>
      <c r="AG101" s="78">
        <v>50</v>
      </c>
      <c r="AH101" s="78">
        <v>646</v>
      </c>
      <c r="AI101" s="78">
        <v>3027</v>
      </c>
      <c r="AJ101" s="78"/>
      <c r="AK101" s="78"/>
      <c r="AL101" s="78"/>
      <c r="AM101" s="78"/>
      <c r="AN101" s="78"/>
      <c r="AO101" s="80">
        <v>43214.890810185185</v>
      </c>
      <c r="AP101" s="78"/>
      <c r="AQ101" s="78" t="b">
        <v>1</v>
      </c>
      <c r="AR101" s="78" t="b">
        <v>0</v>
      </c>
      <c r="AS101" s="78" t="b">
        <v>0</v>
      </c>
      <c r="AT101" s="78" t="s">
        <v>1797</v>
      </c>
      <c r="AU101" s="78">
        <v>0</v>
      </c>
      <c r="AV101" s="78"/>
      <c r="AW101" s="78" t="b">
        <v>0</v>
      </c>
      <c r="AX101" s="78" t="s">
        <v>3300</v>
      </c>
      <c r="AY101" s="83" t="s">
        <v>3399</v>
      </c>
      <c r="AZ101" s="78" t="s">
        <v>66</v>
      </c>
      <c r="BA101" s="78" t="str">
        <f>REPLACE(INDEX(GroupVertices[Group],MATCH(Vertices[[#This Row],[Vertex]],GroupVertices[Vertex],0)),1,1,"")</f>
        <v>60</v>
      </c>
      <c r="BB101" s="48" t="s">
        <v>787</v>
      </c>
      <c r="BC101" s="48" t="s">
        <v>787</v>
      </c>
      <c r="BD101" s="48" t="s">
        <v>881</v>
      </c>
      <c r="BE101" s="48" t="s">
        <v>881</v>
      </c>
      <c r="BF101" s="48"/>
      <c r="BG101" s="48"/>
      <c r="BH101" s="121" t="s">
        <v>4599</v>
      </c>
      <c r="BI101" s="121" t="s">
        <v>4599</v>
      </c>
      <c r="BJ101" s="121" t="s">
        <v>4798</v>
      </c>
      <c r="BK101" s="121" t="s">
        <v>4798</v>
      </c>
      <c r="BL101" s="121">
        <v>0</v>
      </c>
      <c r="BM101" s="124">
        <v>0</v>
      </c>
      <c r="BN101" s="121">
        <v>2</v>
      </c>
      <c r="BO101" s="124">
        <v>40</v>
      </c>
      <c r="BP101" s="121">
        <v>0</v>
      </c>
      <c r="BQ101" s="124">
        <v>0</v>
      </c>
      <c r="BR101" s="121">
        <v>3</v>
      </c>
      <c r="BS101" s="124">
        <v>60</v>
      </c>
      <c r="BT101" s="121">
        <v>5</v>
      </c>
      <c r="BU101" s="2"/>
      <c r="BV101" s="3"/>
      <c r="BW101" s="3"/>
      <c r="BX101" s="3"/>
      <c r="BY101" s="3"/>
    </row>
    <row r="102" spans="1:77" ht="41.45" customHeight="1">
      <c r="A102" s="64" t="s">
        <v>462</v>
      </c>
      <c r="C102" s="65"/>
      <c r="D102" s="65" t="s">
        <v>64</v>
      </c>
      <c r="E102" s="66">
        <v>164.54818465333432</v>
      </c>
      <c r="F102" s="68">
        <v>99.99420873796785</v>
      </c>
      <c r="G102" s="100" t="s">
        <v>3213</v>
      </c>
      <c r="H102" s="65"/>
      <c r="I102" s="69" t="s">
        <v>462</v>
      </c>
      <c r="J102" s="70"/>
      <c r="K102" s="70"/>
      <c r="L102" s="69" t="s">
        <v>3716</v>
      </c>
      <c r="M102" s="73">
        <v>2.9300345932454315</v>
      </c>
      <c r="N102" s="74">
        <v>6633.5146484375</v>
      </c>
      <c r="O102" s="74">
        <v>3590.8173828125</v>
      </c>
      <c r="P102" s="75"/>
      <c r="Q102" s="76"/>
      <c r="R102" s="76"/>
      <c r="S102" s="86"/>
      <c r="T102" s="48">
        <v>1</v>
      </c>
      <c r="U102" s="48">
        <v>0</v>
      </c>
      <c r="V102" s="49">
        <v>0</v>
      </c>
      <c r="W102" s="49">
        <v>1</v>
      </c>
      <c r="X102" s="49">
        <v>0</v>
      </c>
      <c r="Y102" s="49">
        <v>0.999998</v>
      </c>
      <c r="Z102" s="49">
        <v>0</v>
      </c>
      <c r="AA102" s="49">
        <v>0</v>
      </c>
      <c r="AB102" s="71">
        <v>102</v>
      </c>
      <c r="AC102" s="71"/>
      <c r="AD102" s="72"/>
      <c r="AE102" s="78" t="s">
        <v>2003</v>
      </c>
      <c r="AF102" s="78">
        <v>576</v>
      </c>
      <c r="AG102" s="78">
        <v>11559</v>
      </c>
      <c r="AH102" s="78">
        <v>7146</v>
      </c>
      <c r="AI102" s="78">
        <v>24292</v>
      </c>
      <c r="AJ102" s="78"/>
      <c r="AK102" s="78" t="s">
        <v>2305</v>
      </c>
      <c r="AL102" s="78" t="s">
        <v>2564</v>
      </c>
      <c r="AM102" s="83" t="s">
        <v>2758</v>
      </c>
      <c r="AN102" s="78"/>
      <c r="AO102" s="80">
        <v>39864.93515046296</v>
      </c>
      <c r="AP102" s="83" t="s">
        <v>2970</v>
      </c>
      <c r="AQ102" s="78" t="b">
        <v>1</v>
      </c>
      <c r="AR102" s="78" t="b">
        <v>0</v>
      </c>
      <c r="AS102" s="78" t="b">
        <v>1</v>
      </c>
      <c r="AT102" s="78" t="s">
        <v>1797</v>
      </c>
      <c r="AU102" s="78">
        <v>67</v>
      </c>
      <c r="AV102" s="83" t="s">
        <v>3158</v>
      </c>
      <c r="AW102" s="78" t="b">
        <v>0</v>
      </c>
      <c r="AX102" s="78" t="s">
        <v>3300</v>
      </c>
      <c r="AY102" s="83" t="s">
        <v>3400</v>
      </c>
      <c r="AZ102" s="78" t="s">
        <v>65</v>
      </c>
      <c r="BA102" s="78" t="str">
        <f>REPLACE(INDEX(GroupVertices[Group],MATCH(Vertices[[#This Row],[Vertex]],GroupVertices[Vertex],0)),1,1,"")</f>
        <v>60</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41.45" customHeight="1">
      <c r="A103" s="64" t="s">
        <v>283</v>
      </c>
      <c r="C103" s="65"/>
      <c r="D103" s="65" t="s">
        <v>64</v>
      </c>
      <c r="E103" s="66">
        <v>164.26818858915934</v>
      </c>
      <c r="F103" s="68">
        <v>99.99484508532733</v>
      </c>
      <c r="G103" s="100" t="s">
        <v>1080</v>
      </c>
      <c r="H103" s="65"/>
      <c r="I103" s="69" t="s">
        <v>283</v>
      </c>
      <c r="J103" s="70"/>
      <c r="K103" s="70"/>
      <c r="L103" s="69" t="s">
        <v>3717</v>
      </c>
      <c r="M103" s="73">
        <v>2.717961229910798</v>
      </c>
      <c r="N103" s="74">
        <v>2722.739013671875</v>
      </c>
      <c r="O103" s="74">
        <v>4210.27392578125</v>
      </c>
      <c r="P103" s="75"/>
      <c r="Q103" s="76"/>
      <c r="R103" s="76"/>
      <c r="S103" s="86"/>
      <c r="T103" s="48">
        <v>1</v>
      </c>
      <c r="U103" s="48">
        <v>1</v>
      </c>
      <c r="V103" s="49">
        <v>0</v>
      </c>
      <c r="W103" s="49">
        <v>0</v>
      </c>
      <c r="X103" s="49">
        <v>0</v>
      </c>
      <c r="Y103" s="49">
        <v>0.999998</v>
      </c>
      <c r="Z103" s="49">
        <v>0</v>
      </c>
      <c r="AA103" s="49" t="s">
        <v>5414</v>
      </c>
      <c r="AB103" s="71">
        <v>103</v>
      </c>
      <c r="AC103" s="71"/>
      <c r="AD103" s="72"/>
      <c r="AE103" s="78" t="s">
        <v>2004</v>
      </c>
      <c r="AF103" s="78">
        <v>1522</v>
      </c>
      <c r="AG103" s="78">
        <v>10289</v>
      </c>
      <c r="AH103" s="78">
        <v>36619</v>
      </c>
      <c r="AI103" s="78">
        <v>0</v>
      </c>
      <c r="AJ103" s="78"/>
      <c r="AK103" s="78" t="s">
        <v>2306</v>
      </c>
      <c r="AL103" s="78" t="s">
        <v>2518</v>
      </c>
      <c r="AM103" s="83" t="s">
        <v>2759</v>
      </c>
      <c r="AN103" s="78"/>
      <c r="AO103" s="80">
        <v>40373.63972222222</v>
      </c>
      <c r="AP103" s="78"/>
      <c r="AQ103" s="78" t="b">
        <v>0</v>
      </c>
      <c r="AR103" s="78" t="b">
        <v>0</v>
      </c>
      <c r="AS103" s="78" t="b">
        <v>0</v>
      </c>
      <c r="AT103" s="78" t="s">
        <v>1797</v>
      </c>
      <c r="AU103" s="78">
        <v>201</v>
      </c>
      <c r="AV103" s="83" t="s">
        <v>3158</v>
      </c>
      <c r="AW103" s="78" t="b">
        <v>0</v>
      </c>
      <c r="AX103" s="78" t="s">
        <v>3300</v>
      </c>
      <c r="AY103" s="83" t="s">
        <v>3401</v>
      </c>
      <c r="AZ103" s="78" t="s">
        <v>66</v>
      </c>
      <c r="BA103" s="78" t="str">
        <f>REPLACE(INDEX(GroupVertices[Group],MATCH(Vertices[[#This Row],[Vertex]],GroupVertices[Vertex],0)),1,1,"")</f>
        <v>1</v>
      </c>
      <c r="BB103" s="48" t="s">
        <v>788</v>
      </c>
      <c r="BC103" s="48" t="s">
        <v>788</v>
      </c>
      <c r="BD103" s="48" t="s">
        <v>882</v>
      </c>
      <c r="BE103" s="48" t="s">
        <v>882</v>
      </c>
      <c r="BF103" s="48"/>
      <c r="BG103" s="48"/>
      <c r="BH103" s="121" t="s">
        <v>4600</v>
      </c>
      <c r="BI103" s="121" t="s">
        <v>4600</v>
      </c>
      <c r="BJ103" s="121" t="s">
        <v>4799</v>
      </c>
      <c r="BK103" s="121" t="s">
        <v>4799</v>
      </c>
      <c r="BL103" s="121">
        <v>0</v>
      </c>
      <c r="BM103" s="124">
        <v>0</v>
      </c>
      <c r="BN103" s="121">
        <v>1</v>
      </c>
      <c r="BO103" s="124">
        <v>16.666666666666668</v>
      </c>
      <c r="BP103" s="121">
        <v>0</v>
      </c>
      <c r="BQ103" s="124">
        <v>0</v>
      </c>
      <c r="BR103" s="121">
        <v>5</v>
      </c>
      <c r="BS103" s="124">
        <v>83.33333333333333</v>
      </c>
      <c r="BT103" s="121">
        <v>6</v>
      </c>
      <c r="BU103" s="2"/>
      <c r="BV103" s="3"/>
      <c r="BW103" s="3"/>
      <c r="BX103" s="3"/>
      <c r="BY103" s="3"/>
    </row>
    <row r="104" spans="1:77" ht="41.45" customHeight="1">
      <c r="A104" s="64" t="s">
        <v>284</v>
      </c>
      <c r="C104" s="65"/>
      <c r="D104" s="65" t="s">
        <v>64</v>
      </c>
      <c r="E104" s="66">
        <v>162.0198422407683</v>
      </c>
      <c r="F104" s="68">
        <v>99.99995490451784</v>
      </c>
      <c r="G104" s="100" t="s">
        <v>3214</v>
      </c>
      <c r="H104" s="65"/>
      <c r="I104" s="69" t="s">
        <v>284</v>
      </c>
      <c r="J104" s="70"/>
      <c r="K104" s="70"/>
      <c r="L104" s="69" t="s">
        <v>3718</v>
      </c>
      <c r="M104" s="73">
        <v>1.0150288210237142</v>
      </c>
      <c r="N104" s="74">
        <v>6633.5146484375</v>
      </c>
      <c r="O104" s="74">
        <v>2902.65087890625</v>
      </c>
      <c r="P104" s="75"/>
      <c r="Q104" s="76"/>
      <c r="R104" s="76"/>
      <c r="S104" s="86"/>
      <c r="T104" s="48">
        <v>0</v>
      </c>
      <c r="U104" s="48">
        <v>1</v>
      </c>
      <c r="V104" s="49">
        <v>0</v>
      </c>
      <c r="W104" s="49">
        <v>1</v>
      </c>
      <c r="X104" s="49">
        <v>0</v>
      </c>
      <c r="Y104" s="49">
        <v>0.999998</v>
      </c>
      <c r="Z104" s="49">
        <v>0</v>
      </c>
      <c r="AA104" s="49">
        <v>0</v>
      </c>
      <c r="AB104" s="71">
        <v>104</v>
      </c>
      <c r="AC104" s="71"/>
      <c r="AD104" s="72"/>
      <c r="AE104" s="78" t="s">
        <v>2005</v>
      </c>
      <c r="AF104" s="78">
        <v>228</v>
      </c>
      <c r="AG104" s="78">
        <v>91</v>
      </c>
      <c r="AH104" s="78">
        <v>6788</v>
      </c>
      <c r="AI104" s="78">
        <v>51157</v>
      </c>
      <c r="AJ104" s="78"/>
      <c r="AK104" s="78" t="s">
        <v>2307</v>
      </c>
      <c r="AL104" s="78" t="s">
        <v>2565</v>
      </c>
      <c r="AM104" s="78"/>
      <c r="AN104" s="78"/>
      <c r="AO104" s="80">
        <v>42303.80708333333</v>
      </c>
      <c r="AP104" s="83" t="s">
        <v>2971</v>
      </c>
      <c r="AQ104" s="78" t="b">
        <v>0</v>
      </c>
      <c r="AR104" s="78" t="b">
        <v>0</v>
      </c>
      <c r="AS104" s="78" t="b">
        <v>1</v>
      </c>
      <c r="AT104" s="78" t="s">
        <v>1797</v>
      </c>
      <c r="AU104" s="78">
        <v>10</v>
      </c>
      <c r="AV104" s="83" t="s">
        <v>3158</v>
      </c>
      <c r="AW104" s="78" t="b">
        <v>0</v>
      </c>
      <c r="AX104" s="78" t="s">
        <v>3300</v>
      </c>
      <c r="AY104" s="83" t="s">
        <v>3402</v>
      </c>
      <c r="AZ104" s="78" t="s">
        <v>66</v>
      </c>
      <c r="BA104" s="78" t="str">
        <f>REPLACE(INDEX(GroupVertices[Group],MATCH(Vertices[[#This Row],[Vertex]],GroupVertices[Vertex],0)),1,1,"")</f>
        <v>59</v>
      </c>
      <c r="BB104" s="48"/>
      <c r="BC104" s="48"/>
      <c r="BD104" s="48"/>
      <c r="BE104" s="48"/>
      <c r="BF104" s="48"/>
      <c r="BG104" s="48"/>
      <c r="BH104" s="121" t="s">
        <v>4601</v>
      </c>
      <c r="BI104" s="121" t="s">
        <v>4601</v>
      </c>
      <c r="BJ104" s="121" t="s">
        <v>4800</v>
      </c>
      <c r="BK104" s="121" t="s">
        <v>4800</v>
      </c>
      <c r="BL104" s="121">
        <v>0</v>
      </c>
      <c r="BM104" s="124">
        <v>0</v>
      </c>
      <c r="BN104" s="121">
        <v>2</v>
      </c>
      <c r="BO104" s="124">
        <v>6.25</v>
      </c>
      <c r="BP104" s="121">
        <v>0</v>
      </c>
      <c r="BQ104" s="124">
        <v>0</v>
      </c>
      <c r="BR104" s="121">
        <v>30</v>
      </c>
      <c r="BS104" s="124">
        <v>93.75</v>
      </c>
      <c r="BT104" s="121">
        <v>32</v>
      </c>
      <c r="BU104" s="2"/>
      <c r="BV104" s="3"/>
      <c r="BW104" s="3"/>
      <c r="BX104" s="3"/>
      <c r="BY104" s="3"/>
    </row>
    <row r="105" spans="1:77" ht="41.45" customHeight="1">
      <c r="A105" s="64" t="s">
        <v>463</v>
      </c>
      <c r="C105" s="65"/>
      <c r="D105" s="65" t="s">
        <v>64</v>
      </c>
      <c r="E105" s="66">
        <v>162.73813135658102</v>
      </c>
      <c r="F105" s="68">
        <v>99.99832244806336</v>
      </c>
      <c r="G105" s="100" t="s">
        <v>3215</v>
      </c>
      <c r="H105" s="65"/>
      <c r="I105" s="69" t="s">
        <v>463</v>
      </c>
      <c r="J105" s="70"/>
      <c r="K105" s="70"/>
      <c r="L105" s="69" t="s">
        <v>3719</v>
      </c>
      <c r="M105" s="73">
        <v>1.5590721420821687</v>
      </c>
      <c r="N105" s="74">
        <v>6633.5146484375</v>
      </c>
      <c r="O105" s="74">
        <v>2567.390380859375</v>
      </c>
      <c r="P105" s="75"/>
      <c r="Q105" s="76"/>
      <c r="R105" s="76"/>
      <c r="S105" s="86"/>
      <c r="T105" s="48">
        <v>1</v>
      </c>
      <c r="U105" s="48">
        <v>0</v>
      </c>
      <c r="V105" s="49">
        <v>0</v>
      </c>
      <c r="W105" s="49">
        <v>1</v>
      </c>
      <c r="X105" s="49">
        <v>0</v>
      </c>
      <c r="Y105" s="49">
        <v>0.999998</v>
      </c>
      <c r="Z105" s="49">
        <v>0</v>
      </c>
      <c r="AA105" s="49">
        <v>0</v>
      </c>
      <c r="AB105" s="71">
        <v>105</v>
      </c>
      <c r="AC105" s="71"/>
      <c r="AD105" s="72"/>
      <c r="AE105" s="78" t="s">
        <v>2006</v>
      </c>
      <c r="AF105" s="78">
        <v>3064</v>
      </c>
      <c r="AG105" s="78">
        <v>3349</v>
      </c>
      <c r="AH105" s="78">
        <v>10749</v>
      </c>
      <c r="AI105" s="78">
        <v>141572</v>
      </c>
      <c r="AJ105" s="78"/>
      <c r="AK105" s="78" t="s">
        <v>2308</v>
      </c>
      <c r="AL105" s="78" t="s">
        <v>2566</v>
      </c>
      <c r="AM105" s="83" t="s">
        <v>2760</v>
      </c>
      <c r="AN105" s="78"/>
      <c r="AO105" s="80">
        <v>41244.04850694445</v>
      </c>
      <c r="AP105" s="83" t="s">
        <v>2972</v>
      </c>
      <c r="AQ105" s="78" t="b">
        <v>0</v>
      </c>
      <c r="AR105" s="78" t="b">
        <v>0</v>
      </c>
      <c r="AS105" s="78" t="b">
        <v>1</v>
      </c>
      <c r="AT105" s="78" t="s">
        <v>1797</v>
      </c>
      <c r="AU105" s="78">
        <v>34</v>
      </c>
      <c r="AV105" s="83" t="s">
        <v>3158</v>
      </c>
      <c r="AW105" s="78" t="b">
        <v>0</v>
      </c>
      <c r="AX105" s="78" t="s">
        <v>3300</v>
      </c>
      <c r="AY105" s="83" t="s">
        <v>3403</v>
      </c>
      <c r="AZ105" s="78" t="s">
        <v>65</v>
      </c>
      <c r="BA105" s="78" t="str">
        <f>REPLACE(INDEX(GroupVertices[Group],MATCH(Vertices[[#This Row],[Vertex]],GroupVertices[Vertex],0)),1,1,"")</f>
        <v>59</v>
      </c>
      <c r="BB105" s="48"/>
      <c r="BC105" s="48"/>
      <c r="BD105" s="48"/>
      <c r="BE105" s="48"/>
      <c r="BF105" s="48"/>
      <c r="BG105" s="48"/>
      <c r="BH105" s="48"/>
      <c r="BI105" s="48"/>
      <c r="BJ105" s="48"/>
      <c r="BK105" s="48"/>
      <c r="BL105" s="48"/>
      <c r="BM105" s="49"/>
      <c r="BN105" s="48"/>
      <c r="BO105" s="49"/>
      <c r="BP105" s="48"/>
      <c r="BQ105" s="49"/>
      <c r="BR105" s="48"/>
      <c r="BS105" s="49"/>
      <c r="BT105" s="48"/>
      <c r="BU105" s="2"/>
      <c r="BV105" s="3"/>
      <c r="BW105" s="3"/>
      <c r="BX105" s="3"/>
      <c r="BY105" s="3"/>
    </row>
    <row r="106" spans="1:77" ht="41.45" customHeight="1">
      <c r="A106" s="64" t="s">
        <v>285</v>
      </c>
      <c r="C106" s="65"/>
      <c r="D106" s="65" t="s">
        <v>64</v>
      </c>
      <c r="E106" s="66">
        <v>162.04475527639963</v>
      </c>
      <c r="F106" s="68">
        <v>99.99989828463467</v>
      </c>
      <c r="G106" s="100" t="s">
        <v>1081</v>
      </c>
      <c r="H106" s="65"/>
      <c r="I106" s="69" t="s">
        <v>285</v>
      </c>
      <c r="J106" s="70"/>
      <c r="K106" s="70"/>
      <c r="L106" s="69" t="s">
        <v>3720</v>
      </c>
      <c r="M106" s="73">
        <v>1.0338983407534887</v>
      </c>
      <c r="N106" s="74">
        <v>8413.7138671875</v>
      </c>
      <c r="O106" s="74">
        <v>5470.041015625</v>
      </c>
      <c r="P106" s="75"/>
      <c r="Q106" s="76"/>
      <c r="R106" s="76"/>
      <c r="S106" s="86"/>
      <c r="T106" s="48">
        <v>0</v>
      </c>
      <c r="U106" s="48">
        <v>1</v>
      </c>
      <c r="V106" s="49">
        <v>0</v>
      </c>
      <c r="W106" s="49">
        <v>1</v>
      </c>
      <c r="X106" s="49">
        <v>0</v>
      </c>
      <c r="Y106" s="49">
        <v>0.999998</v>
      </c>
      <c r="Z106" s="49">
        <v>0</v>
      </c>
      <c r="AA106" s="49">
        <v>0</v>
      </c>
      <c r="AB106" s="71">
        <v>106</v>
      </c>
      <c r="AC106" s="71"/>
      <c r="AD106" s="72"/>
      <c r="AE106" s="78" t="s">
        <v>2007</v>
      </c>
      <c r="AF106" s="78">
        <v>1110</v>
      </c>
      <c r="AG106" s="78">
        <v>204</v>
      </c>
      <c r="AH106" s="78">
        <v>1062</v>
      </c>
      <c r="AI106" s="78">
        <v>2361</v>
      </c>
      <c r="AJ106" s="78"/>
      <c r="AK106" s="78"/>
      <c r="AL106" s="78"/>
      <c r="AM106" s="78"/>
      <c r="AN106" s="78"/>
      <c r="AO106" s="80">
        <v>42425.13077546296</v>
      </c>
      <c r="AP106" s="78"/>
      <c r="AQ106" s="78" t="b">
        <v>0</v>
      </c>
      <c r="AR106" s="78" t="b">
        <v>0</v>
      </c>
      <c r="AS106" s="78" t="b">
        <v>1</v>
      </c>
      <c r="AT106" s="78" t="s">
        <v>1797</v>
      </c>
      <c r="AU106" s="78">
        <v>2</v>
      </c>
      <c r="AV106" s="83" t="s">
        <v>3158</v>
      </c>
      <c r="AW106" s="78" t="b">
        <v>0</v>
      </c>
      <c r="AX106" s="78" t="s">
        <v>3300</v>
      </c>
      <c r="AY106" s="83" t="s">
        <v>3404</v>
      </c>
      <c r="AZ106" s="78" t="s">
        <v>66</v>
      </c>
      <c r="BA106" s="78" t="str">
        <f>REPLACE(INDEX(GroupVertices[Group],MATCH(Vertices[[#This Row],[Vertex]],GroupVertices[Vertex],0)),1,1,"")</f>
        <v>58</v>
      </c>
      <c r="BB106" s="48" t="s">
        <v>789</v>
      </c>
      <c r="BC106" s="48" t="s">
        <v>789</v>
      </c>
      <c r="BD106" s="48" t="s">
        <v>883</v>
      </c>
      <c r="BE106" s="48" t="s">
        <v>883</v>
      </c>
      <c r="BF106" s="48"/>
      <c r="BG106" s="48"/>
      <c r="BH106" s="121" t="s">
        <v>4602</v>
      </c>
      <c r="BI106" s="121" t="s">
        <v>4602</v>
      </c>
      <c r="BJ106" s="121" t="s">
        <v>4801</v>
      </c>
      <c r="BK106" s="121" t="s">
        <v>4801</v>
      </c>
      <c r="BL106" s="121">
        <v>0</v>
      </c>
      <c r="BM106" s="124">
        <v>0</v>
      </c>
      <c r="BN106" s="121">
        <v>0</v>
      </c>
      <c r="BO106" s="124">
        <v>0</v>
      </c>
      <c r="BP106" s="121">
        <v>0</v>
      </c>
      <c r="BQ106" s="124">
        <v>0</v>
      </c>
      <c r="BR106" s="121">
        <v>16</v>
      </c>
      <c r="BS106" s="124">
        <v>100</v>
      </c>
      <c r="BT106" s="121">
        <v>16</v>
      </c>
      <c r="BU106" s="2"/>
      <c r="BV106" s="3"/>
      <c r="BW106" s="3"/>
      <c r="BX106" s="3"/>
      <c r="BY106" s="3"/>
    </row>
    <row r="107" spans="1:77" ht="41.45" customHeight="1">
      <c r="A107" s="64" t="s">
        <v>464</v>
      </c>
      <c r="C107" s="65"/>
      <c r="D107" s="65" t="s">
        <v>64</v>
      </c>
      <c r="E107" s="66">
        <v>162.32849931938642</v>
      </c>
      <c r="F107" s="68">
        <v>99.99925341923966</v>
      </c>
      <c r="G107" s="100" t="s">
        <v>3216</v>
      </c>
      <c r="H107" s="65"/>
      <c r="I107" s="69" t="s">
        <v>464</v>
      </c>
      <c r="J107" s="70"/>
      <c r="K107" s="70"/>
      <c r="L107" s="69" t="s">
        <v>3721</v>
      </c>
      <c r="M107" s="73">
        <v>1.248810481392602</v>
      </c>
      <c r="N107" s="74">
        <v>8413.7138671875</v>
      </c>
      <c r="O107" s="74">
        <v>5140.662109375</v>
      </c>
      <c r="P107" s="75"/>
      <c r="Q107" s="76"/>
      <c r="R107" s="76"/>
      <c r="S107" s="86"/>
      <c r="T107" s="48">
        <v>1</v>
      </c>
      <c r="U107" s="48">
        <v>0</v>
      </c>
      <c r="V107" s="49">
        <v>0</v>
      </c>
      <c r="W107" s="49">
        <v>1</v>
      </c>
      <c r="X107" s="49">
        <v>0</v>
      </c>
      <c r="Y107" s="49">
        <v>0.999998</v>
      </c>
      <c r="Z107" s="49">
        <v>0</v>
      </c>
      <c r="AA107" s="49">
        <v>0</v>
      </c>
      <c r="AB107" s="71">
        <v>107</v>
      </c>
      <c r="AC107" s="71"/>
      <c r="AD107" s="72"/>
      <c r="AE107" s="78" t="s">
        <v>2008</v>
      </c>
      <c r="AF107" s="78">
        <v>83</v>
      </c>
      <c r="AG107" s="78">
        <v>1491</v>
      </c>
      <c r="AH107" s="78">
        <v>1599</v>
      </c>
      <c r="AI107" s="78">
        <v>3201</v>
      </c>
      <c r="AJ107" s="78"/>
      <c r="AK107" s="78" t="s">
        <v>2309</v>
      </c>
      <c r="AL107" s="78" t="s">
        <v>2502</v>
      </c>
      <c r="AM107" s="83" t="s">
        <v>2761</v>
      </c>
      <c r="AN107" s="78"/>
      <c r="AO107" s="80">
        <v>42982.5859375</v>
      </c>
      <c r="AP107" s="83" t="s">
        <v>2973</v>
      </c>
      <c r="AQ107" s="78" t="b">
        <v>0</v>
      </c>
      <c r="AR107" s="78" t="b">
        <v>0</v>
      </c>
      <c r="AS107" s="78" t="b">
        <v>0</v>
      </c>
      <c r="AT107" s="78" t="s">
        <v>1797</v>
      </c>
      <c r="AU107" s="78">
        <v>47</v>
      </c>
      <c r="AV107" s="83" t="s">
        <v>3158</v>
      </c>
      <c r="AW107" s="78" t="b">
        <v>0</v>
      </c>
      <c r="AX107" s="78" t="s">
        <v>3300</v>
      </c>
      <c r="AY107" s="83" t="s">
        <v>3405</v>
      </c>
      <c r="AZ107" s="78" t="s">
        <v>65</v>
      </c>
      <c r="BA107" s="78" t="str">
        <f>REPLACE(INDEX(GroupVertices[Group],MATCH(Vertices[[#This Row],[Vertex]],GroupVertices[Vertex],0)),1,1,"")</f>
        <v>58</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286</v>
      </c>
      <c r="C108" s="65"/>
      <c r="D108" s="65" t="s">
        <v>64</v>
      </c>
      <c r="E108" s="66">
        <v>164.25407855127963</v>
      </c>
      <c r="F108" s="68">
        <v>99.99487715322576</v>
      </c>
      <c r="G108" s="100" t="s">
        <v>1082</v>
      </c>
      <c r="H108" s="65"/>
      <c r="I108" s="69" t="s">
        <v>286</v>
      </c>
      <c r="J108" s="70"/>
      <c r="K108" s="70"/>
      <c r="L108" s="69" t="s">
        <v>3722</v>
      </c>
      <c r="M108" s="73">
        <v>2.7072740682939345</v>
      </c>
      <c r="N108" s="74">
        <v>9008.1962890625</v>
      </c>
      <c r="O108" s="74">
        <v>5140.662109375</v>
      </c>
      <c r="P108" s="75"/>
      <c r="Q108" s="76"/>
      <c r="R108" s="76"/>
      <c r="S108" s="86"/>
      <c r="T108" s="48">
        <v>2</v>
      </c>
      <c r="U108" s="48">
        <v>1</v>
      </c>
      <c r="V108" s="49">
        <v>0</v>
      </c>
      <c r="W108" s="49">
        <v>1</v>
      </c>
      <c r="X108" s="49">
        <v>0</v>
      </c>
      <c r="Y108" s="49">
        <v>1.298243</v>
      </c>
      <c r="Z108" s="49">
        <v>0</v>
      </c>
      <c r="AA108" s="49">
        <v>0</v>
      </c>
      <c r="AB108" s="71">
        <v>108</v>
      </c>
      <c r="AC108" s="71"/>
      <c r="AD108" s="72"/>
      <c r="AE108" s="78" t="s">
        <v>2009</v>
      </c>
      <c r="AF108" s="78">
        <v>1960</v>
      </c>
      <c r="AG108" s="78">
        <v>10225</v>
      </c>
      <c r="AH108" s="78">
        <v>18408</v>
      </c>
      <c r="AI108" s="78">
        <v>50142</v>
      </c>
      <c r="AJ108" s="78"/>
      <c r="AK108" s="78" t="s">
        <v>2310</v>
      </c>
      <c r="AL108" s="78" t="s">
        <v>2567</v>
      </c>
      <c r="AM108" s="83" t="s">
        <v>2762</v>
      </c>
      <c r="AN108" s="78"/>
      <c r="AO108" s="80">
        <v>39345.99434027778</v>
      </c>
      <c r="AP108" s="83" t="s">
        <v>2974</v>
      </c>
      <c r="AQ108" s="78" t="b">
        <v>0</v>
      </c>
      <c r="AR108" s="78" t="b">
        <v>0</v>
      </c>
      <c r="AS108" s="78" t="b">
        <v>1</v>
      </c>
      <c r="AT108" s="78" t="s">
        <v>1797</v>
      </c>
      <c r="AU108" s="78">
        <v>346</v>
      </c>
      <c r="AV108" s="83" t="s">
        <v>3164</v>
      </c>
      <c r="AW108" s="78" t="b">
        <v>0</v>
      </c>
      <c r="AX108" s="78" t="s">
        <v>3300</v>
      </c>
      <c r="AY108" s="83" t="s">
        <v>3406</v>
      </c>
      <c r="AZ108" s="78" t="s">
        <v>66</v>
      </c>
      <c r="BA108" s="78" t="str">
        <f>REPLACE(INDEX(GroupVertices[Group],MATCH(Vertices[[#This Row],[Vertex]],GroupVertices[Vertex],0)),1,1,"")</f>
        <v>57</v>
      </c>
      <c r="BB108" s="48"/>
      <c r="BC108" s="48"/>
      <c r="BD108" s="48"/>
      <c r="BE108" s="48"/>
      <c r="BF108" s="48"/>
      <c r="BG108" s="48"/>
      <c r="BH108" s="121" t="s">
        <v>4603</v>
      </c>
      <c r="BI108" s="121" t="s">
        <v>4603</v>
      </c>
      <c r="BJ108" s="121" t="s">
        <v>4369</v>
      </c>
      <c r="BK108" s="121" t="s">
        <v>4369</v>
      </c>
      <c r="BL108" s="121">
        <v>2</v>
      </c>
      <c r="BM108" s="124">
        <v>4.651162790697675</v>
      </c>
      <c r="BN108" s="121">
        <v>3</v>
      </c>
      <c r="BO108" s="124">
        <v>6.976744186046512</v>
      </c>
      <c r="BP108" s="121">
        <v>0</v>
      </c>
      <c r="BQ108" s="124">
        <v>0</v>
      </c>
      <c r="BR108" s="121">
        <v>38</v>
      </c>
      <c r="BS108" s="124">
        <v>88.37209302325581</v>
      </c>
      <c r="BT108" s="121">
        <v>43</v>
      </c>
      <c r="BU108" s="2"/>
      <c r="BV108" s="3"/>
      <c r="BW108" s="3"/>
      <c r="BX108" s="3"/>
      <c r="BY108" s="3"/>
    </row>
    <row r="109" spans="1:77" ht="41.45" customHeight="1">
      <c r="A109" s="64" t="s">
        <v>287</v>
      </c>
      <c r="C109" s="65"/>
      <c r="D109" s="65" t="s">
        <v>64</v>
      </c>
      <c r="E109" s="66">
        <v>162.05357405007442</v>
      </c>
      <c r="F109" s="68">
        <v>99.99987824219815</v>
      </c>
      <c r="G109" s="100" t="s">
        <v>1083</v>
      </c>
      <c r="H109" s="65"/>
      <c r="I109" s="69" t="s">
        <v>287</v>
      </c>
      <c r="J109" s="70"/>
      <c r="K109" s="70"/>
      <c r="L109" s="69" t="s">
        <v>3723</v>
      </c>
      <c r="M109" s="73">
        <v>1.0405778167640283</v>
      </c>
      <c r="N109" s="74">
        <v>9008.1962890625</v>
      </c>
      <c r="O109" s="74">
        <v>5470.041015625</v>
      </c>
      <c r="P109" s="75"/>
      <c r="Q109" s="76"/>
      <c r="R109" s="76"/>
      <c r="S109" s="86"/>
      <c r="T109" s="48">
        <v>0</v>
      </c>
      <c r="U109" s="48">
        <v>1</v>
      </c>
      <c r="V109" s="49">
        <v>0</v>
      </c>
      <c r="W109" s="49">
        <v>1</v>
      </c>
      <c r="X109" s="49">
        <v>0</v>
      </c>
      <c r="Y109" s="49">
        <v>0.701753</v>
      </c>
      <c r="Z109" s="49">
        <v>0</v>
      </c>
      <c r="AA109" s="49">
        <v>0</v>
      </c>
      <c r="AB109" s="71">
        <v>109</v>
      </c>
      <c r="AC109" s="71"/>
      <c r="AD109" s="72"/>
      <c r="AE109" s="78" t="s">
        <v>2010</v>
      </c>
      <c r="AF109" s="78">
        <v>509</v>
      </c>
      <c r="AG109" s="78">
        <v>244</v>
      </c>
      <c r="AH109" s="78">
        <v>14236</v>
      </c>
      <c r="AI109" s="78">
        <v>8485</v>
      </c>
      <c r="AJ109" s="78"/>
      <c r="AK109" s="78" t="s">
        <v>2311</v>
      </c>
      <c r="AL109" s="78" t="s">
        <v>2568</v>
      </c>
      <c r="AM109" s="78"/>
      <c r="AN109" s="78"/>
      <c r="AO109" s="80">
        <v>39982.82821759259</v>
      </c>
      <c r="AP109" s="83" t="s">
        <v>2975</v>
      </c>
      <c r="AQ109" s="78" t="b">
        <v>0</v>
      </c>
      <c r="AR109" s="78" t="b">
        <v>0</v>
      </c>
      <c r="AS109" s="78" t="b">
        <v>1</v>
      </c>
      <c r="AT109" s="78" t="s">
        <v>1797</v>
      </c>
      <c r="AU109" s="78">
        <v>26</v>
      </c>
      <c r="AV109" s="83" t="s">
        <v>3166</v>
      </c>
      <c r="AW109" s="78" t="b">
        <v>0</v>
      </c>
      <c r="AX109" s="78" t="s">
        <v>3300</v>
      </c>
      <c r="AY109" s="83" t="s">
        <v>3407</v>
      </c>
      <c r="AZ109" s="78" t="s">
        <v>66</v>
      </c>
      <c r="BA109" s="78" t="str">
        <f>REPLACE(INDEX(GroupVertices[Group],MATCH(Vertices[[#This Row],[Vertex]],GroupVertices[Vertex],0)),1,1,"")</f>
        <v>57</v>
      </c>
      <c r="BB109" s="48"/>
      <c r="BC109" s="48"/>
      <c r="BD109" s="48"/>
      <c r="BE109" s="48"/>
      <c r="BF109" s="48"/>
      <c r="BG109" s="48"/>
      <c r="BH109" s="121" t="s">
        <v>4604</v>
      </c>
      <c r="BI109" s="121" t="s">
        <v>4604</v>
      </c>
      <c r="BJ109" s="121" t="s">
        <v>4802</v>
      </c>
      <c r="BK109" s="121" t="s">
        <v>4802</v>
      </c>
      <c r="BL109" s="121">
        <v>1</v>
      </c>
      <c r="BM109" s="124">
        <v>4.166666666666667</v>
      </c>
      <c r="BN109" s="121">
        <v>3</v>
      </c>
      <c r="BO109" s="124">
        <v>12.5</v>
      </c>
      <c r="BP109" s="121">
        <v>0</v>
      </c>
      <c r="BQ109" s="124">
        <v>0</v>
      </c>
      <c r="BR109" s="121">
        <v>20</v>
      </c>
      <c r="BS109" s="124">
        <v>83.33333333333333</v>
      </c>
      <c r="BT109" s="121">
        <v>24</v>
      </c>
      <c r="BU109" s="2"/>
      <c r="BV109" s="3"/>
      <c r="BW109" s="3"/>
      <c r="BX109" s="3"/>
      <c r="BY109" s="3"/>
    </row>
    <row r="110" spans="1:77" ht="41.45" customHeight="1">
      <c r="A110" s="64" t="s">
        <v>288</v>
      </c>
      <c r="C110" s="65"/>
      <c r="D110" s="65" t="s">
        <v>64</v>
      </c>
      <c r="E110" s="66">
        <v>162.25309880446684</v>
      </c>
      <c r="F110" s="68">
        <v>99.99942478207191</v>
      </c>
      <c r="G110" s="100" t="s">
        <v>1084</v>
      </c>
      <c r="H110" s="65"/>
      <c r="I110" s="69" t="s">
        <v>288</v>
      </c>
      <c r="J110" s="70"/>
      <c r="K110" s="70"/>
      <c r="L110" s="69" t="s">
        <v>3724</v>
      </c>
      <c r="M110" s="73">
        <v>1.1917009615024878</v>
      </c>
      <c r="N110" s="74">
        <v>7224.74853515625</v>
      </c>
      <c r="O110" s="74">
        <v>5470.041015625</v>
      </c>
      <c r="P110" s="75"/>
      <c r="Q110" s="76"/>
      <c r="R110" s="76"/>
      <c r="S110" s="86"/>
      <c r="T110" s="48">
        <v>0</v>
      </c>
      <c r="U110" s="48">
        <v>1</v>
      </c>
      <c r="V110" s="49">
        <v>0</v>
      </c>
      <c r="W110" s="49">
        <v>1</v>
      </c>
      <c r="X110" s="49">
        <v>0</v>
      </c>
      <c r="Y110" s="49">
        <v>0.999998</v>
      </c>
      <c r="Z110" s="49">
        <v>0</v>
      </c>
      <c r="AA110" s="49">
        <v>0</v>
      </c>
      <c r="AB110" s="71">
        <v>110</v>
      </c>
      <c r="AC110" s="71"/>
      <c r="AD110" s="72"/>
      <c r="AE110" s="78" t="s">
        <v>2011</v>
      </c>
      <c r="AF110" s="78">
        <v>317</v>
      </c>
      <c r="AG110" s="78">
        <v>1149</v>
      </c>
      <c r="AH110" s="78">
        <v>14872</v>
      </c>
      <c r="AI110" s="78">
        <v>11</v>
      </c>
      <c r="AJ110" s="78"/>
      <c r="AK110" s="78" t="s">
        <v>2312</v>
      </c>
      <c r="AL110" s="78" t="s">
        <v>2569</v>
      </c>
      <c r="AM110" s="83" t="s">
        <v>2763</v>
      </c>
      <c r="AN110" s="78"/>
      <c r="AO110" s="80">
        <v>41479.840520833335</v>
      </c>
      <c r="AP110" s="83" t="s">
        <v>2976</v>
      </c>
      <c r="AQ110" s="78" t="b">
        <v>0</v>
      </c>
      <c r="AR110" s="78" t="b">
        <v>0</v>
      </c>
      <c r="AS110" s="78" t="b">
        <v>0</v>
      </c>
      <c r="AT110" s="78" t="s">
        <v>1797</v>
      </c>
      <c r="AU110" s="78">
        <v>8</v>
      </c>
      <c r="AV110" s="83" t="s">
        <v>3158</v>
      </c>
      <c r="AW110" s="78" t="b">
        <v>0</v>
      </c>
      <c r="AX110" s="78" t="s">
        <v>3300</v>
      </c>
      <c r="AY110" s="83" t="s">
        <v>3408</v>
      </c>
      <c r="AZ110" s="78" t="s">
        <v>66</v>
      </c>
      <c r="BA110" s="78" t="str">
        <f>REPLACE(INDEX(GroupVertices[Group],MATCH(Vertices[[#This Row],[Vertex]],GroupVertices[Vertex],0)),1,1,"")</f>
        <v>56</v>
      </c>
      <c r="BB110" s="48" t="s">
        <v>790</v>
      </c>
      <c r="BC110" s="48" t="s">
        <v>790</v>
      </c>
      <c r="BD110" s="48" t="s">
        <v>884</v>
      </c>
      <c r="BE110" s="48" t="s">
        <v>884</v>
      </c>
      <c r="BF110" s="48" t="s">
        <v>940</v>
      </c>
      <c r="BG110" s="48" t="s">
        <v>940</v>
      </c>
      <c r="BH110" s="121" t="s">
        <v>4605</v>
      </c>
      <c r="BI110" s="121" t="s">
        <v>4605</v>
      </c>
      <c r="BJ110" s="121" t="s">
        <v>4803</v>
      </c>
      <c r="BK110" s="121" t="s">
        <v>4803</v>
      </c>
      <c r="BL110" s="121">
        <v>0</v>
      </c>
      <c r="BM110" s="124">
        <v>0</v>
      </c>
      <c r="BN110" s="121">
        <v>1</v>
      </c>
      <c r="BO110" s="124">
        <v>20</v>
      </c>
      <c r="BP110" s="121">
        <v>0</v>
      </c>
      <c r="BQ110" s="124">
        <v>0</v>
      </c>
      <c r="BR110" s="121">
        <v>4</v>
      </c>
      <c r="BS110" s="124">
        <v>80</v>
      </c>
      <c r="BT110" s="121">
        <v>5</v>
      </c>
      <c r="BU110" s="2"/>
      <c r="BV110" s="3"/>
      <c r="BW110" s="3"/>
      <c r="BX110" s="3"/>
      <c r="BY110" s="3"/>
    </row>
    <row r="111" spans="1:77" ht="41.45" customHeight="1">
      <c r="A111" s="64" t="s">
        <v>465</v>
      </c>
      <c r="C111" s="65"/>
      <c r="D111" s="65" t="s">
        <v>64</v>
      </c>
      <c r="E111" s="66">
        <v>162.26809071971402</v>
      </c>
      <c r="F111" s="68">
        <v>99.99939070992983</v>
      </c>
      <c r="G111" s="100" t="s">
        <v>3217</v>
      </c>
      <c r="H111" s="65"/>
      <c r="I111" s="69" t="s">
        <v>465</v>
      </c>
      <c r="J111" s="70"/>
      <c r="K111" s="70"/>
      <c r="L111" s="69" t="s">
        <v>3725</v>
      </c>
      <c r="M111" s="73">
        <v>1.2030560707204054</v>
      </c>
      <c r="N111" s="74">
        <v>7224.74853515625</v>
      </c>
      <c r="O111" s="74">
        <v>5140.662109375</v>
      </c>
      <c r="P111" s="75"/>
      <c r="Q111" s="76"/>
      <c r="R111" s="76"/>
      <c r="S111" s="86"/>
      <c r="T111" s="48">
        <v>1</v>
      </c>
      <c r="U111" s="48">
        <v>0</v>
      </c>
      <c r="V111" s="49">
        <v>0</v>
      </c>
      <c r="W111" s="49">
        <v>1</v>
      </c>
      <c r="X111" s="49">
        <v>0</v>
      </c>
      <c r="Y111" s="49">
        <v>0.999998</v>
      </c>
      <c r="Z111" s="49">
        <v>0</v>
      </c>
      <c r="AA111" s="49">
        <v>0</v>
      </c>
      <c r="AB111" s="71">
        <v>111</v>
      </c>
      <c r="AC111" s="71"/>
      <c r="AD111" s="72"/>
      <c r="AE111" s="78" t="s">
        <v>2012</v>
      </c>
      <c r="AF111" s="78">
        <v>572</v>
      </c>
      <c r="AG111" s="78">
        <v>1217</v>
      </c>
      <c r="AH111" s="78">
        <v>1895</v>
      </c>
      <c r="AI111" s="78">
        <v>45</v>
      </c>
      <c r="AJ111" s="78"/>
      <c r="AK111" s="78"/>
      <c r="AL111" s="78" t="s">
        <v>2567</v>
      </c>
      <c r="AM111" s="83" t="s">
        <v>2764</v>
      </c>
      <c r="AN111" s="78"/>
      <c r="AO111" s="80">
        <v>40107.87746527778</v>
      </c>
      <c r="AP111" s="83" t="s">
        <v>2977</v>
      </c>
      <c r="AQ111" s="78" t="b">
        <v>1</v>
      </c>
      <c r="AR111" s="78" t="b">
        <v>0</v>
      </c>
      <c r="AS111" s="78" t="b">
        <v>0</v>
      </c>
      <c r="AT111" s="78" t="s">
        <v>1797</v>
      </c>
      <c r="AU111" s="78">
        <v>29</v>
      </c>
      <c r="AV111" s="83" t="s">
        <v>3158</v>
      </c>
      <c r="AW111" s="78" t="b">
        <v>0</v>
      </c>
      <c r="AX111" s="78" t="s">
        <v>3300</v>
      </c>
      <c r="AY111" s="83" t="s">
        <v>3409</v>
      </c>
      <c r="AZ111" s="78" t="s">
        <v>65</v>
      </c>
      <c r="BA111" s="78" t="str">
        <f>REPLACE(INDEX(GroupVertices[Group],MATCH(Vertices[[#This Row],[Vertex]],GroupVertices[Vertex],0)),1,1,"")</f>
        <v>56</v>
      </c>
      <c r="BB111" s="48"/>
      <c r="BC111" s="48"/>
      <c r="BD111" s="48"/>
      <c r="BE111" s="48"/>
      <c r="BF111" s="48"/>
      <c r="BG111" s="48"/>
      <c r="BH111" s="48"/>
      <c r="BI111" s="48"/>
      <c r="BJ111" s="48"/>
      <c r="BK111" s="48"/>
      <c r="BL111" s="48"/>
      <c r="BM111" s="49"/>
      <c r="BN111" s="48"/>
      <c r="BO111" s="49"/>
      <c r="BP111" s="48"/>
      <c r="BQ111" s="49"/>
      <c r="BR111" s="48"/>
      <c r="BS111" s="49"/>
      <c r="BT111" s="48"/>
      <c r="BU111" s="2"/>
      <c r="BV111" s="3"/>
      <c r="BW111" s="3"/>
      <c r="BX111" s="3"/>
      <c r="BY111" s="3"/>
    </row>
    <row r="112" spans="1:77" ht="41.45" customHeight="1">
      <c r="A112" s="64" t="s">
        <v>289</v>
      </c>
      <c r="C112" s="65"/>
      <c r="D112" s="65" t="s">
        <v>64</v>
      </c>
      <c r="E112" s="66">
        <v>162.24141392934774</v>
      </c>
      <c r="F112" s="68">
        <v>99.99945133830029</v>
      </c>
      <c r="G112" s="100" t="s">
        <v>1085</v>
      </c>
      <c r="H112" s="65"/>
      <c r="I112" s="69" t="s">
        <v>289</v>
      </c>
      <c r="J112" s="70"/>
      <c r="K112" s="70"/>
      <c r="L112" s="69" t="s">
        <v>3726</v>
      </c>
      <c r="M112" s="73">
        <v>1.1828506557885228</v>
      </c>
      <c r="N112" s="74">
        <v>2333.842529296875</v>
      </c>
      <c r="O112" s="74">
        <v>6128.798828125</v>
      </c>
      <c r="P112" s="75"/>
      <c r="Q112" s="76"/>
      <c r="R112" s="76"/>
      <c r="S112" s="86"/>
      <c r="T112" s="48">
        <v>1</v>
      </c>
      <c r="U112" s="48">
        <v>1</v>
      </c>
      <c r="V112" s="49">
        <v>0</v>
      </c>
      <c r="W112" s="49">
        <v>0</v>
      </c>
      <c r="X112" s="49">
        <v>0</v>
      </c>
      <c r="Y112" s="49">
        <v>0.999998</v>
      </c>
      <c r="Z112" s="49">
        <v>0</v>
      </c>
      <c r="AA112" s="49" t="s">
        <v>5414</v>
      </c>
      <c r="AB112" s="71">
        <v>112</v>
      </c>
      <c r="AC112" s="71"/>
      <c r="AD112" s="72"/>
      <c r="AE112" s="78" t="s">
        <v>289</v>
      </c>
      <c r="AF112" s="78">
        <v>2355</v>
      </c>
      <c r="AG112" s="78">
        <v>1096</v>
      </c>
      <c r="AH112" s="78">
        <v>44193</v>
      </c>
      <c r="AI112" s="78">
        <v>3444</v>
      </c>
      <c r="AJ112" s="78"/>
      <c r="AK112" s="78" t="s">
        <v>2313</v>
      </c>
      <c r="AL112" s="78" t="s">
        <v>2570</v>
      </c>
      <c r="AM112" s="78"/>
      <c r="AN112" s="78"/>
      <c r="AO112" s="80">
        <v>41165.16116898148</v>
      </c>
      <c r="AP112" s="83" t="s">
        <v>2978</v>
      </c>
      <c r="AQ112" s="78" t="b">
        <v>0</v>
      </c>
      <c r="AR112" s="78" t="b">
        <v>0</v>
      </c>
      <c r="AS112" s="78" t="b">
        <v>0</v>
      </c>
      <c r="AT112" s="78" t="s">
        <v>1797</v>
      </c>
      <c r="AU112" s="78">
        <v>37</v>
      </c>
      <c r="AV112" s="83" t="s">
        <v>3158</v>
      </c>
      <c r="AW112" s="78" t="b">
        <v>0</v>
      </c>
      <c r="AX112" s="78" t="s">
        <v>3300</v>
      </c>
      <c r="AY112" s="83" t="s">
        <v>3410</v>
      </c>
      <c r="AZ112" s="78" t="s">
        <v>66</v>
      </c>
      <c r="BA112" s="78" t="str">
        <f>REPLACE(INDEX(GroupVertices[Group],MATCH(Vertices[[#This Row],[Vertex]],GroupVertices[Vertex],0)),1,1,"")</f>
        <v>1</v>
      </c>
      <c r="BB112" s="48" t="s">
        <v>753</v>
      </c>
      <c r="BC112" s="48" t="s">
        <v>753</v>
      </c>
      <c r="BD112" s="48" t="s">
        <v>852</v>
      </c>
      <c r="BE112" s="48" t="s">
        <v>852</v>
      </c>
      <c r="BF112" s="48"/>
      <c r="BG112" s="48"/>
      <c r="BH112" s="121" t="s">
        <v>4606</v>
      </c>
      <c r="BI112" s="121" t="s">
        <v>4606</v>
      </c>
      <c r="BJ112" s="121" t="s">
        <v>4804</v>
      </c>
      <c r="BK112" s="121" t="s">
        <v>4804</v>
      </c>
      <c r="BL112" s="121">
        <v>0</v>
      </c>
      <c r="BM112" s="124">
        <v>0</v>
      </c>
      <c r="BN112" s="121">
        <v>3</v>
      </c>
      <c r="BO112" s="124">
        <v>8.333333333333334</v>
      </c>
      <c r="BP112" s="121">
        <v>0</v>
      </c>
      <c r="BQ112" s="124">
        <v>0</v>
      </c>
      <c r="BR112" s="121">
        <v>33</v>
      </c>
      <c r="BS112" s="124">
        <v>91.66666666666667</v>
      </c>
      <c r="BT112" s="121">
        <v>36</v>
      </c>
      <c r="BU112" s="2"/>
      <c r="BV112" s="3"/>
      <c r="BW112" s="3"/>
      <c r="BX112" s="3"/>
      <c r="BY112" s="3"/>
    </row>
    <row r="113" spans="1:77" ht="41.45" customHeight="1">
      <c r="A113" s="64" t="s">
        <v>290</v>
      </c>
      <c r="C113" s="65"/>
      <c r="D113" s="65" t="s">
        <v>64</v>
      </c>
      <c r="E113" s="66">
        <v>162.05467639678378</v>
      </c>
      <c r="F113" s="68">
        <v>99.99987573689359</v>
      </c>
      <c r="G113" s="100" t="s">
        <v>1086</v>
      </c>
      <c r="H113" s="65"/>
      <c r="I113" s="69" t="s">
        <v>290</v>
      </c>
      <c r="J113" s="70"/>
      <c r="K113" s="70"/>
      <c r="L113" s="69" t="s">
        <v>3727</v>
      </c>
      <c r="M113" s="73">
        <v>1.0414127512653457</v>
      </c>
      <c r="N113" s="74">
        <v>7819.23046875</v>
      </c>
      <c r="O113" s="74">
        <v>5470.041015625</v>
      </c>
      <c r="P113" s="75"/>
      <c r="Q113" s="76"/>
      <c r="R113" s="76"/>
      <c r="S113" s="86"/>
      <c r="T113" s="48">
        <v>0</v>
      </c>
      <c r="U113" s="48">
        <v>1</v>
      </c>
      <c r="V113" s="49">
        <v>0</v>
      </c>
      <c r="W113" s="49">
        <v>1</v>
      </c>
      <c r="X113" s="49">
        <v>0</v>
      </c>
      <c r="Y113" s="49">
        <v>0.999998</v>
      </c>
      <c r="Z113" s="49">
        <v>0</v>
      </c>
      <c r="AA113" s="49">
        <v>0</v>
      </c>
      <c r="AB113" s="71">
        <v>113</v>
      </c>
      <c r="AC113" s="71"/>
      <c r="AD113" s="72"/>
      <c r="AE113" s="78" t="s">
        <v>2013</v>
      </c>
      <c r="AF113" s="78">
        <v>437</v>
      </c>
      <c r="AG113" s="78">
        <v>249</v>
      </c>
      <c r="AH113" s="78">
        <v>1325</v>
      </c>
      <c r="AI113" s="78">
        <v>6512</v>
      </c>
      <c r="AJ113" s="78"/>
      <c r="AK113" s="78" t="s">
        <v>2314</v>
      </c>
      <c r="AL113" s="78" t="s">
        <v>2571</v>
      </c>
      <c r="AM113" s="78"/>
      <c r="AN113" s="78"/>
      <c r="AO113" s="80">
        <v>42254.52392361111</v>
      </c>
      <c r="AP113" s="83" t="s">
        <v>2979</v>
      </c>
      <c r="AQ113" s="78" t="b">
        <v>1</v>
      </c>
      <c r="AR113" s="78" t="b">
        <v>0</v>
      </c>
      <c r="AS113" s="78" t="b">
        <v>1</v>
      </c>
      <c r="AT113" s="78" t="s">
        <v>1797</v>
      </c>
      <c r="AU113" s="78">
        <v>8</v>
      </c>
      <c r="AV113" s="83" t="s">
        <v>3158</v>
      </c>
      <c r="AW113" s="78" t="b">
        <v>0</v>
      </c>
      <c r="AX113" s="78" t="s">
        <v>3300</v>
      </c>
      <c r="AY113" s="83" t="s">
        <v>3411</v>
      </c>
      <c r="AZ113" s="78" t="s">
        <v>66</v>
      </c>
      <c r="BA113" s="78" t="str">
        <f>REPLACE(INDEX(GroupVertices[Group],MATCH(Vertices[[#This Row],[Vertex]],GroupVertices[Vertex],0)),1,1,"")</f>
        <v>55</v>
      </c>
      <c r="BB113" s="48"/>
      <c r="BC113" s="48"/>
      <c r="BD113" s="48"/>
      <c r="BE113" s="48"/>
      <c r="BF113" s="48"/>
      <c r="BG113" s="48"/>
      <c r="BH113" s="121" t="s">
        <v>4607</v>
      </c>
      <c r="BI113" s="121" t="s">
        <v>4607</v>
      </c>
      <c r="BJ113" s="121" t="s">
        <v>4805</v>
      </c>
      <c r="BK113" s="121" t="s">
        <v>4805</v>
      </c>
      <c r="BL113" s="121">
        <v>0</v>
      </c>
      <c r="BM113" s="124">
        <v>0</v>
      </c>
      <c r="BN113" s="121">
        <v>2</v>
      </c>
      <c r="BO113" s="124">
        <v>18.181818181818183</v>
      </c>
      <c r="BP113" s="121">
        <v>0</v>
      </c>
      <c r="BQ113" s="124">
        <v>0</v>
      </c>
      <c r="BR113" s="121">
        <v>9</v>
      </c>
      <c r="BS113" s="124">
        <v>81.81818181818181</v>
      </c>
      <c r="BT113" s="121">
        <v>11</v>
      </c>
      <c r="BU113" s="2"/>
      <c r="BV113" s="3"/>
      <c r="BW113" s="3"/>
      <c r="BX113" s="3"/>
      <c r="BY113" s="3"/>
    </row>
    <row r="114" spans="1:77" ht="41.45" customHeight="1">
      <c r="A114" s="64" t="s">
        <v>466</v>
      </c>
      <c r="C114" s="65"/>
      <c r="D114" s="65" t="s">
        <v>64</v>
      </c>
      <c r="E114" s="66">
        <v>162.50200869143816</v>
      </c>
      <c r="F114" s="68">
        <v>99.99885908430116</v>
      </c>
      <c r="G114" s="100" t="s">
        <v>3218</v>
      </c>
      <c r="H114" s="65"/>
      <c r="I114" s="69" t="s">
        <v>466</v>
      </c>
      <c r="J114" s="70"/>
      <c r="K114" s="70"/>
      <c r="L114" s="69" t="s">
        <v>3728</v>
      </c>
      <c r="M114" s="73">
        <v>1.3802291718999695</v>
      </c>
      <c r="N114" s="74">
        <v>7819.23046875</v>
      </c>
      <c r="O114" s="74">
        <v>5140.662109375</v>
      </c>
      <c r="P114" s="75"/>
      <c r="Q114" s="76"/>
      <c r="R114" s="76"/>
      <c r="S114" s="86"/>
      <c r="T114" s="48">
        <v>1</v>
      </c>
      <c r="U114" s="48">
        <v>0</v>
      </c>
      <c r="V114" s="49">
        <v>0</v>
      </c>
      <c r="W114" s="49">
        <v>1</v>
      </c>
      <c r="X114" s="49">
        <v>0</v>
      </c>
      <c r="Y114" s="49">
        <v>0.999998</v>
      </c>
      <c r="Z114" s="49">
        <v>0</v>
      </c>
      <c r="AA114" s="49">
        <v>0</v>
      </c>
      <c r="AB114" s="71">
        <v>114</v>
      </c>
      <c r="AC114" s="71"/>
      <c r="AD114" s="72"/>
      <c r="AE114" s="78" t="s">
        <v>2014</v>
      </c>
      <c r="AF114" s="78">
        <v>1120</v>
      </c>
      <c r="AG114" s="78">
        <v>2278</v>
      </c>
      <c r="AH114" s="78">
        <v>4582</v>
      </c>
      <c r="AI114" s="78">
        <v>10155</v>
      </c>
      <c r="AJ114" s="78"/>
      <c r="AK114" s="78" t="s">
        <v>2315</v>
      </c>
      <c r="AL114" s="78" t="s">
        <v>2572</v>
      </c>
      <c r="AM114" s="83" t="s">
        <v>2765</v>
      </c>
      <c r="AN114" s="78"/>
      <c r="AO114" s="80">
        <v>41255.53597222222</v>
      </c>
      <c r="AP114" s="83" t="s">
        <v>2980</v>
      </c>
      <c r="AQ114" s="78" t="b">
        <v>0</v>
      </c>
      <c r="AR114" s="78" t="b">
        <v>0</v>
      </c>
      <c r="AS114" s="78" t="b">
        <v>1</v>
      </c>
      <c r="AT114" s="78" t="s">
        <v>1797</v>
      </c>
      <c r="AU114" s="78">
        <v>33</v>
      </c>
      <c r="AV114" s="83" t="s">
        <v>3158</v>
      </c>
      <c r="AW114" s="78" t="b">
        <v>0</v>
      </c>
      <c r="AX114" s="78" t="s">
        <v>3300</v>
      </c>
      <c r="AY114" s="83" t="s">
        <v>3412</v>
      </c>
      <c r="AZ114" s="78" t="s">
        <v>65</v>
      </c>
      <c r="BA114" s="78" t="str">
        <f>REPLACE(INDEX(GroupVertices[Group],MATCH(Vertices[[#This Row],[Vertex]],GroupVertices[Vertex],0)),1,1,"")</f>
        <v>55</v>
      </c>
      <c r="BB114" s="48"/>
      <c r="BC114" s="48"/>
      <c r="BD114" s="48"/>
      <c r="BE114" s="48"/>
      <c r="BF114" s="48"/>
      <c r="BG114" s="48"/>
      <c r="BH114" s="48"/>
      <c r="BI114" s="48"/>
      <c r="BJ114" s="48"/>
      <c r="BK114" s="48"/>
      <c r="BL114" s="48"/>
      <c r="BM114" s="49"/>
      <c r="BN114" s="48"/>
      <c r="BO114" s="49"/>
      <c r="BP114" s="48"/>
      <c r="BQ114" s="49"/>
      <c r="BR114" s="48"/>
      <c r="BS114" s="49"/>
      <c r="BT114" s="48"/>
      <c r="BU114" s="2"/>
      <c r="BV114" s="3"/>
      <c r="BW114" s="3"/>
      <c r="BX114" s="3"/>
      <c r="BY114" s="3"/>
    </row>
    <row r="115" spans="1:77" ht="41.45" customHeight="1">
      <c r="A115" s="64" t="s">
        <v>291</v>
      </c>
      <c r="C115" s="65"/>
      <c r="D115" s="65" t="s">
        <v>64</v>
      </c>
      <c r="E115" s="66">
        <v>162.03373180930612</v>
      </c>
      <c r="F115" s="68">
        <v>99.99992333768031</v>
      </c>
      <c r="G115" s="100" t="s">
        <v>1087</v>
      </c>
      <c r="H115" s="65"/>
      <c r="I115" s="69" t="s">
        <v>291</v>
      </c>
      <c r="J115" s="70"/>
      <c r="K115" s="70"/>
      <c r="L115" s="69" t="s">
        <v>3729</v>
      </c>
      <c r="M115" s="73">
        <v>1.025548995740314</v>
      </c>
      <c r="N115" s="74">
        <v>8439.7021484375</v>
      </c>
      <c r="O115" s="74">
        <v>485.2455749511719</v>
      </c>
      <c r="P115" s="75"/>
      <c r="Q115" s="76"/>
      <c r="R115" s="76"/>
      <c r="S115" s="86"/>
      <c r="T115" s="48">
        <v>0</v>
      </c>
      <c r="U115" s="48">
        <v>1</v>
      </c>
      <c r="V115" s="49">
        <v>0</v>
      </c>
      <c r="W115" s="49">
        <v>1</v>
      </c>
      <c r="X115" s="49">
        <v>0</v>
      </c>
      <c r="Y115" s="49">
        <v>0.999998</v>
      </c>
      <c r="Z115" s="49">
        <v>0</v>
      </c>
      <c r="AA115" s="49">
        <v>0</v>
      </c>
      <c r="AB115" s="71">
        <v>115</v>
      </c>
      <c r="AC115" s="71"/>
      <c r="AD115" s="72"/>
      <c r="AE115" s="78" t="s">
        <v>2015</v>
      </c>
      <c r="AF115" s="78">
        <v>377</v>
      </c>
      <c r="AG115" s="78">
        <v>154</v>
      </c>
      <c r="AH115" s="78">
        <v>3368</v>
      </c>
      <c r="AI115" s="78">
        <v>1961</v>
      </c>
      <c r="AJ115" s="78"/>
      <c r="AK115" s="78" t="s">
        <v>2316</v>
      </c>
      <c r="AL115" s="78" t="s">
        <v>2573</v>
      </c>
      <c r="AM115" s="78"/>
      <c r="AN115" s="78"/>
      <c r="AO115" s="80">
        <v>39997.932962962965</v>
      </c>
      <c r="AP115" s="83" t="s">
        <v>2981</v>
      </c>
      <c r="AQ115" s="78" t="b">
        <v>0</v>
      </c>
      <c r="AR115" s="78" t="b">
        <v>0</v>
      </c>
      <c r="AS115" s="78" t="b">
        <v>0</v>
      </c>
      <c r="AT115" s="78" t="s">
        <v>1797</v>
      </c>
      <c r="AU115" s="78">
        <v>9</v>
      </c>
      <c r="AV115" s="83" t="s">
        <v>3158</v>
      </c>
      <c r="AW115" s="78" t="b">
        <v>0</v>
      </c>
      <c r="AX115" s="78" t="s">
        <v>3300</v>
      </c>
      <c r="AY115" s="83" t="s">
        <v>3413</v>
      </c>
      <c r="AZ115" s="78" t="s">
        <v>66</v>
      </c>
      <c r="BA115" s="78" t="str">
        <f>REPLACE(INDEX(GroupVertices[Group],MATCH(Vertices[[#This Row],[Vertex]],GroupVertices[Vertex],0)),1,1,"")</f>
        <v>54</v>
      </c>
      <c r="BB115" s="48"/>
      <c r="BC115" s="48"/>
      <c r="BD115" s="48"/>
      <c r="BE115" s="48"/>
      <c r="BF115" s="48"/>
      <c r="BG115" s="48"/>
      <c r="BH115" s="121" t="s">
        <v>4608</v>
      </c>
      <c r="BI115" s="121" t="s">
        <v>4608</v>
      </c>
      <c r="BJ115" s="121" t="s">
        <v>4806</v>
      </c>
      <c r="BK115" s="121" t="s">
        <v>4806</v>
      </c>
      <c r="BL115" s="121">
        <v>1</v>
      </c>
      <c r="BM115" s="124">
        <v>7.142857142857143</v>
      </c>
      <c r="BN115" s="121">
        <v>1</v>
      </c>
      <c r="BO115" s="124">
        <v>7.142857142857143</v>
      </c>
      <c r="BP115" s="121">
        <v>0</v>
      </c>
      <c r="BQ115" s="124">
        <v>0</v>
      </c>
      <c r="BR115" s="121">
        <v>12</v>
      </c>
      <c r="BS115" s="124">
        <v>85.71428571428571</v>
      </c>
      <c r="BT115" s="121">
        <v>14</v>
      </c>
      <c r="BU115" s="2"/>
      <c r="BV115" s="3"/>
      <c r="BW115" s="3"/>
      <c r="BX115" s="3"/>
      <c r="BY115" s="3"/>
    </row>
    <row r="116" spans="1:77" ht="41.45" customHeight="1">
      <c r="A116" s="64" t="s">
        <v>467</v>
      </c>
      <c r="C116" s="65"/>
      <c r="D116" s="65" t="s">
        <v>64</v>
      </c>
      <c r="E116" s="66">
        <v>162.0244720969476</v>
      </c>
      <c r="F116" s="68">
        <v>99.99994438223867</v>
      </c>
      <c r="G116" s="100" t="s">
        <v>3219</v>
      </c>
      <c r="H116" s="65"/>
      <c r="I116" s="69" t="s">
        <v>467</v>
      </c>
      <c r="J116" s="70"/>
      <c r="K116" s="70"/>
      <c r="L116" s="69" t="s">
        <v>3730</v>
      </c>
      <c r="M116" s="73">
        <v>1.0185355459292476</v>
      </c>
      <c r="N116" s="74">
        <v>8439.7021484375</v>
      </c>
      <c r="O116" s="74">
        <v>749.9249877929688</v>
      </c>
      <c r="P116" s="75"/>
      <c r="Q116" s="76"/>
      <c r="R116" s="76"/>
      <c r="S116" s="86"/>
      <c r="T116" s="48">
        <v>1</v>
      </c>
      <c r="U116" s="48">
        <v>0</v>
      </c>
      <c r="V116" s="49">
        <v>0</v>
      </c>
      <c r="W116" s="49">
        <v>1</v>
      </c>
      <c r="X116" s="49">
        <v>0</v>
      </c>
      <c r="Y116" s="49">
        <v>0.999998</v>
      </c>
      <c r="Z116" s="49">
        <v>0</v>
      </c>
      <c r="AA116" s="49">
        <v>0</v>
      </c>
      <c r="AB116" s="71">
        <v>116</v>
      </c>
      <c r="AC116" s="71"/>
      <c r="AD116" s="72"/>
      <c r="AE116" s="78" t="s">
        <v>2016</v>
      </c>
      <c r="AF116" s="78">
        <v>254</v>
      </c>
      <c r="AG116" s="78">
        <v>112</v>
      </c>
      <c r="AH116" s="78">
        <v>485</v>
      </c>
      <c r="AI116" s="78">
        <v>2149</v>
      </c>
      <c r="AJ116" s="78"/>
      <c r="AK116" s="78" t="s">
        <v>2317</v>
      </c>
      <c r="AL116" s="78" t="s">
        <v>2574</v>
      </c>
      <c r="AM116" s="83" t="s">
        <v>2766</v>
      </c>
      <c r="AN116" s="78"/>
      <c r="AO116" s="80">
        <v>41450.80091435185</v>
      </c>
      <c r="AP116" s="83" t="s">
        <v>2982</v>
      </c>
      <c r="AQ116" s="78" t="b">
        <v>1</v>
      </c>
      <c r="AR116" s="78" t="b">
        <v>0</v>
      </c>
      <c r="AS116" s="78" t="b">
        <v>0</v>
      </c>
      <c r="AT116" s="78" t="s">
        <v>1797</v>
      </c>
      <c r="AU116" s="78">
        <v>1</v>
      </c>
      <c r="AV116" s="83" t="s">
        <v>3158</v>
      </c>
      <c r="AW116" s="78" t="b">
        <v>0</v>
      </c>
      <c r="AX116" s="78" t="s">
        <v>3300</v>
      </c>
      <c r="AY116" s="83" t="s">
        <v>3414</v>
      </c>
      <c r="AZ116" s="78" t="s">
        <v>65</v>
      </c>
      <c r="BA116" s="78" t="str">
        <f>REPLACE(INDEX(GroupVertices[Group],MATCH(Vertices[[#This Row],[Vertex]],GroupVertices[Vertex],0)),1,1,"")</f>
        <v>54</v>
      </c>
      <c r="BB116" s="48"/>
      <c r="BC116" s="48"/>
      <c r="BD116" s="48"/>
      <c r="BE116" s="48"/>
      <c r="BF116" s="48"/>
      <c r="BG116" s="48"/>
      <c r="BH116" s="48"/>
      <c r="BI116" s="48"/>
      <c r="BJ116" s="48"/>
      <c r="BK116" s="48"/>
      <c r="BL116" s="48"/>
      <c r="BM116" s="49"/>
      <c r="BN116" s="48"/>
      <c r="BO116" s="49"/>
      <c r="BP116" s="48"/>
      <c r="BQ116" s="49"/>
      <c r="BR116" s="48"/>
      <c r="BS116" s="49"/>
      <c r="BT116" s="48"/>
      <c r="BU116" s="2"/>
      <c r="BV116" s="3"/>
      <c r="BW116" s="3"/>
      <c r="BX116" s="3"/>
      <c r="BY116" s="3"/>
    </row>
    <row r="117" spans="1:77" ht="41.45" customHeight="1">
      <c r="A117" s="64" t="s">
        <v>293</v>
      </c>
      <c r="C117" s="65"/>
      <c r="D117" s="65" t="s">
        <v>64</v>
      </c>
      <c r="E117" s="66">
        <v>162.00727548828172</v>
      </c>
      <c r="F117" s="68">
        <v>99.99998346498987</v>
      </c>
      <c r="G117" s="100" t="s">
        <v>1089</v>
      </c>
      <c r="H117" s="65"/>
      <c r="I117" s="69" t="s">
        <v>293</v>
      </c>
      <c r="J117" s="70"/>
      <c r="K117" s="70"/>
      <c r="L117" s="69" t="s">
        <v>3731</v>
      </c>
      <c r="M117" s="73">
        <v>1.0055105677086953</v>
      </c>
      <c r="N117" s="74">
        <v>5243.14013671875</v>
      </c>
      <c r="O117" s="74">
        <v>1111.653564453125</v>
      </c>
      <c r="P117" s="75"/>
      <c r="Q117" s="76"/>
      <c r="R117" s="76"/>
      <c r="S117" s="86"/>
      <c r="T117" s="48">
        <v>0</v>
      </c>
      <c r="U117" s="48">
        <v>1</v>
      </c>
      <c r="V117" s="49">
        <v>0</v>
      </c>
      <c r="W117" s="49">
        <v>0.333333</v>
      </c>
      <c r="X117" s="49">
        <v>0</v>
      </c>
      <c r="Y117" s="49">
        <v>0.638297</v>
      </c>
      <c r="Z117" s="49">
        <v>0</v>
      </c>
      <c r="AA117" s="49">
        <v>0</v>
      </c>
      <c r="AB117" s="71">
        <v>117</v>
      </c>
      <c r="AC117" s="71"/>
      <c r="AD117" s="72"/>
      <c r="AE117" s="78" t="s">
        <v>2017</v>
      </c>
      <c r="AF117" s="78">
        <v>115</v>
      </c>
      <c r="AG117" s="78">
        <v>34</v>
      </c>
      <c r="AH117" s="78">
        <v>147</v>
      </c>
      <c r="AI117" s="78">
        <v>170</v>
      </c>
      <c r="AJ117" s="78"/>
      <c r="AK117" s="78" t="s">
        <v>2318</v>
      </c>
      <c r="AL117" s="78" t="s">
        <v>2502</v>
      </c>
      <c r="AM117" s="83" t="s">
        <v>2767</v>
      </c>
      <c r="AN117" s="78"/>
      <c r="AO117" s="80">
        <v>43390.70936342593</v>
      </c>
      <c r="AP117" s="83" t="s">
        <v>2983</v>
      </c>
      <c r="AQ117" s="78" t="b">
        <v>0</v>
      </c>
      <c r="AR117" s="78" t="b">
        <v>0</v>
      </c>
      <c r="AS117" s="78" t="b">
        <v>0</v>
      </c>
      <c r="AT117" s="78" t="s">
        <v>1797</v>
      </c>
      <c r="AU117" s="78">
        <v>2</v>
      </c>
      <c r="AV117" s="83" t="s">
        <v>3158</v>
      </c>
      <c r="AW117" s="78" t="b">
        <v>0</v>
      </c>
      <c r="AX117" s="78" t="s">
        <v>3300</v>
      </c>
      <c r="AY117" s="83" t="s">
        <v>3415</v>
      </c>
      <c r="AZ117" s="78" t="s">
        <v>66</v>
      </c>
      <c r="BA117" s="78" t="str">
        <f>REPLACE(INDEX(GroupVertices[Group],MATCH(Vertices[[#This Row],[Vertex]],GroupVertices[Vertex],0)),1,1,"")</f>
        <v>33</v>
      </c>
      <c r="BB117" s="48" t="s">
        <v>785</v>
      </c>
      <c r="BC117" s="48" t="s">
        <v>785</v>
      </c>
      <c r="BD117" s="48" t="s">
        <v>880</v>
      </c>
      <c r="BE117" s="48" t="s">
        <v>880</v>
      </c>
      <c r="BF117" s="48"/>
      <c r="BG117" s="48"/>
      <c r="BH117" s="121" t="s">
        <v>4595</v>
      </c>
      <c r="BI117" s="121" t="s">
        <v>4595</v>
      </c>
      <c r="BJ117" s="121" t="s">
        <v>4794</v>
      </c>
      <c r="BK117" s="121" t="s">
        <v>4794</v>
      </c>
      <c r="BL117" s="121">
        <v>0</v>
      </c>
      <c r="BM117" s="124">
        <v>0</v>
      </c>
      <c r="BN117" s="121">
        <v>1</v>
      </c>
      <c r="BO117" s="124">
        <v>6.666666666666667</v>
      </c>
      <c r="BP117" s="121">
        <v>0</v>
      </c>
      <c r="BQ117" s="124">
        <v>0</v>
      </c>
      <c r="BR117" s="121">
        <v>14</v>
      </c>
      <c r="BS117" s="124">
        <v>93.33333333333333</v>
      </c>
      <c r="BT117" s="121">
        <v>15</v>
      </c>
      <c r="BU117" s="2"/>
      <c r="BV117" s="3"/>
      <c r="BW117" s="3"/>
      <c r="BX117" s="3"/>
      <c r="BY117" s="3"/>
    </row>
    <row r="118" spans="1:77" ht="41.45" customHeight="1">
      <c r="A118" s="64" t="s">
        <v>294</v>
      </c>
      <c r="C118" s="65"/>
      <c r="D118" s="65" t="s">
        <v>64</v>
      </c>
      <c r="E118" s="66">
        <v>164.79996064174995</v>
      </c>
      <c r="F118" s="68">
        <v>99.99363652640524</v>
      </c>
      <c r="G118" s="100" t="s">
        <v>1090</v>
      </c>
      <c r="H118" s="65"/>
      <c r="I118" s="69" t="s">
        <v>294</v>
      </c>
      <c r="J118" s="70"/>
      <c r="K118" s="70"/>
      <c r="L118" s="69" t="s">
        <v>3732</v>
      </c>
      <c r="M118" s="73">
        <v>3.1207336333463385</v>
      </c>
      <c r="N118" s="74">
        <v>3526.36376953125</v>
      </c>
      <c r="O118" s="74">
        <v>6340.54248046875</v>
      </c>
      <c r="P118" s="75"/>
      <c r="Q118" s="76"/>
      <c r="R118" s="76"/>
      <c r="S118" s="86"/>
      <c r="T118" s="48">
        <v>0</v>
      </c>
      <c r="U118" s="48">
        <v>1</v>
      </c>
      <c r="V118" s="49">
        <v>0</v>
      </c>
      <c r="W118" s="49">
        <v>0.076923</v>
      </c>
      <c r="X118" s="49">
        <v>0</v>
      </c>
      <c r="Y118" s="49">
        <v>0.573476</v>
      </c>
      <c r="Z118" s="49">
        <v>0</v>
      </c>
      <c r="AA118" s="49">
        <v>0</v>
      </c>
      <c r="AB118" s="71">
        <v>118</v>
      </c>
      <c r="AC118" s="71"/>
      <c r="AD118" s="72"/>
      <c r="AE118" s="78" t="s">
        <v>2018</v>
      </c>
      <c r="AF118" s="78">
        <v>3315</v>
      </c>
      <c r="AG118" s="78">
        <v>12701</v>
      </c>
      <c r="AH118" s="78">
        <v>125527</v>
      </c>
      <c r="AI118" s="78">
        <v>35255</v>
      </c>
      <c r="AJ118" s="78"/>
      <c r="AK118" s="78" t="s">
        <v>2319</v>
      </c>
      <c r="AL118" s="78"/>
      <c r="AM118" s="83" t="s">
        <v>2768</v>
      </c>
      <c r="AN118" s="78"/>
      <c r="AO118" s="80">
        <v>42107.337847222225</v>
      </c>
      <c r="AP118" s="83" t="s">
        <v>2984</v>
      </c>
      <c r="AQ118" s="78" t="b">
        <v>0</v>
      </c>
      <c r="AR118" s="78" t="b">
        <v>0</v>
      </c>
      <c r="AS118" s="78" t="b">
        <v>0</v>
      </c>
      <c r="AT118" s="78" t="s">
        <v>1797</v>
      </c>
      <c r="AU118" s="78">
        <v>359</v>
      </c>
      <c r="AV118" s="83" t="s">
        <v>3158</v>
      </c>
      <c r="AW118" s="78" t="b">
        <v>0</v>
      </c>
      <c r="AX118" s="78" t="s">
        <v>3300</v>
      </c>
      <c r="AY118" s="83" t="s">
        <v>3416</v>
      </c>
      <c r="AZ118" s="78" t="s">
        <v>66</v>
      </c>
      <c r="BA118" s="78" t="str">
        <f>REPLACE(INDEX(GroupVertices[Group],MATCH(Vertices[[#This Row],[Vertex]],GroupVertices[Vertex],0)),1,1,"")</f>
        <v>5</v>
      </c>
      <c r="BB118" s="48"/>
      <c r="BC118" s="48"/>
      <c r="BD118" s="48"/>
      <c r="BE118" s="48"/>
      <c r="BF118" s="48"/>
      <c r="BG118" s="48"/>
      <c r="BH118" s="121" t="s">
        <v>4542</v>
      </c>
      <c r="BI118" s="121" t="s">
        <v>4542</v>
      </c>
      <c r="BJ118" s="121" t="s">
        <v>4747</v>
      </c>
      <c r="BK118" s="121" t="s">
        <v>4747</v>
      </c>
      <c r="BL118" s="121">
        <v>1</v>
      </c>
      <c r="BM118" s="124">
        <v>4.3478260869565215</v>
      </c>
      <c r="BN118" s="121">
        <v>1</v>
      </c>
      <c r="BO118" s="124">
        <v>4.3478260869565215</v>
      </c>
      <c r="BP118" s="121">
        <v>0</v>
      </c>
      <c r="BQ118" s="124">
        <v>0</v>
      </c>
      <c r="BR118" s="121">
        <v>21</v>
      </c>
      <c r="BS118" s="124">
        <v>91.30434782608695</v>
      </c>
      <c r="BT118" s="121">
        <v>23</v>
      </c>
      <c r="BU118" s="2"/>
      <c r="BV118" s="3"/>
      <c r="BW118" s="3"/>
      <c r="BX118" s="3"/>
      <c r="BY118" s="3"/>
    </row>
    <row r="119" spans="1:77" ht="41.45" customHeight="1">
      <c r="A119" s="64" t="s">
        <v>295</v>
      </c>
      <c r="C119" s="65"/>
      <c r="D119" s="65" t="s">
        <v>64</v>
      </c>
      <c r="E119" s="66">
        <v>162.09391993963666</v>
      </c>
      <c r="F119" s="68">
        <v>99.99978654805108</v>
      </c>
      <c r="G119" s="100" t="s">
        <v>1091</v>
      </c>
      <c r="H119" s="65"/>
      <c r="I119" s="69" t="s">
        <v>295</v>
      </c>
      <c r="J119" s="70"/>
      <c r="K119" s="70"/>
      <c r="L119" s="69" t="s">
        <v>3733</v>
      </c>
      <c r="M119" s="73">
        <v>1.0711364195122473</v>
      </c>
      <c r="N119" s="74">
        <v>3112.099365234375</v>
      </c>
      <c r="O119" s="74">
        <v>5108.18115234375</v>
      </c>
      <c r="P119" s="75"/>
      <c r="Q119" s="76"/>
      <c r="R119" s="76"/>
      <c r="S119" s="86"/>
      <c r="T119" s="48">
        <v>0</v>
      </c>
      <c r="U119" s="48">
        <v>1</v>
      </c>
      <c r="V119" s="49">
        <v>0</v>
      </c>
      <c r="W119" s="49">
        <v>0.076923</v>
      </c>
      <c r="X119" s="49">
        <v>0</v>
      </c>
      <c r="Y119" s="49">
        <v>0.573476</v>
      </c>
      <c r="Z119" s="49">
        <v>0</v>
      </c>
      <c r="AA119" s="49">
        <v>0</v>
      </c>
      <c r="AB119" s="71">
        <v>119</v>
      </c>
      <c r="AC119" s="71"/>
      <c r="AD119" s="72"/>
      <c r="AE119" s="78" t="s">
        <v>2019</v>
      </c>
      <c r="AF119" s="78">
        <v>0</v>
      </c>
      <c r="AG119" s="78">
        <v>427</v>
      </c>
      <c r="AH119" s="78">
        <v>70483</v>
      </c>
      <c r="AI119" s="78">
        <v>34894</v>
      </c>
      <c r="AJ119" s="78"/>
      <c r="AK119" s="78"/>
      <c r="AL119" s="78"/>
      <c r="AM119" s="78"/>
      <c r="AN119" s="78"/>
      <c r="AO119" s="80">
        <v>43074.49989583333</v>
      </c>
      <c r="AP119" s="83" t="s">
        <v>2985</v>
      </c>
      <c r="AQ119" s="78" t="b">
        <v>1</v>
      </c>
      <c r="AR119" s="78" t="b">
        <v>0</v>
      </c>
      <c r="AS119" s="78" t="b">
        <v>0</v>
      </c>
      <c r="AT119" s="78" t="s">
        <v>3156</v>
      </c>
      <c r="AU119" s="78">
        <v>13</v>
      </c>
      <c r="AV119" s="78"/>
      <c r="AW119" s="78" t="b">
        <v>0</v>
      </c>
      <c r="AX119" s="78" t="s">
        <v>3300</v>
      </c>
      <c r="AY119" s="83" t="s">
        <v>3417</v>
      </c>
      <c r="AZ119" s="78" t="s">
        <v>66</v>
      </c>
      <c r="BA119" s="78" t="str">
        <f>REPLACE(INDEX(GroupVertices[Group],MATCH(Vertices[[#This Row],[Vertex]],GroupVertices[Vertex],0)),1,1,"")</f>
        <v>5</v>
      </c>
      <c r="BB119" s="48"/>
      <c r="BC119" s="48"/>
      <c r="BD119" s="48"/>
      <c r="BE119" s="48"/>
      <c r="BF119" s="48"/>
      <c r="BG119" s="48"/>
      <c r="BH119" s="121" t="s">
        <v>4542</v>
      </c>
      <c r="BI119" s="121" t="s">
        <v>4542</v>
      </c>
      <c r="BJ119" s="121" t="s">
        <v>4747</v>
      </c>
      <c r="BK119" s="121" t="s">
        <v>4747</v>
      </c>
      <c r="BL119" s="121">
        <v>1</v>
      </c>
      <c r="BM119" s="124">
        <v>4.3478260869565215</v>
      </c>
      <c r="BN119" s="121">
        <v>1</v>
      </c>
      <c r="BO119" s="124">
        <v>4.3478260869565215</v>
      </c>
      <c r="BP119" s="121">
        <v>0</v>
      </c>
      <c r="BQ119" s="124">
        <v>0</v>
      </c>
      <c r="BR119" s="121">
        <v>21</v>
      </c>
      <c r="BS119" s="124">
        <v>91.30434782608695</v>
      </c>
      <c r="BT119" s="121">
        <v>23</v>
      </c>
      <c r="BU119" s="2"/>
      <c r="BV119" s="3"/>
      <c r="BW119" s="3"/>
      <c r="BX119" s="3"/>
      <c r="BY119" s="3"/>
    </row>
    <row r="120" spans="1:77" ht="41.45" customHeight="1">
      <c r="A120" s="64" t="s">
        <v>296</v>
      </c>
      <c r="C120" s="65"/>
      <c r="D120" s="65" t="s">
        <v>64</v>
      </c>
      <c r="E120" s="66">
        <v>162.35451470172708</v>
      </c>
      <c r="F120" s="68">
        <v>99.99919429405193</v>
      </c>
      <c r="G120" s="100" t="s">
        <v>1092</v>
      </c>
      <c r="H120" s="65"/>
      <c r="I120" s="69" t="s">
        <v>296</v>
      </c>
      <c r="J120" s="70"/>
      <c r="K120" s="70"/>
      <c r="L120" s="69" t="s">
        <v>3734</v>
      </c>
      <c r="M120" s="73">
        <v>1.2685149356236938</v>
      </c>
      <c r="N120" s="74">
        <v>3561.53955078125</v>
      </c>
      <c r="O120" s="74">
        <v>7590.2529296875</v>
      </c>
      <c r="P120" s="75"/>
      <c r="Q120" s="76"/>
      <c r="R120" s="76"/>
      <c r="S120" s="86"/>
      <c r="T120" s="48">
        <v>0</v>
      </c>
      <c r="U120" s="48">
        <v>4</v>
      </c>
      <c r="V120" s="49">
        <v>78</v>
      </c>
      <c r="W120" s="49">
        <v>0.047619</v>
      </c>
      <c r="X120" s="49">
        <v>0</v>
      </c>
      <c r="Y120" s="49">
        <v>1.804326</v>
      </c>
      <c r="Z120" s="49">
        <v>0</v>
      </c>
      <c r="AA120" s="49">
        <v>0</v>
      </c>
      <c r="AB120" s="71">
        <v>120</v>
      </c>
      <c r="AC120" s="71"/>
      <c r="AD120" s="72"/>
      <c r="AE120" s="78" t="s">
        <v>2020</v>
      </c>
      <c r="AF120" s="78">
        <v>649</v>
      </c>
      <c r="AG120" s="78">
        <v>1609</v>
      </c>
      <c r="AH120" s="78">
        <v>10804</v>
      </c>
      <c r="AI120" s="78">
        <v>3490</v>
      </c>
      <c r="AJ120" s="78"/>
      <c r="AK120" s="78" t="s">
        <v>2320</v>
      </c>
      <c r="AL120" s="78" t="s">
        <v>2575</v>
      </c>
      <c r="AM120" s="78"/>
      <c r="AN120" s="78"/>
      <c r="AO120" s="80">
        <v>42862.07792824074</v>
      </c>
      <c r="AP120" s="78"/>
      <c r="AQ120" s="78" t="b">
        <v>0</v>
      </c>
      <c r="AR120" s="78" t="b">
        <v>0</v>
      </c>
      <c r="AS120" s="78" t="b">
        <v>0</v>
      </c>
      <c r="AT120" s="78" t="s">
        <v>1797</v>
      </c>
      <c r="AU120" s="78">
        <v>3</v>
      </c>
      <c r="AV120" s="83" t="s">
        <v>3158</v>
      </c>
      <c r="AW120" s="78" t="b">
        <v>0</v>
      </c>
      <c r="AX120" s="78" t="s">
        <v>3300</v>
      </c>
      <c r="AY120" s="83" t="s">
        <v>3418</v>
      </c>
      <c r="AZ120" s="78" t="s">
        <v>66</v>
      </c>
      <c r="BA120" s="78" t="str">
        <f>REPLACE(INDEX(GroupVertices[Group],MATCH(Vertices[[#This Row],[Vertex]],GroupVertices[Vertex],0)),1,1,"")</f>
        <v>3</v>
      </c>
      <c r="BB120" s="48"/>
      <c r="BC120" s="48"/>
      <c r="BD120" s="48"/>
      <c r="BE120" s="48"/>
      <c r="BF120" s="48"/>
      <c r="BG120" s="48"/>
      <c r="BH120" s="121" t="s">
        <v>4609</v>
      </c>
      <c r="BI120" s="121" t="s">
        <v>4727</v>
      </c>
      <c r="BJ120" s="121" t="s">
        <v>4807</v>
      </c>
      <c r="BK120" s="121" t="s">
        <v>4916</v>
      </c>
      <c r="BL120" s="121">
        <v>6</v>
      </c>
      <c r="BM120" s="124">
        <v>5.769230769230769</v>
      </c>
      <c r="BN120" s="121">
        <v>7</v>
      </c>
      <c r="BO120" s="124">
        <v>6.730769230769231</v>
      </c>
      <c r="BP120" s="121">
        <v>0</v>
      </c>
      <c r="BQ120" s="124">
        <v>0</v>
      </c>
      <c r="BR120" s="121">
        <v>91</v>
      </c>
      <c r="BS120" s="124">
        <v>87.5</v>
      </c>
      <c r="BT120" s="121">
        <v>104</v>
      </c>
      <c r="BU120" s="2"/>
      <c r="BV120" s="3"/>
      <c r="BW120" s="3"/>
      <c r="BX120" s="3"/>
      <c r="BY120" s="3"/>
    </row>
    <row r="121" spans="1:77" ht="41.45" customHeight="1">
      <c r="A121" s="64" t="s">
        <v>468</v>
      </c>
      <c r="C121" s="65"/>
      <c r="D121" s="65" t="s">
        <v>64</v>
      </c>
      <c r="E121" s="66">
        <v>162.39464012194745</v>
      </c>
      <c r="F121" s="68">
        <v>99.99910310096578</v>
      </c>
      <c r="G121" s="100" t="s">
        <v>3220</v>
      </c>
      <c r="H121" s="65"/>
      <c r="I121" s="69" t="s">
        <v>468</v>
      </c>
      <c r="J121" s="70"/>
      <c r="K121" s="70"/>
      <c r="L121" s="69" t="s">
        <v>3735</v>
      </c>
      <c r="M121" s="73">
        <v>1.2989065514716494</v>
      </c>
      <c r="N121" s="74">
        <v>3626.089599609375</v>
      </c>
      <c r="O121" s="74">
        <v>6698.1484375</v>
      </c>
      <c r="P121" s="75"/>
      <c r="Q121" s="76"/>
      <c r="R121" s="76"/>
      <c r="S121" s="86"/>
      <c r="T121" s="48">
        <v>1</v>
      </c>
      <c r="U121" s="48">
        <v>0</v>
      </c>
      <c r="V121" s="49">
        <v>0</v>
      </c>
      <c r="W121" s="49">
        <v>0.032258</v>
      </c>
      <c r="X121" s="49">
        <v>0</v>
      </c>
      <c r="Y121" s="49">
        <v>0.533419</v>
      </c>
      <c r="Z121" s="49">
        <v>0</v>
      </c>
      <c r="AA121" s="49">
        <v>0</v>
      </c>
      <c r="AB121" s="71">
        <v>121</v>
      </c>
      <c r="AC121" s="71"/>
      <c r="AD121" s="72"/>
      <c r="AE121" s="78" t="s">
        <v>2021</v>
      </c>
      <c r="AF121" s="78">
        <v>353</v>
      </c>
      <c r="AG121" s="78">
        <v>1791</v>
      </c>
      <c r="AH121" s="78">
        <v>609</v>
      </c>
      <c r="AI121" s="78">
        <v>391</v>
      </c>
      <c r="AJ121" s="78"/>
      <c r="AK121" s="78" t="s">
        <v>2321</v>
      </c>
      <c r="AL121" s="78" t="s">
        <v>2576</v>
      </c>
      <c r="AM121" s="83" t="s">
        <v>2769</v>
      </c>
      <c r="AN121" s="78"/>
      <c r="AO121" s="80">
        <v>40707.62164351852</v>
      </c>
      <c r="AP121" s="83" t="s">
        <v>2986</v>
      </c>
      <c r="AQ121" s="78" t="b">
        <v>0</v>
      </c>
      <c r="AR121" s="78" t="b">
        <v>0</v>
      </c>
      <c r="AS121" s="78" t="b">
        <v>1</v>
      </c>
      <c r="AT121" s="78" t="s">
        <v>1797</v>
      </c>
      <c r="AU121" s="78">
        <v>23</v>
      </c>
      <c r="AV121" s="83" t="s">
        <v>3158</v>
      </c>
      <c r="AW121" s="78" t="b">
        <v>0</v>
      </c>
      <c r="AX121" s="78" t="s">
        <v>3300</v>
      </c>
      <c r="AY121" s="83" t="s">
        <v>3419</v>
      </c>
      <c r="AZ121" s="78" t="s">
        <v>65</v>
      </c>
      <c r="BA121" s="78" t="str">
        <f>REPLACE(INDEX(GroupVertices[Group],MATCH(Vertices[[#This Row],[Vertex]],GroupVertices[Vertex],0)),1,1,"")</f>
        <v>3</v>
      </c>
      <c r="BB121" s="48"/>
      <c r="BC121" s="48"/>
      <c r="BD121" s="48"/>
      <c r="BE121" s="48"/>
      <c r="BF121" s="48"/>
      <c r="BG121" s="48"/>
      <c r="BH121" s="48"/>
      <c r="BI121" s="48"/>
      <c r="BJ121" s="48"/>
      <c r="BK121" s="48"/>
      <c r="BL121" s="48"/>
      <c r="BM121" s="49"/>
      <c r="BN121" s="48"/>
      <c r="BO121" s="49"/>
      <c r="BP121" s="48"/>
      <c r="BQ121" s="49"/>
      <c r="BR121" s="48"/>
      <c r="BS121" s="49"/>
      <c r="BT121" s="48"/>
      <c r="BU121" s="2"/>
      <c r="BV121" s="3"/>
      <c r="BW121" s="3"/>
      <c r="BX121" s="3"/>
      <c r="BY121" s="3"/>
    </row>
    <row r="122" spans="1:77" ht="41.45" customHeight="1">
      <c r="A122" s="64" t="s">
        <v>469</v>
      </c>
      <c r="C122" s="65"/>
      <c r="D122" s="65" t="s">
        <v>64</v>
      </c>
      <c r="E122" s="66">
        <v>163.14666104706626</v>
      </c>
      <c r="F122" s="68">
        <v>99.99739398219162</v>
      </c>
      <c r="G122" s="100" t="s">
        <v>3221</v>
      </c>
      <c r="H122" s="65"/>
      <c r="I122" s="69" t="s">
        <v>469</v>
      </c>
      <c r="J122" s="70"/>
      <c r="K122" s="70"/>
      <c r="L122" s="69" t="s">
        <v>3736</v>
      </c>
      <c r="M122" s="73">
        <v>1.868498868270418</v>
      </c>
      <c r="N122" s="74">
        <v>3513.842529296875</v>
      </c>
      <c r="O122" s="74">
        <v>6693.4482421875</v>
      </c>
      <c r="P122" s="75"/>
      <c r="Q122" s="76"/>
      <c r="R122" s="76"/>
      <c r="S122" s="86"/>
      <c r="T122" s="48">
        <v>1</v>
      </c>
      <c r="U122" s="48">
        <v>0</v>
      </c>
      <c r="V122" s="49">
        <v>0</v>
      </c>
      <c r="W122" s="49">
        <v>0.032258</v>
      </c>
      <c r="X122" s="49">
        <v>0</v>
      </c>
      <c r="Y122" s="49">
        <v>0.533419</v>
      </c>
      <c r="Z122" s="49">
        <v>0</v>
      </c>
      <c r="AA122" s="49">
        <v>0</v>
      </c>
      <c r="AB122" s="71">
        <v>122</v>
      </c>
      <c r="AC122" s="71"/>
      <c r="AD122" s="72"/>
      <c r="AE122" s="78" t="s">
        <v>2022</v>
      </c>
      <c r="AF122" s="78">
        <v>70</v>
      </c>
      <c r="AG122" s="78">
        <v>5202</v>
      </c>
      <c r="AH122" s="78">
        <v>1051</v>
      </c>
      <c r="AI122" s="78">
        <v>44</v>
      </c>
      <c r="AJ122" s="78"/>
      <c r="AK122" s="78" t="s">
        <v>2322</v>
      </c>
      <c r="AL122" s="78" t="s">
        <v>2507</v>
      </c>
      <c r="AM122" s="83" t="s">
        <v>2770</v>
      </c>
      <c r="AN122" s="78"/>
      <c r="AO122" s="80">
        <v>42228.75881944445</v>
      </c>
      <c r="AP122" s="83" t="s">
        <v>2987</v>
      </c>
      <c r="AQ122" s="78" t="b">
        <v>0</v>
      </c>
      <c r="AR122" s="78" t="b">
        <v>0</v>
      </c>
      <c r="AS122" s="78" t="b">
        <v>0</v>
      </c>
      <c r="AT122" s="78" t="s">
        <v>1797</v>
      </c>
      <c r="AU122" s="78">
        <v>69</v>
      </c>
      <c r="AV122" s="83" t="s">
        <v>3158</v>
      </c>
      <c r="AW122" s="78" t="b">
        <v>1</v>
      </c>
      <c r="AX122" s="78" t="s">
        <v>3300</v>
      </c>
      <c r="AY122" s="83" t="s">
        <v>3420</v>
      </c>
      <c r="AZ122" s="78" t="s">
        <v>65</v>
      </c>
      <c r="BA122" s="78" t="str">
        <f>REPLACE(INDEX(GroupVertices[Group],MATCH(Vertices[[#This Row],[Vertex]],GroupVertices[Vertex],0)),1,1,"")</f>
        <v>3</v>
      </c>
      <c r="BB122" s="48"/>
      <c r="BC122" s="48"/>
      <c r="BD122" s="48"/>
      <c r="BE122" s="48"/>
      <c r="BF122" s="48"/>
      <c r="BG122" s="48"/>
      <c r="BH122" s="48"/>
      <c r="BI122" s="48"/>
      <c r="BJ122" s="48"/>
      <c r="BK122" s="48"/>
      <c r="BL122" s="48"/>
      <c r="BM122" s="49"/>
      <c r="BN122" s="48"/>
      <c r="BO122" s="49"/>
      <c r="BP122" s="48"/>
      <c r="BQ122" s="49"/>
      <c r="BR122" s="48"/>
      <c r="BS122" s="49"/>
      <c r="BT122" s="48"/>
      <c r="BU122" s="2"/>
      <c r="BV122" s="3"/>
      <c r="BW122" s="3"/>
      <c r="BX122" s="3"/>
      <c r="BY122" s="3"/>
    </row>
    <row r="123" spans="1:77" ht="41.45" customHeight="1">
      <c r="A123" s="64" t="s">
        <v>385</v>
      </c>
      <c r="C123" s="65"/>
      <c r="D123" s="65" t="s">
        <v>64</v>
      </c>
      <c r="E123" s="66">
        <v>165.7241681228693</v>
      </c>
      <c r="F123" s="68">
        <v>99.99153607905806</v>
      </c>
      <c r="G123" s="100" t="s">
        <v>1165</v>
      </c>
      <c r="H123" s="65"/>
      <c r="I123" s="69" t="s">
        <v>385</v>
      </c>
      <c r="J123" s="70"/>
      <c r="K123" s="70"/>
      <c r="L123" s="69" t="s">
        <v>3737</v>
      </c>
      <c r="M123" s="73">
        <v>3.820742719250894</v>
      </c>
      <c r="N123" s="74">
        <v>3408.8837890625</v>
      </c>
      <c r="O123" s="74">
        <v>8034.57666015625</v>
      </c>
      <c r="P123" s="75"/>
      <c r="Q123" s="76"/>
      <c r="R123" s="76"/>
      <c r="S123" s="86"/>
      <c r="T123" s="48">
        <v>3</v>
      </c>
      <c r="U123" s="48">
        <v>1</v>
      </c>
      <c r="V123" s="49">
        <v>64</v>
      </c>
      <c r="W123" s="49">
        <v>0.043478</v>
      </c>
      <c r="X123" s="49">
        <v>0</v>
      </c>
      <c r="Y123" s="49">
        <v>1.449037</v>
      </c>
      <c r="Z123" s="49">
        <v>0</v>
      </c>
      <c r="AA123" s="49">
        <v>0.3333333333333333</v>
      </c>
      <c r="AB123" s="71">
        <v>123</v>
      </c>
      <c r="AC123" s="71"/>
      <c r="AD123" s="72"/>
      <c r="AE123" s="78" t="s">
        <v>2023</v>
      </c>
      <c r="AF123" s="78">
        <v>836</v>
      </c>
      <c r="AG123" s="78">
        <v>16893</v>
      </c>
      <c r="AH123" s="78">
        <v>5748</v>
      </c>
      <c r="AI123" s="78">
        <v>10806</v>
      </c>
      <c r="AJ123" s="78"/>
      <c r="AK123" s="78" t="s">
        <v>2323</v>
      </c>
      <c r="AL123" s="78" t="s">
        <v>2577</v>
      </c>
      <c r="AM123" s="83" t="s">
        <v>2771</v>
      </c>
      <c r="AN123" s="78"/>
      <c r="AO123" s="80">
        <v>39909.55258101852</v>
      </c>
      <c r="AP123" s="83" t="s">
        <v>2988</v>
      </c>
      <c r="AQ123" s="78" t="b">
        <v>0</v>
      </c>
      <c r="AR123" s="78" t="b">
        <v>0</v>
      </c>
      <c r="AS123" s="78" t="b">
        <v>1</v>
      </c>
      <c r="AT123" s="78" t="s">
        <v>1797</v>
      </c>
      <c r="AU123" s="78">
        <v>177</v>
      </c>
      <c r="AV123" s="83" t="s">
        <v>3158</v>
      </c>
      <c r="AW123" s="78" t="b">
        <v>0</v>
      </c>
      <c r="AX123" s="78" t="s">
        <v>3300</v>
      </c>
      <c r="AY123" s="83" t="s">
        <v>3421</v>
      </c>
      <c r="AZ123" s="78" t="s">
        <v>66</v>
      </c>
      <c r="BA123" s="78" t="str">
        <f>REPLACE(INDEX(GroupVertices[Group],MATCH(Vertices[[#This Row],[Vertex]],GroupVertices[Vertex],0)),1,1,"")</f>
        <v>3</v>
      </c>
      <c r="BB123" s="48"/>
      <c r="BC123" s="48"/>
      <c r="BD123" s="48"/>
      <c r="BE123" s="48"/>
      <c r="BF123" s="48"/>
      <c r="BG123" s="48"/>
      <c r="BH123" s="121" t="s">
        <v>4610</v>
      </c>
      <c r="BI123" s="121" t="s">
        <v>4610</v>
      </c>
      <c r="BJ123" s="121" t="s">
        <v>4808</v>
      </c>
      <c r="BK123" s="121" t="s">
        <v>4808</v>
      </c>
      <c r="BL123" s="121">
        <v>1</v>
      </c>
      <c r="BM123" s="124">
        <v>4.545454545454546</v>
      </c>
      <c r="BN123" s="121">
        <v>2</v>
      </c>
      <c r="BO123" s="124">
        <v>9.090909090909092</v>
      </c>
      <c r="BP123" s="121">
        <v>0</v>
      </c>
      <c r="BQ123" s="124">
        <v>0</v>
      </c>
      <c r="BR123" s="121">
        <v>19</v>
      </c>
      <c r="BS123" s="124">
        <v>86.36363636363636</v>
      </c>
      <c r="BT123" s="121">
        <v>22</v>
      </c>
      <c r="BU123" s="2"/>
      <c r="BV123" s="3"/>
      <c r="BW123" s="3"/>
      <c r="BX123" s="3"/>
      <c r="BY123" s="3"/>
    </row>
    <row r="124" spans="1:77" ht="41.45" customHeight="1">
      <c r="A124" s="64" t="s">
        <v>379</v>
      </c>
      <c r="C124" s="65"/>
      <c r="D124" s="65" t="s">
        <v>64</v>
      </c>
      <c r="E124" s="66">
        <v>162.22355591265625</v>
      </c>
      <c r="F124" s="68">
        <v>99.99949192423425</v>
      </c>
      <c r="G124" s="100" t="s">
        <v>1161</v>
      </c>
      <c r="H124" s="65"/>
      <c r="I124" s="69" t="s">
        <v>379</v>
      </c>
      <c r="J124" s="70"/>
      <c r="K124" s="70"/>
      <c r="L124" s="69" t="s">
        <v>3738</v>
      </c>
      <c r="M124" s="73">
        <v>1.16932471686718</v>
      </c>
      <c r="N124" s="74">
        <v>3714.959716796875</v>
      </c>
      <c r="O124" s="74">
        <v>7940.11572265625</v>
      </c>
      <c r="P124" s="75"/>
      <c r="Q124" s="76"/>
      <c r="R124" s="76"/>
      <c r="S124" s="86"/>
      <c r="T124" s="48">
        <v>1</v>
      </c>
      <c r="U124" s="48">
        <v>2</v>
      </c>
      <c r="V124" s="49">
        <v>48</v>
      </c>
      <c r="W124" s="49">
        <v>0.04</v>
      </c>
      <c r="X124" s="49">
        <v>0</v>
      </c>
      <c r="Y124" s="49">
        <v>1.189247</v>
      </c>
      <c r="Z124" s="49">
        <v>0.16666666666666666</v>
      </c>
      <c r="AA124" s="49">
        <v>0</v>
      </c>
      <c r="AB124" s="71">
        <v>124</v>
      </c>
      <c r="AC124" s="71"/>
      <c r="AD124" s="72"/>
      <c r="AE124" s="78" t="s">
        <v>2024</v>
      </c>
      <c r="AF124" s="78">
        <v>142</v>
      </c>
      <c r="AG124" s="78">
        <v>1015</v>
      </c>
      <c r="AH124" s="78">
        <v>8321</v>
      </c>
      <c r="AI124" s="78">
        <v>5950</v>
      </c>
      <c r="AJ124" s="78"/>
      <c r="AK124" s="78" t="s">
        <v>2324</v>
      </c>
      <c r="AL124" s="78" t="s">
        <v>1848</v>
      </c>
      <c r="AM124" s="78"/>
      <c r="AN124" s="78"/>
      <c r="AO124" s="80">
        <v>43014.54898148148</v>
      </c>
      <c r="AP124" s="78"/>
      <c r="AQ124" s="78" t="b">
        <v>1</v>
      </c>
      <c r="AR124" s="78" t="b">
        <v>0</v>
      </c>
      <c r="AS124" s="78" t="b">
        <v>0</v>
      </c>
      <c r="AT124" s="78" t="s">
        <v>1797</v>
      </c>
      <c r="AU124" s="78">
        <v>7</v>
      </c>
      <c r="AV124" s="78"/>
      <c r="AW124" s="78" t="b">
        <v>0</v>
      </c>
      <c r="AX124" s="78" t="s">
        <v>3300</v>
      </c>
      <c r="AY124" s="83" t="s">
        <v>3422</v>
      </c>
      <c r="AZ124" s="78" t="s">
        <v>66</v>
      </c>
      <c r="BA124" s="78" t="str">
        <f>REPLACE(INDEX(GroupVertices[Group],MATCH(Vertices[[#This Row],[Vertex]],GroupVertices[Vertex],0)),1,1,"")</f>
        <v>3</v>
      </c>
      <c r="BB124" s="48"/>
      <c r="BC124" s="48"/>
      <c r="BD124" s="48"/>
      <c r="BE124" s="48"/>
      <c r="BF124" s="48"/>
      <c r="BG124" s="48"/>
      <c r="BH124" s="121" t="s">
        <v>4611</v>
      </c>
      <c r="BI124" s="121" t="s">
        <v>4611</v>
      </c>
      <c r="BJ124" s="121" t="s">
        <v>4809</v>
      </c>
      <c r="BK124" s="121" t="s">
        <v>4809</v>
      </c>
      <c r="BL124" s="121">
        <v>1</v>
      </c>
      <c r="BM124" s="124">
        <v>4.166666666666667</v>
      </c>
      <c r="BN124" s="121">
        <v>2</v>
      </c>
      <c r="BO124" s="124">
        <v>8.333333333333334</v>
      </c>
      <c r="BP124" s="121">
        <v>0</v>
      </c>
      <c r="BQ124" s="124">
        <v>0</v>
      </c>
      <c r="BR124" s="121">
        <v>21</v>
      </c>
      <c r="BS124" s="124">
        <v>87.5</v>
      </c>
      <c r="BT124" s="121">
        <v>24</v>
      </c>
      <c r="BU124" s="2"/>
      <c r="BV124" s="3"/>
      <c r="BW124" s="3"/>
      <c r="BX124" s="3"/>
      <c r="BY124" s="3"/>
    </row>
    <row r="125" spans="1:77" ht="41.45" customHeight="1">
      <c r="A125" s="64" t="s">
        <v>297</v>
      </c>
      <c r="C125" s="65"/>
      <c r="D125" s="65" t="s">
        <v>64</v>
      </c>
      <c r="E125" s="66">
        <v>162.50046540604507</v>
      </c>
      <c r="F125" s="68">
        <v>99.99886259172754</v>
      </c>
      <c r="G125" s="100" t="s">
        <v>1093</v>
      </c>
      <c r="H125" s="65"/>
      <c r="I125" s="69" t="s">
        <v>297</v>
      </c>
      <c r="J125" s="70"/>
      <c r="K125" s="70"/>
      <c r="L125" s="69" t="s">
        <v>3739</v>
      </c>
      <c r="M125" s="73">
        <v>1.379060263598125</v>
      </c>
      <c r="N125" s="74">
        <v>9056.923828125</v>
      </c>
      <c r="O125" s="74">
        <v>2479.163818359375</v>
      </c>
      <c r="P125" s="75"/>
      <c r="Q125" s="76"/>
      <c r="R125" s="76"/>
      <c r="S125" s="86"/>
      <c r="T125" s="48">
        <v>0</v>
      </c>
      <c r="U125" s="48">
        <v>1</v>
      </c>
      <c r="V125" s="49">
        <v>0</v>
      </c>
      <c r="W125" s="49">
        <v>1</v>
      </c>
      <c r="X125" s="49">
        <v>0</v>
      </c>
      <c r="Y125" s="49">
        <v>0.701753</v>
      </c>
      <c r="Z125" s="49">
        <v>0</v>
      </c>
      <c r="AA125" s="49">
        <v>0</v>
      </c>
      <c r="AB125" s="71">
        <v>125</v>
      </c>
      <c r="AC125" s="71"/>
      <c r="AD125" s="72"/>
      <c r="AE125" s="78" t="s">
        <v>2025</v>
      </c>
      <c r="AF125" s="78">
        <v>3022</v>
      </c>
      <c r="AG125" s="78">
        <v>2271</v>
      </c>
      <c r="AH125" s="78">
        <v>70136</v>
      </c>
      <c r="AI125" s="78">
        <v>30066</v>
      </c>
      <c r="AJ125" s="78"/>
      <c r="AK125" s="78" t="s">
        <v>2325</v>
      </c>
      <c r="AL125" s="78" t="s">
        <v>2578</v>
      </c>
      <c r="AM125" s="78"/>
      <c r="AN125" s="78"/>
      <c r="AO125" s="80">
        <v>40998.46840277778</v>
      </c>
      <c r="AP125" s="83" t="s">
        <v>2989</v>
      </c>
      <c r="AQ125" s="78" t="b">
        <v>1</v>
      </c>
      <c r="AR125" s="78" t="b">
        <v>0</v>
      </c>
      <c r="AS125" s="78" t="b">
        <v>1</v>
      </c>
      <c r="AT125" s="78" t="s">
        <v>1797</v>
      </c>
      <c r="AU125" s="78">
        <v>40</v>
      </c>
      <c r="AV125" s="83" t="s">
        <v>3158</v>
      </c>
      <c r="AW125" s="78" t="b">
        <v>0</v>
      </c>
      <c r="AX125" s="78" t="s">
        <v>3300</v>
      </c>
      <c r="AY125" s="83" t="s">
        <v>3423</v>
      </c>
      <c r="AZ125" s="78" t="s">
        <v>66</v>
      </c>
      <c r="BA125" s="78" t="str">
        <f>REPLACE(INDEX(GroupVertices[Group],MATCH(Vertices[[#This Row],[Vertex]],GroupVertices[Vertex],0)),1,1,"")</f>
        <v>53</v>
      </c>
      <c r="BB125" s="48"/>
      <c r="BC125" s="48"/>
      <c r="BD125" s="48"/>
      <c r="BE125" s="48"/>
      <c r="BF125" s="48"/>
      <c r="BG125" s="48"/>
      <c r="BH125" s="121" t="s">
        <v>4612</v>
      </c>
      <c r="BI125" s="121" t="s">
        <v>4612</v>
      </c>
      <c r="BJ125" s="121" t="s">
        <v>4810</v>
      </c>
      <c r="BK125" s="121" t="s">
        <v>4810</v>
      </c>
      <c r="BL125" s="121">
        <v>0</v>
      </c>
      <c r="BM125" s="124">
        <v>0</v>
      </c>
      <c r="BN125" s="121">
        <v>1</v>
      </c>
      <c r="BO125" s="124">
        <v>5</v>
      </c>
      <c r="BP125" s="121">
        <v>0</v>
      </c>
      <c r="BQ125" s="124">
        <v>0</v>
      </c>
      <c r="BR125" s="121">
        <v>19</v>
      </c>
      <c r="BS125" s="124">
        <v>95</v>
      </c>
      <c r="BT125" s="121">
        <v>20</v>
      </c>
      <c r="BU125" s="2"/>
      <c r="BV125" s="3"/>
      <c r="BW125" s="3"/>
      <c r="BX125" s="3"/>
      <c r="BY125" s="3"/>
    </row>
    <row r="126" spans="1:77" ht="41.45" customHeight="1">
      <c r="A126" s="64" t="s">
        <v>331</v>
      </c>
      <c r="C126" s="65"/>
      <c r="D126" s="65" t="s">
        <v>64</v>
      </c>
      <c r="E126" s="66">
        <v>162.71387972897531</v>
      </c>
      <c r="F126" s="68">
        <v>99.9983775647638</v>
      </c>
      <c r="G126" s="100" t="s">
        <v>1118</v>
      </c>
      <c r="H126" s="65"/>
      <c r="I126" s="69" t="s">
        <v>331</v>
      </c>
      <c r="J126" s="70"/>
      <c r="K126" s="70"/>
      <c r="L126" s="69" t="s">
        <v>3740</v>
      </c>
      <c r="M126" s="73">
        <v>1.5407035830531846</v>
      </c>
      <c r="N126" s="74">
        <v>9056.923828125</v>
      </c>
      <c r="O126" s="74">
        <v>2120.376220703125</v>
      </c>
      <c r="P126" s="75"/>
      <c r="Q126" s="76"/>
      <c r="R126" s="76"/>
      <c r="S126" s="86"/>
      <c r="T126" s="48">
        <v>2</v>
      </c>
      <c r="U126" s="48">
        <v>1</v>
      </c>
      <c r="V126" s="49">
        <v>0</v>
      </c>
      <c r="W126" s="49">
        <v>1</v>
      </c>
      <c r="X126" s="49">
        <v>0</v>
      </c>
      <c r="Y126" s="49">
        <v>1.298243</v>
      </c>
      <c r="Z126" s="49">
        <v>0</v>
      </c>
      <c r="AA126" s="49">
        <v>0</v>
      </c>
      <c r="AB126" s="71">
        <v>126</v>
      </c>
      <c r="AC126" s="71"/>
      <c r="AD126" s="72"/>
      <c r="AE126" s="78" t="s">
        <v>2026</v>
      </c>
      <c r="AF126" s="78">
        <v>1579</v>
      </c>
      <c r="AG126" s="78">
        <v>3239</v>
      </c>
      <c r="AH126" s="78">
        <v>73844</v>
      </c>
      <c r="AI126" s="78">
        <v>6465</v>
      </c>
      <c r="AJ126" s="78"/>
      <c r="AK126" s="78" t="s">
        <v>2326</v>
      </c>
      <c r="AL126" s="78" t="s">
        <v>2579</v>
      </c>
      <c r="AM126" s="83" t="s">
        <v>2772</v>
      </c>
      <c r="AN126" s="78"/>
      <c r="AO126" s="80">
        <v>41148.37924768519</v>
      </c>
      <c r="AP126" s="83" t="s">
        <v>2990</v>
      </c>
      <c r="AQ126" s="78" t="b">
        <v>0</v>
      </c>
      <c r="AR126" s="78" t="b">
        <v>0</v>
      </c>
      <c r="AS126" s="78" t="b">
        <v>0</v>
      </c>
      <c r="AT126" s="78" t="s">
        <v>1797</v>
      </c>
      <c r="AU126" s="78">
        <v>68</v>
      </c>
      <c r="AV126" s="83" t="s">
        <v>3162</v>
      </c>
      <c r="AW126" s="78" t="b">
        <v>0</v>
      </c>
      <c r="AX126" s="78" t="s">
        <v>3300</v>
      </c>
      <c r="AY126" s="83" t="s">
        <v>3424</v>
      </c>
      <c r="AZ126" s="78" t="s">
        <v>66</v>
      </c>
      <c r="BA126" s="78" t="str">
        <f>REPLACE(INDEX(GroupVertices[Group],MATCH(Vertices[[#This Row],[Vertex]],GroupVertices[Vertex],0)),1,1,"")</f>
        <v>53</v>
      </c>
      <c r="BB126" s="48" t="s">
        <v>4510</v>
      </c>
      <c r="BC126" s="48" t="s">
        <v>4510</v>
      </c>
      <c r="BD126" s="48" t="s">
        <v>896</v>
      </c>
      <c r="BE126" s="48" t="s">
        <v>896</v>
      </c>
      <c r="BF126" s="48"/>
      <c r="BG126" s="48"/>
      <c r="BH126" s="121" t="s">
        <v>4613</v>
      </c>
      <c r="BI126" s="121" t="s">
        <v>4728</v>
      </c>
      <c r="BJ126" s="121" t="s">
        <v>4811</v>
      </c>
      <c r="BK126" s="121" t="s">
        <v>4811</v>
      </c>
      <c r="BL126" s="121">
        <v>4</v>
      </c>
      <c r="BM126" s="124">
        <v>4.2105263157894735</v>
      </c>
      <c r="BN126" s="121">
        <v>5</v>
      </c>
      <c r="BO126" s="124">
        <v>5.2631578947368425</v>
      </c>
      <c r="BP126" s="121">
        <v>0</v>
      </c>
      <c r="BQ126" s="124">
        <v>0</v>
      </c>
      <c r="BR126" s="121">
        <v>86</v>
      </c>
      <c r="BS126" s="124">
        <v>90.52631578947368</v>
      </c>
      <c r="BT126" s="121">
        <v>95</v>
      </c>
      <c r="BU126" s="2"/>
      <c r="BV126" s="3"/>
      <c r="BW126" s="3"/>
      <c r="BX126" s="3"/>
      <c r="BY126" s="3"/>
    </row>
    <row r="127" spans="1:77" ht="41.45" customHeight="1">
      <c r="A127" s="64" t="s">
        <v>298</v>
      </c>
      <c r="C127" s="65"/>
      <c r="D127" s="65" t="s">
        <v>64</v>
      </c>
      <c r="E127" s="66">
        <v>162.04850325521141</v>
      </c>
      <c r="F127" s="68">
        <v>99.99988976659914</v>
      </c>
      <c r="G127" s="100" t="s">
        <v>1094</v>
      </c>
      <c r="H127" s="65"/>
      <c r="I127" s="69" t="s">
        <v>298</v>
      </c>
      <c r="J127" s="70"/>
      <c r="K127" s="70"/>
      <c r="L127" s="69" t="s">
        <v>3741</v>
      </c>
      <c r="M127" s="73">
        <v>1.036737118057968</v>
      </c>
      <c r="N127" s="74">
        <v>2722.739013671875</v>
      </c>
      <c r="O127" s="74">
        <v>8047.32421875</v>
      </c>
      <c r="P127" s="75"/>
      <c r="Q127" s="76"/>
      <c r="R127" s="76"/>
      <c r="S127" s="86"/>
      <c r="T127" s="48">
        <v>1</v>
      </c>
      <c r="U127" s="48">
        <v>1</v>
      </c>
      <c r="V127" s="49">
        <v>0</v>
      </c>
      <c r="W127" s="49">
        <v>0</v>
      </c>
      <c r="X127" s="49">
        <v>0</v>
      </c>
      <c r="Y127" s="49">
        <v>0.999998</v>
      </c>
      <c r="Z127" s="49">
        <v>0</v>
      </c>
      <c r="AA127" s="49" t="s">
        <v>5414</v>
      </c>
      <c r="AB127" s="71">
        <v>127</v>
      </c>
      <c r="AC127" s="71"/>
      <c r="AD127" s="72"/>
      <c r="AE127" s="78" t="s">
        <v>298</v>
      </c>
      <c r="AF127" s="78">
        <v>1318</v>
      </c>
      <c r="AG127" s="78">
        <v>221</v>
      </c>
      <c r="AH127" s="78">
        <v>2936</v>
      </c>
      <c r="AI127" s="78">
        <v>5</v>
      </c>
      <c r="AJ127" s="78"/>
      <c r="AK127" s="78"/>
      <c r="AL127" s="78" t="s">
        <v>2580</v>
      </c>
      <c r="AM127" s="83" t="s">
        <v>2773</v>
      </c>
      <c r="AN127" s="78"/>
      <c r="AO127" s="80">
        <v>39716.95416666667</v>
      </c>
      <c r="AP127" s="78"/>
      <c r="AQ127" s="78" t="b">
        <v>1</v>
      </c>
      <c r="AR127" s="78" t="b">
        <v>0</v>
      </c>
      <c r="AS127" s="78" t="b">
        <v>0</v>
      </c>
      <c r="AT127" s="78" t="s">
        <v>1797</v>
      </c>
      <c r="AU127" s="78">
        <v>2</v>
      </c>
      <c r="AV127" s="83" t="s">
        <v>3158</v>
      </c>
      <c r="AW127" s="78" t="b">
        <v>0</v>
      </c>
      <c r="AX127" s="78" t="s">
        <v>3300</v>
      </c>
      <c r="AY127" s="83" t="s">
        <v>3425</v>
      </c>
      <c r="AZ127" s="78" t="s">
        <v>66</v>
      </c>
      <c r="BA127" s="78" t="str">
        <f>REPLACE(INDEX(GroupVertices[Group],MATCH(Vertices[[#This Row],[Vertex]],GroupVertices[Vertex],0)),1,1,"")</f>
        <v>1</v>
      </c>
      <c r="BB127" s="48" t="s">
        <v>791</v>
      </c>
      <c r="BC127" s="48" t="s">
        <v>791</v>
      </c>
      <c r="BD127" s="48" t="s">
        <v>885</v>
      </c>
      <c r="BE127" s="48" t="s">
        <v>885</v>
      </c>
      <c r="BF127" s="48"/>
      <c r="BG127" s="48"/>
      <c r="BH127" s="121" t="s">
        <v>4614</v>
      </c>
      <c r="BI127" s="121" t="s">
        <v>4729</v>
      </c>
      <c r="BJ127" s="121" t="s">
        <v>4812</v>
      </c>
      <c r="BK127" s="121" t="s">
        <v>4917</v>
      </c>
      <c r="BL127" s="121">
        <v>0</v>
      </c>
      <c r="BM127" s="124">
        <v>0</v>
      </c>
      <c r="BN127" s="121">
        <v>2</v>
      </c>
      <c r="BO127" s="124">
        <v>10</v>
      </c>
      <c r="BP127" s="121">
        <v>0</v>
      </c>
      <c r="BQ127" s="124">
        <v>0</v>
      </c>
      <c r="BR127" s="121">
        <v>18</v>
      </c>
      <c r="BS127" s="124">
        <v>90</v>
      </c>
      <c r="BT127" s="121">
        <v>20</v>
      </c>
      <c r="BU127" s="2"/>
      <c r="BV127" s="3"/>
      <c r="BW127" s="3"/>
      <c r="BX127" s="3"/>
      <c r="BY127" s="3"/>
    </row>
    <row r="128" spans="1:77" ht="41.45" customHeight="1">
      <c r="A128" s="64" t="s">
        <v>299</v>
      </c>
      <c r="C128" s="65"/>
      <c r="D128" s="65" t="s">
        <v>64</v>
      </c>
      <c r="E128" s="66">
        <v>162.7028562618818</v>
      </c>
      <c r="F128" s="68">
        <v>99.99840261780945</v>
      </c>
      <c r="G128" s="100" t="s">
        <v>1095</v>
      </c>
      <c r="H128" s="65"/>
      <c r="I128" s="69" t="s">
        <v>299</v>
      </c>
      <c r="J128" s="70"/>
      <c r="K128" s="70"/>
      <c r="L128" s="69" t="s">
        <v>3742</v>
      </c>
      <c r="M128" s="73">
        <v>1.5323542380400101</v>
      </c>
      <c r="N128" s="74">
        <v>2333.842529296875</v>
      </c>
      <c r="O128" s="74">
        <v>5489.29052734375</v>
      </c>
      <c r="P128" s="75"/>
      <c r="Q128" s="76"/>
      <c r="R128" s="76"/>
      <c r="S128" s="86"/>
      <c r="T128" s="48">
        <v>1</v>
      </c>
      <c r="U128" s="48">
        <v>1</v>
      </c>
      <c r="V128" s="49">
        <v>0</v>
      </c>
      <c r="W128" s="49">
        <v>0</v>
      </c>
      <c r="X128" s="49">
        <v>0</v>
      </c>
      <c r="Y128" s="49">
        <v>0.999998</v>
      </c>
      <c r="Z128" s="49">
        <v>0</v>
      </c>
      <c r="AA128" s="49" t="s">
        <v>5414</v>
      </c>
      <c r="AB128" s="71">
        <v>128</v>
      </c>
      <c r="AC128" s="71"/>
      <c r="AD128" s="72"/>
      <c r="AE128" s="78" t="s">
        <v>1828</v>
      </c>
      <c r="AF128" s="78">
        <v>1</v>
      </c>
      <c r="AG128" s="78">
        <v>3189</v>
      </c>
      <c r="AH128" s="78">
        <v>444359</v>
      </c>
      <c r="AI128" s="78">
        <v>0</v>
      </c>
      <c r="AJ128" s="78"/>
      <c r="AK128" s="78" t="s">
        <v>2327</v>
      </c>
      <c r="AL128" s="78" t="s">
        <v>1851</v>
      </c>
      <c r="AM128" s="83" t="s">
        <v>2774</v>
      </c>
      <c r="AN128" s="78"/>
      <c r="AO128" s="80">
        <v>40033.59496527778</v>
      </c>
      <c r="AP128" s="78"/>
      <c r="AQ128" s="78" t="b">
        <v>0</v>
      </c>
      <c r="AR128" s="78" t="b">
        <v>0</v>
      </c>
      <c r="AS128" s="78" t="b">
        <v>0</v>
      </c>
      <c r="AT128" s="78" t="s">
        <v>1797</v>
      </c>
      <c r="AU128" s="78">
        <v>237</v>
      </c>
      <c r="AV128" s="83" t="s">
        <v>3158</v>
      </c>
      <c r="AW128" s="78" t="b">
        <v>0</v>
      </c>
      <c r="AX128" s="78" t="s">
        <v>3300</v>
      </c>
      <c r="AY128" s="83" t="s">
        <v>3426</v>
      </c>
      <c r="AZ128" s="78" t="s">
        <v>66</v>
      </c>
      <c r="BA128" s="78" t="str">
        <f>REPLACE(INDEX(GroupVertices[Group],MATCH(Vertices[[#This Row],[Vertex]],GroupVertices[Vertex],0)),1,1,"")</f>
        <v>1</v>
      </c>
      <c r="BB128" s="48" t="s">
        <v>792</v>
      </c>
      <c r="BC128" s="48" t="s">
        <v>792</v>
      </c>
      <c r="BD128" s="48" t="s">
        <v>885</v>
      </c>
      <c r="BE128" s="48" t="s">
        <v>885</v>
      </c>
      <c r="BF128" s="48"/>
      <c r="BG128" s="48"/>
      <c r="BH128" s="121" t="s">
        <v>4615</v>
      </c>
      <c r="BI128" s="121" t="s">
        <v>4615</v>
      </c>
      <c r="BJ128" s="121" t="s">
        <v>4813</v>
      </c>
      <c r="BK128" s="121" t="s">
        <v>4813</v>
      </c>
      <c r="BL128" s="121">
        <v>0</v>
      </c>
      <c r="BM128" s="124">
        <v>0</v>
      </c>
      <c r="BN128" s="121">
        <v>1</v>
      </c>
      <c r="BO128" s="124">
        <v>8.333333333333334</v>
      </c>
      <c r="BP128" s="121">
        <v>0</v>
      </c>
      <c r="BQ128" s="124">
        <v>0</v>
      </c>
      <c r="BR128" s="121">
        <v>11</v>
      </c>
      <c r="BS128" s="124">
        <v>91.66666666666667</v>
      </c>
      <c r="BT128" s="121">
        <v>12</v>
      </c>
      <c r="BU128" s="2"/>
      <c r="BV128" s="3"/>
      <c r="BW128" s="3"/>
      <c r="BX128" s="3"/>
      <c r="BY128" s="3"/>
    </row>
    <row r="129" spans="1:77" ht="41.45" customHeight="1">
      <c r="A129" s="64" t="s">
        <v>300</v>
      </c>
      <c r="C129" s="65"/>
      <c r="D129" s="65" t="s">
        <v>64</v>
      </c>
      <c r="E129" s="66">
        <v>162.1053843454139</v>
      </c>
      <c r="F129" s="68">
        <v>99.9997604928836</v>
      </c>
      <c r="G129" s="100" t="s">
        <v>3222</v>
      </c>
      <c r="H129" s="65"/>
      <c r="I129" s="69" t="s">
        <v>300</v>
      </c>
      <c r="J129" s="70"/>
      <c r="K129" s="70"/>
      <c r="L129" s="69" t="s">
        <v>3743</v>
      </c>
      <c r="M129" s="73">
        <v>1.079819738325949</v>
      </c>
      <c r="N129" s="74">
        <v>389.3604736328125</v>
      </c>
      <c r="O129" s="74">
        <v>6768.30712890625</v>
      </c>
      <c r="P129" s="75"/>
      <c r="Q129" s="76"/>
      <c r="R129" s="76"/>
      <c r="S129" s="86"/>
      <c r="T129" s="48">
        <v>1</v>
      </c>
      <c r="U129" s="48">
        <v>1</v>
      </c>
      <c r="V129" s="49">
        <v>0</v>
      </c>
      <c r="W129" s="49">
        <v>0</v>
      </c>
      <c r="X129" s="49">
        <v>0</v>
      </c>
      <c r="Y129" s="49">
        <v>0.999998</v>
      </c>
      <c r="Z129" s="49">
        <v>0</v>
      </c>
      <c r="AA129" s="49" t="s">
        <v>5414</v>
      </c>
      <c r="AB129" s="71">
        <v>129</v>
      </c>
      <c r="AC129" s="71"/>
      <c r="AD129" s="72"/>
      <c r="AE129" s="78" t="s">
        <v>2027</v>
      </c>
      <c r="AF129" s="78">
        <v>475</v>
      </c>
      <c r="AG129" s="78">
        <v>479</v>
      </c>
      <c r="AH129" s="78">
        <v>205</v>
      </c>
      <c r="AI129" s="78">
        <v>941</v>
      </c>
      <c r="AJ129" s="78"/>
      <c r="AK129" s="78" t="s">
        <v>2328</v>
      </c>
      <c r="AL129" s="78" t="s">
        <v>2524</v>
      </c>
      <c r="AM129" s="83" t="s">
        <v>2775</v>
      </c>
      <c r="AN129" s="78"/>
      <c r="AO129" s="80">
        <v>40813.84645833333</v>
      </c>
      <c r="AP129" s="83" t="s">
        <v>2991</v>
      </c>
      <c r="AQ129" s="78" t="b">
        <v>1</v>
      </c>
      <c r="AR129" s="78" t="b">
        <v>0</v>
      </c>
      <c r="AS129" s="78" t="b">
        <v>0</v>
      </c>
      <c r="AT129" s="78" t="s">
        <v>1797</v>
      </c>
      <c r="AU129" s="78">
        <v>2</v>
      </c>
      <c r="AV129" s="83" t="s">
        <v>3158</v>
      </c>
      <c r="AW129" s="78" t="b">
        <v>0</v>
      </c>
      <c r="AX129" s="78" t="s">
        <v>3300</v>
      </c>
      <c r="AY129" s="83" t="s">
        <v>3427</v>
      </c>
      <c r="AZ129" s="78" t="s">
        <v>66</v>
      </c>
      <c r="BA129" s="78" t="str">
        <f>REPLACE(INDEX(GroupVertices[Group],MATCH(Vertices[[#This Row],[Vertex]],GroupVertices[Vertex],0)),1,1,"")</f>
        <v>1</v>
      </c>
      <c r="BB129" s="48" t="s">
        <v>793</v>
      </c>
      <c r="BC129" s="48" t="s">
        <v>793</v>
      </c>
      <c r="BD129" s="48" t="s">
        <v>853</v>
      </c>
      <c r="BE129" s="48" t="s">
        <v>853</v>
      </c>
      <c r="BF129" s="48" t="s">
        <v>4533</v>
      </c>
      <c r="BG129" s="48" t="s">
        <v>4533</v>
      </c>
      <c r="BH129" s="121" t="s">
        <v>4616</v>
      </c>
      <c r="BI129" s="121" t="s">
        <v>4616</v>
      </c>
      <c r="BJ129" s="121" t="s">
        <v>4814</v>
      </c>
      <c r="BK129" s="121" t="s">
        <v>4814</v>
      </c>
      <c r="BL129" s="121">
        <v>0</v>
      </c>
      <c r="BM129" s="124">
        <v>0</v>
      </c>
      <c r="BN129" s="121">
        <v>1</v>
      </c>
      <c r="BO129" s="124">
        <v>3.3333333333333335</v>
      </c>
      <c r="BP129" s="121">
        <v>0</v>
      </c>
      <c r="BQ129" s="124">
        <v>0</v>
      </c>
      <c r="BR129" s="121">
        <v>29</v>
      </c>
      <c r="BS129" s="124">
        <v>96.66666666666667</v>
      </c>
      <c r="BT129" s="121">
        <v>30</v>
      </c>
      <c r="BU129" s="2"/>
      <c r="BV129" s="3"/>
      <c r="BW129" s="3"/>
      <c r="BX129" s="3"/>
      <c r="BY129" s="3"/>
    </row>
    <row r="130" spans="1:77" ht="41.45" customHeight="1">
      <c r="A130" s="64" t="s">
        <v>302</v>
      </c>
      <c r="C130" s="65"/>
      <c r="D130" s="65" t="s">
        <v>64</v>
      </c>
      <c r="E130" s="66">
        <v>162.10494340673014</v>
      </c>
      <c r="F130" s="68">
        <v>99.99976149500543</v>
      </c>
      <c r="G130" s="100" t="s">
        <v>1096</v>
      </c>
      <c r="H130" s="65"/>
      <c r="I130" s="69" t="s">
        <v>302</v>
      </c>
      <c r="J130" s="70"/>
      <c r="K130" s="70"/>
      <c r="L130" s="69" t="s">
        <v>3744</v>
      </c>
      <c r="M130" s="73">
        <v>1.0794857645254219</v>
      </c>
      <c r="N130" s="74">
        <v>4002.19873046875</v>
      </c>
      <c r="O130" s="74">
        <v>5212.03173828125</v>
      </c>
      <c r="P130" s="75"/>
      <c r="Q130" s="76"/>
      <c r="R130" s="76"/>
      <c r="S130" s="86"/>
      <c r="T130" s="48">
        <v>0</v>
      </c>
      <c r="U130" s="48">
        <v>1</v>
      </c>
      <c r="V130" s="49">
        <v>0</v>
      </c>
      <c r="W130" s="49">
        <v>0.076923</v>
      </c>
      <c r="X130" s="49">
        <v>0</v>
      </c>
      <c r="Y130" s="49">
        <v>0.573476</v>
      </c>
      <c r="Z130" s="49">
        <v>0</v>
      </c>
      <c r="AA130" s="49">
        <v>0</v>
      </c>
      <c r="AB130" s="71">
        <v>130</v>
      </c>
      <c r="AC130" s="71"/>
      <c r="AD130" s="72"/>
      <c r="AE130" s="78" t="s">
        <v>2028</v>
      </c>
      <c r="AF130" s="78">
        <v>678</v>
      </c>
      <c r="AG130" s="78">
        <v>477</v>
      </c>
      <c r="AH130" s="78">
        <v>23815</v>
      </c>
      <c r="AI130" s="78">
        <v>39287</v>
      </c>
      <c r="AJ130" s="78"/>
      <c r="AK130" s="78" t="s">
        <v>2329</v>
      </c>
      <c r="AL130" s="78" t="s">
        <v>2571</v>
      </c>
      <c r="AM130" s="78"/>
      <c r="AN130" s="78"/>
      <c r="AO130" s="80">
        <v>42101.769108796296</v>
      </c>
      <c r="AP130" s="83" t="s">
        <v>2992</v>
      </c>
      <c r="AQ130" s="78" t="b">
        <v>0</v>
      </c>
      <c r="AR130" s="78" t="b">
        <v>0</v>
      </c>
      <c r="AS130" s="78" t="b">
        <v>0</v>
      </c>
      <c r="AT130" s="78" t="s">
        <v>1797</v>
      </c>
      <c r="AU130" s="78">
        <v>21</v>
      </c>
      <c r="AV130" s="83" t="s">
        <v>3158</v>
      </c>
      <c r="AW130" s="78" t="b">
        <v>0</v>
      </c>
      <c r="AX130" s="78" t="s">
        <v>3300</v>
      </c>
      <c r="AY130" s="83" t="s">
        <v>3428</v>
      </c>
      <c r="AZ130" s="78" t="s">
        <v>66</v>
      </c>
      <c r="BA130" s="78" t="str">
        <f>REPLACE(INDEX(GroupVertices[Group],MATCH(Vertices[[#This Row],[Vertex]],GroupVertices[Vertex],0)),1,1,"")</f>
        <v>5</v>
      </c>
      <c r="BB130" s="48"/>
      <c r="BC130" s="48"/>
      <c r="BD130" s="48"/>
      <c r="BE130" s="48"/>
      <c r="BF130" s="48"/>
      <c r="BG130" s="48"/>
      <c r="BH130" s="121" t="s">
        <v>4542</v>
      </c>
      <c r="BI130" s="121" t="s">
        <v>4542</v>
      </c>
      <c r="BJ130" s="121" t="s">
        <v>4747</v>
      </c>
      <c r="BK130" s="121" t="s">
        <v>4747</v>
      </c>
      <c r="BL130" s="121">
        <v>1</v>
      </c>
      <c r="BM130" s="124">
        <v>4.3478260869565215</v>
      </c>
      <c r="BN130" s="121">
        <v>1</v>
      </c>
      <c r="BO130" s="124">
        <v>4.3478260869565215</v>
      </c>
      <c r="BP130" s="121">
        <v>0</v>
      </c>
      <c r="BQ130" s="124">
        <v>0</v>
      </c>
      <c r="BR130" s="121">
        <v>21</v>
      </c>
      <c r="BS130" s="124">
        <v>91.30434782608695</v>
      </c>
      <c r="BT130" s="121">
        <v>23</v>
      </c>
      <c r="BU130" s="2"/>
      <c r="BV130" s="3"/>
      <c r="BW130" s="3"/>
      <c r="BX130" s="3"/>
      <c r="BY130" s="3"/>
    </row>
    <row r="131" spans="1:77" ht="41.45" customHeight="1">
      <c r="A131" s="64" t="s">
        <v>303</v>
      </c>
      <c r="C131" s="65"/>
      <c r="D131" s="65" t="s">
        <v>64</v>
      </c>
      <c r="E131" s="66">
        <v>164.59338086841768</v>
      </c>
      <c r="F131" s="68">
        <v>99.9941060204807</v>
      </c>
      <c r="G131" s="100" t="s">
        <v>1097</v>
      </c>
      <c r="H131" s="65"/>
      <c r="I131" s="69" t="s">
        <v>303</v>
      </c>
      <c r="J131" s="70"/>
      <c r="K131" s="70"/>
      <c r="L131" s="69" t="s">
        <v>3745</v>
      </c>
      <c r="M131" s="73">
        <v>2.9642669077994475</v>
      </c>
      <c r="N131" s="74">
        <v>1167.1533203125</v>
      </c>
      <c r="O131" s="74">
        <v>3570.76611328125</v>
      </c>
      <c r="P131" s="75"/>
      <c r="Q131" s="76"/>
      <c r="R131" s="76"/>
      <c r="S131" s="86"/>
      <c r="T131" s="48">
        <v>1</v>
      </c>
      <c r="U131" s="48">
        <v>1</v>
      </c>
      <c r="V131" s="49">
        <v>0</v>
      </c>
      <c r="W131" s="49">
        <v>0</v>
      </c>
      <c r="X131" s="49">
        <v>0</v>
      </c>
      <c r="Y131" s="49">
        <v>0.999998</v>
      </c>
      <c r="Z131" s="49">
        <v>0</v>
      </c>
      <c r="AA131" s="49" t="s">
        <v>5414</v>
      </c>
      <c r="AB131" s="71">
        <v>131</v>
      </c>
      <c r="AC131" s="71"/>
      <c r="AD131" s="72"/>
      <c r="AE131" s="78" t="s">
        <v>2029</v>
      </c>
      <c r="AF131" s="78">
        <v>766</v>
      </c>
      <c r="AG131" s="78">
        <v>11764</v>
      </c>
      <c r="AH131" s="78">
        <v>40209</v>
      </c>
      <c r="AI131" s="78">
        <v>410</v>
      </c>
      <c r="AJ131" s="78"/>
      <c r="AK131" s="78" t="s">
        <v>2330</v>
      </c>
      <c r="AL131" s="78" t="s">
        <v>2581</v>
      </c>
      <c r="AM131" s="83" t="s">
        <v>2776</v>
      </c>
      <c r="AN131" s="78"/>
      <c r="AO131" s="80">
        <v>39280.914085648146</v>
      </c>
      <c r="AP131" s="83" t="s">
        <v>2993</v>
      </c>
      <c r="AQ131" s="78" t="b">
        <v>1</v>
      </c>
      <c r="AR131" s="78" t="b">
        <v>0</v>
      </c>
      <c r="AS131" s="78" t="b">
        <v>1</v>
      </c>
      <c r="AT131" s="78" t="s">
        <v>1797</v>
      </c>
      <c r="AU131" s="78">
        <v>170</v>
      </c>
      <c r="AV131" s="83" t="s">
        <v>3158</v>
      </c>
      <c r="AW131" s="78" t="b">
        <v>0</v>
      </c>
      <c r="AX131" s="78" t="s">
        <v>3300</v>
      </c>
      <c r="AY131" s="83" t="s">
        <v>3429</v>
      </c>
      <c r="AZ131" s="78" t="s">
        <v>66</v>
      </c>
      <c r="BA131" s="78" t="str">
        <f>REPLACE(INDEX(GroupVertices[Group],MATCH(Vertices[[#This Row],[Vertex]],GroupVertices[Vertex],0)),1,1,"")</f>
        <v>1</v>
      </c>
      <c r="BB131" s="48" t="s">
        <v>794</v>
      </c>
      <c r="BC131" s="48" t="s">
        <v>794</v>
      </c>
      <c r="BD131" s="48" t="s">
        <v>886</v>
      </c>
      <c r="BE131" s="48" t="s">
        <v>886</v>
      </c>
      <c r="BF131" s="48"/>
      <c r="BG131" s="48"/>
      <c r="BH131" s="121" t="s">
        <v>4617</v>
      </c>
      <c r="BI131" s="121" t="s">
        <v>4730</v>
      </c>
      <c r="BJ131" s="121" t="s">
        <v>4815</v>
      </c>
      <c r="BK131" s="121" t="s">
        <v>4918</v>
      </c>
      <c r="BL131" s="121">
        <v>2</v>
      </c>
      <c r="BM131" s="124">
        <v>2.816901408450704</v>
      </c>
      <c r="BN131" s="121">
        <v>0</v>
      </c>
      <c r="BO131" s="124">
        <v>0</v>
      </c>
      <c r="BP131" s="121">
        <v>0</v>
      </c>
      <c r="BQ131" s="124">
        <v>0</v>
      </c>
      <c r="BR131" s="121">
        <v>69</v>
      </c>
      <c r="BS131" s="124">
        <v>97.1830985915493</v>
      </c>
      <c r="BT131" s="121">
        <v>71</v>
      </c>
      <c r="BU131" s="2"/>
      <c r="BV131" s="3"/>
      <c r="BW131" s="3"/>
      <c r="BX131" s="3"/>
      <c r="BY131" s="3"/>
    </row>
    <row r="132" spans="1:77" ht="41.45" customHeight="1">
      <c r="A132" s="64" t="s">
        <v>304</v>
      </c>
      <c r="C132" s="65"/>
      <c r="D132" s="65" t="s">
        <v>64</v>
      </c>
      <c r="E132" s="66">
        <v>163.60148929934422</v>
      </c>
      <c r="F132" s="68">
        <v>99.99636029352817</v>
      </c>
      <c r="G132" s="100" t="s">
        <v>3223</v>
      </c>
      <c r="H132" s="65"/>
      <c r="I132" s="69" t="s">
        <v>304</v>
      </c>
      <c r="J132" s="70"/>
      <c r="K132" s="70"/>
      <c r="L132" s="69" t="s">
        <v>3746</v>
      </c>
      <c r="M132" s="73">
        <v>2.2129928435140003</v>
      </c>
      <c r="N132" s="74">
        <v>1556.0496826171875</v>
      </c>
      <c r="O132" s="74">
        <v>4210.27392578125</v>
      </c>
      <c r="P132" s="75"/>
      <c r="Q132" s="76"/>
      <c r="R132" s="76"/>
      <c r="S132" s="86"/>
      <c r="T132" s="48">
        <v>1</v>
      </c>
      <c r="U132" s="48">
        <v>1</v>
      </c>
      <c r="V132" s="49">
        <v>0</v>
      </c>
      <c r="W132" s="49">
        <v>0</v>
      </c>
      <c r="X132" s="49">
        <v>0</v>
      </c>
      <c r="Y132" s="49">
        <v>0.999998</v>
      </c>
      <c r="Z132" s="49">
        <v>0</v>
      </c>
      <c r="AA132" s="49" t="s">
        <v>5414</v>
      </c>
      <c r="AB132" s="71">
        <v>132</v>
      </c>
      <c r="AC132" s="71"/>
      <c r="AD132" s="72"/>
      <c r="AE132" s="78" t="s">
        <v>2030</v>
      </c>
      <c r="AF132" s="78">
        <v>609</v>
      </c>
      <c r="AG132" s="78">
        <v>7265</v>
      </c>
      <c r="AH132" s="78">
        <v>24116</v>
      </c>
      <c r="AI132" s="78">
        <v>197</v>
      </c>
      <c r="AJ132" s="78"/>
      <c r="AK132" s="78" t="s">
        <v>2331</v>
      </c>
      <c r="AL132" s="78" t="s">
        <v>2582</v>
      </c>
      <c r="AM132" s="83" t="s">
        <v>2777</v>
      </c>
      <c r="AN132" s="78"/>
      <c r="AO132" s="80">
        <v>39909.88675925926</v>
      </c>
      <c r="AP132" s="78"/>
      <c r="AQ132" s="78" t="b">
        <v>0</v>
      </c>
      <c r="AR132" s="78" t="b">
        <v>0</v>
      </c>
      <c r="AS132" s="78" t="b">
        <v>1</v>
      </c>
      <c r="AT132" s="78" t="s">
        <v>1797</v>
      </c>
      <c r="AU132" s="78">
        <v>459</v>
      </c>
      <c r="AV132" s="83" t="s">
        <v>3158</v>
      </c>
      <c r="AW132" s="78" t="b">
        <v>0</v>
      </c>
      <c r="AX132" s="78" t="s">
        <v>3300</v>
      </c>
      <c r="AY132" s="83" t="s">
        <v>3430</v>
      </c>
      <c r="AZ132" s="78" t="s">
        <v>66</v>
      </c>
      <c r="BA132" s="78" t="str">
        <f>REPLACE(INDEX(GroupVertices[Group],MATCH(Vertices[[#This Row],[Vertex]],GroupVertices[Vertex],0)),1,1,"")</f>
        <v>1</v>
      </c>
      <c r="BB132" s="48" t="s">
        <v>795</v>
      </c>
      <c r="BC132" s="48" t="s">
        <v>795</v>
      </c>
      <c r="BD132" s="48" t="s">
        <v>887</v>
      </c>
      <c r="BE132" s="48" t="s">
        <v>887</v>
      </c>
      <c r="BF132" s="48" t="s">
        <v>943</v>
      </c>
      <c r="BG132" s="48" t="s">
        <v>4537</v>
      </c>
      <c r="BH132" s="121" t="s">
        <v>4618</v>
      </c>
      <c r="BI132" s="121" t="s">
        <v>4731</v>
      </c>
      <c r="BJ132" s="121" t="s">
        <v>4816</v>
      </c>
      <c r="BK132" s="121" t="s">
        <v>4919</v>
      </c>
      <c r="BL132" s="121">
        <v>0</v>
      </c>
      <c r="BM132" s="124">
        <v>0</v>
      </c>
      <c r="BN132" s="121">
        <v>8</v>
      </c>
      <c r="BO132" s="124">
        <v>8.98876404494382</v>
      </c>
      <c r="BP132" s="121">
        <v>0</v>
      </c>
      <c r="BQ132" s="124">
        <v>0</v>
      </c>
      <c r="BR132" s="121">
        <v>81</v>
      </c>
      <c r="BS132" s="124">
        <v>91.01123595505618</v>
      </c>
      <c r="BT132" s="121">
        <v>89</v>
      </c>
      <c r="BU132" s="2"/>
      <c r="BV132" s="3"/>
      <c r="BW132" s="3"/>
      <c r="BX132" s="3"/>
      <c r="BY132" s="3"/>
    </row>
    <row r="133" spans="1:77" ht="41.45" customHeight="1">
      <c r="A133" s="64" t="s">
        <v>305</v>
      </c>
      <c r="C133" s="65"/>
      <c r="D133" s="65" t="s">
        <v>64</v>
      </c>
      <c r="E133" s="66">
        <v>162.00529126420489</v>
      </c>
      <c r="F133" s="68">
        <v>99.99998797453809</v>
      </c>
      <c r="G133" s="100" t="s">
        <v>1062</v>
      </c>
      <c r="H133" s="65"/>
      <c r="I133" s="69" t="s">
        <v>305</v>
      </c>
      <c r="J133" s="70"/>
      <c r="K133" s="70"/>
      <c r="L133" s="69" t="s">
        <v>3747</v>
      </c>
      <c r="M133" s="73">
        <v>1.0040076856063238</v>
      </c>
      <c r="N133" s="74">
        <v>5243.14013671875</v>
      </c>
      <c r="O133" s="74">
        <v>2476.222900390625</v>
      </c>
      <c r="P133" s="75"/>
      <c r="Q133" s="76"/>
      <c r="R133" s="76"/>
      <c r="S133" s="86"/>
      <c r="T133" s="48">
        <v>0</v>
      </c>
      <c r="U133" s="48">
        <v>2</v>
      </c>
      <c r="V133" s="49">
        <v>2</v>
      </c>
      <c r="W133" s="49">
        <v>0.5</v>
      </c>
      <c r="X133" s="49">
        <v>0</v>
      </c>
      <c r="Y133" s="49">
        <v>1.459457</v>
      </c>
      <c r="Z133" s="49">
        <v>0</v>
      </c>
      <c r="AA133" s="49">
        <v>0</v>
      </c>
      <c r="AB133" s="71">
        <v>133</v>
      </c>
      <c r="AC133" s="71"/>
      <c r="AD133" s="72"/>
      <c r="AE133" s="78" t="s">
        <v>2031</v>
      </c>
      <c r="AF133" s="78">
        <v>34</v>
      </c>
      <c r="AG133" s="78">
        <v>25</v>
      </c>
      <c r="AH133" s="78">
        <v>801</v>
      </c>
      <c r="AI133" s="78">
        <v>497</v>
      </c>
      <c r="AJ133" s="78"/>
      <c r="AK133" s="78"/>
      <c r="AL133" s="78" t="s">
        <v>2583</v>
      </c>
      <c r="AM133" s="78"/>
      <c r="AN133" s="78"/>
      <c r="AO133" s="80">
        <v>42830.074224537035</v>
      </c>
      <c r="AP133" s="78"/>
      <c r="AQ133" s="78" t="b">
        <v>1</v>
      </c>
      <c r="AR133" s="78" t="b">
        <v>1</v>
      </c>
      <c r="AS133" s="78" t="b">
        <v>0</v>
      </c>
      <c r="AT133" s="78" t="s">
        <v>1797</v>
      </c>
      <c r="AU133" s="78">
        <v>0</v>
      </c>
      <c r="AV133" s="78"/>
      <c r="AW133" s="78" t="b">
        <v>0</v>
      </c>
      <c r="AX133" s="78" t="s">
        <v>3300</v>
      </c>
      <c r="AY133" s="83" t="s">
        <v>3431</v>
      </c>
      <c r="AZ133" s="78" t="s">
        <v>66</v>
      </c>
      <c r="BA133" s="78" t="str">
        <f>REPLACE(INDEX(GroupVertices[Group],MATCH(Vertices[[#This Row],[Vertex]],GroupVertices[Vertex],0)),1,1,"")</f>
        <v>32</v>
      </c>
      <c r="BB133" s="48"/>
      <c r="BC133" s="48"/>
      <c r="BD133" s="48"/>
      <c r="BE133" s="48"/>
      <c r="BF133" s="48"/>
      <c r="BG133" s="48"/>
      <c r="BH133" s="121" t="s">
        <v>4619</v>
      </c>
      <c r="BI133" s="121" t="s">
        <v>4619</v>
      </c>
      <c r="BJ133" s="121" t="s">
        <v>4817</v>
      </c>
      <c r="BK133" s="121" t="s">
        <v>4817</v>
      </c>
      <c r="BL133" s="121">
        <v>0</v>
      </c>
      <c r="BM133" s="124">
        <v>0</v>
      </c>
      <c r="BN133" s="121">
        <v>3</v>
      </c>
      <c r="BO133" s="124">
        <v>6</v>
      </c>
      <c r="BP133" s="121">
        <v>0</v>
      </c>
      <c r="BQ133" s="124">
        <v>0</v>
      </c>
      <c r="BR133" s="121">
        <v>47</v>
      </c>
      <c r="BS133" s="124">
        <v>94</v>
      </c>
      <c r="BT133" s="121">
        <v>50</v>
      </c>
      <c r="BU133" s="2"/>
      <c r="BV133" s="3"/>
      <c r="BW133" s="3"/>
      <c r="BX133" s="3"/>
      <c r="BY133" s="3"/>
    </row>
    <row r="134" spans="1:77" ht="41.45" customHeight="1">
      <c r="A134" s="64" t="s">
        <v>470</v>
      </c>
      <c r="C134" s="65"/>
      <c r="D134" s="65" t="s">
        <v>64</v>
      </c>
      <c r="E134" s="66">
        <v>164.62116000549332</v>
      </c>
      <c r="F134" s="68">
        <v>99.99404288680566</v>
      </c>
      <c r="G134" s="100" t="s">
        <v>3224</v>
      </c>
      <c r="H134" s="65"/>
      <c r="I134" s="69" t="s">
        <v>470</v>
      </c>
      <c r="J134" s="70"/>
      <c r="K134" s="70"/>
      <c r="L134" s="69" t="s">
        <v>3748</v>
      </c>
      <c r="M134" s="73">
        <v>2.9853072572326473</v>
      </c>
      <c r="N134" s="74">
        <v>5243.14013671875</v>
      </c>
      <c r="O134" s="74">
        <v>1970.3912353515625</v>
      </c>
      <c r="P134" s="75"/>
      <c r="Q134" s="76"/>
      <c r="R134" s="76"/>
      <c r="S134" s="86"/>
      <c r="T134" s="48">
        <v>1</v>
      </c>
      <c r="U134" s="48">
        <v>0</v>
      </c>
      <c r="V134" s="49">
        <v>0</v>
      </c>
      <c r="W134" s="49">
        <v>0.333333</v>
      </c>
      <c r="X134" s="49">
        <v>0</v>
      </c>
      <c r="Y134" s="49">
        <v>0.770269</v>
      </c>
      <c r="Z134" s="49">
        <v>0</v>
      </c>
      <c r="AA134" s="49">
        <v>0</v>
      </c>
      <c r="AB134" s="71">
        <v>134</v>
      </c>
      <c r="AC134" s="71"/>
      <c r="AD134" s="72"/>
      <c r="AE134" s="78" t="s">
        <v>2032</v>
      </c>
      <c r="AF134" s="78">
        <v>2288</v>
      </c>
      <c r="AG134" s="78">
        <v>11890</v>
      </c>
      <c r="AH134" s="78">
        <v>6854</v>
      </c>
      <c r="AI134" s="78">
        <v>3378</v>
      </c>
      <c r="AJ134" s="78"/>
      <c r="AK134" s="78" t="s">
        <v>2332</v>
      </c>
      <c r="AL134" s="78" t="s">
        <v>2583</v>
      </c>
      <c r="AM134" s="83" t="s">
        <v>2778</v>
      </c>
      <c r="AN134" s="78"/>
      <c r="AO134" s="80">
        <v>39949.18792824074</v>
      </c>
      <c r="AP134" s="83" t="s">
        <v>2994</v>
      </c>
      <c r="AQ134" s="78" t="b">
        <v>0</v>
      </c>
      <c r="AR134" s="78" t="b">
        <v>0</v>
      </c>
      <c r="AS134" s="78" t="b">
        <v>1</v>
      </c>
      <c r="AT134" s="78" t="s">
        <v>1797</v>
      </c>
      <c r="AU134" s="78">
        <v>199</v>
      </c>
      <c r="AV134" s="83" t="s">
        <v>3158</v>
      </c>
      <c r="AW134" s="78" t="b">
        <v>1</v>
      </c>
      <c r="AX134" s="78" t="s">
        <v>3300</v>
      </c>
      <c r="AY134" s="83" t="s">
        <v>3432</v>
      </c>
      <c r="AZ134" s="78" t="s">
        <v>65</v>
      </c>
      <c r="BA134" s="78" t="str">
        <f>REPLACE(INDEX(GroupVertices[Group],MATCH(Vertices[[#This Row],[Vertex]],GroupVertices[Vertex],0)),1,1,"")</f>
        <v>32</v>
      </c>
      <c r="BB134" s="48"/>
      <c r="BC134" s="48"/>
      <c r="BD134" s="48"/>
      <c r="BE134" s="48"/>
      <c r="BF134" s="48"/>
      <c r="BG134" s="48"/>
      <c r="BH134" s="48"/>
      <c r="BI134" s="48"/>
      <c r="BJ134" s="48"/>
      <c r="BK134" s="48"/>
      <c r="BL134" s="48"/>
      <c r="BM134" s="49"/>
      <c r="BN134" s="48"/>
      <c r="BO134" s="49"/>
      <c r="BP134" s="48"/>
      <c r="BQ134" s="49"/>
      <c r="BR134" s="48"/>
      <c r="BS134" s="49"/>
      <c r="BT134" s="48"/>
      <c r="BU134" s="2"/>
      <c r="BV134" s="3"/>
      <c r="BW134" s="3"/>
      <c r="BX134" s="3"/>
      <c r="BY134" s="3"/>
    </row>
    <row r="135" spans="1:77" ht="41.45" customHeight="1">
      <c r="A135" s="64" t="s">
        <v>471</v>
      </c>
      <c r="C135" s="65"/>
      <c r="D135" s="65" t="s">
        <v>64</v>
      </c>
      <c r="E135" s="66">
        <v>162.75268233314443</v>
      </c>
      <c r="F135" s="68">
        <v>99.99828937804311</v>
      </c>
      <c r="G135" s="100" t="s">
        <v>3225</v>
      </c>
      <c r="H135" s="65"/>
      <c r="I135" s="69" t="s">
        <v>471</v>
      </c>
      <c r="J135" s="70"/>
      <c r="K135" s="70"/>
      <c r="L135" s="69" t="s">
        <v>3749</v>
      </c>
      <c r="M135" s="73">
        <v>1.570093277499559</v>
      </c>
      <c r="N135" s="74">
        <v>5477.03515625</v>
      </c>
      <c r="O135" s="74">
        <v>2476.222900390625</v>
      </c>
      <c r="P135" s="75"/>
      <c r="Q135" s="76"/>
      <c r="R135" s="76"/>
      <c r="S135" s="86"/>
      <c r="T135" s="48">
        <v>1</v>
      </c>
      <c r="U135" s="48">
        <v>0</v>
      </c>
      <c r="V135" s="49">
        <v>0</v>
      </c>
      <c r="W135" s="49">
        <v>0.333333</v>
      </c>
      <c r="X135" s="49">
        <v>0</v>
      </c>
      <c r="Y135" s="49">
        <v>0.770269</v>
      </c>
      <c r="Z135" s="49">
        <v>0</v>
      </c>
      <c r="AA135" s="49">
        <v>0</v>
      </c>
      <c r="AB135" s="71">
        <v>135</v>
      </c>
      <c r="AC135" s="71"/>
      <c r="AD135" s="72"/>
      <c r="AE135" s="78" t="s">
        <v>2033</v>
      </c>
      <c r="AF135" s="78">
        <v>2886</v>
      </c>
      <c r="AG135" s="78">
        <v>3415</v>
      </c>
      <c r="AH135" s="78">
        <v>8447</v>
      </c>
      <c r="AI135" s="78">
        <v>5782</v>
      </c>
      <c r="AJ135" s="78"/>
      <c r="AK135" s="78" t="s">
        <v>2333</v>
      </c>
      <c r="AL135" s="78" t="s">
        <v>2584</v>
      </c>
      <c r="AM135" s="78"/>
      <c r="AN135" s="78"/>
      <c r="AO135" s="80">
        <v>40496.01678240741</v>
      </c>
      <c r="AP135" s="83" t="s">
        <v>2995</v>
      </c>
      <c r="AQ135" s="78" t="b">
        <v>1</v>
      </c>
      <c r="AR135" s="78" t="b">
        <v>0</v>
      </c>
      <c r="AS135" s="78" t="b">
        <v>0</v>
      </c>
      <c r="AT135" s="78" t="s">
        <v>1797</v>
      </c>
      <c r="AU135" s="78">
        <v>70</v>
      </c>
      <c r="AV135" s="83" t="s">
        <v>3158</v>
      </c>
      <c r="AW135" s="78" t="b">
        <v>0</v>
      </c>
      <c r="AX135" s="78" t="s">
        <v>3300</v>
      </c>
      <c r="AY135" s="83" t="s">
        <v>3433</v>
      </c>
      <c r="AZ135" s="78" t="s">
        <v>65</v>
      </c>
      <c r="BA135" s="78" t="str">
        <f>REPLACE(INDEX(GroupVertices[Group],MATCH(Vertices[[#This Row],[Vertex]],GroupVertices[Vertex],0)),1,1,"")</f>
        <v>32</v>
      </c>
      <c r="BB135" s="48"/>
      <c r="BC135" s="48"/>
      <c r="BD135" s="48"/>
      <c r="BE135" s="48"/>
      <c r="BF135" s="48"/>
      <c r="BG135" s="48"/>
      <c r="BH135" s="48"/>
      <c r="BI135" s="48"/>
      <c r="BJ135" s="48"/>
      <c r="BK135" s="48"/>
      <c r="BL135" s="48"/>
      <c r="BM135" s="49"/>
      <c r="BN135" s="48"/>
      <c r="BO135" s="49"/>
      <c r="BP135" s="48"/>
      <c r="BQ135" s="49"/>
      <c r="BR135" s="48"/>
      <c r="BS135" s="49"/>
      <c r="BT135" s="48"/>
      <c r="BU135" s="2"/>
      <c r="BV135" s="3"/>
      <c r="BW135" s="3"/>
      <c r="BX135" s="3"/>
      <c r="BY135" s="3"/>
    </row>
    <row r="136" spans="1:77" ht="41.45" customHeight="1">
      <c r="A136" s="64" t="s">
        <v>306</v>
      </c>
      <c r="C136" s="65"/>
      <c r="D136" s="65" t="s">
        <v>64</v>
      </c>
      <c r="E136" s="66">
        <v>162.0147714459053</v>
      </c>
      <c r="F136" s="68">
        <v>99.99996642891882</v>
      </c>
      <c r="G136" s="100" t="s">
        <v>1098</v>
      </c>
      <c r="H136" s="65"/>
      <c r="I136" s="69" t="s">
        <v>306</v>
      </c>
      <c r="J136" s="70"/>
      <c r="K136" s="70"/>
      <c r="L136" s="69" t="s">
        <v>3750</v>
      </c>
      <c r="M136" s="73">
        <v>1.011188122317654</v>
      </c>
      <c r="N136" s="74">
        <v>778.2568969726562</v>
      </c>
      <c r="O136" s="74">
        <v>8686.83203125</v>
      </c>
      <c r="P136" s="75"/>
      <c r="Q136" s="76"/>
      <c r="R136" s="76"/>
      <c r="S136" s="86"/>
      <c r="T136" s="48">
        <v>1</v>
      </c>
      <c r="U136" s="48">
        <v>1</v>
      </c>
      <c r="V136" s="49">
        <v>0</v>
      </c>
      <c r="W136" s="49">
        <v>0</v>
      </c>
      <c r="X136" s="49">
        <v>0</v>
      </c>
      <c r="Y136" s="49">
        <v>0.999998</v>
      </c>
      <c r="Z136" s="49">
        <v>0</v>
      </c>
      <c r="AA136" s="49" t="s">
        <v>5414</v>
      </c>
      <c r="AB136" s="71">
        <v>136</v>
      </c>
      <c r="AC136" s="71"/>
      <c r="AD136" s="72"/>
      <c r="AE136" s="78" t="s">
        <v>2034</v>
      </c>
      <c r="AF136" s="78">
        <v>231</v>
      </c>
      <c r="AG136" s="78">
        <v>68</v>
      </c>
      <c r="AH136" s="78">
        <v>684</v>
      </c>
      <c r="AI136" s="78">
        <v>6</v>
      </c>
      <c r="AJ136" s="78"/>
      <c r="AK136" s="78" t="s">
        <v>2334</v>
      </c>
      <c r="AL136" s="78" t="s">
        <v>2585</v>
      </c>
      <c r="AM136" s="78"/>
      <c r="AN136" s="78"/>
      <c r="AO136" s="80">
        <v>40006.82538194444</v>
      </c>
      <c r="AP136" s="83" t="s">
        <v>2996</v>
      </c>
      <c r="AQ136" s="78" t="b">
        <v>0</v>
      </c>
      <c r="AR136" s="78" t="b">
        <v>0</v>
      </c>
      <c r="AS136" s="78" t="b">
        <v>1</v>
      </c>
      <c r="AT136" s="78" t="s">
        <v>1797</v>
      </c>
      <c r="AU136" s="78">
        <v>2</v>
      </c>
      <c r="AV136" s="83" t="s">
        <v>3158</v>
      </c>
      <c r="AW136" s="78" t="b">
        <v>0</v>
      </c>
      <c r="AX136" s="78" t="s">
        <v>3300</v>
      </c>
      <c r="AY136" s="83" t="s">
        <v>3434</v>
      </c>
      <c r="AZ136" s="78" t="s">
        <v>66</v>
      </c>
      <c r="BA136" s="78" t="str">
        <f>REPLACE(INDEX(GroupVertices[Group],MATCH(Vertices[[#This Row],[Vertex]],GroupVertices[Vertex],0)),1,1,"")</f>
        <v>1</v>
      </c>
      <c r="BB136" s="48" t="s">
        <v>796</v>
      </c>
      <c r="BC136" s="48" t="s">
        <v>796</v>
      </c>
      <c r="BD136" s="48" t="s">
        <v>888</v>
      </c>
      <c r="BE136" s="48" t="s">
        <v>888</v>
      </c>
      <c r="BF136" s="48"/>
      <c r="BG136" s="48"/>
      <c r="BH136" s="121" t="s">
        <v>4620</v>
      </c>
      <c r="BI136" s="121" t="s">
        <v>4620</v>
      </c>
      <c r="BJ136" s="121" t="s">
        <v>4818</v>
      </c>
      <c r="BK136" s="121" t="s">
        <v>4818</v>
      </c>
      <c r="BL136" s="121">
        <v>0</v>
      </c>
      <c r="BM136" s="124">
        <v>0</v>
      </c>
      <c r="BN136" s="121">
        <v>2</v>
      </c>
      <c r="BO136" s="124">
        <v>33.333333333333336</v>
      </c>
      <c r="BP136" s="121">
        <v>0</v>
      </c>
      <c r="BQ136" s="124">
        <v>0</v>
      </c>
      <c r="BR136" s="121">
        <v>4</v>
      </c>
      <c r="BS136" s="124">
        <v>66.66666666666667</v>
      </c>
      <c r="BT136" s="121">
        <v>6</v>
      </c>
      <c r="BU136" s="2"/>
      <c r="BV136" s="3"/>
      <c r="BW136" s="3"/>
      <c r="BX136" s="3"/>
      <c r="BY136" s="3"/>
    </row>
    <row r="137" spans="1:77" ht="41.45" customHeight="1">
      <c r="A137" s="64" t="s">
        <v>307</v>
      </c>
      <c r="C137" s="65"/>
      <c r="D137" s="65" t="s">
        <v>64</v>
      </c>
      <c r="E137" s="66">
        <v>162.02866101444312</v>
      </c>
      <c r="F137" s="68">
        <v>99.99993486208132</v>
      </c>
      <c r="G137" s="100" t="s">
        <v>1099</v>
      </c>
      <c r="H137" s="65"/>
      <c r="I137" s="69" t="s">
        <v>307</v>
      </c>
      <c r="J137" s="70"/>
      <c r="K137" s="70"/>
      <c r="L137" s="69" t="s">
        <v>3751</v>
      </c>
      <c r="M137" s="73">
        <v>1.021708297034254</v>
      </c>
      <c r="N137" s="74">
        <v>778.2568969726562</v>
      </c>
      <c r="O137" s="74">
        <v>8047.32421875</v>
      </c>
      <c r="P137" s="75"/>
      <c r="Q137" s="76"/>
      <c r="R137" s="76"/>
      <c r="S137" s="86"/>
      <c r="T137" s="48">
        <v>1</v>
      </c>
      <c r="U137" s="48">
        <v>1</v>
      </c>
      <c r="V137" s="49">
        <v>0</v>
      </c>
      <c r="W137" s="49">
        <v>0</v>
      </c>
      <c r="X137" s="49">
        <v>0</v>
      </c>
      <c r="Y137" s="49">
        <v>0.999998</v>
      </c>
      <c r="Z137" s="49">
        <v>0</v>
      </c>
      <c r="AA137" s="49" t="s">
        <v>5414</v>
      </c>
      <c r="AB137" s="71">
        <v>137</v>
      </c>
      <c r="AC137" s="71"/>
      <c r="AD137" s="72"/>
      <c r="AE137" s="78" t="s">
        <v>2035</v>
      </c>
      <c r="AF137" s="78">
        <v>53</v>
      </c>
      <c r="AG137" s="78">
        <v>131</v>
      </c>
      <c r="AH137" s="78">
        <v>840</v>
      </c>
      <c r="AI137" s="78">
        <v>132</v>
      </c>
      <c r="AJ137" s="78"/>
      <c r="AK137" s="78" t="s">
        <v>2335</v>
      </c>
      <c r="AL137" s="78"/>
      <c r="AM137" s="83" t="s">
        <v>2779</v>
      </c>
      <c r="AN137" s="78"/>
      <c r="AO137" s="80">
        <v>42238.171793981484</v>
      </c>
      <c r="AP137" s="83" t="s">
        <v>2997</v>
      </c>
      <c r="AQ137" s="78" t="b">
        <v>1</v>
      </c>
      <c r="AR137" s="78" t="b">
        <v>0</v>
      </c>
      <c r="AS137" s="78" t="b">
        <v>0</v>
      </c>
      <c r="AT137" s="78" t="s">
        <v>1797</v>
      </c>
      <c r="AU137" s="78">
        <v>2</v>
      </c>
      <c r="AV137" s="83" t="s">
        <v>3158</v>
      </c>
      <c r="AW137" s="78" t="b">
        <v>0</v>
      </c>
      <c r="AX137" s="78" t="s">
        <v>3300</v>
      </c>
      <c r="AY137" s="83" t="s">
        <v>3435</v>
      </c>
      <c r="AZ137" s="78" t="s">
        <v>66</v>
      </c>
      <c r="BA137" s="78" t="str">
        <f>REPLACE(INDEX(GroupVertices[Group],MATCH(Vertices[[#This Row],[Vertex]],GroupVertices[Vertex],0)),1,1,"")</f>
        <v>1</v>
      </c>
      <c r="BB137" s="48" t="s">
        <v>797</v>
      </c>
      <c r="BC137" s="48" t="s">
        <v>797</v>
      </c>
      <c r="BD137" s="48" t="s">
        <v>889</v>
      </c>
      <c r="BE137" s="48" t="s">
        <v>889</v>
      </c>
      <c r="BF137" s="48" t="s">
        <v>944</v>
      </c>
      <c r="BG137" s="48" t="s">
        <v>944</v>
      </c>
      <c r="BH137" s="121" t="s">
        <v>4621</v>
      </c>
      <c r="BI137" s="121" t="s">
        <v>4621</v>
      </c>
      <c r="BJ137" s="121" t="s">
        <v>4819</v>
      </c>
      <c r="BK137" s="121" t="s">
        <v>4819</v>
      </c>
      <c r="BL137" s="121">
        <v>1</v>
      </c>
      <c r="BM137" s="124">
        <v>2.6315789473684212</v>
      </c>
      <c r="BN137" s="121">
        <v>3</v>
      </c>
      <c r="BO137" s="124">
        <v>7.894736842105263</v>
      </c>
      <c r="BP137" s="121">
        <v>0</v>
      </c>
      <c r="BQ137" s="124">
        <v>0</v>
      </c>
      <c r="BR137" s="121">
        <v>34</v>
      </c>
      <c r="BS137" s="124">
        <v>89.47368421052632</v>
      </c>
      <c r="BT137" s="121">
        <v>38</v>
      </c>
      <c r="BU137" s="2"/>
      <c r="BV137" s="3"/>
      <c r="BW137" s="3"/>
      <c r="BX137" s="3"/>
      <c r="BY137" s="3"/>
    </row>
    <row r="138" spans="1:77" ht="41.45" customHeight="1">
      <c r="A138" s="64" t="s">
        <v>472</v>
      </c>
      <c r="C138" s="65"/>
      <c r="D138" s="65" t="s">
        <v>64</v>
      </c>
      <c r="E138" s="66">
        <v>162.04541668442525</v>
      </c>
      <c r="F138" s="68">
        <v>99.99989678145192</v>
      </c>
      <c r="G138" s="100" t="s">
        <v>3226</v>
      </c>
      <c r="H138" s="65"/>
      <c r="I138" s="69" t="s">
        <v>472</v>
      </c>
      <c r="J138" s="70"/>
      <c r="K138" s="70"/>
      <c r="L138" s="69" t="s">
        <v>3752</v>
      </c>
      <c r="M138" s="73">
        <v>1.0343993014542792</v>
      </c>
      <c r="N138" s="74">
        <v>6870.65771484375</v>
      </c>
      <c r="O138" s="74">
        <v>7943.32373046875</v>
      </c>
      <c r="P138" s="75"/>
      <c r="Q138" s="76"/>
      <c r="R138" s="76"/>
      <c r="S138" s="86"/>
      <c r="T138" s="48">
        <v>1</v>
      </c>
      <c r="U138" s="48">
        <v>0</v>
      </c>
      <c r="V138" s="49">
        <v>0</v>
      </c>
      <c r="W138" s="49">
        <v>0.333333</v>
      </c>
      <c r="X138" s="49">
        <v>0</v>
      </c>
      <c r="Y138" s="49">
        <v>0.770269</v>
      </c>
      <c r="Z138" s="49">
        <v>0</v>
      </c>
      <c r="AA138" s="49">
        <v>0</v>
      </c>
      <c r="AB138" s="71">
        <v>138</v>
      </c>
      <c r="AC138" s="71"/>
      <c r="AD138" s="72"/>
      <c r="AE138" s="78" t="s">
        <v>2036</v>
      </c>
      <c r="AF138" s="78">
        <v>893</v>
      </c>
      <c r="AG138" s="78">
        <v>207</v>
      </c>
      <c r="AH138" s="78">
        <v>7334</v>
      </c>
      <c r="AI138" s="78">
        <v>5739</v>
      </c>
      <c r="AJ138" s="78"/>
      <c r="AK138" s="78" t="s">
        <v>2336</v>
      </c>
      <c r="AL138" s="78" t="s">
        <v>2586</v>
      </c>
      <c r="AM138" s="78"/>
      <c r="AN138" s="78"/>
      <c r="AO138" s="80">
        <v>40473.849027777775</v>
      </c>
      <c r="AP138" s="83" t="s">
        <v>2998</v>
      </c>
      <c r="AQ138" s="78" t="b">
        <v>0</v>
      </c>
      <c r="AR138" s="78" t="b">
        <v>0</v>
      </c>
      <c r="AS138" s="78" t="b">
        <v>1</v>
      </c>
      <c r="AT138" s="78" t="s">
        <v>1797</v>
      </c>
      <c r="AU138" s="78">
        <v>5</v>
      </c>
      <c r="AV138" s="83" t="s">
        <v>3163</v>
      </c>
      <c r="AW138" s="78" t="b">
        <v>0</v>
      </c>
      <c r="AX138" s="78" t="s">
        <v>3300</v>
      </c>
      <c r="AY138" s="83" t="s">
        <v>3436</v>
      </c>
      <c r="AZ138" s="78" t="s">
        <v>65</v>
      </c>
      <c r="BA138" s="78" t="str">
        <f>REPLACE(INDEX(GroupVertices[Group],MATCH(Vertices[[#This Row],[Vertex]],GroupVertices[Vertex],0)),1,1,"")</f>
        <v>31</v>
      </c>
      <c r="BB138" s="48"/>
      <c r="BC138" s="48"/>
      <c r="BD138" s="48"/>
      <c r="BE138" s="48"/>
      <c r="BF138" s="48"/>
      <c r="BG138" s="48"/>
      <c r="BH138" s="48"/>
      <c r="BI138" s="48"/>
      <c r="BJ138" s="48"/>
      <c r="BK138" s="48"/>
      <c r="BL138" s="48"/>
      <c r="BM138" s="49"/>
      <c r="BN138" s="48"/>
      <c r="BO138" s="49"/>
      <c r="BP138" s="48"/>
      <c r="BQ138" s="49"/>
      <c r="BR138" s="48"/>
      <c r="BS138" s="49"/>
      <c r="BT138" s="48"/>
      <c r="BU138" s="2"/>
      <c r="BV138" s="3"/>
      <c r="BW138" s="3"/>
      <c r="BX138" s="3"/>
      <c r="BY138" s="3"/>
    </row>
    <row r="139" spans="1:77" ht="41.45" customHeight="1">
      <c r="A139" s="64" t="s">
        <v>309</v>
      </c>
      <c r="C139" s="65"/>
      <c r="D139" s="65" t="s">
        <v>64</v>
      </c>
      <c r="E139" s="66">
        <v>185.4892446215215</v>
      </c>
      <c r="F139" s="68">
        <v>99.94661596821003</v>
      </c>
      <c r="G139" s="100" t="s">
        <v>1101</v>
      </c>
      <c r="H139" s="65"/>
      <c r="I139" s="69" t="s">
        <v>309</v>
      </c>
      <c r="J139" s="70"/>
      <c r="K139" s="70"/>
      <c r="L139" s="69" t="s">
        <v>3753</v>
      </c>
      <c r="M139" s="73">
        <v>18.791118327872883</v>
      </c>
      <c r="N139" s="74">
        <v>5915.587890625</v>
      </c>
      <c r="O139" s="74">
        <v>7478.66357421875</v>
      </c>
      <c r="P139" s="75"/>
      <c r="Q139" s="76"/>
      <c r="R139" s="76"/>
      <c r="S139" s="86"/>
      <c r="T139" s="48">
        <v>0</v>
      </c>
      <c r="U139" s="48">
        <v>2</v>
      </c>
      <c r="V139" s="49">
        <v>2</v>
      </c>
      <c r="W139" s="49">
        <v>0.5</v>
      </c>
      <c r="X139" s="49">
        <v>0</v>
      </c>
      <c r="Y139" s="49">
        <v>1.459457</v>
      </c>
      <c r="Z139" s="49">
        <v>0</v>
      </c>
      <c r="AA139" s="49">
        <v>0</v>
      </c>
      <c r="AB139" s="71">
        <v>139</v>
      </c>
      <c r="AC139" s="71"/>
      <c r="AD139" s="72"/>
      <c r="AE139" s="78" t="s">
        <v>2037</v>
      </c>
      <c r="AF139" s="78">
        <v>5599</v>
      </c>
      <c r="AG139" s="78">
        <v>106543</v>
      </c>
      <c r="AH139" s="78">
        <v>724074</v>
      </c>
      <c r="AI139" s="78">
        <v>11680</v>
      </c>
      <c r="AJ139" s="78"/>
      <c r="AK139" s="78" t="s">
        <v>2337</v>
      </c>
      <c r="AL139" s="78" t="s">
        <v>2524</v>
      </c>
      <c r="AM139" s="83" t="s">
        <v>2780</v>
      </c>
      <c r="AN139" s="78"/>
      <c r="AO139" s="80">
        <v>40445.39699074074</v>
      </c>
      <c r="AP139" s="83" t="s">
        <v>2999</v>
      </c>
      <c r="AQ139" s="78" t="b">
        <v>0</v>
      </c>
      <c r="AR139" s="78" t="b">
        <v>0</v>
      </c>
      <c r="AS139" s="78" t="b">
        <v>1</v>
      </c>
      <c r="AT139" s="78" t="s">
        <v>1797</v>
      </c>
      <c r="AU139" s="78">
        <v>797</v>
      </c>
      <c r="AV139" s="83" t="s">
        <v>3158</v>
      </c>
      <c r="AW139" s="78" t="b">
        <v>1</v>
      </c>
      <c r="AX139" s="78" t="s">
        <v>3300</v>
      </c>
      <c r="AY139" s="83" t="s">
        <v>3437</v>
      </c>
      <c r="AZ139" s="78" t="s">
        <v>66</v>
      </c>
      <c r="BA139" s="78" t="str">
        <f>REPLACE(INDEX(GroupVertices[Group],MATCH(Vertices[[#This Row],[Vertex]],GroupVertices[Vertex],0)),1,1,"")</f>
        <v>30</v>
      </c>
      <c r="BB139" s="48"/>
      <c r="BC139" s="48"/>
      <c r="BD139" s="48"/>
      <c r="BE139" s="48"/>
      <c r="BF139" s="48"/>
      <c r="BG139" s="48"/>
      <c r="BH139" s="121" t="s">
        <v>4622</v>
      </c>
      <c r="BI139" s="121" t="s">
        <v>4732</v>
      </c>
      <c r="BJ139" s="121" t="s">
        <v>4820</v>
      </c>
      <c r="BK139" s="121" t="s">
        <v>4820</v>
      </c>
      <c r="BL139" s="121">
        <v>0</v>
      </c>
      <c r="BM139" s="124">
        <v>0</v>
      </c>
      <c r="BN139" s="121">
        <v>6</v>
      </c>
      <c r="BO139" s="124">
        <v>6.818181818181818</v>
      </c>
      <c r="BP139" s="121">
        <v>0</v>
      </c>
      <c r="BQ139" s="124">
        <v>0</v>
      </c>
      <c r="BR139" s="121">
        <v>82</v>
      </c>
      <c r="BS139" s="124">
        <v>93.18181818181819</v>
      </c>
      <c r="BT139" s="121">
        <v>88</v>
      </c>
      <c r="BU139" s="2"/>
      <c r="BV139" s="3"/>
      <c r="BW139" s="3"/>
      <c r="BX139" s="3"/>
      <c r="BY139" s="3"/>
    </row>
    <row r="140" spans="1:77" ht="41.45" customHeight="1">
      <c r="A140" s="64" t="s">
        <v>473</v>
      </c>
      <c r="C140" s="65"/>
      <c r="D140" s="65" t="s">
        <v>64</v>
      </c>
      <c r="E140" s="66">
        <v>170.92592177495183</v>
      </c>
      <c r="F140" s="68">
        <v>99.97971404787737</v>
      </c>
      <c r="G140" s="100" t="s">
        <v>3227</v>
      </c>
      <c r="H140" s="65"/>
      <c r="I140" s="69" t="s">
        <v>473</v>
      </c>
      <c r="J140" s="70"/>
      <c r="K140" s="70"/>
      <c r="L140" s="69" t="s">
        <v>3754</v>
      </c>
      <c r="M140" s="73">
        <v>7.760631644067706</v>
      </c>
      <c r="N140" s="74">
        <v>6168.97314453125</v>
      </c>
      <c r="O140" s="74">
        <v>7943.32373046875</v>
      </c>
      <c r="P140" s="75"/>
      <c r="Q140" s="76"/>
      <c r="R140" s="76"/>
      <c r="S140" s="86"/>
      <c r="T140" s="48">
        <v>1</v>
      </c>
      <c r="U140" s="48">
        <v>0</v>
      </c>
      <c r="V140" s="49">
        <v>0</v>
      </c>
      <c r="W140" s="49">
        <v>0.333333</v>
      </c>
      <c r="X140" s="49">
        <v>0</v>
      </c>
      <c r="Y140" s="49">
        <v>0.770269</v>
      </c>
      <c r="Z140" s="49">
        <v>0</v>
      </c>
      <c r="AA140" s="49">
        <v>0</v>
      </c>
      <c r="AB140" s="71">
        <v>140</v>
      </c>
      <c r="AC140" s="71"/>
      <c r="AD140" s="72"/>
      <c r="AE140" s="78" t="s">
        <v>2038</v>
      </c>
      <c r="AF140" s="78">
        <v>9430</v>
      </c>
      <c r="AG140" s="78">
        <v>40487</v>
      </c>
      <c r="AH140" s="78">
        <v>196464</v>
      </c>
      <c r="AI140" s="78">
        <v>204259</v>
      </c>
      <c r="AJ140" s="78"/>
      <c r="AK140" s="78" t="s">
        <v>2338</v>
      </c>
      <c r="AL140" s="78" t="s">
        <v>2587</v>
      </c>
      <c r="AM140" s="78"/>
      <c r="AN140" s="78"/>
      <c r="AO140" s="80">
        <v>41251.724965277775</v>
      </c>
      <c r="AP140" s="83" t="s">
        <v>3000</v>
      </c>
      <c r="AQ140" s="78" t="b">
        <v>0</v>
      </c>
      <c r="AR140" s="78" t="b">
        <v>0</v>
      </c>
      <c r="AS140" s="78" t="b">
        <v>1</v>
      </c>
      <c r="AT140" s="78" t="s">
        <v>1797</v>
      </c>
      <c r="AU140" s="78">
        <v>583</v>
      </c>
      <c r="AV140" s="83" t="s">
        <v>3162</v>
      </c>
      <c r="AW140" s="78" t="b">
        <v>0</v>
      </c>
      <c r="AX140" s="78" t="s">
        <v>3300</v>
      </c>
      <c r="AY140" s="83" t="s">
        <v>3438</v>
      </c>
      <c r="AZ140" s="78" t="s">
        <v>65</v>
      </c>
      <c r="BA140" s="78" t="str">
        <f>REPLACE(INDEX(GroupVertices[Group],MATCH(Vertices[[#This Row],[Vertex]],GroupVertices[Vertex],0)),1,1,"")</f>
        <v>30</v>
      </c>
      <c r="BB140" s="48"/>
      <c r="BC140" s="48"/>
      <c r="BD140" s="48"/>
      <c r="BE140" s="48"/>
      <c r="BF140" s="48"/>
      <c r="BG140" s="48"/>
      <c r="BH140" s="48"/>
      <c r="BI140" s="48"/>
      <c r="BJ140" s="48"/>
      <c r="BK140" s="48"/>
      <c r="BL140" s="48"/>
      <c r="BM140" s="49"/>
      <c r="BN140" s="48"/>
      <c r="BO140" s="49"/>
      <c r="BP140" s="48"/>
      <c r="BQ140" s="49"/>
      <c r="BR140" s="48"/>
      <c r="BS140" s="49"/>
      <c r="BT140" s="48"/>
      <c r="BU140" s="2"/>
      <c r="BV140" s="3"/>
      <c r="BW140" s="3"/>
      <c r="BX140" s="3"/>
      <c r="BY140" s="3"/>
    </row>
    <row r="141" spans="1:77" ht="41.45" customHeight="1">
      <c r="A141" s="64" t="s">
        <v>474</v>
      </c>
      <c r="C141" s="65"/>
      <c r="D141" s="65" t="s">
        <v>64</v>
      </c>
      <c r="E141" s="66">
        <v>162.03417274798986</v>
      </c>
      <c r="F141" s="68">
        <v>99.9999223355585</v>
      </c>
      <c r="G141" s="100" t="s">
        <v>3228</v>
      </c>
      <c r="H141" s="65"/>
      <c r="I141" s="69" t="s">
        <v>474</v>
      </c>
      <c r="J141" s="70"/>
      <c r="K141" s="70"/>
      <c r="L141" s="69" t="s">
        <v>3755</v>
      </c>
      <c r="M141" s="73">
        <v>1.0258829695408411</v>
      </c>
      <c r="N141" s="74">
        <v>5915.587890625</v>
      </c>
      <c r="O141" s="74">
        <v>7943.32373046875</v>
      </c>
      <c r="P141" s="75"/>
      <c r="Q141" s="76"/>
      <c r="R141" s="76"/>
      <c r="S141" s="86"/>
      <c r="T141" s="48">
        <v>1</v>
      </c>
      <c r="U141" s="48">
        <v>0</v>
      </c>
      <c r="V141" s="49">
        <v>0</v>
      </c>
      <c r="W141" s="49">
        <v>0.333333</v>
      </c>
      <c r="X141" s="49">
        <v>0</v>
      </c>
      <c r="Y141" s="49">
        <v>0.770269</v>
      </c>
      <c r="Z141" s="49">
        <v>0</v>
      </c>
      <c r="AA141" s="49">
        <v>0</v>
      </c>
      <c r="AB141" s="71">
        <v>141</v>
      </c>
      <c r="AC141" s="71"/>
      <c r="AD141" s="72"/>
      <c r="AE141" s="78" t="s">
        <v>2039</v>
      </c>
      <c r="AF141" s="78">
        <v>513</v>
      </c>
      <c r="AG141" s="78">
        <v>156</v>
      </c>
      <c r="AH141" s="78">
        <v>1474</v>
      </c>
      <c r="AI141" s="78">
        <v>673</v>
      </c>
      <c r="AJ141" s="78"/>
      <c r="AK141" s="78"/>
      <c r="AL141" s="78" t="s">
        <v>2588</v>
      </c>
      <c r="AM141" s="78"/>
      <c r="AN141" s="78"/>
      <c r="AO141" s="80">
        <v>40008.79188657407</v>
      </c>
      <c r="AP141" s="83" t="s">
        <v>3001</v>
      </c>
      <c r="AQ141" s="78" t="b">
        <v>0</v>
      </c>
      <c r="AR141" s="78" t="b">
        <v>0</v>
      </c>
      <c r="AS141" s="78" t="b">
        <v>1</v>
      </c>
      <c r="AT141" s="78" t="s">
        <v>1797</v>
      </c>
      <c r="AU141" s="78">
        <v>4</v>
      </c>
      <c r="AV141" s="83" t="s">
        <v>3158</v>
      </c>
      <c r="AW141" s="78" t="b">
        <v>0</v>
      </c>
      <c r="AX141" s="78" t="s">
        <v>3300</v>
      </c>
      <c r="AY141" s="83" t="s">
        <v>3439</v>
      </c>
      <c r="AZ141" s="78" t="s">
        <v>65</v>
      </c>
      <c r="BA141" s="78" t="str">
        <f>REPLACE(INDEX(GroupVertices[Group],MATCH(Vertices[[#This Row],[Vertex]],GroupVertices[Vertex],0)),1,1,"")</f>
        <v>30</v>
      </c>
      <c r="BB141" s="48"/>
      <c r="BC141" s="48"/>
      <c r="BD141" s="48"/>
      <c r="BE141" s="48"/>
      <c r="BF141" s="48"/>
      <c r="BG141" s="48"/>
      <c r="BH141" s="48"/>
      <c r="BI141" s="48"/>
      <c r="BJ141" s="48"/>
      <c r="BK141" s="48"/>
      <c r="BL141" s="48"/>
      <c r="BM141" s="49"/>
      <c r="BN141" s="48"/>
      <c r="BO141" s="49"/>
      <c r="BP141" s="48"/>
      <c r="BQ141" s="49"/>
      <c r="BR141" s="48"/>
      <c r="BS141" s="49"/>
      <c r="BT141" s="48"/>
      <c r="BU141" s="2"/>
      <c r="BV141" s="3"/>
      <c r="BW141" s="3"/>
      <c r="BX141" s="3"/>
      <c r="BY141" s="3"/>
    </row>
    <row r="142" spans="1:77" ht="41.45" customHeight="1">
      <c r="A142" s="64" t="s">
        <v>310</v>
      </c>
      <c r="C142" s="65"/>
      <c r="D142" s="65" t="s">
        <v>64</v>
      </c>
      <c r="E142" s="66">
        <v>162.23766595053593</v>
      </c>
      <c r="F142" s="68">
        <v>99.99945985633582</v>
      </c>
      <c r="G142" s="100" t="s">
        <v>1102</v>
      </c>
      <c r="H142" s="65"/>
      <c r="I142" s="69" t="s">
        <v>310</v>
      </c>
      <c r="J142" s="70"/>
      <c r="K142" s="70"/>
      <c r="L142" s="69" t="s">
        <v>3756</v>
      </c>
      <c r="M142" s="73">
        <v>1.1800118784840437</v>
      </c>
      <c r="N142" s="74">
        <v>1556.0496826171875</v>
      </c>
      <c r="O142" s="74">
        <v>6128.798828125</v>
      </c>
      <c r="P142" s="75"/>
      <c r="Q142" s="76"/>
      <c r="R142" s="76"/>
      <c r="S142" s="86"/>
      <c r="T142" s="48">
        <v>1</v>
      </c>
      <c r="U142" s="48">
        <v>1</v>
      </c>
      <c r="V142" s="49">
        <v>0</v>
      </c>
      <c r="W142" s="49">
        <v>0</v>
      </c>
      <c r="X142" s="49">
        <v>0</v>
      </c>
      <c r="Y142" s="49">
        <v>0.999998</v>
      </c>
      <c r="Z142" s="49">
        <v>0</v>
      </c>
      <c r="AA142" s="49" t="s">
        <v>5414</v>
      </c>
      <c r="AB142" s="71">
        <v>142</v>
      </c>
      <c r="AC142" s="71"/>
      <c r="AD142" s="72"/>
      <c r="AE142" s="78" t="s">
        <v>2040</v>
      </c>
      <c r="AF142" s="78">
        <v>1149</v>
      </c>
      <c r="AG142" s="78">
        <v>1079</v>
      </c>
      <c r="AH142" s="78">
        <v>45048</v>
      </c>
      <c r="AI142" s="78">
        <v>7490</v>
      </c>
      <c r="AJ142" s="78"/>
      <c r="AK142" s="78" t="s">
        <v>2339</v>
      </c>
      <c r="AL142" s="78" t="s">
        <v>2589</v>
      </c>
      <c r="AM142" s="78"/>
      <c r="AN142" s="78"/>
      <c r="AO142" s="80">
        <v>41934.818449074075</v>
      </c>
      <c r="AP142" s="83" t="s">
        <v>3002</v>
      </c>
      <c r="AQ142" s="78" t="b">
        <v>1</v>
      </c>
      <c r="AR142" s="78" t="b">
        <v>0</v>
      </c>
      <c r="AS142" s="78" t="b">
        <v>1</v>
      </c>
      <c r="AT142" s="78" t="s">
        <v>1797</v>
      </c>
      <c r="AU142" s="78">
        <v>7</v>
      </c>
      <c r="AV142" s="83" t="s">
        <v>3158</v>
      </c>
      <c r="AW142" s="78" t="b">
        <v>0</v>
      </c>
      <c r="AX142" s="78" t="s">
        <v>3300</v>
      </c>
      <c r="AY142" s="83" t="s">
        <v>3440</v>
      </c>
      <c r="AZ142" s="78" t="s">
        <v>66</v>
      </c>
      <c r="BA142" s="78" t="str">
        <f>REPLACE(INDEX(GroupVertices[Group],MATCH(Vertices[[#This Row],[Vertex]],GroupVertices[Vertex],0)),1,1,"")</f>
        <v>1</v>
      </c>
      <c r="BB142" s="48"/>
      <c r="BC142" s="48"/>
      <c r="BD142" s="48"/>
      <c r="BE142" s="48"/>
      <c r="BF142" s="48"/>
      <c r="BG142" s="48"/>
      <c r="BH142" s="121" t="s">
        <v>4623</v>
      </c>
      <c r="BI142" s="121" t="s">
        <v>4623</v>
      </c>
      <c r="BJ142" s="121" t="s">
        <v>4821</v>
      </c>
      <c r="BK142" s="121" t="s">
        <v>4821</v>
      </c>
      <c r="BL142" s="121">
        <v>0</v>
      </c>
      <c r="BM142" s="124">
        <v>0</v>
      </c>
      <c r="BN142" s="121">
        <v>2</v>
      </c>
      <c r="BO142" s="124">
        <v>7.6923076923076925</v>
      </c>
      <c r="BP142" s="121">
        <v>0</v>
      </c>
      <c r="BQ142" s="124">
        <v>0</v>
      </c>
      <c r="BR142" s="121">
        <v>24</v>
      </c>
      <c r="BS142" s="124">
        <v>92.3076923076923</v>
      </c>
      <c r="BT142" s="121">
        <v>26</v>
      </c>
      <c r="BU142" s="2"/>
      <c r="BV142" s="3"/>
      <c r="BW142" s="3"/>
      <c r="BX142" s="3"/>
      <c r="BY142" s="3"/>
    </row>
    <row r="143" spans="1:77" ht="41.45" customHeight="1">
      <c r="A143" s="64" t="s">
        <v>311</v>
      </c>
      <c r="C143" s="65"/>
      <c r="D143" s="65" t="s">
        <v>64</v>
      </c>
      <c r="E143" s="66">
        <v>162.40698640509217</v>
      </c>
      <c r="F143" s="68">
        <v>99.99907504155465</v>
      </c>
      <c r="G143" s="100" t="s">
        <v>1103</v>
      </c>
      <c r="H143" s="65"/>
      <c r="I143" s="69" t="s">
        <v>311</v>
      </c>
      <c r="J143" s="70"/>
      <c r="K143" s="70"/>
      <c r="L143" s="69" t="s">
        <v>3757</v>
      </c>
      <c r="M143" s="73">
        <v>1.3082578178864048</v>
      </c>
      <c r="N143" s="74">
        <v>4645.96337890625</v>
      </c>
      <c r="O143" s="74">
        <v>9646.09375</v>
      </c>
      <c r="P143" s="75"/>
      <c r="Q143" s="76"/>
      <c r="R143" s="76"/>
      <c r="S143" s="86"/>
      <c r="T143" s="48">
        <v>1</v>
      </c>
      <c r="U143" s="48">
        <v>1</v>
      </c>
      <c r="V143" s="49">
        <v>0</v>
      </c>
      <c r="W143" s="49">
        <v>0.125</v>
      </c>
      <c r="X143" s="49">
        <v>0</v>
      </c>
      <c r="Y143" s="49">
        <v>0.849207</v>
      </c>
      <c r="Z143" s="49">
        <v>0.5</v>
      </c>
      <c r="AA143" s="49">
        <v>0</v>
      </c>
      <c r="AB143" s="71">
        <v>143</v>
      </c>
      <c r="AC143" s="71"/>
      <c r="AD143" s="72"/>
      <c r="AE143" s="78" t="s">
        <v>2041</v>
      </c>
      <c r="AF143" s="78">
        <v>354</v>
      </c>
      <c r="AG143" s="78">
        <v>1847</v>
      </c>
      <c r="AH143" s="78">
        <v>16727</v>
      </c>
      <c r="AI143" s="78">
        <v>3070</v>
      </c>
      <c r="AJ143" s="78"/>
      <c r="AK143" s="78" t="s">
        <v>2340</v>
      </c>
      <c r="AL143" s="78" t="s">
        <v>2584</v>
      </c>
      <c r="AM143" s="83" t="s">
        <v>2781</v>
      </c>
      <c r="AN143" s="78"/>
      <c r="AO143" s="80">
        <v>41564.573113425926</v>
      </c>
      <c r="AP143" s="83" t="s">
        <v>3003</v>
      </c>
      <c r="AQ143" s="78" t="b">
        <v>1</v>
      </c>
      <c r="AR143" s="78" t="b">
        <v>0</v>
      </c>
      <c r="AS143" s="78" t="b">
        <v>0</v>
      </c>
      <c r="AT143" s="78" t="s">
        <v>1797</v>
      </c>
      <c r="AU143" s="78">
        <v>37</v>
      </c>
      <c r="AV143" s="83" t="s">
        <v>3158</v>
      </c>
      <c r="AW143" s="78" t="b">
        <v>0</v>
      </c>
      <c r="AX143" s="78" t="s">
        <v>3300</v>
      </c>
      <c r="AY143" s="83" t="s">
        <v>3441</v>
      </c>
      <c r="AZ143" s="78" t="s">
        <v>66</v>
      </c>
      <c r="BA143" s="78" t="str">
        <f>REPLACE(INDEX(GroupVertices[Group],MATCH(Vertices[[#This Row],[Vertex]],GroupVertices[Vertex],0)),1,1,"")</f>
        <v>10</v>
      </c>
      <c r="BB143" s="48"/>
      <c r="BC143" s="48"/>
      <c r="BD143" s="48"/>
      <c r="BE143" s="48"/>
      <c r="BF143" s="48"/>
      <c r="BG143" s="48"/>
      <c r="BH143" s="121" t="s">
        <v>4624</v>
      </c>
      <c r="BI143" s="121" t="s">
        <v>4624</v>
      </c>
      <c r="BJ143" s="121" t="s">
        <v>4822</v>
      </c>
      <c r="BK143" s="121" t="s">
        <v>4822</v>
      </c>
      <c r="BL143" s="121">
        <v>0</v>
      </c>
      <c r="BM143" s="124">
        <v>0</v>
      </c>
      <c r="BN143" s="121">
        <v>3</v>
      </c>
      <c r="BO143" s="124">
        <v>6.122448979591836</v>
      </c>
      <c r="BP143" s="121">
        <v>0</v>
      </c>
      <c r="BQ143" s="124">
        <v>0</v>
      </c>
      <c r="BR143" s="121">
        <v>46</v>
      </c>
      <c r="BS143" s="124">
        <v>93.87755102040816</v>
      </c>
      <c r="BT143" s="121">
        <v>49</v>
      </c>
      <c r="BU143" s="2"/>
      <c r="BV143" s="3"/>
      <c r="BW143" s="3"/>
      <c r="BX143" s="3"/>
      <c r="BY143" s="3"/>
    </row>
    <row r="144" spans="1:77" ht="41.45" customHeight="1">
      <c r="A144" s="64" t="s">
        <v>475</v>
      </c>
      <c r="C144" s="65"/>
      <c r="D144" s="65" t="s">
        <v>64</v>
      </c>
      <c r="E144" s="66">
        <v>162.1516829072066</v>
      </c>
      <c r="F144" s="68">
        <v>99.99965527009188</v>
      </c>
      <c r="G144" s="100" t="s">
        <v>3229</v>
      </c>
      <c r="H144" s="65"/>
      <c r="I144" s="69" t="s">
        <v>475</v>
      </c>
      <c r="J144" s="70"/>
      <c r="K144" s="70"/>
      <c r="L144" s="69" t="s">
        <v>3758</v>
      </c>
      <c r="M144" s="73">
        <v>1.114886987381282</v>
      </c>
      <c r="N144" s="74">
        <v>4767.55029296875</v>
      </c>
      <c r="O144" s="74">
        <v>9044.9755859375</v>
      </c>
      <c r="P144" s="75"/>
      <c r="Q144" s="76"/>
      <c r="R144" s="76"/>
      <c r="S144" s="86"/>
      <c r="T144" s="48">
        <v>3</v>
      </c>
      <c r="U144" s="48">
        <v>0</v>
      </c>
      <c r="V144" s="49">
        <v>1</v>
      </c>
      <c r="W144" s="49">
        <v>0.142857</v>
      </c>
      <c r="X144" s="49">
        <v>0</v>
      </c>
      <c r="Y144" s="49">
        <v>1.224182</v>
      </c>
      <c r="Z144" s="49">
        <v>0.3333333333333333</v>
      </c>
      <c r="AA144" s="49">
        <v>0</v>
      </c>
      <c r="AB144" s="71">
        <v>144</v>
      </c>
      <c r="AC144" s="71"/>
      <c r="AD144" s="72"/>
      <c r="AE144" s="78" t="s">
        <v>2042</v>
      </c>
      <c r="AF144" s="78">
        <v>652</v>
      </c>
      <c r="AG144" s="78">
        <v>689</v>
      </c>
      <c r="AH144" s="78">
        <v>21625</v>
      </c>
      <c r="AI144" s="78">
        <v>9833</v>
      </c>
      <c r="AJ144" s="78"/>
      <c r="AK144" s="78" t="s">
        <v>2341</v>
      </c>
      <c r="AL144" s="78" t="s">
        <v>2590</v>
      </c>
      <c r="AM144" s="78"/>
      <c r="AN144" s="78"/>
      <c r="AO144" s="80">
        <v>42943.502118055556</v>
      </c>
      <c r="AP144" s="83" t="s">
        <v>3004</v>
      </c>
      <c r="AQ144" s="78" t="b">
        <v>0</v>
      </c>
      <c r="AR144" s="78" t="b">
        <v>0</v>
      </c>
      <c r="AS144" s="78" t="b">
        <v>1</v>
      </c>
      <c r="AT144" s="78" t="s">
        <v>1797</v>
      </c>
      <c r="AU144" s="78">
        <v>10</v>
      </c>
      <c r="AV144" s="83" t="s">
        <v>3158</v>
      </c>
      <c r="AW144" s="78" t="b">
        <v>0</v>
      </c>
      <c r="AX144" s="78" t="s">
        <v>3300</v>
      </c>
      <c r="AY144" s="83" t="s">
        <v>3442</v>
      </c>
      <c r="AZ144" s="78" t="s">
        <v>65</v>
      </c>
      <c r="BA144" s="78" t="str">
        <f>REPLACE(INDEX(GroupVertices[Group],MATCH(Vertices[[#This Row],[Vertex]],GroupVertices[Vertex],0)),1,1,"")</f>
        <v>10</v>
      </c>
      <c r="BB144" s="48"/>
      <c r="BC144" s="48"/>
      <c r="BD144" s="48"/>
      <c r="BE144" s="48"/>
      <c r="BF144" s="48"/>
      <c r="BG144" s="48"/>
      <c r="BH144" s="48"/>
      <c r="BI144" s="48"/>
      <c r="BJ144" s="48"/>
      <c r="BK144" s="48"/>
      <c r="BL144" s="48"/>
      <c r="BM144" s="49"/>
      <c r="BN144" s="48"/>
      <c r="BO144" s="49"/>
      <c r="BP144" s="48"/>
      <c r="BQ144" s="49"/>
      <c r="BR144" s="48"/>
      <c r="BS144" s="49"/>
      <c r="BT144" s="48"/>
      <c r="BU144" s="2"/>
      <c r="BV144" s="3"/>
      <c r="BW144" s="3"/>
      <c r="BX144" s="3"/>
      <c r="BY144" s="3"/>
    </row>
    <row r="145" spans="1:77" ht="41.45" customHeight="1">
      <c r="A145" s="64" t="s">
        <v>312</v>
      </c>
      <c r="C145" s="65"/>
      <c r="D145" s="65" t="s">
        <v>64</v>
      </c>
      <c r="E145" s="66">
        <v>162.07341629084274</v>
      </c>
      <c r="F145" s="68">
        <v>99.99983314671599</v>
      </c>
      <c r="G145" s="100" t="s">
        <v>1104</v>
      </c>
      <c r="H145" s="65"/>
      <c r="I145" s="69" t="s">
        <v>312</v>
      </c>
      <c r="J145" s="70"/>
      <c r="K145" s="70"/>
      <c r="L145" s="69" t="s">
        <v>3759</v>
      </c>
      <c r="M145" s="73">
        <v>1.0556066377877427</v>
      </c>
      <c r="N145" s="74">
        <v>4560.955078125</v>
      </c>
      <c r="O145" s="74">
        <v>8744.9013671875</v>
      </c>
      <c r="P145" s="75"/>
      <c r="Q145" s="76"/>
      <c r="R145" s="76"/>
      <c r="S145" s="86"/>
      <c r="T145" s="48">
        <v>1</v>
      </c>
      <c r="U145" s="48">
        <v>4</v>
      </c>
      <c r="V145" s="49">
        <v>15</v>
      </c>
      <c r="W145" s="49">
        <v>0.2</v>
      </c>
      <c r="X145" s="49">
        <v>0</v>
      </c>
      <c r="Y145" s="49">
        <v>2.072682</v>
      </c>
      <c r="Z145" s="49">
        <v>0.1</v>
      </c>
      <c r="AA145" s="49">
        <v>0</v>
      </c>
      <c r="AB145" s="71">
        <v>145</v>
      </c>
      <c r="AC145" s="71"/>
      <c r="AD145" s="72"/>
      <c r="AE145" s="78" t="s">
        <v>2043</v>
      </c>
      <c r="AF145" s="78">
        <v>156</v>
      </c>
      <c r="AG145" s="78">
        <v>334</v>
      </c>
      <c r="AH145" s="78">
        <v>2217</v>
      </c>
      <c r="AI145" s="78">
        <v>2970</v>
      </c>
      <c r="AJ145" s="78"/>
      <c r="AK145" s="78" t="s">
        <v>2342</v>
      </c>
      <c r="AL145" s="78" t="s">
        <v>1855</v>
      </c>
      <c r="AM145" s="78"/>
      <c r="AN145" s="78"/>
      <c r="AO145" s="80">
        <v>43091.299780092595</v>
      </c>
      <c r="AP145" s="83" t="s">
        <v>3005</v>
      </c>
      <c r="AQ145" s="78" t="b">
        <v>0</v>
      </c>
      <c r="AR145" s="78" t="b">
        <v>0</v>
      </c>
      <c r="AS145" s="78" t="b">
        <v>1</v>
      </c>
      <c r="AT145" s="78" t="s">
        <v>1797</v>
      </c>
      <c r="AU145" s="78">
        <v>8</v>
      </c>
      <c r="AV145" s="83" t="s">
        <v>3158</v>
      </c>
      <c r="AW145" s="78" t="b">
        <v>0</v>
      </c>
      <c r="AX145" s="78" t="s">
        <v>3300</v>
      </c>
      <c r="AY145" s="83" t="s">
        <v>3443</v>
      </c>
      <c r="AZ145" s="78" t="s">
        <v>66</v>
      </c>
      <c r="BA145" s="78" t="str">
        <f>REPLACE(INDEX(GroupVertices[Group],MATCH(Vertices[[#This Row],[Vertex]],GroupVertices[Vertex],0)),1,1,"")</f>
        <v>10</v>
      </c>
      <c r="BB145" s="48"/>
      <c r="BC145" s="48"/>
      <c r="BD145" s="48"/>
      <c r="BE145" s="48"/>
      <c r="BF145" s="48"/>
      <c r="BG145" s="48"/>
      <c r="BH145" s="121" t="s">
        <v>4625</v>
      </c>
      <c r="BI145" s="121" t="s">
        <v>4625</v>
      </c>
      <c r="BJ145" s="121" t="s">
        <v>4823</v>
      </c>
      <c r="BK145" s="121" t="s">
        <v>4823</v>
      </c>
      <c r="BL145" s="121">
        <v>1</v>
      </c>
      <c r="BM145" s="124">
        <v>2.6315789473684212</v>
      </c>
      <c r="BN145" s="121">
        <v>3</v>
      </c>
      <c r="BO145" s="124">
        <v>7.894736842105263</v>
      </c>
      <c r="BP145" s="121">
        <v>0</v>
      </c>
      <c r="BQ145" s="124">
        <v>0</v>
      </c>
      <c r="BR145" s="121">
        <v>34</v>
      </c>
      <c r="BS145" s="124">
        <v>89.47368421052632</v>
      </c>
      <c r="BT145" s="121">
        <v>38</v>
      </c>
      <c r="BU145" s="2"/>
      <c r="BV145" s="3"/>
      <c r="BW145" s="3"/>
      <c r="BX145" s="3"/>
      <c r="BY145" s="3"/>
    </row>
    <row r="146" spans="1:77" ht="41.45" customHeight="1">
      <c r="A146" s="64" t="s">
        <v>476</v>
      </c>
      <c r="C146" s="65"/>
      <c r="D146" s="65" t="s">
        <v>64</v>
      </c>
      <c r="E146" s="66">
        <v>162.2187055871351</v>
      </c>
      <c r="F146" s="68">
        <v>99.99950294757433</v>
      </c>
      <c r="G146" s="100" t="s">
        <v>3230</v>
      </c>
      <c r="H146" s="65"/>
      <c r="I146" s="69" t="s">
        <v>476</v>
      </c>
      <c r="J146" s="70"/>
      <c r="K146" s="70"/>
      <c r="L146" s="69" t="s">
        <v>3760</v>
      </c>
      <c r="M146" s="73">
        <v>1.1656510050613833</v>
      </c>
      <c r="N146" s="74">
        <v>4197.111328125</v>
      </c>
      <c r="O146" s="74">
        <v>8809.58203125</v>
      </c>
      <c r="P146" s="75"/>
      <c r="Q146" s="76"/>
      <c r="R146" s="76"/>
      <c r="S146" s="86"/>
      <c r="T146" s="48">
        <v>1</v>
      </c>
      <c r="U146" s="48">
        <v>0</v>
      </c>
      <c r="V146" s="49">
        <v>0</v>
      </c>
      <c r="W146" s="49">
        <v>0.111111</v>
      </c>
      <c r="X146" s="49">
        <v>0</v>
      </c>
      <c r="Y146" s="49">
        <v>0.502356</v>
      </c>
      <c r="Z146" s="49">
        <v>0</v>
      </c>
      <c r="AA146" s="49">
        <v>0</v>
      </c>
      <c r="AB146" s="71">
        <v>146</v>
      </c>
      <c r="AC146" s="71"/>
      <c r="AD146" s="72"/>
      <c r="AE146" s="78" t="s">
        <v>2044</v>
      </c>
      <c r="AF146" s="78">
        <v>1011</v>
      </c>
      <c r="AG146" s="78">
        <v>993</v>
      </c>
      <c r="AH146" s="78">
        <v>40411</v>
      </c>
      <c r="AI146" s="78">
        <v>108573</v>
      </c>
      <c r="AJ146" s="78"/>
      <c r="AK146" s="78" t="s">
        <v>2343</v>
      </c>
      <c r="AL146" s="78" t="s">
        <v>2591</v>
      </c>
      <c r="AM146" s="78"/>
      <c r="AN146" s="78"/>
      <c r="AO146" s="80">
        <v>41134.89251157407</v>
      </c>
      <c r="AP146" s="83" t="s">
        <v>3006</v>
      </c>
      <c r="AQ146" s="78" t="b">
        <v>0</v>
      </c>
      <c r="AR146" s="78" t="b">
        <v>0</v>
      </c>
      <c r="AS146" s="78" t="b">
        <v>1</v>
      </c>
      <c r="AT146" s="78" t="s">
        <v>1797</v>
      </c>
      <c r="AU146" s="78">
        <v>20</v>
      </c>
      <c r="AV146" s="83" t="s">
        <v>3167</v>
      </c>
      <c r="AW146" s="78" t="b">
        <v>0</v>
      </c>
      <c r="AX146" s="78" t="s">
        <v>3300</v>
      </c>
      <c r="AY146" s="83" t="s">
        <v>3444</v>
      </c>
      <c r="AZ146" s="78" t="s">
        <v>65</v>
      </c>
      <c r="BA146" s="78" t="str">
        <f>REPLACE(INDEX(GroupVertices[Group],MATCH(Vertices[[#This Row],[Vertex]],GroupVertices[Vertex],0)),1,1,"")</f>
        <v>10</v>
      </c>
      <c r="BB146" s="48"/>
      <c r="BC146" s="48"/>
      <c r="BD146" s="48"/>
      <c r="BE146" s="48"/>
      <c r="BF146" s="48"/>
      <c r="BG146" s="48"/>
      <c r="BH146" s="48"/>
      <c r="BI146" s="48"/>
      <c r="BJ146" s="48"/>
      <c r="BK146" s="48"/>
      <c r="BL146" s="48"/>
      <c r="BM146" s="49"/>
      <c r="BN146" s="48"/>
      <c r="BO146" s="49"/>
      <c r="BP146" s="48"/>
      <c r="BQ146" s="49"/>
      <c r="BR146" s="48"/>
      <c r="BS146" s="49"/>
      <c r="BT146" s="48"/>
      <c r="BU146" s="2"/>
      <c r="BV146" s="3"/>
      <c r="BW146" s="3"/>
      <c r="BX146" s="3"/>
      <c r="BY146" s="3"/>
    </row>
    <row r="147" spans="1:77" ht="41.45" customHeight="1">
      <c r="A147" s="64" t="s">
        <v>477</v>
      </c>
      <c r="C147" s="65"/>
      <c r="D147" s="65" t="s">
        <v>64</v>
      </c>
      <c r="E147" s="66">
        <v>162.06371563980045</v>
      </c>
      <c r="F147" s="68">
        <v>99.99985519339614</v>
      </c>
      <c r="G147" s="100" t="s">
        <v>3231</v>
      </c>
      <c r="H147" s="65"/>
      <c r="I147" s="69" t="s">
        <v>477</v>
      </c>
      <c r="J147" s="70"/>
      <c r="K147" s="70"/>
      <c r="L147" s="69" t="s">
        <v>3761</v>
      </c>
      <c r="M147" s="73">
        <v>1.0482592141761489</v>
      </c>
      <c r="N147" s="74">
        <v>4931.28076171875</v>
      </c>
      <c r="O147" s="74">
        <v>8167.416015625</v>
      </c>
      <c r="P147" s="75"/>
      <c r="Q147" s="76"/>
      <c r="R147" s="76"/>
      <c r="S147" s="86"/>
      <c r="T147" s="48">
        <v>1</v>
      </c>
      <c r="U147" s="48">
        <v>0</v>
      </c>
      <c r="V147" s="49">
        <v>0</v>
      </c>
      <c r="W147" s="49">
        <v>0.111111</v>
      </c>
      <c r="X147" s="49">
        <v>0</v>
      </c>
      <c r="Y147" s="49">
        <v>0.502356</v>
      </c>
      <c r="Z147" s="49">
        <v>0</v>
      </c>
      <c r="AA147" s="49">
        <v>0</v>
      </c>
      <c r="AB147" s="71">
        <v>147</v>
      </c>
      <c r="AC147" s="71"/>
      <c r="AD147" s="72"/>
      <c r="AE147" s="78" t="s">
        <v>2045</v>
      </c>
      <c r="AF147" s="78">
        <v>751</v>
      </c>
      <c r="AG147" s="78">
        <v>290</v>
      </c>
      <c r="AH147" s="78">
        <v>12889</v>
      </c>
      <c r="AI147" s="78">
        <v>2706</v>
      </c>
      <c r="AJ147" s="78"/>
      <c r="AK147" s="78" t="s">
        <v>2344</v>
      </c>
      <c r="AL147" s="78" t="s">
        <v>2592</v>
      </c>
      <c r="AM147" s="78"/>
      <c r="AN147" s="78"/>
      <c r="AO147" s="80">
        <v>39874.180347222224</v>
      </c>
      <c r="AP147" s="83" t="s">
        <v>3007</v>
      </c>
      <c r="AQ147" s="78" t="b">
        <v>0</v>
      </c>
      <c r="AR147" s="78" t="b">
        <v>0</v>
      </c>
      <c r="AS147" s="78" t="b">
        <v>1</v>
      </c>
      <c r="AT147" s="78" t="s">
        <v>1797</v>
      </c>
      <c r="AU147" s="78">
        <v>5</v>
      </c>
      <c r="AV147" s="83" t="s">
        <v>3164</v>
      </c>
      <c r="AW147" s="78" t="b">
        <v>0</v>
      </c>
      <c r="AX147" s="78" t="s">
        <v>3300</v>
      </c>
      <c r="AY147" s="83" t="s">
        <v>3445</v>
      </c>
      <c r="AZ147" s="78" t="s">
        <v>65</v>
      </c>
      <c r="BA147" s="78" t="str">
        <f>REPLACE(INDEX(GroupVertices[Group],MATCH(Vertices[[#This Row],[Vertex]],GroupVertices[Vertex],0)),1,1,"")</f>
        <v>10</v>
      </c>
      <c r="BB147" s="48"/>
      <c r="BC147" s="48"/>
      <c r="BD147" s="48"/>
      <c r="BE147" s="48"/>
      <c r="BF147" s="48"/>
      <c r="BG147" s="48"/>
      <c r="BH147" s="48"/>
      <c r="BI147" s="48"/>
      <c r="BJ147" s="48"/>
      <c r="BK147" s="48"/>
      <c r="BL147" s="48"/>
      <c r="BM147" s="49"/>
      <c r="BN147" s="48"/>
      <c r="BO147" s="49"/>
      <c r="BP147" s="48"/>
      <c r="BQ147" s="49"/>
      <c r="BR147" s="48"/>
      <c r="BS147" s="49"/>
      <c r="BT147" s="48"/>
      <c r="BU147" s="2"/>
      <c r="BV147" s="3"/>
      <c r="BW147" s="3"/>
      <c r="BX147" s="3"/>
      <c r="BY147" s="3"/>
    </row>
    <row r="148" spans="1:77" ht="41.45" customHeight="1">
      <c r="A148" s="64" t="s">
        <v>313</v>
      </c>
      <c r="C148" s="65"/>
      <c r="D148" s="65" t="s">
        <v>64</v>
      </c>
      <c r="E148" s="66">
        <v>162.27580714667945</v>
      </c>
      <c r="F148" s="68">
        <v>99.99937317279787</v>
      </c>
      <c r="G148" s="100" t="s">
        <v>1105</v>
      </c>
      <c r="H148" s="65"/>
      <c r="I148" s="69" t="s">
        <v>313</v>
      </c>
      <c r="J148" s="70"/>
      <c r="K148" s="70"/>
      <c r="L148" s="69" t="s">
        <v>3762</v>
      </c>
      <c r="M148" s="73">
        <v>1.2089006122296275</v>
      </c>
      <c r="N148" s="74">
        <v>4554.47509765625</v>
      </c>
      <c r="O148" s="74">
        <v>8069.78125</v>
      </c>
      <c r="P148" s="75"/>
      <c r="Q148" s="76"/>
      <c r="R148" s="76"/>
      <c r="S148" s="86"/>
      <c r="T148" s="48">
        <v>0</v>
      </c>
      <c r="U148" s="48">
        <v>2</v>
      </c>
      <c r="V148" s="49">
        <v>0</v>
      </c>
      <c r="W148" s="49">
        <v>0.125</v>
      </c>
      <c r="X148" s="49">
        <v>0</v>
      </c>
      <c r="Y148" s="49">
        <v>0.849207</v>
      </c>
      <c r="Z148" s="49">
        <v>0.5</v>
      </c>
      <c r="AA148" s="49">
        <v>0</v>
      </c>
      <c r="AB148" s="71">
        <v>148</v>
      </c>
      <c r="AC148" s="71"/>
      <c r="AD148" s="72"/>
      <c r="AE148" s="78" t="s">
        <v>2046</v>
      </c>
      <c r="AF148" s="78">
        <v>647</v>
      </c>
      <c r="AG148" s="78">
        <v>1252</v>
      </c>
      <c r="AH148" s="78">
        <v>10556</v>
      </c>
      <c r="AI148" s="78">
        <v>9591</v>
      </c>
      <c r="AJ148" s="78"/>
      <c r="AK148" s="78" t="s">
        <v>2345</v>
      </c>
      <c r="AL148" s="78" t="s">
        <v>2590</v>
      </c>
      <c r="AM148" s="83" t="s">
        <v>2782</v>
      </c>
      <c r="AN148" s="78"/>
      <c r="AO148" s="80">
        <v>39802.315671296295</v>
      </c>
      <c r="AP148" s="83" t="s">
        <v>3008</v>
      </c>
      <c r="AQ148" s="78" t="b">
        <v>1</v>
      </c>
      <c r="AR148" s="78" t="b">
        <v>0</v>
      </c>
      <c r="AS148" s="78" t="b">
        <v>1</v>
      </c>
      <c r="AT148" s="78" t="s">
        <v>1797</v>
      </c>
      <c r="AU148" s="78">
        <v>41</v>
      </c>
      <c r="AV148" s="83" t="s">
        <v>3158</v>
      </c>
      <c r="AW148" s="78" t="b">
        <v>0</v>
      </c>
      <c r="AX148" s="78" t="s">
        <v>3300</v>
      </c>
      <c r="AY148" s="83" t="s">
        <v>3446</v>
      </c>
      <c r="AZ148" s="78" t="s">
        <v>66</v>
      </c>
      <c r="BA148" s="78" t="str">
        <f>REPLACE(INDEX(GroupVertices[Group],MATCH(Vertices[[#This Row],[Vertex]],GroupVertices[Vertex],0)),1,1,"")</f>
        <v>10</v>
      </c>
      <c r="BB148" s="48"/>
      <c r="BC148" s="48"/>
      <c r="BD148" s="48"/>
      <c r="BE148" s="48"/>
      <c r="BF148" s="48"/>
      <c r="BG148" s="48"/>
      <c r="BH148" s="121" t="s">
        <v>4626</v>
      </c>
      <c r="BI148" s="121" t="s">
        <v>4626</v>
      </c>
      <c r="BJ148" s="121" t="s">
        <v>4824</v>
      </c>
      <c r="BK148" s="121" t="s">
        <v>4824</v>
      </c>
      <c r="BL148" s="121">
        <v>0</v>
      </c>
      <c r="BM148" s="124">
        <v>0</v>
      </c>
      <c r="BN148" s="121">
        <v>6</v>
      </c>
      <c r="BO148" s="124">
        <v>16.216216216216218</v>
      </c>
      <c r="BP148" s="121">
        <v>0</v>
      </c>
      <c r="BQ148" s="124">
        <v>0</v>
      </c>
      <c r="BR148" s="121">
        <v>31</v>
      </c>
      <c r="BS148" s="124">
        <v>83.78378378378379</v>
      </c>
      <c r="BT148" s="121">
        <v>37</v>
      </c>
      <c r="BU148" s="2"/>
      <c r="BV148" s="3"/>
      <c r="BW148" s="3"/>
      <c r="BX148" s="3"/>
      <c r="BY148" s="3"/>
    </row>
    <row r="149" spans="1:77" ht="41.45" customHeight="1">
      <c r="A149" s="64" t="s">
        <v>314</v>
      </c>
      <c r="C149" s="65"/>
      <c r="D149" s="65" t="s">
        <v>64</v>
      </c>
      <c r="E149" s="66">
        <v>162.0145509765634</v>
      </c>
      <c r="F149" s="68">
        <v>99.99996692997975</v>
      </c>
      <c r="G149" s="100" t="s">
        <v>3232</v>
      </c>
      <c r="H149" s="65"/>
      <c r="I149" s="69" t="s">
        <v>314</v>
      </c>
      <c r="J149" s="70"/>
      <c r="K149" s="70"/>
      <c r="L149" s="69" t="s">
        <v>3763</v>
      </c>
      <c r="M149" s="73">
        <v>1.0110211354173904</v>
      </c>
      <c r="N149" s="74">
        <v>389.3604736328125</v>
      </c>
      <c r="O149" s="74">
        <v>8686.83203125</v>
      </c>
      <c r="P149" s="75"/>
      <c r="Q149" s="76"/>
      <c r="R149" s="76"/>
      <c r="S149" s="86"/>
      <c r="T149" s="48">
        <v>1</v>
      </c>
      <c r="U149" s="48">
        <v>1</v>
      </c>
      <c r="V149" s="49">
        <v>0</v>
      </c>
      <c r="W149" s="49">
        <v>0</v>
      </c>
      <c r="X149" s="49">
        <v>0</v>
      </c>
      <c r="Y149" s="49">
        <v>0.999998</v>
      </c>
      <c r="Z149" s="49">
        <v>0</v>
      </c>
      <c r="AA149" s="49" t="s">
        <v>5414</v>
      </c>
      <c r="AB149" s="71">
        <v>149</v>
      </c>
      <c r="AC149" s="71"/>
      <c r="AD149" s="72"/>
      <c r="AE149" s="78" t="s">
        <v>2047</v>
      </c>
      <c r="AF149" s="78">
        <v>124</v>
      </c>
      <c r="AG149" s="78">
        <v>67</v>
      </c>
      <c r="AH149" s="78">
        <v>1185</v>
      </c>
      <c r="AI149" s="78">
        <v>97</v>
      </c>
      <c r="AJ149" s="78"/>
      <c r="AK149" s="78" t="s">
        <v>2346</v>
      </c>
      <c r="AL149" s="78" t="s">
        <v>2593</v>
      </c>
      <c r="AM149" s="78"/>
      <c r="AN149" s="78"/>
      <c r="AO149" s="80">
        <v>43345.6175</v>
      </c>
      <c r="AP149" s="83" t="s">
        <v>3009</v>
      </c>
      <c r="AQ149" s="78" t="b">
        <v>1</v>
      </c>
      <c r="AR149" s="78" t="b">
        <v>0</v>
      </c>
      <c r="AS149" s="78" t="b">
        <v>1</v>
      </c>
      <c r="AT149" s="78" t="s">
        <v>1797</v>
      </c>
      <c r="AU149" s="78">
        <v>0</v>
      </c>
      <c r="AV149" s="78"/>
      <c r="AW149" s="78" t="b">
        <v>0</v>
      </c>
      <c r="AX149" s="78" t="s">
        <v>3300</v>
      </c>
      <c r="AY149" s="83" t="s">
        <v>3447</v>
      </c>
      <c r="AZ149" s="78" t="s">
        <v>66</v>
      </c>
      <c r="BA149" s="78" t="str">
        <f>REPLACE(INDEX(GroupVertices[Group],MATCH(Vertices[[#This Row],[Vertex]],GroupVertices[Vertex],0)),1,1,"")</f>
        <v>1</v>
      </c>
      <c r="BB149" s="48"/>
      <c r="BC149" s="48"/>
      <c r="BD149" s="48"/>
      <c r="BE149" s="48"/>
      <c r="BF149" s="48"/>
      <c r="BG149" s="48"/>
      <c r="BH149" s="121" t="s">
        <v>4627</v>
      </c>
      <c r="BI149" s="121" t="s">
        <v>4733</v>
      </c>
      <c r="BJ149" s="121" t="s">
        <v>4825</v>
      </c>
      <c r="BK149" s="121" t="s">
        <v>4920</v>
      </c>
      <c r="BL149" s="121">
        <v>0</v>
      </c>
      <c r="BM149" s="124">
        <v>0</v>
      </c>
      <c r="BN149" s="121">
        <v>2</v>
      </c>
      <c r="BO149" s="124">
        <v>7.6923076923076925</v>
      </c>
      <c r="BP149" s="121">
        <v>0</v>
      </c>
      <c r="BQ149" s="124">
        <v>0</v>
      </c>
      <c r="BR149" s="121">
        <v>24</v>
      </c>
      <c r="BS149" s="124">
        <v>92.3076923076923</v>
      </c>
      <c r="BT149" s="121">
        <v>26</v>
      </c>
      <c r="BU149" s="2"/>
      <c r="BV149" s="3"/>
      <c r="BW149" s="3"/>
      <c r="BX149" s="3"/>
      <c r="BY149" s="3"/>
    </row>
    <row r="150" spans="1:77" ht="41.45" customHeight="1">
      <c r="A150" s="64" t="s">
        <v>315</v>
      </c>
      <c r="C150" s="65"/>
      <c r="D150" s="65" t="s">
        <v>64</v>
      </c>
      <c r="E150" s="66">
        <v>166.16819337739562</v>
      </c>
      <c r="F150" s="68">
        <v>99.99052694237933</v>
      </c>
      <c r="G150" s="100" t="s">
        <v>1106</v>
      </c>
      <c r="H150" s="65"/>
      <c r="I150" s="69" t="s">
        <v>315</v>
      </c>
      <c r="J150" s="70"/>
      <c r="K150" s="70"/>
      <c r="L150" s="69" t="s">
        <v>3764</v>
      </c>
      <c r="M150" s="73">
        <v>4.157054336381565</v>
      </c>
      <c r="N150" s="74">
        <v>2333.842529296875</v>
      </c>
      <c r="O150" s="74">
        <v>3570.76611328125</v>
      </c>
      <c r="P150" s="75"/>
      <c r="Q150" s="76"/>
      <c r="R150" s="76"/>
      <c r="S150" s="86"/>
      <c r="T150" s="48">
        <v>1</v>
      </c>
      <c r="U150" s="48">
        <v>1</v>
      </c>
      <c r="V150" s="49">
        <v>0</v>
      </c>
      <c r="W150" s="49">
        <v>0</v>
      </c>
      <c r="X150" s="49">
        <v>0</v>
      </c>
      <c r="Y150" s="49">
        <v>0.999998</v>
      </c>
      <c r="Z150" s="49">
        <v>0</v>
      </c>
      <c r="AA150" s="49" t="s">
        <v>5414</v>
      </c>
      <c r="AB150" s="71">
        <v>150</v>
      </c>
      <c r="AC150" s="71"/>
      <c r="AD150" s="72"/>
      <c r="AE150" s="78" t="s">
        <v>2048</v>
      </c>
      <c r="AF150" s="78">
        <v>1640</v>
      </c>
      <c r="AG150" s="78">
        <v>18907</v>
      </c>
      <c r="AH150" s="78">
        <v>28476</v>
      </c>
      <c r="AI150" s="78">
        <v>412</v>
      </c>
      <c r="AJ150" s="78"/>
      <c r="AK150" s="78" t="s">
        <v>2347</v>
      </c>
      <c r="AL150" s="78"/>
      <c r="AM150" s="83" t="s">
        <v>2783</v>
      </c>
      <c r="AN150" s="78"/>
      <c r="AO150" s="80">
        <v>40328.724814814814</v>
      </c>
      <c r="AP150" s="83" t="s">
        <v>3010</v>
      </c>
      <c r="AQ150" s="78" t="b">
        <v>0</v>
      </c>
      <c r="AR150" s="78" t="b">
        <v>0</v>
      </c>
      <c r="AS150" s="78" t="b">
        <v>1</v>
      </c>
      <c r="AT150" s="78" t="s">
        <v>1797</v>
      </c>
      <c r="AU150" s="78">
        <v>537</v>
      </c>
      <c r="AV150" s="83" t="s">
        <v>3162</v>
      </c>
      <c r="AW150" s="78" t="b">
        <v>1</v>
      </c>
      <c r="AX150" s="78" t="s">
        <v>3300</v>
      </c>
      <c r="AY150" s="83" t="s">
        <v>3448</v>
      </c>
      <c r="AZ150" s="78" t="s">
        <v>66</v>
      </c>
      <c r="BA150" s="78" t="str">
        <f>REPLACE(INDEX(GroupVertices[Group],MATCH(Vertices[[#This Row],[Vertex]],GroupVertices[Vertex],0)),1,1,"")</f>
        <v>1</v>
      </c>
      <c r="BB150" s="48" t="s">
        <v>798</v>
      </c>
      <c r="BC150" s="48" t="s">
        <v>798</v>
      </c>
      <c r="BD150" s="48" t="s">
        <v>890</v>
      </c>
      <c r="BE150" s="48" t="s">
        <v>890</v>
      </c>
      <c r="BF150" s="48"/>
      <c r="BG150" s="48"/>
      <c r="BH150" s="121" t="s">
        <v>4628</v>
      </c>
      <c r="BI150" s="121" t="s">
        <v>4628</v>
      </c>
      <c r="BJ150" s="121" t="s">
        <v>4826</v>
      </c>
      <c r="BK150" s="121" t="s">
        <v>4826</v>
      </c>
      <c r="BL150" s="121">
        <v>1</v>
      </c>
      <c r="BM150" s="124">
        <v>5.882352941176471</v>
      </c>
      <c r="BN150" s="121">
        <v>2</v>
      </c>
      <c r="BO150" s="124">
        <v>11.764705882352942</v>
      </c>
      <c r="BP150" s="121">
        <v>0</v>
      </c>
      <c r="BQ150" s="124">
        <v>0</v>
      </c>
      <c r="BR150" s="121">
        <v>14</v>
      </c>
      <c r="BS150" s="124">
        <v>82.3529411764706</v>
      </c>
      <c r="BT150" s="121">
        <v>17</v>
      </c>
      <c r="BU150" s="2"/>
      <c r="BV150" s="3"/>
      <c r="BW150" s="3"/>
      <c r="BX150" s="3"/>
      <c r="BY150" s="3"/>
    </row>
    <row r="151" spans="1:77" ht="41.45" customHeight="1">
      <c r="A151" s="64" t="s">
        <v>316</v>
      </c>
      <c r="C151" s="65"/>
      <c r="D151" s="65" t="s">
        <v>64</v>
      </c>
      <c r="E151" s="66">
        <v>173.09093071211598</v>
      </c>
      <c r="F151" s="68">
        <v>99.97479362971198</v>
      </c>
      <c r="G151" s="100" t="s">
        <v>1107</v>
      </c>
      <c r="H151" s="65"/>
      <c r="I151" s="69" t="s">
        <v>316</v>
      </c>
      <c r="J151" s="70"/>
      <c r="K151" s="70"/>
      <c r="L151" s="69" t="s">
        <v>3765</v>
      </c>
      <c r="M151" s="73">
        <v>9.40044300465519</v>
      </c>
      <c r="N151" s="74">
        <v>8439.7021484375</v>
      </c>
      <c r="O151" s="74">
        <v>2261.53857421875</v>
      </c>
      <c r="P151" s="75"/>
      <c r="Q151" s="76"/>
      <c r="R151" s="76"/>
      <c r="S151" s="86"/>
      <c r="T151" s="48">
        <v>2</v>
      </c>
      <c r="U151" s="48">
        <v>1</v>
      </c>
      <c r="V151" s="49">
        <v>0</v>
      </c>
      <c r="W151" s="49">
        <v>1</v>
      </c>
      <c r="X151" s="49">
        <v>0</v>
      </c>
      <c r="Y151" s="49">
        <v>1.298243</v>
      </c>
      <c r="Z151" s="49">
        <v>0</v>
      </c>
      <c r="AA151" s="49">
        <v>0</v>
      </c>
      <c r="AB151" s="71">
        <v>151</v>
      </c>
      <c r="AC151" s="71"/>
      <c r="AD151" s="72"/>
      <c r="AE151" s="78" t="s">
        <v>2049</v>
      </c>
      <c r="AF151" s="78">
        <v>3120</v>
      </c>
      <c r="AG151" s="78">
        <v>50307</v>
      </c>
      <c r="AH151" s="78">
        <v>52038</v>
      </c>
      <c r="AI151" s="78">
        <v>108</v>
      </c>
      <c r="AJ151" s="78"/>
      <c r="AK151" s="78" t="s">
        <v>2348</v>
      </c>
      <c r="AL151" s="78" t="s">
        <v>2594</v>
      </c>
      <c r="AM151" s="83" t="s">
        <v>2784</v>
      </c>
      <c r="AN151" s="78"/>
      <c r="AO151" s="80">
        <v>39550.83599537037</v>
      </c>
      <c r="AP151" s="83" t="s">
        <v>3011</v>
      </c>
      <c r="AQ151" s="78" t="b">
        <v>0</v>
      </c>
      <c r="AR151" s="78" t="b">
        <v>0</v>
      </c>
      <c r="AS151" s="78" t="b">
        <v>0</v>
      </c>
      <c r="AT151" s="78" t="s">
        <v>1797</v>
      </c>
      <c r="AU151" s="78">
        <v>768</v>
      </c>
      <c r="AV151" s="83" t="s">
        <v>3162</v>
      </c>
      <c r="AW151" s="78" t="b">
        <v>1</v>
      </c>
      <c r="AX151" s="78" t="s">
        <v>3300</v>
      </c>
      <c r="AY151" s="83" t="s">
        <v>3449</v>
      </c>
      <c r="AZ151" s="78" t="s">
        <v>66</v>
      </c>
      <c r="BA151" s="78" t="str">
        <f>REPLACE(INDEX(GroupVertices[Group],MATCH(Vertices[[#This Row],[Vertex]],GroupVertices[Vertex],0)),1,1,"")</f>
        <v>52</v>
      </c>
      <c r="BB151" s="48" t="s">
        <v>799</v>
      </c>
      <c r="BC151" s="48" t="s">
        <v>799</v>
      </c>
      <c r="BD151" s="48" t="s">
        <v>891</v>
      </c>
      <c r="BE151" s="48" t="s">
        <v>891</v>
      </c>
      <c r="BF151" s="48"/>
      <c r="BG151" s="48"/>
      <c r="BH151" s="121" t="s">
        <v>4629</v>
      </c>
      <c r="BI151" s="121" t="s">
        <v>4629</v>
      </c>
      <c r="BJ151" s="121" t="s">
        <v>4367</v>
      </c>
      <c r="BK151" s="121" t="s">
        <v>4367</v>
      </c>
      <c r="BL151" s="121">
        <v>1</v>
      </c>
      <c r="BM151" s="124">
        <v>9.090909090909092</v>
      </c>
      <c r="BN151" s="121">
        <v>1</v>
      </c>
      <c r="BO151" s="124">
        <v>9.090909090909092</v>
      </c>
      <c r="BP151" s="121">
        <v>0</v>
      </c>
      <c r="BQ151" s="124">
        <v>0</v>
      </c>
      <c r="BR151" s="121">
        <v>9</v>
      </c>
      <c r="BS151" s="124">
        <v>81.81818181818181</v>
      </c>
      <c r="BT151" s="121">
        <v>11</v>
      </c>
      <c r="BU151" s="2"/>
      <c r="BV151" s="3"/>
      <c r="BW151" s="3"/>
      <c r="BX151" s="3"/>
      <c r="BY151" s="3"/>
    </row>
    <row r="152" spans="1:77" ht="41.45" customHeight="1">
      <c r="A152" s="64" t="s">
        <v>317</v>
      </c>
      <c r="C152" s="65"/>
      <c r="D152" s="65" t="s">
        <v>64</v>
      </c>
      <c r="E152" s="66">
        <v>162.25353974315058</v>
      </c>
      <c r="F152" s="68">
        <v>99.99942377995008</v>
      </c>
      <c r="G152" s="100" t="s">
        <v>1108</v>
      </c>
      <c r="H152" s="65"/>
      <c r="I152" s="69" t="s">
        <v>317</v>
      </c>
      <c r="J152" s="70"/>
      <c r="K152" s="70"/>
      <c r="L152" s="69" t="s">
        <v>3766</v>
      </c>
      <c r="M152" s="73">
        <v>1.1920349353030149</v>
      </c>
      <c r="N152" s="74">
        <v>8439.7021484375</v>
      </c>
      <c r="O152" s="74">
        <v>2526.218017578125</v>
      </c>
      <c r="P152" s="75"/>
      <c r="Q152" s="76"/>
      <c r="R152" s="76"/>
      <c r="S152" s="86"/>
      <c r="T152" s="48">
        <v>0</v>
      </c>
      <c r="U152" s="48">
        <v>1</v>
      </c>
      <c r="V152" s="49">
        <v>0</v>
      </c>
      <c r="W152" s="49">
        <v>1</v>
      </c>
      <c r="X152" s="49">
        <v>0</v>
      </c>
      <c r="Y152" s="49">
        <v>0.701753</v>
      </c>
      <c r="Z152" s="49">
        <v>0</v>
      </c>
      <c r="AA152" s="49">
        <v>0</v>
      </c>
      <c r="AB152" s="71">
        <v>152</v>
      </c>
      <c r="AC152" s="71"/>
      <c r="AD152" s="72"/>
      <c r="AE152" s="78" t="s">
        <v>2050</v>
      </c>
      <c r="AF152" s="78">
        <v>1545</v>
      </c>
      <c r="AG152" s="78">
        <v>1151</v>
      </c>
      <c r="AH152" s="78">
        <v>3410</v>
      </c>
      <c r="AI152" s="78">
        <v>743</v>
      </c>
      <c r="AJ152" s="78"/>
      <c r="AK152" s="78" t="s">
        <v>2349</v>
      </c>
      <c r="AL152" s="78" t="s">
        <v>2595</v>
      </c>
      <c r="AM152" s="78"/>
      <c r="AN152" s="78"/>
      <c r="AO152" s="80">
        <v>40967.856620370374</v>
      </c>
      <c r="AP152" s="83" t="s">
        <v>3012</v>
      </c>
      <c r="AQ152" s="78" t="b">
        <v>0</v>
      </c>
      <c r="AR152" s="78" t="b">
        <v>0</v>
      </c>
      <c r="AS152" s="78" t="b">
        <v>1</v>
      </c>
      <c r="AT152" s="78" t="s">
        <v>1797</v>
      </c>
      <c r="AU152" s="78">
        <v>56</v>
      </c>
      <c r="AV152" s="83" t="s">
        <v>3168</v>
      </c>
      <c r="AW152" s="78" t="b">
        <v>0</v>
      </c>
      <c r="AX152" s="78" t="s">
        <v>3300</v>
      </c>
      <c r="AY152" s="83" t="s">
        <v>3450</v>
      </c>
      <c r="AZ152" s="78" t="s">
        <v>66</v>
      </c>
      <c r="BA152" s="78" t="str">
        <f>REPLACE(INDEX(GroupVertices[Group],MATCH(Vertices[[#This Row],[Vertex]],GroupVertices[Vertex],0)),1,1,"")</f>
        <v>52</v>
      </c>
      <c r="BB152" s="48" t="s">
        <v>799</v>
      </c>
      <c r="BC152" s="48" t="s">
        <v>799</v>
      </c>
      <c r="BD152" s="48" t="s">
        <v>891</v>
      </c>
      <c r="BE152" s="48" t="s">
        <v>891</v>
      </c>
      <c r="BF152" s="48"/>
      <c r="BG152" s="48"/>
      <c r="BH152" s="121" t="s">
        <v>4630</v>
      </c>
      <c r="BI152" s="121" t="s">
        <v>4630</v>
      </c>
      <c r="BJ152" s="121" t="s">
        <v>4827</v>
      </c>
      <c r="BK152" s="121" t="s">
        <v>4827</v>
      </c>
      <c r="BL152" s="121">
        <v>1</v>
      </c>
      <c r="BM152" s="124">
        <v>7.6923076923076925</v>
      </c>
      <c r="BN152" s="121">
        <v>1</v>
      </c>
      <c r="BO152" s="124">
        <v>7.6923076923076925</v>
      </c>
      <c r="BP152" s="121">
        <v>0</v>
      </c>
      <c r="BQ152" s="124">
        <v>0</v>
      </c>
      <c r="BR152" s="121">
        <v>11</v>
      </c>
      <c r="BS152" s="124">
        <v>84.61538461538461</v>
      </c>
      <c r="BT152" s="121">
        <v>13</v>
      </c>
      <c r="BU152" s="2"/>
      <c r="BV152" s="3"/>
      <c r="BW152" s="3"/>
      <c r="BX152" s="3"/>
      <c r="BY152" s="3"/>
    </row>
    <row r="153" spans="1:77" ht="41.45" customHeight="1">
      <c r="A153" s="64" t="s">
        <v>318</v>
      </c>
      <c r="C153" s="65"/>
      <c r="D153" s="65" t="s">
        <v>64</v>
      </c>
      <c r="E153" s="66">
        <v>162.12632893289154</v>
      </c>
      <c r="F153" s="68">
        <v>99.99971289209687</v>
      </c>
      <c r="G153" s="100" t="s">
        <v>1109</v>
      </c>
      <c r="H153" s="65"/>
      <c r="I153" s="69" t="s">
        <v>318</v>
      </c>
      <c r="J153" s="70"/>
      <c r="K153" s="70"/>
      <c r="L153" s="69" t="s">
        <v>3767</v>
      </c>
      <c r="M153" s="73">
        <v>1.0956834938509805</v>
      </c>
      <c r="N153" s="74">
        <v>5902.59375</v>
      </c>
      <c r="O153" s="74">
        <v>5261.23876953125</v>
      </c>
      <c r="P153" s="75"/>
      <c r="Q153" s="76"/>
      <c r="R153" s="76"/>
      <c r="S153" s="86"/>
      <c r="T153" s="48">
        <v>0</v>
      </c>
      <c r="U153" s="48">
        <v>2</v>
      </c>
      <c r="V153" s="49">
        <v>2</v>
      </c>
      <c r="W153" s="49">
        <v>0.5</v>
      </c>
      <c r="X153" s="49">
        <v>0</v>
      </c>
      <c r="Y153" s="49">
        <v>1.459457</v>
      </c>
      <c r="Z153" s="49">
        <v>0</v>
      </c>
      <c r="AA153" s="49">
        <v>0</v>
      </c>
      <c r="AB153" s="71">
        <v>153</v>
      </c>
      <c r="AC153" s="71"/>
      <c r="AD153" s="72"/>
      <c r="AE153" s="78" t="s">
        <v>2051</v>
      </c>
      <c r="AF153" s="78">
        <v>1153</v>
      </c>
      <c r="AG153" s="78">
        <v>574</v>
      </c>
      <c r="AH153" s="78">
        <v>16070</v>
      </c>
      <c r="AI153" s="78">
        <v>10332</v>
      </c>
      <c r="AJ153" s="78"/>
      <c r="AK153" s="78" t="s">
        <v>2350</v>
      </c>
      <c r="AL153" s="78" t="s">
        <v>2596</v>
      </c>
      <c r="AM153" s="83" t="s">
        <v>2785</v>
      </c>
      <c r="AN153" s="78"/>
      <c r="AO153" s="80">
        <v>39853.77625</v>
      </c>
      <c r="AP153" s="83" t="s">
        <v>3013</v>
      </c>
      <c r="AQ153" s="78" t="b">
        <v>0</v>
      </c>
      <c r="AR153" s="78" t="b">
        <v>0</v>
      </c>
      <c r="AS153" s="78" t="b">
        <v>0</v>
      </c>
      <c r="AT153" s="78" t="s">
        <v>1797</v>
      </c>
      <c r="AU153" s="78">
        <v>22</v>
      </c>
      <c r="AV153" s="83" t="s">
        <v>3162</v>
      </c>
      <c r="AW153" s="78" t="b">
        <v>0</v>
      </c>
      <c r="AX153" s="78" t="s">
        <v>3300</v>
      </c>
      <c r="AY153" s="83" t="s">
        <v>3451</v>
      </c>
      <c r="AZ153" s="78" t="s">
        <v>66</v>
      </c>
      <c r="BA153" s="78" t="str">
        <f>REPLACE(INDEX(GroupVertices[Group],MATCH(Vertices[[#This Row],[Vertex]],GroupVertices[Vertex],0)),1,1,"")</f>
        <v>29</v>
      </c>
      <c r="BB153" s="48"/>
      <c r="BC153" s="48"/>
      <c r="BD153" s="48"/>
      <c r="BE153" s="48"/>
      <c r="BF153" s="48"/>
      <c r="BG153" s="48"/>
      <c r="BH153" s="121" t="s">
        <v>4631</v>
      </c>
      <c r="BI153" s="121" t="s">
        <v>4631</v>
      </c>
      <c r="BJ153" s="121" t="s">
        <v>4828</v>
      </c>
      <c r="BK153" s="121" t="s">
        <v>4828</v>
      </c>
      <c r="BL153" s="121">
        <v>0</v>
      </c>
      <c r="BM153" s="124">
        <v>0</v>
      </c>
      <c r="BN153" s="121">
        <v>1</v>
      </c>
      <c r="BO153" s="124">
        <v>2</v>
      </c>
      <c r="BP153" s="121">
        <v>0</v>
      </c>
      <c r="BQ153" s="124">
        <v>0</v>
      </c>
      <c r="BR153" s="121">
        <v>49</v>
      </c>
      <c r="BS153" s="124">
        <v>98</v>
      </c>
      <c r="BT153" s="121">
        <v>50</v>
      </c>
      <c r="BU153" s="2"/>
      <c r="BV153" s="3"/>
      <c r="BW153" s="3"/>
      <c r="BX153" s="3"/>
      <c r="BY153" s="3"/>
    </row>
    <row r="154" spans="1:77" ht="41.45" customHeight="1">
      <c r="A154" s="64" t="s">
        <v>478</v>
      </c>
      <c r="C154" s="65"/>
      <c r="D154" s="65" t="s">
        <v>64</v>
      </c>
      <c r="E154" s="66">
        <v>162.80493356716764</v>
      </c>
      <c r="F154" s="68">
        <v>99.99817062660674</v>
      </c>
      <c r="G154" s="100" t="s">
        <v>3233</v>
      </c>
      <c r="H154" s="65"/>
      <c r="I154" s="69" t="s">
        <v>478</v>
      </c>
      <c r="J154" s="70"/>
      <c r="K154" s="70"/>
      <c r="L154" s="69" t="s">
        <v>3768</v>
      </c>
      <c r="M154" s="73">
        <v>1.6096691728620065</v>
      </c>
      <c r="N154" s="74">
        <v>6129.99072265625</v>
      </c>
      <c r="O154" s="74">
        <v>5261.23876953125</v>
      </c>
      <c r="P154" s="75"/>
      <c r="Q154" s="76"/>
      <c r="R154" s="76"/>
      <c r="S154" s="86"/>
      <c r="T154" s="48">
        <v>1</v>
      </c>
      <c r="U154" s="48">
        <v>0</v>
      </c>
      <c r="V154" s="49">
        <v>0</v>
      </c>
      <c r="W154" s="49">
        <v>0.333333</v>
      </c>
      <c r="X154" s="49">
        <v>0</v>
      </c>
      <c r="Y154" s="49">
        <v>0.770269</v>
      </c>
      <c r="Z154" s="49">
        <v>0</v>
      </c>
      <c r="AA154" s="49">
        <v>0</v>
      </c>
      <c r="AB154" s="71">
        <v>154</v>
      </c>
      <c r="AC154" s="71"/>
      <c r="AD154" s="72"/>
      <c r="AE154" s="78" t="s">
        <v>2052</v>
      </c>
      <c r="AF154" s="78">
        <v>749</v>
      </c>
      <c r="AG154" s="78">
        <v>3652</v>
      </c>
      <c r="AH154" s="78">
        <v>788</v>
      </c>
      <c r="AI154" s="78">
        <v>573</v>
      </c>
      <c r="AJ154" s="78"/>
      <c r="AK154" s="78" t="s">
        <v>2351</v>
      </c>
      <c r="AL154" s="78" t="s">
        <v>2597</v>
      </c>
      <c r="AM154" s="78"/>
      <c r="AN154" s="78"/>
      <c r="AO154" s="80">
        <v>42026.85563657407</v>
      </c>
      <c r="AP154" s="83" t="s">
        <v>3014</v>
      </c>
      <c r="AQ154" s="78" t="b">
        <v>0</v>
      </c>
      <c r="AR154" s="78" t="b">
        <v>0</v>
      </c>
      <c r="AS154" s="78" t="b">
        <v>0</v>
      </c>
      <c r="AT154" s="78" t="s">
        <v>1797</v>
      </c>
      <c r="AU154" s="78">
        <v>12</v>
      </c>
      <c r="AV154" s="83" t="s">
        <v>3158</v>
      </c>
      <c r="AW154" s="78" t="b">
        <v>0</v>
      </c>
      <c r="AX154" s="78" t="s">
        <v>3300</v>
      </c>
      <c r="AY154" s="83" t="s">
        <v>3452</v>
      </c>
      <c r="AZ154" s="78" t="s">
        <v>65</v>
      </c>
      <c r="BA154" s="78" t="str">
        <f>REPLACE(INDEX(GroupVertices[Group],MATCH(Vertices[[#This Row],[Vertex]],GroupVertices[Vertex],0)),1,1,"")</f>
        <v>29</v>
      </c>
      <c r="BB154" s="48"/>
      <c r="BC154" s="48"/>
      <c r="BD154" s="48"/>
      <c r="BE154" s="48"/>
      <c r="BF154" s="48"/>
      <c r="BG154" s="48"/>
      <c r="BH154" s="48"/>
      <c r="BI154" s="48"/>
      <c r="BJ154" s="48"/>
      <c r="BK154" s="48"/>
      <c r="BL154" s="48"/>
      <c r="BM154" s="49"/>
      <c r="BN154" s="48"/>
      <c r="BO154" s="49"/>
      <c r="BP154" s="48"/>
      <c r="BQ154" s="49"/>
      <c r="BR154" s="48"/>
      <c r="BS154" s="49"/>
      <c r="BT154" s="48"/>
      <c r="BU154" s="2"/>
      <c r="BV154" s="3"/>
      <c r="BW154" s="3"/>
      <c r="BX154" s="3"/>
      <c r="BY154" s="3"/>
    </row>
    <row r="155" spans="1:77" ht="41.45" customHeight="1">
      <c r="A155" s="64" t="s">
        <v>479</v>
      </c>
      <c r="C155" s="65"/>
      <c r="D155" s="65" t="s">
        <v>64</v>
      </c>
      <c r="E155" s="66">
        <v>187.56628629127945</v>
      </c>
      <c r="F155" s="68">
        <v>99.94189547334891</v>
      </c>
      <c r="G155" s="100" t="s">
        <v>3234</v>
      </c>
      <c r="H155" s="65"/>
      <c r="I155" s="69" t="s">
        <v>479</v>
      </c>
      <c r="J155" s="70"/>
      <c r="K155" s="70"/>
      <c r="L155" s="69" t="s">
        <v>3769</v>
      </c>
      <c r="M155" s="73">
        <v>20.364301915255233</v>
      </c>
      <c r="N155" s="74">
        <v>5902.59375</v>
      </c>
      <c r="O155" s="74">
        <v>4749.52490234375</v>
      </c>
      <c r="P155" s="75"/>
      <c r="Q155" s="76"/>
      <c r="R155" s="76"/>
      <c r="S155" s="86"/>
      <c r="T155" s="48">
        <v>1</v>
      </c>
      <c r="U155" s="48">
        <v>0</v>
      </c>
      <c r="V155" s="49">
        <v>0</v>
      </c>
      <c r="W155" s="49">
        <v>0.333333</v>
      </c>
      <c r="X155" s="49">
        <v>0</v>
      </c>
      <c r="Y155" s="49">
        <v>0.770269</v>
      </c>
      <c r="Z155" s="49">
        <v>0</v>
      </c>
      <c r="AA155" s="49">
        <v>0</v>
      </c>
      <c r="AB155" s="71">
        <v>155</v>
      </c>
      <c r="AC155" s="71"/>
      <c r="AD155" s="72"/>
      <c r="AE155" s="78" t="s">
        <v>2053</v>
      </c>
      <c r="AF155" s="78">
        <v>78135</v>
      </c>
      <c r="AG155" s="78">
        <v>115964</v>
      </c>
      <c r="AH155" s="78">
        <v>16858</v>
      </c>
      <c r="AI155" s="78">
        <v>62409</v>
      </c>
      <c r="AJ155" s="78"/>
      <c r="AK155" s="78" t="s">
        <v>2352</v>
      </c>
      <c r="AL155" s="78"/>
      <c r="AM155" s="78"/>
      <c r="AN155" s="78"/>
      <c r="AO155" s="80">
        <v>39856.551157407404</v>
      </c>
      <c r="AP155" s="83" t="s">
        <v>3015</v>
      </c>
      <c r="AQ155" s="78" t="b">
        <v>0</v>
      </c>
      <c r="AR155" s="78" t="b">
        <v>0</v>
      </c>
      <c r="AS155" s="78" t="b">
        <v>0</v>
      </c>
      <c r="AT155" s="78" t="s">
        <v>1797</v>
      </c>
      <c r="AU155" s="78">
        <v>1143</v>
      </c>
      <c r="AV155" s="83" t="s">
        <v>3163</v>
      </c>
      <c r="AW155" s="78" t="b">
        <v>0</v>
      </c>
      <c r="AX155" s="78" t="s">
        <v>3300</v>
      </c>
      <c r="AY155" s="83" t="s">
        <v>3453</v>
      </c>
      <c r="AZ155" s="78" t="s">
        <v>65</v>
      </c>
      <c r="BA155" s="78" t="str">
        <f>REPLACE(INDEX(GroupVertices[Group],MATCH(Vertices[[#This Row],[Vertex]],GroupVertices[Vertex],0)),1,1,"")</f>
        <v>29</v>
      </c>
      <c r="BB155" s="48"/>
      <c r="BC155" s="48"/>
      <c r="BD155" s="48"/>
      <c r="BE155" s="48"/>
      <c r="BF155" s="48"/>
      <c r="BG155" s="48"/>
      <c r="BH155" s="48"/>
      <c r="BI155" s="48"/>
      <c r="BJ155" s="48"/>
      <c r="BK155" s="48"/>
      <c r="BL155" s="48"/>
      <c r="BM155" s="49"/>
      <c r="BN155" s="48"/>
      <c r="BO155" s="49"/>
      <c r="BP155" s="48"/>
      <c r="BQ155" s="49"/>
      <c r="BR155" s="48"/>
      <c r="BS155" s="49"/>
      <c r="BT155" s="48"/>
      <c r="BU155" s="2"/>
      <c r="BV155" s="3"/>
      <c r="BW155" s="3"/>
      <c r="BX155" s="3"/>
      <c r="BY155" s="3"/>
    </row>
    <row r="156" spans="1:77" ht="41.45" customHeight="1">
      <c r="A156" s="64" t="s">
        <v>319</v>
      </c>
      <c r="C156" s="65"/>
      <c r="D156" s="65" t="s">
        <v>64</v>
      </c>
      <c r="E156" s="66">
        <v>162.1450688269505</v>
      </c>
      <c r="F156" s="68">
        <v>99.99967030191927</v>
      </c>
      <c r="G156" s="100" t="s">
        <v>1110</v>
      </c>
      <c r="H156" s="65"/>
      <c r="I156" s="69" t="s">
        <v>319</v>
      </c>
      <c r="J156" s="70"/>
      <c r="K156" s="70"/>
      <c r="L156" s="69" t="s">
        <v>3770</v>
      </c>
      <c r="M156" s="73">
        <v>1.1098773803733772</v>
      </c>
      <c r="N156" s="74">
        <v>4931.28076171875</v>
      </c>
      <c r="O156" s="74">
        <v>4661.3916015625</v>
      </c>
      <c r="P156" s="75"/>
      <c r="Q156" s="76"/>
      <c r="R156" s="76"/>
      <c r="S156" s="86"/>
      <c r="T156" s="48">
        <v>0</v>
      </c>
      <c r="U156" s="48">
        <v>1</v>
      </c>
      <c r="V156" s="49">
        <v>0</v>
      </c>
      <c r="W156" s="49">
        <v>0.111111</v>
      </c>
      <c r="X156" s="49">
        <v>0</v>
      </c>
      <c r="Y156" s="49">
        <v>0.585365</v>
      </c>
      <c r="Z156" s="49">
        <v>0</v>
      </c>
      <c r="AA156" s="49">
        <v>0</v>
      </c>
      <c r="AB156" s="71">
        <v>156</v>
      </c>
      <c r="AC156" s="71"/>
      <c r="AD156" s="72"/>
      <c r="AE156" s="78" t="s">
        <v>2054</v>
      </c>
      <c r="AF156" s="78">
        <v>1035</v>
      </c>
      <c r="AG156" s="78">
        <v>659</v>
      </c>
      <c r="AH156" s="78">
        <v>2920</v>
      </c>
      <c r="AI156" s="78">
        <v>4020</v>
      </c>
      <c r="AJ156" s="78"/>
      <c r="AK156" s="78" t="s">
        <v>2353</v>
      </c>
      <c r="AL156" s="78" t="s">
        <v>2598</v>
      </c>
      <c r="AM156" s="78"/>
      <c r="AN156" s="78"/>
      <c r="AO156" s="80">
        <v>40725.50377314815</v>
      </c>
      <c r="AP156" s="83" t="s">
        <v>3016</v>
      </c>
      <c r="AQ156" s="78" t="b">
        <v>0</v>
      </c>
      <c r="AR156" s="78" t="b">
        <v>0</v>
      </c>
      <c r="AS156" s="78" t="b">
        <v>1</v>
      </c>
      <c r="AT156" s="78" t="s">
        <v>1797</v>
      </c>
      <c r="AU156" s="78">
        <v>5</v>
      </c>
      <c r="AV156" s="83" t="s">
        <v>3158</v>
      </c>
      <c r="AW156" s="78" t="b">
        <v>0</v>
      </c>
      <c r="AX156" s="78" t="s">
        <v>3300</v>
      </c>
      <c r="AY156" s="83" t="s">
        <v>3454</v>
      </c>
      <c r="AZ156" s="78" t="s">
        <v>66</v>
      </c>
      <c r="BA156" s="78" t="str">
        <f>REPLACE(INDEX(GroupVertices[Group],MATCH(Vertices[[#This Row],[Vertex]],GroupVertices[Vertex],0)),1,1,"")</f>
        <v>9</v>
      </c>
      <c r="BB156" s="48"/>
      <c r="BC156" s="48"/>
      <c r="BD156" s="48"/>
      <c r="BE156" s="48"/>
      <c r="BF156" s="48"/>
      <c r="BG156" s="48"/>
      <c r="BH156" s="121" t="s">
        <v>4632</v>
      </c>
      <c r="BI156" s="121" t="s">
        <v>4632</v>
      </c>
      <c r="BJ156" s="121" t="s">
        <v>4829</v>
      </c>
      <c r="BK156" s="121" t="s">
        <v>4829</v>
      </c>
      <c r="BL156" s="121">
        <v>0</v>
      </c>
      <c r="BM156" s="124">
        <v>0</v>
      </c>
      <c r="BN156" s="121">
        <v>2</v>
      </c>
      <c r="BO156" s="124">
        <v>8.333333333333334</v>
      </c>
      <c r="BP156" s="121">
        <v>0</v>
      </c>
      <c r="BQ156" s="124">
        <v>0</v>
      </c>
      <c r="BR156" s="121">
        <v>22</v>
      </c>
      <c r="BS156" s="124">
        <v>91.66666666666667</v>
      </c>
      <c r="BT156" s="121">
        <v>24</v>
      </c>
      <c r="BU156" s="2"/>
      <c r="BV156" s="3"/>
      <c r="BW156" s="3"/>
      <c r="BX156" s="3"/>
      <c r="BY156" s="3"/>
    </row>
    <row r="157" spans="1:77" ht="41.45" customHeight="1">
      <c r="A157" s="64" t="s">
        <v>333</v>
      </c>
      <c r="C157" s="65"/>
      <c r="D157" s="65" t="s">
        <v>64</v>
      </c>
      <c r="E157" s="66">
        <v>162.16887951587248</v>
      </c>
      <c r="F157" s="68">
        <v>99.99961618734066</v>
      </c>
      <c r="G157" s="100" t="s">
        <v>1120</v>
      </c>
      <c r="H157" s="65"/>
      <c r="I157" s="69" t="s">
        <v>333</v>
      </c>
      <c r="J157" s="70"/>
      <c r="K157" s="70"/>
      <c r="L157" s="69" t="s">
        <v>3771</v>
      </c>
      <c r="M157" s="73">
        <v>1.1279119656018344</v>
      </c>
      <c r="N157" s="74">
        <v>4582.79736328125</v>
      </c>
      <c r="O157" s="74">
        <v>5040.68310546875</v>
      </c>
      <c r="P157" s="75"/>
      <c r="Q157" s="76"/>
      <c r="R157" s="76"/>
      <c r="S157" s="86"/>
      <c r="T157" s="48">
        <v>6</v>
      </c>
      <c r="U157" s="48">
        <v>1</v>
      </c>
      <c r="V157" s="49">
        <v>20</v>
      </c>
      <c r="W157" s="49">
        <v>0.2</v>
      </c>
      <c r="X157" s="49">
        <v>0</v>
      </c>
      <c r="Y157" s="49">
        <v>3.073165</v>
      </c>
      <c r="Z157" s="49">
        <v>0</v>
      </c>
      <c r="AA157" s="49">
        <v>0</v>
      </c>
      <c r="AB157" s="71">
        <v>157</v>
      </c>
      <c r="AC157" s="71"/>
      <c r="AD157" s="72"/>
      <c r="AE157" s="78" t="s">
        <v>2055</v>
      </c>
      <c r="AF157" s="78">
        <v>267</v>
      </c>
      <c r="AG157" s="78">
        <v>767</v>
      </c>
      <c r="AH157" s="78">
        <v>827</v>
      </c>
      <c r="AI157" s="78">
        <v>2330</v>
      </c>
      <c r="AJ157" s="78"/>
      <c r="AK157" s="78" t="s">
        <v>2354</v>
      </c>
      <c r="AL157" s="78"/>
      <c r="AM157" s="83" t="s">
        <v>2786</v>
      </c>
      <c r="AN157" s="78"/>
      <c r="AO157" s="80">
        <v>42028.59118055556</v>
      </c>
      <c r="AP157" s="83" t="s">
        <v>3017</v>
      </c>
      <c r="AQ157" s="78" t="b">
        <v>1</v>
      </c>
      <c r="AR157" s="78" t="b">
        <v>0</v>
      </c>
      <c r="AS157" s="78" t="b">
        <v>0</v>
      </c>
      <c r="AT157" s="78" t="s">
        <v>1797</v>
      </c>
      <c r="AU157" s="78">
        <v>2</v>
      </c>
      <c r="AV157" s="83" t="s">
        <v>3158</v>
      </c>
      <c r="AW157" s="78" t="b">
        <v>0</v>
      </c>
      <c r="AX157" s="78" t="s">
        <v>3300</v>
      </c>
      <c r="AY157" s="83" t="s">
        <v>3455</v>
      </c>
      <c r="AZ157" s="78" t="s">
        <v>66</v>
      </c>
      <c r="BA157" s="78" t="str">
        <f>REPLACE(INDEX(GroupVertices[Group],MATCH(Vertices[[#This Row],[Vertex]],GroupVertices[Vertex],0)),1,1,"")</f>
        <v>9</v>
      </c>
      <c r="BB157" s="48"/>
      <c r="BC157" s="48"/>
      <c r="BD157" s="48"/>
      <c r="BE157" s="48"/>
      <c r="BF157" s="48"/>
      <c r="BG157" s="48"/>
      <c r="BH157" s="121" t="s">
        <v>4633</v>
      </c>
      <c r="BI157" s="121" t="s">
        <v>4633</v>
      </c>
      <c r="BJ157" s="121" t="s">
        <v>4348</v>
      </c>
      <c r="BK157" s="121" t="s">
        <v>4348</v>
      </c>
      <c r="BL157" s="121">
        <v>4</v>
      </c>
      <c r="BM157" s="124">
        <v>8.16326530612245</v>
      </c>
      <c r="BN157" s="121">
        <v>2</v>
      </c>
      <c r="BO157" s="124">
        <v>4.081632653061225</v>
      </c>
      <c r="BP157" s="121">
        <v>0</v>
      </c>
      <c r="BQ157" s="124">
        <v>0</v>
      </c>
      <c r="BR157" s="121">
        <v>43</v>
      </c>
      <c r="BS157" s="124">
        <v>87.75510204081633</v>
      </c>
      <c r="BT157" s="121">
        <v>49</v>
      </c>
      <c r="BU157" s="2"/>
      <c r="BV157" s="3"/>
      <c r="BW157" s="3"/>
      <c r="BX157" s="3"/>
      <c r="BY157" s="3"/>
    </row>
    <row r="158" spans="1:77" ht="41.45" customHeight="1">
      <c r="A158" s="64" t="s">
        <v>320</v>
      </c>
      <c r="C158" s="65"/>
      <c r="D158" s="65" t="s">
        <v>64</v>
      </c>
      <c r="E158" s="66">
        <v>162.01411003787968</v>
      </c>
      <c r="F158" s="68">
        <v>99.99996793210157</v>
      </c>
      <c r="G158" s="100" t="s">
        <v>1062</v>
      </c>
      <c r="H158" s="65"/>
      <c r="I158" s="69" t="s">
        <v>320</v>
      </c>
      <c r="J158" s="70"/>
      <c r="K158" s="70"/>
      <c r="L158" s="69" t="s">
        <v>3772</v>
      </c>
      <c r="M158" s="73">
        <v>1.0106871616168633</v>
      </c>
      <c r="N158" s="74">
        <v>2722.739013671875</v>
      </c>
      <c r="O158" s="74">
        <v>9326.33984375</v>
      </c>
      <c r="P158" s="75"/>
      <c r="Q158" s="76"/>
      <c r="R158" s="76"/>
      <c r="S158" s="86"/>
      <c r="T158" s="48">
        <v>1</v>
      </c>
      <c r="U158" s="48">
        <v>1</v>
      </c>
      <c r="V158" s="49">
        <v>0</v>
      </c>
      <c r="W158" s="49">
        <v>0</v>
      </c>
      <c r="X158" s="49">
        <v>0</v>
      </c>
      <c r="Y158" s="49">
        <v>0.999998</v>
      </c>
      <c r="Z158" s="49">
        <v>0</v>
      </c>
      <c r="AA158" s="49" t="s">
        <v>5414</v>
      </c>
      <c r="AB158" s="71">
        <v>158</v>
      </c>
      <c r="AC158" s="71"/>
      <c r="AD158" s="72"/>
      <c r="AE158" s="78" t="s">
        <v>2056</v>
      </c>
      <c r="AF158" s="78">
        <v>230</v>
      </c>
      <c r="AG158" s="78">
        <v>65</v>
      </c>
      <c r="AH158" s="78">
        <v>13339</v>
      </c>
      <c r="AI158" s="78">
        <v>1295</v>
      </c>
      <c r="AJ158" s="78"/>
      <c r="AK158" s="78" t="s">
        <v>2355</v>
      </c>
      <c r="AL158" s="78"/>
      <c r="AM158" s="78"/>
      <c r="AN158" s="78"/>
      <c r="AO158" s="80">
        <v>41667.96103009259</v>
      </c>
      <c r="AP158" s="78"/>
      <c r="AQ158" s="78" t="b">
        <v>1</v>
      </c>
      <c r="AR158" s="78" t="b">
        <v>1</v>
      </c>
      <c r="AS158" s="78" t="b">
        <v>1</v>
      </c>
      <c r="AT158" s="78" t="s">
        <v>1797</v>
      </c>
      <c r="AU158" s="78">
        <v>6</v>
      </c>
      <c r="AV158" s="83" t="s">
        <v>3158</v>
      </c>
      <c r="AW158" s="78" t="b">
        <v>0</v>
      </c>
      <c r="AX158" s="78" t="s">
        <v>3300</v>
      </c>
      <c r="AY158" s="83" t="s">
        <v>3456</v>
      </c>
      <c r="AZ158" s="78" t="s">
        <v>66</v>
      </c>
      <c r="BA158" s="78" t="str">
        <f>REPLACE(INDEX(GroupVertices[Group],MATCH(Vertices[[#This Row],[Vertex]],GroupVertices[Vertex],0)),1,1,"")</f>
        <v>1</v>
      </c>
      <c r="BB158" s="48" t="s">
        <v>799</v>
      </c>
      <c r="BC158" s="48" t="s">
        <v>799</v>
      </c>
      <c r="BD158" s="48" t="s">
        <v>891</v>
      </c>
      <c r="BE158" s="48" t="s">
        <v>891</v>
      </c>
      <c r="BF158" s="48"/>
      <c r="BG158" s="48"/>
      <c r="BH158" s="121" t="s">
        <v>4634</v>
      </c>
      <c r="BI158" s="121" t="s">
        <v>4634</v>
      </c>
      <c r="BJ158" s="121" t="s">
        <v>4830</v>
      </c>
      <c r="BK158" s="121" t="s">
        <v>4830</v>
      </c>
      <c r="BL158" s="121">
        <v>0</v>
      </c>
      <c r="BM158" s="124">
        <v>0</v>
      </c>
      <c r="BN158" s="121">
        <v>0</v>
      </c>
      <c r="BO158" s="124">
        <v>0</v>
      </c>
      <c r="BP158" s="121">
        <v>0</v>
      </c>
      <c r="BQ158" s="124">
        <v>0</v>
      </c>
      <c r="BR158" s="121">
        <v>4</v>
      </c>
      <c r="BS158" s="124">
        <v>100</v>
      </c>
      <c r="BT158" s="121">
        <v>4</v>
      </c>
      <c r="BU158" s="2"/>
      <c r="BV158" s="3"/>
      <c r="BW158" s="3"/>
      <c r="BX158" s="3"/>
      <c r="BY158" s="3"/>
    </row>
    <row r="159" spans="1:77" ht="41.45" customHeight="1">
      <c r="A159" s="64" t="s">
        <v>321</v>
      </c>
      <c r="C159" s="65"/>
      <c r="D159" s="65" t="s">
        <v>64</v>
      </c>
      <c r="E159" s="66">
        <v>162.00705501893984</v>
      </c>
      <c r="F159" s="68">
        <v>99.99998396605079</v>
      </c>
      <c r="G159" s="100" t="s">
        <v>1062</v>
      </c>
      <c r="H159" s="65"/>
      <c r="I159" s="69" t="s">
        <v>321</v>
      </c>
      <c r="J159" s="70"/>
      <c r="K159" s="70"/>
      <c r="L159" s="69" t="s">
        <v>3773</v>
      </c>
      <c r="M159" s="73">
        <v>1.0053435808084317</v>
      </c>
      <c r="N159" s="74">
        <v>8439.7021484375</v>
      </c>
      <c r="O159" s="74">
        <v>1641.0123291015625</v>
      </c>
      <c r="P159" s="75"/>
      <c r="Q159" s="76"/>
      <c r="R159" s="76"/>
      <c r="S159" s="86"/>
      <c r="T159" s="48">
        <v>0</v>
      </c>
      <c r="U159" s="48">
        <v>1</v>
      </c>
      <c r="V159" s="49">
        <v>0</v>
      </c>
      <c r="W159" s="49">
        <v>1</v>
      </c>
      <c r="X159" s="49">
        <v>0</v>
      </c>
      <c r="Y159" s="49">
        <v>0.999998</v>
      </c>
      <c r="Z159" s="49">
        <v>0</v>
      </c>
      <c r="AA159" s="49">
        <v>0</v>
      </c>
      <c r="AB159" s="71">
        <v>159</v>
      </c>
      <c r="AC159" s="71"/>
      <c r="AD159" s="72"/>
      <c r="AE159" s="78" t="s">
        <v>2057</v>
      </c>
      <c r="AF159" s="78">
        <v>196</v>
      </c>
      <c r="AG159" s="78">
        <v>33</v>
      </c>
      <c r="AH159" s="78">
        <v>2180</v>
      </c>
      <c r="AI159" s="78">
        <v>1965</v>
      </c>
      <c r="AJ159" s="78"/>
      <c r="AK159" s="78"/>
      <c r="AL159" s="78" t="s">
        <v>2599</v>
      </c>
      <c r="AM159" s="78"/>
      <c r="AN159" s="78"/>
      <c r="AO159" s="80">
        <v>40934.596921296295</v>
      </c>
      <c r="AP159" s="78"/>
      <c r="AQ159" s="78" t="b">
        <v>1</v>
      </c>
      <c r="AR159" s="78" t="b">
        <v>1</v>
      </c>
      <c r="AS159" s="78" t="b">
        <v>1</v>
      </c>
      <c r="AT159" s="78" t="s">
        <v>1797</v>
      </c>
      <c r="AU159" s="78">
        <v>12</v>
      </c>
      <c r="AV159" s="83" t="s">
        <v>3158</v>
      </c>
      <c r="AW159" s="78" t="b">
        <v>0</v>
      </c>
      <c r="AX159" s="78" t="s">
        <v>3300</v>
      </c>
      <c r="AY159" s="83" t="s">
        <v>3457</v>
      </c>
      <c r="AZ159" s="78" t="s">
        <v>66</v>
      </c>
      <c r="BA159" s="78" t="str">
        <f>REPLACE(INDEX(GroupVertices[Group],MATCH(Vertices[[#This Row],[Vertex]],GroupVertices[Vertex],0)),1,1,"")</f>
        <v>51</v>
      </c>
      <c r="BB159" s="48"/>
      <c r="BC159" s="48"/>
      <c r="BD159" s="48"/>
      <c r="BE159" s="48"/>
      <c r="BF159" s="48"/>
      <c r="BG159" s="48"/>
      <c r="BH159" s="121" t="s">
        <v>4635</v>
      </c>
      <c r="BI159" s="121" t="s">
        <v>4635</v>
      </c>
      <c r="BJ159" s="121" t="s">
        <v>4831</v>
      </c>
      <c r="BK159" s="121" t="s">
        <v>4831</v>
      </c>
      <c r="BL159" s="121">
        <v>0</v>
      </c>
      <c r="BM159" s="124">
        <v>0</v>
      </c>
      <c r="BN159" s="121">
        <v>3</v>
      </c>
      <c r="BO159" s="124">
        <v>17.647058823529413</v>
      </c>
      <c r="BP159" s="121">
        <v>0</v>
      </c>
      <c r="BQ159" s="124">
        <v>0</v>
      </c>
      <c r="BR159" s="121">
        <v>14</v>
      </c>
      <c r="BS159" s="124">
        <v>82.3529411764706</v>
      </c>
      <c r="BT159" s="121">
        <v>17</v>
      </c>
      <c r="BU159" s="2"/>
      <c r="BV159" s="3"/>
      <c r="BW159" s="3"/>
      <c r="BX159" s="3"/>
      <c r="BY159" s="3"/>
    </row>
    <row r="160" spans="1:77" ht="41.45" customHeight="1">
      <c r="A160" s="64" t="s">
        <v>480</v>
      </c>
      <c r="C160" s="65"/>
      <c r="D160" s="65" t="s">
        <v>64</v>
      </c>
      <c r="E160" s="66">
        <v>180.62194296105585</v>
      </c>
      <c r="F160" s="68">
        <v>99.95767788998573</v>
      </c>
      <c r="G160" s="100" t="s">
        <v>3235</v>
      </c>
      <c r="H160" s="65"/>
      <c r="I160" s="69" t="s">
        <v>480</v>
      </c>
      <c r="J160" s="70"/>
      <c r="K160" s="70"/>
      <c r="L160" s="69" t="s">
        <v>3774</v>
      </c>
      <c r="M160" s="73">
        <v>15.104548530755787</v>
      </c>
      <c r="N160" s="74">
        <v>8439.7021484375</v>
      </c>
      <c r="O160" s="74">
        <v>1370.451171875</v>
      </c>
      <c r="P160" s="75"/>
      <c r="Q160" s="76"/>
      <c r="R160" s="76"/>
      <c r="S160" s="86"/>
      <c r="T160" s="48">
        <v>1</v>
      </c>
      <c r="U160" s="48">
        <v>0</v>
      </c>
      <c r="V160" s="49">
        <v>0</v>
      </c>
      <c r="W160" s="49">
        <v>1</v>
      </c>
      <c r="X160" s="49">
        <v>0</v>
      </c>
      <c r="Y160" s="49">
        <v>0.999998</v>
      </c>
      <c r="Z160" s="49">
        <v>0</v>
      </c>
      <c r="AA160" s="49">
        <v>0</v>
      </c>
      <c r="AB160" s="71">
        <v>160</v>
      </c>
      <c r="AC160" s="71"/>
      <c r="AD160" s="72"/>
      <c r="AE160" s="78" t="s">
        <v>2058</v>
      </c>
      <c r="AF160" s="78">
        <v>44537</v>
      </c>
      <c r="AG160" s="78">
        <v>84466</v>
      </c>
      <c r="AH160" s="78">
        <v>152774</v>
      </c>
      <c r="AI160" s="78">
        <v>22081</v>
      </c>
      <c r="AJ160" s="78"/>
      <c r="AK160" s="78" t="s">
        <v>2356</v>
      </c>
      <c r="AL160" s="78" t="s">
        <v>2600</v>
      </c>
      <c r="AM160" s="83" t="s">
        <v>2787</v>
      </c>
      <c r="AN160" s="78"/>
      <c r="AO160" s="80">
        <v>39975.19002314815</v>
      </c>
      <c r="AP160" s="83" t="s">
        <v>3018</v>
      </c>
      <c r="AQ160" s="78" t="b">
        <v>0</v>
      </c>
      <c r="AR160" s="78" t="b">
        <v>0</v>
      </c>
      <c r="AS160" s="78" t="b">
        <v>0</v>
      </c>
      <c r="AT160" s="78" t="s">
        <v>1797</v>
      </c>
      <c r="AU160" s="78">
        <v>789</v>
      </c>
      <c r="AV160" s="83" t="s">
        <v>3169</v>
      </c>
      <c r="AW160" s="78" t="b">
        <v>0</v>
      </c>
      <c r="AX160" s="78" t="s">
        <v>3300</v>
      </c>
      <c r="AY160" s="83" t="s">
        <v>3458</v>
      </c>
      <c r="AZ160" s="78" t="s">
        <v>65</v>
      </c>
      <c r="BA160" s="78" t="str">
        <f>REPLACE(INDEX(GroupVertices[Group],MATCH(Vertices[[#This Row],[Vertex]],GroupVertices[Vertex],0)),1,1,"")</f>
        <v>51</v>
      </c>
      <c r="BB160" s="48"/>
      <c r="BC160" s="48"/>
      <c r="BD160" s="48"/>
      <c r="BE160" s="48"/>
      <c r="BF160" s="48"/>
      <c r="BG160" s="48"/>
      <c r="BH160" s="48"/>
      <c r="BI160" s="48"/>
      <c r="BJ160" s="48"/>
      <c r="BK160" s="48"/>
      <c r="BL160" s="48"/>
      <c r="BM160" s="49"/>
      <c r="BN160" s="48"/>
      <c r="BO160" s="49"/>
      <c r="BP160" s="48"/>
      <c r="BQ160" s="49"/>
      <c r="BR160" s="48"/>
      <c r="BS160" s="49"/>
      <c r="BT160" s="48"/>
      <c r="BU160" s="2"/>
      <c r="BV160" s="3"/>
      <c r="BW160" s="3"/>
      <c r="BX160" s="3"/>
      <c r="BY160" s="3"/>
    </row>
    <row r="161" spans="1:77" ht="41.45" customHeight="1">
      <c r="A161" s="64" t="s">
        <v>322</v>
      </c>
      <c r="C161" s="65"/>
      <c r="D161" s="65" t="s">
        <v>64</v>
      </c>
      <c r="E161" s="66">
        <v>162.11839203658423</v>
      </c>
      <c r="F161" s="68">
        <v>99.99973093028973</v>
      </c>
      <c r="G161" s="100" t="s">
        <v>1111</v>
      </c>
      <c r="H161" s="65"/>
      <c r="I161" s="69" t="s">
        <v>322</v>
      </c>
      <c r="J161" s="70"/>
      <c r="K161" s="70"/>
      <c r="L161" s="69" t="s">
        <v>3775</v>
      </c>
      <c r="M161" s="73">
        <v>1.0896719654414948</v>
      </c>
      <c r="N161" s="74">
        <v>4404.6279296875</v>
      </c>
      <c r="O161" s="74">
        <v>5787.65625</v>
      </c>
      <c r="P161" s="75"/>
      <c r="Q161" s="76"/>
      <c r="R161" s="76"/>
      <c r="S161" s="86"/>
      <c r="T161" s="48">
        <v>0</v>
      </c>
      <c r="U161" s="48">
        <v>1</v>
      </c>
      <c r="V161" s="49">
        <v>0</v>
      </c>
      <c r="W161" s="49">
        <v>0.111111</v>
      </c>
      <c r="X161" s="49">
        <v>0</v>
      </c>
      <c r="Y161" s="49">
        <v>0.585365</v>
      </c>
      <c r="Z161" s="49">
        <v>0</v>
      </c>
      <c r="AA161" s="49">
        <v>0</v>
      </c>
      <c r="AB161" s="71">
        <v>161</v>
      </c>
      <c r="AC161" s="71"/>
      <c r="AD161" s="72"/>
      <c r="AE161" s="78" t="s">
        <v>2059</v>
      </c>
      <c r="AF161" s="78">
        <v>90</v>
      </c>
      <c r="AG161" s="78">
        <v>538</v>
      </c>
      <c r="AH161" s="78">
        <v>1775</v>
      </c>
      <c r="AI161" s="78">
        <v>2774</v>
      </c>
      <c r="AJ161" s="78"/>
      <c r="AK161" s="78" t="s">
        <v>2357</v>
      </c>
      <c r="AL161" s="78" t="s">
        <v>2598</v>
      </c>
      <c r="AM161" s="83" t="s">
        <v>2788</v>
      </c>
      <c r="AN161" s="78"/>
      <c r="AO161" s="80">
        <v>42156.79002314815</v>
      </c>
      <c r="AP161" s="83" t="s">
        <v>3019</v>
      </c>
      <c r="AQ161" s="78" t="b">
        <v>0</v>
      </c>
      <c r="AR161" s="78" t="b">
        <v>0</v>
      </c>
      <c r="AS161" s="78" t="b">
        <v>0</v>
      </c>
      <c r="AT161" s="78" t="s">
        <v>1797</v>
      </c>
      <c r="AU161" s="78">
        <v>5</v>
      </c>
      <c r="AV161" s="83" t="s">
        <v>3158</v>
      </c>
      <c r="AW161" s="78" t="b">
        <v>0</v>
      </c>
      <c r="AX161" s="78" t="s">
        <v>3300</v>
      </c>
      <c r="AY161" s="83" t="s">
        <v>3459</v>
      </c>
      <c r="AZ161" s="78" t="s">
        <v>66</v>
      </c>
      <c r="BA161" s="78" t="str">
        <f>REPLACE(INDEX(GroupVertices[Group],MATCH(Vertices[[#This Row],[Vertex]],GroupVertices[Vertex],0)),1,1,"")</f>
        <v>9</v>
      </c>
      <c r="BB161" s="48"/>
      <c r="BC161" s="48"/>
      <c r="BD161" s="48"/>
      <c r="BE161" s="48"/>
      <c r="BF161" s="48"/>
      <c r="BG161" s="48"/>
      <c r="BH161" s="121" t="s">
        <v>4632</v>
      </c>
      <c r="BI161" s="121" t="s">
        <v>4632</v>
      </c>
      <c r="BJ161" s="121" t="s">
        <v>4829</v>
      </c>
      <c r="BK161" s="121" t="s">
        <v>4829</v>
      </c>
      <c r="BL161" s="121">
        <v>0</v>
      </c>
      <c r="BM161" s="124">
        <v>0</v>
      </c>
      <c r="BN161" s="121">
        <v>2</v>
      </c>
      <c r="BO161" s="124">
        <v>8.333333333333334</v>
      </c>
      <c r="BP161" s="121">
        <v>0</v>
      </c>
      <c r="BQ161" s="124">
        <v>0</v>
      </c>
      <c r="BR161" s="121">
        <v>22</v>
      </c>
      <c r="BS161" s="124">
        <v>91.66666666666667</v>
      </c>
      <c r="BT161" s="121">
        <v>24</v>
      </c>
      <c r="BU161" s="2"/>
      <c r="BV161" s="3"/>
      <c r="BW161" s="3"/>
      <c r="BX161" s="3"/>
      <c r="BY161" s="3"/>
    </row>
    <row r="162" spans="1:77" ht="41.45" customHeight="1">
      <c r="A162" s="64" t="s">
        <v>323</v>
      </c>
      <c r="C162" s="65"/>
      <c r="D162" s="65" t="s">
        <v>64</v>
      </c>
      <c r="E162" s="66">
        <v>162.07165253610776</v>
      </c>
      <c r="F162" s="68">
        <v>99.99983715520328</v>
      </c>
      <c r="G162" s="100" t="s">
        <v>3236</v>
      </c>
      <c r="H162" s="65"/>
      <c r="I162" s="69" t="s">
        <v>323</v>
      </c>
      <c r="J162" s="70"/>
      <c r="K162" s="70"/>
      <c r="L162" s="69" t="s">
        <v>3776</v>
      </c>
      <c r="M162" s="73">
        <v>1.0542707425856346</v>
      </c>
      <c r="N162" s="74">
        <v>1556.0496826171875</v>
      </c>
      <c r="O162" s="74">
        <v>7407.8154296875</v>
      </c>
      <c r="P162" s="75"/>
      <c r="Q162" s="76"/>
      <c r="R162" s="76"/>
      <c r="S162" s="86"/>
      <c r="T162" s="48">
        <v>1</v>
      </c>
      <c r="U162" s="48">
        <v>1</v>
      </c>
      <c r="V162" s="49">
        <v>0</v>
      </c>
      <c r="W162" s="49">
        <v>0</v>
      </c>
      <c r="X162" s="49">
        <v>0</v>
      </c>
      <c r="Y162" s="49">
        <v>0.999998</v>
      </c>
      <c r="Z162" s="49">
        <v>0</v>
      </c>
      <c r="AA162" s="49" t="s">
        <v>5414</v>
      </c>
      <c r="AB162" s="71">
        <v>162</v>
      </c>
      <c r="AC162" s="71"/>
      <c r="AD162" s="72"/>
      <c r="AE162" s="78" t="s">
        <v>2060</v>
      </c>
      <c r="AF162" s="78">
        <v>713</v>
      </c>
      <c r="AG162" s="78">
        <v>326</v>
      </c>
      <c r="AH162" s="78">
        <v>1122</v>
      </c>
      <c r="AI162" s="78">
        <v>2660</v>
      </c>
      <c r="AJ162" s="78"/>
      <c r="AK162" s="78" t="s">
        <v>2358</v>
      </c>
      <c r="AL162" s="78" t="s">
        <v>2601</v>
      </c>
      <c r="AM162" s="83" t="s">
        <v>2789</v>
      </c>
      <c r="AN162" s="78"/>
      <c r="AO162" s="80">
        <v>42501.81177083333</v>
      </c>
      <c r="AP162" s="83" t="s">
        <v>3020</v>
      </c>
      <c r="AQ162" s="78" t="b">
        <v>1</v>
      </c>
      <c r="AR162" s="78" t="b">
        <v>0</v>
      </c>
      <c r="AS162" s="78" t="b">
        <v>0</v>
      </c>
      <c r="AT162" s="78" t="s">
        <v>1797</v>
      </c>
      <c r="AU162" s="78">
        <v>2</v>
      </c>
      <c r="AV162" s="78"/>
      <c r="AW162" s="78" t="b">
        <v>0</v>
      </c>
      <c r="AX162" s="78" t="s">
        <v>3300</v>
      </c>
      <c r="AY162" s="83" t="s">
        <v>3460</v>
      </c>
      <c r="AZ162" s="78" t="s">
        <v>66</v>
      </c>
      <c r="BA162" s="78" t="str">
        <f>REPLACE(INDEX(GroupVertices[Group],MATCH(Vertices[[#This Row],[Vertex]],GroupVertices[Vertex],0)),1,1,"")</f>
        <v>1</v>
      </c>
      <c r="BB162" s="48" t="s">
        <v>801</v>
      </c>
      <c r="BC162" s="48" t="s">
        <v>801</v>
      </c>
      <c r="BD162" s="48" t="s">
        <v>893</v>
      </c>
      <c r="BE162" s="48" t="s">
        <v>893</v>
      </c>
      <c r="BF162" s="48"/>
      <c r="BG162" s="48"/>
      <c r="BH162" s="121" t="s">
        <v>4636</v>
      </c>
      <c r="BI162" s="121" t="s">
        <v>4636</v>
      </c>
      <c r="BJ162" s="121" t="s">
        <v>4832</v>
      </c>
      <c r="BK162" s="121" t="s">
        <v>4832</v>
      </c>
      <c r="BL162" s="121">
        <v>0</v>
      </c>
      <c r="BM162" s="124">
        <v>0</v>
      </c>
      <c r="BN162" s="121">
        <v>1</v>
      </c>
      <c r="BO162" s="124">
        <v>8.333333333333334</v>
      </c>
      <c r="BP162" s="121">
        <v>0</v>
      </c>
      <c r="BQ162" s="124">
        <v>0</v>
      </c>
      <c r="BR162" s="121">
        <v>11</v>
      </c>
      <c r="BS162" s="124">
        <v>91.66666666666667</v>
      </c>
      <c r="BT162" s="121">
        <v>12</v>
      </c>
      <c r="BU162" s="2"/>
      <c r="BV162" s="3"/>
      <c r="BW162" s="3"/>
      <c r="BX162" s="3"/>
      <c r="BY162" s="3"/>
    </row>
    <row r="163" spans="1:77" ht="41.45" customHeight="1">
      <c r="A163" s="64" t="s">
        <v>324</v>
      </c>
      <c r="C163" s="65"/>
      <c r="D163" s="65" t="s">
        <v>64</v>
      </c>
      <c r="E163" s="66">
        <v>162.0176375473496</v>
      </c>
      <c r="F163" s="68">
        <v>99.99995991512696</v>
      </c>
      <c r="G163" s="100" t="s">
        <v>1112</v>
      </c>
      <c r="H163" s="65"/>
      <c r="I163" s="69" t="s">
        <v>324</v>
      </c>
      <c r="J163" s="70"/>
      <c r="K163" s="70"/>
      <c r="L163" s="69" t="s">
        <v>3777</v>
      </c>
      <c r="M163" s="73">
        <v>1.0133589520210793</v>
      </c>
      <c r="N163" s="74">
        <v>8704.45703125</v>
      </c>
      <c r="O163" s="74">
        <v>6666.97998046875</v>
      </c>
      <c r="P163" s="75"/>
      <c r="Q163" s="76"/>
      <c r="R163" s="76"/>
      <c r="S163" s="86"/>
      <c r="T163" s="48">
        <v>0</v>
      </c>
      <c r="U163" s="48">
        <v>2</v>
      </c>
      <c r="V163" s="49">
        <v>2</v>
      </c>
      <c r="W163" s="49">
        <v>0.5</v>
      </c>
      <c r="X163" s="49">
        <v>0</v>
      </c>
      <c r="Y163" s="49">
        <v>1.459457</v>
      </c>
      <c r="Z163" s="49">
        <v>0</v>
      </c>
      <c r="AA163" s="49">
        <v>0</v>
      </c>
      <c r="AB163" s="71">
        <v>163</v>
      </c>
      <c r="AC163" s="71"/>
      <c r="AD163" s="72"/>
      <c r="AE163" s="78" t="s">
        <v>2061</v>
      </c>
      <c r="AF163" s="78">
        <v>456</v>
      </c>
      <c r="AG163" s="78">
        <v>81</v>
      </c>
      <c r="AH163" s="78">
        <v>5455</v>
      </c>
      <c r="AI163" s="78">
        <v>1046</v>
      </c>
      <c r="AJ163" s="78"/>
      <c r="AK163" s="78" t="s">
        <v>2359</v>
      </c>
      <c r="AL163" s="83" t="s">
        <v>2602</v>
      </c>
      <c r="AM163" s="83" t="s">
        <v>2790</v>
      </c>
      <c r="AN163" s="78"/>
      <c r="AO163" s="80">
        <v>41159.0346412037</v>
      </c>
      <c r="AP163" s="83" t="s">
        <v>3021</v>
      </c>
      <c r="AQ163" s="78" t="b">
        <v>0</v>
      </c>
      <c r="AR163" s="78" t="b">
        <v>0</v>
      </c>
      <c r="AS163" s="78" t="b">
        <v>0</v>
      </c>
      <c r="AT163" s="78" t="s">
        <v>1797</v>
      </c>
      <c r="AU163" s="78">
        <v>10</v>
      </c>
      <c r="AV163" s="83" t="s">
        <v>3158</v>
      </c>
      <c r="AW163" s="78" t="b">
        <v>0</v>
      </c>
      <c r="AX163" s="78" t="s">
        <v>3300</v>
      </c>
      <c r="AY163" s="83" t="s">
        <v>3461</v>
      </c>
      <c r="AZ163" s="78" t="s">
        <v>66</v>
      </c>
      <c r="BA163" s="78" t="str">
        <f>REPLACE(INDEX(GroupVertices[Group],MATCH(Vertices[[#This Row],[Vertex]],GroupVertices[Vertex],0)),1,1,"")</f>
        <v>28</v>
      </c>
      <c r="BB163" s="48"/>
      <c r="BC163" s="48"/>
      <c r="BD163" s="48"/>
      <c r="BE163" s="48"/>
      <c r="BF163" s="48"/>
      <c r="BG163" s="48"/>
      <c r="BH163" s="121" t="s">
        <v>4637</v>
      </c>
      <c r="BI163" s="121" t="s">
        <v>4637</v>
      </c>
      <c r="BJ163" s="121" t="s">
        <v>4833</v>
      </c>
      <c r="BK163" s="121" t="s">
        <v>4833</v>
      </c>
      <c r="BL163" s="121">
        <v>1</v>
      </c>
      <c r="BM163" s="124">
        <v>2.1739130434782608</v>
      </c>
      <c r="BN163" s="121">
        <v>5</v>
      </c>
      <c r="BO163" s="124">
        <v>10.869565217391305</v>
      </c>
      <c r="BP163" s="121">
        <v>0</v>
      </c>
      <c r="BQ163" s="124">
        <v>0</v>
      </c>
      <c r="BR163" s="121">
        <v>40</v>
      </c>
      <c r="BS163" s="124">
        <v>86.95652173913044</v>
      </c>
      <c r="BT163" s="121">
        <v>46</v>
      </c>
      <c r="BU163" s="2"/>
      <c r="BV163" s="3"/>
      <c r="BW163" s="3"/>
      <c r="BX163" s="3"/>
      <c r="BY163" s="3"/>
    </row>
    <row r="164" spans="1:77" ht="41.45" customHeight="1">
      <c r="A164" s="64" t="s">
        <v>481</v>
      </c>
      <c r="C164" s="65"/>
      <c r="D164" s="65" t="s">
        <v>64</v>
      </c>
      <c r="E164" s="66">
        <v>166.10381632956958</v>
      </c>
      <c r="F164" s="68">
        <v>99.99067325216592</v>
      </c>
      <c r="G164" s="100" t="s">
        <v>3237</v>
      </c>
      <c r="H164" s="65"/>
      <c r="I164" s="69" t="s">
        <v>481</v>
      </c>
      <c r="J164" s="70"/>
      <c r="K164" s="70"/>
      <c r="L164" s="69" t="s">
        <v>3778</v>
      </c>
      <c r="M164" s="73">
        <v>4.108294161504626</v>
      </c>
      <c r="N164" s="74">
        <v>8704.45703125</v>
      </c>
      <c r="O164" s="74">
        <v>6214.08447265625</v>
      </c>
      <c r="P164" s="75"/>
      <c r="Q164" s="76"/>
      <c r="R164" s="76"/>
      <c r="S164" s="86"/>
      <c r="T164" s="48">
        <v>1</v>
      </c>
      <c r="U164" s="48">
        <v>0</v>
      </c>
      <c r="V164" s="49">
        <v>0</v>
      </c>
      <c r="W164" s="49">
        <v>0.333333</v>
      </c>
      <c r="X164" s="49">
        <v>0</v>
      </c>
      <c r="Y164" s="49">
        <v>0.770269</v>
      </c>
      <c r="Z164" s="49">
        <v>0</v>
      </c>
      <c r="AA164" s="49">
        <v>0</v>
      </c>
      <c r="AB164" s="71">
        <v>164</v>
      </c>
      <c r="AC164" s="71"/>
      <c r="AD164" s="72"/>
      <c r="AE164" s="78" t="s">
        <v>2062</v>
      </c>
      <c r="AF164" s="78">
        <v>1922</v>
      </c>
      <c r="AG164" s="78">
        <v>18615</v>
      </c>
      <c r="AH164" s="78">
        <v>54120</v>
      </c>
      <c r="AI164" s="78">
        <v>61506</v>
      </c>
      <c r="AJ164" s="78"/>
      <c r="AK164" s="78" t="s">
        <v>2360</v>
      </c>
      <c r="AL164" s="78" t="s">
        <v>2603</v>
      </c>
      <c r="AM164" s="83" t="s">
        <v>2791</v>
      </c>
      <c r="AN164" s="78"/>
      <c r="AO164" s="80">
        <v>39563.90083333333</v>
      </c>
      <c r="AP164" s="83" t="s">
        <v>3022</v>
      </c>
      <c r="AQ164" s="78" t="b">
        <v>0</v>
      </c>
      <c r="AR164" s="78" t="b">
        <v>0</v>
      </c>
      <c r="AS164" s="78" t="b">
        <v>1</v>
      </c>
      <c r="AT164" s="78" t="s">
        <v>1797</v>
      </c>
      <c r="AU164" s="78">
        <v>415</v>
      </c>
      <c r="AV164" s="83" t="s">
        <v>3170</v>
      </c>
      <c r="AW164" s="78" t="b">
        <v>1</v>
      </c>
      <c r="AX164" s="78" t="s">
        <v>3300</v>
      </c>
      <c r="AY164" s="83" t="s">
        <v>3462</v>
      </c>
      <c r="AZ164" s="78" t="s">
        <v>65</v>
      </c>
      <c r="BA164" s="78" t="str">
        <f>REPLACE(INDEX(GroupVertices[Group],MATCH(Vertices[[#This Row],[Vertex]],GroupVertices[Vertex],0)),1,1,"")</f>
        <v>28</v>
      </c>
      <c r="BB164" s="48"/>
      <c r="BC164" s="48"/>
      <c r="BD164" s="48"/>
      <c r="BE164" s="48"/>
      <c r="BF164" s="48"/>
      <c r="BG164" s="48"/>
      <c r="BH164" s="48"/>
      <c r="BI164" s="48"/>
      <c r="BJ164" s="48"/>
      <c r="BK164" s="48"/>
      <c r="BL164" s="48"/>
      <c r="BM164" s="49"/>
      <c r="BN164" s="48"/>
      <c r="BO164" s="49"/>
      <c r="BP164" s="48"/>
      <c r="BQ164" s="49"/>
      <c r="BR164" s="48"/>
      <c r="BS164" s="49"/>
      <c r="BT164" s="48"/>
      <c r="BU164" s="2"/>
      <c r="BV164" s="3"/>
      <c r="BW164" s="3"/>
      <c r="BX164" s="3"/>
      <c r="BY164" s="3"/>
    </row>
    <row r="165" spans="1:77" ht="41.45" customHeight="1">
      <c r="A165" s="64" t="s">
        <v>482</v>
      </c>
      <c r="C165" s="65"/>
      <c r="D165" s="65" t="s">
        <v>64</v>
      </c>
      <c r="E165" s="66">
        <v>162.04673950047646</v>
      </c>
      <c r="F165" s="68">
        <v>99.99989377508645</v>
      </c>
      <c r="G165" s="100" t="s">
        <v>3238</v>
      </c>
      <c r="H165" s="65"/>
      <c r="I165" s="69" t="s">
        <v>482</v>
      </c>
      <c r="J165" s="70"/>
      <c r="K165" s="70"/>
      <c r="L165" s="69" t="s">
        <v>3779</v>
      </c>
      <c r="M165" s="73">
        <v>1.0354012228558602</v>
      </c>
      <c r="N165" s="74">
        <v>8961.091796875</v>
      </c>
      <c r="O165" s="74">
        <v>6666.97998046875</v>
      </c>
      <c r="P165" s="75"/>
      <c r="Q165" s="76"/>
      <c r="R165" s="76"/>
      <c r="S165" s="86"/>
      <c r="T165" s="48">
        <v>1</v>
      </c>
      <c r="U165" s="48">
        <v>0</v>
      </c>
      <c r="V165" s="49">
        <v>0</v>
      </c>
      <c r="W165" s="49">
        <v>0.333333</v>
      </c>
      <c r="X165" s="49">
        <v>0</v>
      </c>
      <c r="Y165" s="49">
        <v>0.770269</v>
      </c>
      <c r="Z165" s="49">
        <v>0</v>
      </c>
      <c r="AA165" s="49">
        <v>0</v>
      </c>
      <c r="AB165" s="71">
        <v>165</v>
      </c>
      <c r="AC165" s="71"/>
      <c r="AD165" s="72"/>
      <c r="AE165" s="78" t="s">
        <v>2063</v>
      </c>
      <c r="AF165" s="78">
        <v>140</v>
      </c>
      <c r="AG165" s="78">
        <v>213</v>
      </c>
      <c r="AH165" s="78">
        <v>34586</v>
      </c>
      <c r="AI165" s="78">
        <v>43069</v>
      </c>
      <c r="AJ165" s="78"/>
      <c r="AK165" s="78" t="s">
        <v>2361</v>
      </c>
      <c r="AL165" s="78" t="s">
        <v>2604</v>
      </c>
      <c r="AM165" s="78"/>
      <c r="AN165" s="78"/>
      <c r="AO165" s="80">
        <v>40315.95982638889</v>
      </c>
      <c r="AP165" s="83" t="s">
        <v>3023</v>
      </c>
      <c r="AQ165" s="78" t="b">
        <v>0</v>
      </c>
      <c r="AR165" s="78" t="b">
        <v>0</v>
      </c>
      <c r="AS165" s="78" t="b">
        <v>0</v>
      </c>
      <c r="AT165" s="78" t="s">
        <v>1797</v>
      </c>
      <c r="AU165" s="78">
        <v>5</v>
      </c>
      <c r="AV165" s="83" t="s">
        <v>3171</v>
      </c>
      <c r="AW165" s="78" t="b">
        <v>0</v>
      </c>
      <c r="AX165" s="78" t="s">
        <v>3300</v>
      </c>
      <c r="AY165" s="83" t="s">
        <v>3463</v>
      </c>
      <c r="AZ165" s="78" t="s">
        <v>65</v>
      </c>
      <c r="BA165" s="78" t="str">
        <f>REPLACE(INDEX(GroupVertices[Group],MATCH(Vertices[[#This Row],[Vertex]],GroupVertices[Vertex],0)),1,1,"")</f>
        <v>28</v>
      </c>
      <c r="BB165" s="48"/>
      <c r="BC165" s="48"/>
      <c r="BD165" s="48"/>
      <c r="BE165" s="48"/>
      <c r="BF165" s="48"/>
      <c r="BG165" s="48"/>
      <c r="BH165" s="48"/>
      <c r="BI165" s="48"/>
      <c r="BJ165" s="48"/>
      <c r="BK165" s="48"/>
      <c r="BL165" s="48"/>
      <c r="BM165" s="49"/>
      <c r="BN165" s="48"/>
      <c r="BO165" s="49"/>
      <c r="BP165" s="48"/>
      <c r="BQ165" s="49"/>
      <c r="BR165" s="48"/>
      <c r="BS165" s="49"/>
      <c r="BT165" s="48"/>
      <c r="BU165" s="2"/>
      <c r="BV165" s="3"/>
      <c r="BW165" s="3"/>
      <c r="BX165" s="3"/>
      <c r="BY165" s="3"/>
    </row>
    <row r="166" spans="1:77" ht="41.45" customHeight="1">
      <c r="A166" s="64" t="s">
        <v>325</v>
      </c>
      <c r="C166" s="65"/>
      <c r="D166" s="65" t="s">
        <v>64</v>
      </c>
      <c r="E166" s="66">
        <v>162.00551173354674</v>
      </c>
      <c r="F166" s="68">
        <v>99.99998747347718</v>
      </c>
      <c r="G166" s="100" t="s">
        <v>1113</v>
      </c>
      <c r="H166" s="65"/>
      <c r="I166" s="69" t="s">
        <v>325</v>
      </c>
      <c r="J166" s="70"/>
      <c r="K166" s="70"/>
      <c r="L166" s="69" t="s">
        <v>3780</v>
      </c>
      <c r="M166" s="73">
        <v>1.0041746725065872</v>
      </c>
      <c r="N166" s="74">
        <v>4522.60498046875</v>
      </c>
      <c r="O166" s="74">
        <v>4211.34375</v>
      </c>
      <c r="P166" s="75"/>
      <c r="Q166" s="76"/>
      <c r="R166" s="76"/>
      <c r="S166" s="86"/>
      <c r="T166" s="48">
        <v>0</v>
      </c>
      <c r="U166" s="48">
        <v>1</v>
      </c>
      <c r="V166" s="49">
        <v>0</v>
      </c>
      <c r="W166" s="49">
        <v>0.111111</v>
      </c>
      <c r="X166" s="49">
        <v>0</v>
      </c>
      <c r="Y166" s="49">
        <v>0.585365</v>
      </c>
      <c r="Z166" s="49">
        <v>0</v>
      </c>
      <c r="AA166" s="49">
        <v>0</v>
      </c>
      <c r="AB166" s="71">
        <v>166</v>
      </c>
      <c r="AC166" s="71"/>
      <c r="AD166" s="72"/>
      <c r="AE166" s="78" t="s">
        <v>2064</v>
      </c>
      <c r="AF166" s="78">
        <v>45</v>
      </c>
      <c r="AG166" s="78">
        <v>26</v>
      </c>
      <c r="AH166" s="78">
        <v>497</v>
      </c>
      <c r="AI166" s="78">
        <v>1213</v>
      </c>
      <c r="AJ166" s="78"/>
      <c r="AK166" s="78"/>
      <c r="AL166" s="78"/>
      <c r="AM166" s="78"/>
      <c r="AN166" s="78"/>
      <c r="AO166" s="80">
        <v>42934.07480324074</v>
      </c>
      <c r="AP166" s="83" t="s">
        <v>3024</v>
      </c>
      <c r="AQ166" s="78" t="b">
        <v>1</v>
      </c>
      <c r="AR166" s="78" t="b">
        <v>0</v>
      </c>
      <c r="AS166" s="78" t="b">
        <v>0</v>
      </c>
      <c r="AT166" s="78" t="s">
        <v>1797</v>
      </c>
      <c r="AU166" s="78">
        <v>0</v>
      </c>
      <c r="AV166" s="78"/>
      <c r="AW166" s="78" t="b">
        <v>0</v>
      </c>
      <c r="AX166" s="78" t="s">
        <v>3300</v>
      </c>
      <c r="AY166" s="83" t="s">
        <v>3464</v>
      </c>
      <c r="AZ166" s="78" t="s">
        <v>66</v>
      </c>
      <c r="BA166" s="78" t="str">
        <f>REPLACE(INDEX(GroupVertices[Group],MATCH(Vertices[[#This Row],[Vertex]],GroupVertices[Vertex],0)),1,1,"")</f>
        <v>9</v>
      </c>
      <c r="BB166" s="48"/>
      <c r="BC166" s="48"/>
      <c r="BD166" s="48"/>
      <c r="BE166" s="48"/>
      <c r="BF166" s="48"/>
      <c r="BG166" s="48"/>
      <c r="BH166" s="121" t="s">
        <v>4632</v>
      </c>
      <c r="BI166" s="121" t="s">
        <v>4632</v>
      </c>
      <c r="BJ166" s="121" t="s">
        <v>4829</v>
      </c>
      <c r="BK166" s="121" t="s">
        <v>4829</v>
      </c>
      <c r="BL166" s="121">
        <v>0</v>
      </c>
      <c r="BM166" s="124">
        <v>0</v>
      </c>
      <c r="BN166" s="121">
        <v>2</v>
      </c>
      <c r="BO166" s="124">
        <v>8.333333333333334</v>
      </c>
      <c r="BP166" s="121">
        <v>0</v>
      </c>
      <c r="BQ166" s="124">
        <v>0</v>
      </c>
      <c r="BR166" s="121">
        <v>22</v>
      </c>
      <c r="BS166" s="124">
        <v>91.66666666666667</v>
      </c>
      <c r="BT166" s="121">
        <v>24</v>
      </c>
      <c r="BU166" s="2"/>
      <c r="BV166" s="3"/>
      <c r="BW166" s="3"/>
      <c r="BX166" s="3"/>
      <c r="BY166" s="3"/>
    </row>
    <row r="167" spans="1:77" ht="41.45" customHeight="1">
      <c r="A167" s="64" t="s">
        <v>326</v>
      </c>
      <c r="C167" s="65"/>
      <c r="D167" s="65" t="s">
        <v>64</v>
      </c>
      <c r="E167" s="66">
        <v>163.36779179696194</v>
      </c>
      <c r="F167" s="68">
        <v>99.99689141809591</v>
      </c>
      <c r="G167" s="100" t="s">
        <v>3239</v>
      </c>
      <c r="H167" s="65"/>
      <c r="I167" s="69" t="s">
        <v>326</v>
      </c>
      <c r="J167" s="70"/>
      <c r="K167" s="70"/>
      <c r="L167" s="69" t="s">
        <v>3781</v>
      </c>
      <c r="M167" s="73">
        <v>2.0359867292346996</v>
      </c>
      <c r="N167" s="74">
        <v>389.3604736328125</v>
      </c>
      <c r="O167" s="74">
        <v>4210.27392578125</v>
      </c>
      <c r="P167" s="75"/>
      <c r="Q167" s="76"/>
      <c r="R167" s="76"/>
      <c r="S167" s="86"/>
      <c r="T167" s="48">
        <v>1</v>
      </c>
      <c r="U167" s="48">
        <v>1</v>
      </c>
      <c r="V167" s="49">
        <v>0</v>
      </c>
      <c r="W167" s="49">
        <v>0</v>
      </c>
      <c r="X167" s="49">
        <v>0</v>
      </c>
      <c r="Y167" s="49">
        <v>0.999998</v>
      </c>
      <c r="Z167" s="49">
        <v>0</v>
      </c>
      <c r="AA167" s="49" t="s">
        <v>5414</v>
      </c>
      <c r="AB167" s="71">
        <v>167</v>
      </c>
      <c r="AC167" s="71"/>
      <c r="AD167" s="72"/>
      <c r="AE167" s="78" t="s">
        <v>2065</v>
      </c>
      <c r="AF167" s="78">
        <v>5069</v>
      </c>
      <c r="AG167" s="78">
        <v>6205</v>
      </c>
      <c r="AH167" s="78">
        <v>31366</v>
      </c>
      <c r="AI167" s="78">
        <v>1157</v>
      </c>
      <c r="AJ167" s="78"/>
      <c r="AK167" s="78" t="s">
        <v>2362</v>
      </c>
      <c r="AL167" s="78" t="s">
        <v>2605</v>
      </c>
      <c r="AM167" s="83" t="s">
        <v>2792</v>
      </c>
      <c r="AN167" s="78"/>
      <c r="AO167" s="80">
        <v>40750.83091435185</v>
      </c>
      <c r="AP167" s="83" t="s">
        <v>3025</v>
      </c>
      <c r="AQ167" s="78" t="b">
        <v>0</v>
      </c>
      <c r="AR167" s="78" t="b">
        <v>0</v>
      </c>
      <c r="AS167" s="78" t="b">
        <v>1</v>
      </c>
      <c r="AT167" s="78" t="s">
        <v>1797</v>
      </c>
      <c r="AU167" s="78">
        <v>220</v>
      </c>
      <c r="AV167" s="83" t="s">
        <v>3158</v>
      </c>
      <c r="AW167" s="78" t="b">
        <v>0</v>
      </c>
      <c r="AX167" s="78" t="s">
        <v>3300</v>
      </c>
      <c r="AY167" s="83" t="s">
        <v>3465</v>
      </c>
      <c r="AZ167" s="78" t="s">
        <v>66</v>
      </c>
      <c r="BA167" s="78" t="str">
        <f>REPLACE(INDEX(GroupVertices[Group],MATCH(Vertices[[#This Row],[Vertex]],GroupVertices[Vertex],0)),1,1,"")</f>
        <v>1</v>
      </c>
      <c r="BB167" s="48" t="s">
        <v>802</v>
      </c>
      <c r="BC167" s="48" t="s">
        <v>802</v>
      </c>
      <c r="BD167" s="48" t="s">
        <v>894</v>
      </c>
      <c r="BE167" s="48" t="s">
        <v>894</v>
      </c>
      <c r="BF167" s="48" t="s">
        <v>945</v>
      </c>
      <c r="BG167" s="48" t="s">
        <v>945</v>
      </c>
      <c r="BH167" s="121" t="s">
        <v>4638</v>
      </c>
      <c r="BI167" s="121" t="s">
        <v>4638</v>
      </c>
      <c r="BJ167" s="121" t="s">
        <v>4834</v>
      </c>
      <c r="BK167" s="121" t="s">
        <v>4834</v>
      </c>
      <c r="BL167" s="121">
        <v>0</v>
      </c>
      <c r="BM167" s="124">
        <v>0</v>
      </c>
      <c r="BN167" s="121">
        <v>2</v>
      </c>
      <c r="BO167" s="124">
        <v>7.407407407407407</v>
      </c>
      <c r="BP167" s="121">
        <v>0</v>
      </c>
      <c r="BQ167" s="124">
        <v>0</v>
      </c>
      <c r="BR167" s="121">
        <v>25</v>
      </c>
      <c r="BS167" s="124">
        <v>92.5925925925926</v>
      </c>
      <c r="BT167" s="121">
        <v>27</v>
      </c>
      <c r="BU167" s="2"/>
      <c r="BV167" s="3"/>
      <c r="BW167" s="3"/>
      <c r="BX167" s="3"/>
      <c r="BY167" s="3"/>
    </row>
    <row r="168" spans="1:77" ht="41.45" customHeight="1">
      <c r="A168" s="64" t="s">
        <v>327</v>
      </c>
      <c r="C168" s="65"/>
      <c r="D168" s="65" t="s">
        <v>64</v>
      </c>
      <c r="E168" s="66">
        <v>162.0264563210244</v>
      </c>
      <c r="F168" s="68">
        <v>99.99993987269045</v>
      </c>
      <c r="G168" s="100" t="s">
        <v>1114</v>
      </c>
      <c r="H168" s="65"/>
      <c r="I168" s="69" t="s">
        <v>327</v>
      </c>
      <c r="J168" s="70"/>
      <c r="K168" s="70"/>
      <c r="L168" s="69" t="s">
        <v>3782</v>
      </c>
      <c r="M168" s="73">
        <v>1.020038428031619</v>
      </c>
      <c r="N168" s="74">
        <v>4197.111328125</v>
      </c>
      <c r="O168" s="74">
        <v>4907.4140625</v>
      </c>
      <c r="P168" s="75"/>
      <c r="Q168" s="76"/>
      <c r="R168" s="76"/>
      <c r="S168" s="86"/>
      <c r="T168" s="48">
        <v>0</v>
      </c>
      <c r="U168" s="48">
        <v>1</v>
      </c>
      <c r="V168" s="49">
        <v>0</v>
      </c>
      <c r="W168" s="49">
        <v>0.111111</v>
      </c>
      <c r="X168" s="49">
        <v>0</v>
      </c>
      <c r="Y168" s="49">
        <v>0.585365</v>
      </c>
      <c r="Z168" s="49">
        <v>0</v>
      </c>
      <c r="AA168" s="49">
        <v>0</v>
      </c>
      <c r="AB168" s="71">
        <v>168</v>
      </c>
      <c r="AC168" s="71"/>
      <c r="AD168" s="72"/>
      <c r="AE168" s="78" t="s">
        <v>2066</v>
      </c>
      <c r="AF168" s="78">
        <v>169</v>
      </c>
      <c r="AG168" s="78">
        <v>121</v>
      </c>
      <c r="AH168" s="78">
        <v>251</v>
      </c>
      <c r="AI168" s="78">
        <v>1173</v>
      </c>
      <c r="AJ168" s="78"/>
      <c r="AK168" s="78"/>
      <c r="AL168" s="78"/>
      <c r="AM168" s="78"/>
      <c r="AN168" s="78"/>
      <c r="AO168" s="80">
        <v>42090.108125</v>
      </c>
      <c r="AP168" s="78"/>
      <c r="AQ168" s="78" t="b">
        <v>1</v>
      </c>
      <c r="AR168" s="78" t="b">
        <v>0</v>
      </c>
      <c r="AS168" s="78" t="b">
        <v>1</v>
      </c>
      <c r="AT168" s="78" t="s">
        <v>1797</v>
      </c>
      <c r="AU168" s="78">
        <v>0</v>
      </c>
      <c r="AV168" s="83" t="s">
        <v>3158</v>
      </c>
      <c r="AW168" s="78" t="b">
        <v>0</v>
      </c>
      <c r="AX168" s="78" t="s">
        <v>3300</v>
      </c>
      <c r="AY168" s="83" t="s">
        <v>3466</v>
      </c>
      <c r="AZ168" s="78" t="s">
        <v>66</v>
      </c>
      <c r="BA168" s="78" t="str">
        <f>REPLACE(INDEX(GroupVertices[Group],MATCH(Vertices[[#This Row],[Vertex]],GroupVertices[Vertex],0)),1,1,"")</f>
        <v>9</v>
      </c>
      <c r="BB168" s="48"/>
      <c r="BC168" s="48"/>
      <c r="BD168" s="48"/>
      <c r="BE168" s="48"/>
      <c r="BF168" s="48"/>
      <c r="BG168" s="48"/>
      <c r="BH168" s="121" t="s">
        <v>4632</v>
      </c>
      <c r="BI168" s="121" t="s">
        <v>4632</v>
      </c>
      <c r="BJ168" s="121" t="s">
        <v>4829</v>
      </c>
      <c r="BK168" s="121" t="s">
        <v>4829</v>
      </c>
      <c r="BL168" s="121">
        <v>0</v>
      </c>
      <c r="BM168" s="124">
        <v>0</v>
      </c>
      <c r="BN168" s="121">
        <v>2</v>
      </c>
      <c r="BO168" s="124">
        <v>8.333333333333334</v>
      </c>
      <c r="BP168" s="121">
        <v>0</v>
      </c>
      <c r="BQ168" s="124">
        <v>0</v>
      </c>
      <c r="BR168" s="121">
        <v>22</v>
      </c>
      <c r="BS168" s="124">
        <v>91.66666666666667</v>
      </c>
      <c r="BT168" s="121">
        <v>24</v>
      </c>
      <c r="BU168" s="2"/>
      <c r="BV168" s="3"/>
      <c r="BW168" s="3"/>
      <c r="BX168" s="3"/>
      <c r="BY168" s="3"/>
    </row>
    <row r="169" spans="1:77" ht="41.45" customHeight="1">
      <c r="A169" s="64" t="s">
        <v>328</v>
      </c>
      <c r="C169" s="65"/>
      <c r="D169" s="65" t="s">
        <v>64</v>
      </c>
      <c r="E169" s="66">
        <v>162.0493851325789</v>
      </c>
      <c r="F169" s="68">
        <v>99.9998877623555</v>
      </c>
      <c r="G169" s="100" t="s">
        <v>1115</v>
      </c>
      <c r="H169" s="65"/>
      <c r="I169" s="69" t="s">
        <v>328</v>
      </c>
      <c r="J169" s="70"/>
      <c r="K169" s="70"/>
      <c r="L169" s="69" t="s">
        <v>3783</v>
      </c>
      <c r="M169" s="73">
        <v>1.0374050656590221</v>
      </c>
      <c r="N169" s="74">
        <v>7991.4033203125</v>
      </c>
      <c r="O169" s="74">
        <v>6666.97998046875</v>
      </c>
      <c r="P169" s="75"/>
      <c r="Q169" s="76"/>
      <c r="R169" s="76"/>
      <c r="S169" s="86"/>
      <c r="T169" s="48">
        <v>2</v>
      </c>
      <c r="U169" s="48">
        <v>1</v>
      </c>
      <c r="V169" s="49">
        <v>0</v>
      </c>
      <c r="W169" s="49">
        <v>0.333333</v>
      </c>
      <c r="X169" s="49">
        <v>0</v>
      </c>
      <c r="Y169" s="49">
        <v>0.999998</v>
      </c>
      <c r="Z169" s="49">
        <v>0</v>
      </c>
      <c r="AA169" s="49">
        <v>0</v>
      </c>
      <c r="AB169" s="71">
        <v>169</v>
      </c>
      <c r="AC169" s="71"/>
      <c r="AD169" s="72"/>
      <c r="AE169" s="78" t="s">
        <v>2067</v>
      </c>
      <c r="AF169" s="78">
        <v>399</v>
      </c>
      <c r="AG169" s="78">
        <v>225</v>
      </c>
      <c r="AH169" s="78">
        <v>1080</v>
      </c>
      <c r="AI169" s="78">
        <v>1025</v>
      </c>
      <c r="AJ169" s="78"/>
      <c r="AK169" s="78" t="s">
        <v>2363</v>
      </c>
      <c r="AL169" s="78" t="s">
        <v>2606</v>
      </c>
      <c r="AM169" s="78"/>
      <c r="AN169" s="78"/>
      <c r="AO169" s="80">
        <v>42963.80939814815</v>
      </c>
      <c r="AP169" s="83" t="s">
        <v>3026</v>
      </c>
      <c r="AQ169" s="78" t="b">
        <v>1</v>
      </c>
      <c r="AR169" s="78" t="b">
        <v>0</v>
      </c>
      <c r="AS169" s="78" t="b">
        <v>1</v>
      </c>
      <c r="AT169" s="78" t="s">
        <v>1797</v>
      </c>
      <c r="AU169" s="78">
        <v>3</v>
      </c>
      <c r="AV169" s="78"/>
      <c r="AW169" s="78" t="b">
        <v>0</v>
      </c>
      <c r="AX169" s="78" t="s">
        <v>3300</v>
      </c>
      <c r="AY169" s="83" t="s">
        <v>3467</v>
      </c>
      <c r="AZ169" s="78" t="s">
        <v>66</v>
      </c>
      <c r="BA169" s="78" t="str">
        <f>REPLACE(INDEX(GroupVertices[Group],MATCH(Vertices[[#This Row],[Vertex]],GroupVertices[Vertex],0)),1,1,"")</f>
        <v>27</v>
      </c>
      <c r="BB169" s="48" t="s">
        <v>803</v>
      </c>
      <c r="BC169" s="48" t="s">
        <v>803</v>
      </c>
      <c r="BD169" s="48" t="s">
        <v>895</v>
      </c>
      <c r="BE169" s="48" t="s">
        <v>895</v>
      </c>
      <c r="BF169" s="48" t="s">
        <v>946</v>
      </c>
      <c r="BG169" s="48" t="s">
        <v>946</v>
      </c>
      <c r="BH169" s="121" t="s">
        <v>4639</v>
      </c>
      <c r="BI169" s="121" t="s">
        <v>4639</v>
      </c>
      <c r="BJ169" s="121" t="s">
        <v>4357</v>
      </c>
      <c r="BK169" s="121" t="s">
        <v>4357</v>
      </c>
      <c r="BL169" s="121">
        <v>0</v>
      </c>
      <c r="BM169" s="124">
        <v>0</v>
      </c>
      <c r="BN169" s="121">
        <v>2</v>
      </c>
      <c r="BO169" s="124">
        <v>8.333333333333334</v>
      </c>
      <c r="BP169" s="121">
        <v>0</v>
      </c>
      <c r="BQ169" s="124">
        <v>0</v>
      </c>
      <c r="BR169" s="121">
        <v>22</v>
      </c>
      <c r="BS169" s="124">
        <v>91.66666666666667</v>
      </c>
      <c r="BT169" s="121">
        <v>24</v>
      </c>
      <c r="BU169" s="2"/>
      <c r="BV169" s="3"/>
      <c r="BW169" s="3"/>
      <c r="BX169" s="3"/>
      <c r="BY169" s="3"/>
    </row>
    <row r="170" spans="1:77" ht="41.45" customHeight="1">
      <c r="A170" s="64" t="s">
        <v>329</v>
      </c>
      <c r="C170" s="65"/>
      <c r="D170" s="65" t="s">
        <v>64</v>
      </c>
      <c r="E170" s="66">
        <v>162.28771249114044</v>
      </c>
      <c r="F170" s="68">
        <v>99.99934611550857</v>
      </c>
      <c r="G170" s="100" t="s">
        <v>1116</v>
      </c>
      <c r="H170" s="65"/>
      <c r="I170" s="69" t="s">
        <v>329</v>
      </c>
      <c r="J170" s="70"/>
      <c r="K170" s="70"/>
      <c r="L170" s="69" t="s">
        <v>3784</v>
      </c>
      <c r="M170" s="73">
        <v>1.217917904843856</v>
      </c>
      <c r="N170" s="74">
        <v>8251.2861328125</v>
      </c>
      <c r="O170" s="74">
        <v>6666.97998046875</v>
      </c>
      <c r="P170" s="75"/>
      <c r="Q170" s="76"/>
      <c r="R170" s="76"/>
      <c r="S170" s="86"/>
      <c r="T170" s="48">
        <v>0</v>
      </c>
      <c r="U170" s="48">
        <v>2</v>
      </c>
      <c r="V170" s="49">
        <v>2</v>
      </c>
      <c r="W170" s="49">
        <v>0.5</v>
      </c>
      <c r="X170" s="49">
        <v>0</v>
      </c>
      <c r="Y170" s="49">
        <v>0.999998</v>
      </c>
      <c r="Z170" s="49">
        <v>0</v>
      </c>
      <c r="AA170" s="49">
        <v>0</v>
      </c>
      <c r="AB170" s="71">
        <v>170</v>
      </c>
      <c r="AC170" s="71"/>
      <c r="AD170" s="72"/>
      <c r="AE170" s="78" t="s">
        <v>2068</v>
      </c>
      <c r="AF170" s="78">
        <v>1402</v>
      </c>
      <c r="AG170" s="78">
        <v>1306</v>
      </c>
      <c r="AH170" s="78">
        <v>5490</v>
      </c>
      <c r="AI170" s="78">
        <v>5440</v>
      </c>
      <c r="AJ170" s="78"/>
      <c r="AK170" s="78" t="s">
        <v>2364</v>
      </c>
      <c r="AL170" s="78" t="s">
        <v>2607</v>
      </c>
      <c r="AM170" s="83" t="s">
        <v>2793</v>
      </c>
      <c r="AN170" s="78"/>
      <c r="AO170" s="80">
        <v>41973.873460648145</v>
      </c>
      <c r="AP170" s="83" t="s">
        <v>3027</v>
      </c>
      <c r="AQ170" s="78" t="b">
        <v>0</v>
      </c>
      <c r="AR170" s="78" t="b">
        <v>0</v>
      </c>
      <c r="AS170" s="78" t="b">
        <v>0</v>
      </c>
      <c r="AT170" s="78" t="s">
        <v>1797</v>
      </c>
      <c r="AU170" s="78">
        <v>13</v>
      </c>
      <c r="AV170" s="83" t="s">
        <v>3158</v>
      </c>
      <c r="AW170" s="78" t="b">
        <v>0</v>
      </c>
      <c r="AX170" s="78" t="s">
        <v>3300</v>
      </c>
      <c r="AY170" s="83" t="s">
        <v>3468</v>
      </c>
      <c r="AZ170" s="78" t="s">
        <v>66</v>
      </c>
      <c r="BA170" s="78" t="str">
        <f>REPLACE(INDEX(GroupVertices[Group],MATCH(Vertices[[#This Row],[Vertex]],GroupVertices[Vertex],0)),1,1,"")</f>
        <v>27</v>
      </c>
      <c r="BB170" s="48" t="s">
        <v>4092</v>
      </c>
      <c r="BC170" s="48" t="s">
        <v>4092</v>
      </c>
      <c r="BD170" s="48" t="s">
        <v>4111</v>
      </c>
      <c r="BE170" s="48" t="s">
        <v>4111</v>
      </c>
      <c r="BF170" s="48"/>
      <c r="BG170" s="48"/>
      <c r="BH170" s="121" t="s">
        <v>4640</v>
      </c>
      <c r="BI170" s="121" t="s">
        <v>4640</v>
      </c>
      <c r="BJ170" s="121" t="s">
        <v>4835</v>
      </c>
      <c r="BK170" s="121" t="s">
        <v>4835</v>
      </c>
      <c r="BL170" s="121">
        <v>0</v>
      </c>
      <c r="BM170" s="124">
        <v>0</v>
      </c>
      <c r="BN170" s="121">
        <v>2</v>
      </c>
      <c r="BO170" s="124">
        <v>9.090909090909092</v>
      </c>
      <c r="BP170" s="121">
        <v>0</v>
      </c>
      <c r="BQ170" s="124">
        <v>0</v>
      </c>
      <c r="BR170" s="121">
        <v>20</v>
      </c>
      <c r="BS170" s="124">
        <v>90.9090909090909</v>
      </c>
      <c r="BT170" s="121">
        <v>22</v>
      </c>
      <c r="BU170" s="2"/>
      <c r="BV170" s="3"/>
      <c r="BW170" s="3"/>
      <c r="BX170" s="3"/>
      <c r="BY170" s="3"/>
    </row>
    <row r="171" spans="1:77" ht="41.45" customHeight="1">
      <c r="A171" s="64" t="s">
        <v>330</v>
      </c>
      <c r="C171" s="65"/>
      <c r="D171" s="65" t="s">
        <v>64</v>
      </c>
      <c r="E171" s="66">
        <v>162.42506489112552</v>
      </c>
      <c r="F171" s="68">
        <v>99.99903395455979</v>
      </c>
      <c r="G171" s="100" t="s">
        <v>1117</v>
      </c>
      <c r="H171" s="65"/>
      <c r="I171" s="69" t="s">
        <v>330</v>
      </c>
      <c r="J171" s="70"/>
      <c r="K171" s="70"/>
      <c r="L171" s="69" t="s">
        <v>3785</v>
      </c>
      <c r="M171" s="73">
        <v>1.3219507437080111</v>
      </c>
      <c r="N171" s="74">
        <v>7991.4033203125</v>
      </c>
      <c r="O171" s="74">
        <v>6214.08447265625</v>
      </c>
      <c r="P171" s="75"/>
      <c r="Q171" s="76"/>
      <c r="R171" s="76"/>
      <c r="S171" s="86"/>
      <c r="T171" s="48">
        <v>2</v>
      </c>
      <c r="U171" s="48">
        <v>1</v>
      </c>
      <c r="V171" s="49">
        <v>0</v>
      </c>
      <c r="W171" s="49">
        <v>0.333333</v>
      </c>
      <c r="X171" s="49">
        <v>0</v>
      </c>
      <c r="Y171" s="49">
        <v>0.999998</v>
      </c>
      <c r="Z171" s="49">
        <v>0</v>
      </c>
      <c r="AA171" s="49">
        <v>0</v>
      </c>
      <c r="AB171" s="71">
        <v>171</v>
      </c>
      <c r="AC171" s="71"/>
      <c r="AD171" s="72"/>
      <c r="AE171" s="78" t="s">
        <v>2069</v>
      </c>
      <c r="AF171" s="78">
        <v>1742</v>
      </c>
      <c r="AG171" s="78">
        <v>1929</v>
      </c>
      <c r="AH171" s="78">
        <v>4361</v>
      </c>
      <c r="AI171" s="78">
        <v>1492</v>
      </c>
      <c r="AJ171" s="78"/>
      <c r="AK171" s="78" t="s">
        <v>2365</v>
      </c>
      <c r="AL171" s="78"/>
      <c r="AM171" s="83" t="s">
        <v>2794</v>
      </c>
      <c r="AN171" s="78"/>
      <c r="AO171" s="80">
        <v>40059.67277777778</v>
      </c>
      <c r="AP171" s="83" t="s">
        <v>3028</v>
      </c>
      <c r="AQ171" s="78" t="b">
        <v>0</v>
      </c>
      <c r="AR171" s="78" t="b">
        <v>0</v>
      </c>
      <c r="AS171" s="78" t="b">
        <v>1</v>
      </c>
      <c r="AT171" s="78" t="s">
        <v>1797</v>
      </c>
      <c r="AU171" s="78">
        <v>28</v>
      </c>
      <c r="AV171" s="83" t="s">
        <v>3162</v>
      </c>
      <c r="AW171" s="78" t="b">
        <v>0</v>
      </c>
      <c r="AX171" s="78" t="s">
        <v>3300</v>
      </c>
      <c r="AY171" s="83" t="s">
        <v>3469</v>
      </c>
      <c r="AZ171" s="78" t="s">
        <v>66</v>
      </c>
      <c r="BA171" s="78" t="str">
        <f>REPLACE(INDEX(GroupVertices[Group],MATCH(Vertices[[#This Row],[Vertex]],GroupVertices[Vertex],0)),1,1,"")</f>
        <v>27</v>
      </c>
      <c r="BB171" s="48" t="s">
        <v>804</v>
      </c>
      <c r="BC171" s="48" t="s">
        <v>804</v>
      </c>
      <c r="BD171" s="48" t="s">
        <v>891</v>
      </c>
      <c r="BE171" s="48" t="s">
        <v>891</v>
      </c>
      <c r="BF171" s="48"/>
      <c r="BG171" s="48"/>
      <c r="BH171" s="121" t="s">
        <v>4641</v>
      </c>
      <c r="BI171" s="121" t="s">
        <v>4641</v>
      </c>
      <c r="BJ171" s="121" t="s">
        <v>1760</v>
      </c>
      <c r="BK171" s="121" t="s">
        <v>1760</v>
      </c>
      <c r="BL171" s="121">
        <v>0</v>
      </c>
      <c r="BM171" s="124">
        <v>0</v>
      </c>
      <c r="BN171" s="121">
        <v>0</v>
      </c>
      <c r="BO171" s="124">
        <v>0</v>
      </c>
      <c r="BP171" s="121">
        <v>0</v>
      </c>
      <c r="BQ171" s="124">
        <v>0</v>
      </c>
      <c r="BR171" s="121">
        <v>3</v>
      </c>
      <c r="BS171" s="124">
        <v>100</v>
      </c>
      <c r="BT171" s="121">
        <v>3</v>
      </c>
      <c r="BU171" s="2"/>
      <c r="BV171" s="3"/>
      <c r="BW171" s="3"/>
      <c r="BX171" s="3"/>
      <c r="BY171" s="3"/>
    </row>
    <row r="172" spans="1:77" ht="41.45" customHeight="1">
      <c r="A172" s="64" t="s">
        <v>332</v>
      </c>
      <c r="C172" s="65"/>
      <c r="D172" s="65" t="s">
        <v>64</v>
      </c>
      <c r="E172" s="66">
        <v>162.08135318715006</v>
      </c>
      <c r="F172" s="68">
        <v>99.99981510852311</v>
      </c>
      <c r="G172" s="100" t="s">
        <v>1119</v>
      </c>
      <c r="H172" s="65"/>
      <c r="I172" s="69" t="s">
        <v>332</v>
      </c>
      <c r="J172" s="70"/>
      <c r="K172" s="70"/>
      <c r="L172" s="69" t="s">
        <v>3786</v>
      </c>
      <c r="M172" s="73">
        <v>1.0616181661972282</v>
      </c>
      <c r="N172" s="74">
        <v>2333.842529296875</v>
      </c>
      <c r="O172" s="74">
        <v>7407.8154296875</v>
      </c>
      <c r="P172" s="75"/>
      <c r="Q172" s="76"/>
      <c r="R172" s="76"/>
      <c r="S172" s="86"/>
      <c r="T172" s="48">
        <v>1</v>
      </c>
      <c r="U172" s="48">
        <v>1</v>
      </c>
      <c r="V172" s="49">
        <v>0</v>
      </c>
      <c r="W172" s="49">
        <v>0</v>
      </c>
      <c r="X172" s="49">
        <v>0</v>
      </c>
      <c r="Y172" s="49">
        <v>0.999998</v>
      </c>
      <c r="Z172" s="49">
        <v>0</v>
      </c>
      <c r="AA172" s="49" t="s">
        <v>5414</v>
      </c>
      <c r="AB172" s="71">
        <v>172</v>
      </c>
      <c r="AC172" s="71"/>
      <c r="AD172" s="72"/>
      <c r="AE172" s="78" t="s">
        <v>2070</v>
      </c>
      <c r="AF172" s="78">
        <v>2455</v>
      </c>
      <c r="AG172" s="78">
        <v>370</v>
      </c>
      <c r="AH172" s="78">
        <v>17729</v>
      </c>
      <c r="AI172" s="78">
        <v>3004</v>
      </c>
      <c r="AJ172" s="78"/>
      <c r="AK172" s="78" t="s">
        <v>2366</v>
      </c>
      <c r="AL172" s="78" t="s">
        <v>2608</v>
      </c>
      <c r="AM172" s="78"/>
      <c r="AN172" s="78"/>
      <c r="AO172" s="80">
        <v>40703.17775462963</v>
      </c>
      <c r="AP172" s="78"/>
      <c r="AQ172" s="78" t="b">
        <v>1</v>
      </c>
      <c r="AR172" s="78" t="b">
        <v>0</v>
      </c>
      <c r="AS172" s="78" t="b">
        <v>1</v>
      </c>
      <c r="AT172" s="78" t="s">
        <v>1797</v>
      </c>
      <c r="AU172" s="78">
        <v>16</v>
      </c>
      <c r="AV172" s="83" t="s">
        <v>3158</v>
      </c>
      <c r="AW172" s="78" t="b">
        <v>0</v>
      </c>
      <c r="AX172" s="78" t="s">
        <v>3300</v>
      </c>
      <c r="AY172" s="83" t="s">
        <v>3470</v>
      </c>
      <c r="AZ172" s="78" t="s">
        <v>66</v>
      </c>
      <c r="BA172" s="78" t="str">
        <f>REPLACE(INDEX(GroupVertices[Group],MATCH(Vertices[[#This Row],[Vertex]],GroupVertices[Vertex],0)),1,1,"")</f>
        <v>1</v>
      </c>
      <c r="BB172" s="48" t="s">
        <v>799</v>
      </c>
      <c r="BC172" s="48" t="s">
        <v>799</v>
      </c>
      <c r="BD172" s="48" t="s">
        <v>891</v>
      </c>
      <c r="BE172" s="48" t="s">
        <v>891</v>
      </c>
      <c r="BF172" s="48"/>
      <c r="BG172" s="48"/>
      <c r="BH172" s="121" t="s">
        <v>4642</v>
      </c>
      <c r="BI172" s="121" t="s">
        <v>4642</v>
      </c>
      <c r="BJ172" s="121" t="s">
        <v>4836</v>
      </c>
      <c r="BK172" s="121" t="s">
        <v>4836</v>
      </c>
      <c r="BL172" s="121">
        <v>0</v>
      </c>
      <c r="BM172" s="124">
        <v>0</v>
      </c>
      <c r="BN172" s="121">
        <v>0</v>
      </c>
      <c r="BO172" s="124">
        <v>0</v>
      </c>
      <c r="BP172" s="121">
        <v>0</v>
      </c>
      <c r="BQ172" s="124">
        <v>0</v>
      </c>
      <c r="BR172" s="121">
        <v>4</v>
      </c>
      <c r="BS172" s="124">
        <v>100</v>
      </c>
      <c r="BT172" s="121">
        <v>4</v>
      </c>
      <c r="BU172" s="2"/>
      <c r="BV172" s="3"/>
      <c r="BW172" s="3"/>
      <c r="BX172" s="3"/>
      <c r="BY172" s="3"/>
    </row>
    <row r="173" spans="1:77" ht="41.45" customHeight="1">
      <c r="A173" s="64" t="s">
        <v>334</v>
      </c>
      <c r="C173" s="65"/>
      <c r="D173" s="65" t="s">
        <v>64</v>
      </c>
      <c r="E173" s="66">
        <v>162.21429620029772</v>
      </c>
      <c r="F173" s="68">
        <v>99.99951296879259</v>
      </c>
      <c r="G173" s="100" t="s">
        <v>1121</v>
      </c>
      <c r="H173" s="65"/>
      <c r="I173" s="69" t="s">
        <v>334</v>
      </c>
      <c r="J173" s="70"/>
      <c r="K173" s="70"/>
      <c r="L173" s="69" t="s">
        <v>3787</v>
      </c>
      <c r="M173" s="73">
        <v>1.1623112670561135</v>
      </c>
      <c r="N173" s="74">
        <v>4858.37158203125</v>
      </c>
      <c r="O173" s="74">
        <v>5635.595703125</v>
      </c>
      <c r="P173" s="75"/>
      <c r="Q173" s="76"/>
      <c r="R173" s="76"/>
      <c r="S173" s="86"/>
      <c r="T173" s="48">
        <v>0</v>
      </c>
      <c r="U173" s="48">
        <v>1</v>
      </c>
      <c r="V173" s="49">
        <v>0</v>
      </c>
      <c r="W173" s="49">
        <v>0.111111</v>
      </c>
      <c r="X173" s="49">
        <v>0</v>
      </c>
      <c r="Y173" s="49">
        <v>0.585365</v>
      </c>
      <c r="Z173" s="49">
        <v>0</v>
      </c>
      <c r="AA173" s="49">
        <v>0</v>
      </c>
      <c r="AB173" s="71">
        <v>173</v>
      </c>
      <c r="AC173" s="71"/>
      <c r="AD173" s="72"/>
      <c r="AE173" s="78" t="s">
        <v>2071</v>
      </c>
      <c r="AF173" s="78">
        <v>194</v>
      </c>
      <c r="AG173" s="78">
        <v>973</v>
      </c>
      <c r="AH173" s="78">
        <v>1538</v>
      </c>
      <c r="AI173" s="78">
        <v>2278</v>
      </c>
      <c r="AJ173" s="78"/>
      <c r="AK173" s="78" t="s">
        <v>2367</v>
      </c>
      <c r="AL173" s="78"/>
      <c r="AM173" s="78"/>
      <c r="AN173" s="78"/>
      <c r="AO173" s="80">
        <v>41086.77974537037</v>
      </c>
      <c r="AP173" s="83" t="s">
        <v>3029</v>
      </c>
      <c r="AQ173" s="78" t="b">
        <v>0</v>
      </c>
      <c r="AR173" s="78" t="b">
        <v>0</v>
      </c>
      <c r="AS173" s="78" t="b">
        <v>0</v>
      </c>
      <c r="AT173" s="78" t="s">
        <v>1797</v>
      </c>
      <c r="AU173" s="78">
        <v>24</v>
      </c>
      <c r="AV173" s="83" t="s">
        <v>3168</v>
      </c>
      <c r="AW173" s="78" t="b">
        <v>0</v>
      </c>
      <c r="AX173" s="78" t="s">
        <v>3300</v>
      </c>
      <c r="AY173" s="83" t="s">
        <v>3471</v>
      </c>
      <c r="AZ173" s="78" t="s">
        <v>66</v>
      </c>
      <c r="BA173" s="78" t="str">
        <f>REPLACE(INDEX(GroupVertices[Group],MATCH(Vertices[[#This Row],[Vertex]],GroupVertices[Vertex],0)),1,1,"")</f>
        <v>9</v>
      </c>
      <c r="BB173" s="48"/>
      <c r="BC173" s="48"/>
      <c r="BD173" s="48"/>
      <c r="BE173" s="48"/>
      <c r="BF173" s="48"/>
      <c r="BG173" s="48"/>
      <c r="BH173" s="121" t="s">
        <v>4632</v>
      </c>
      <c r="BI173" s="121" t="s">
        <v>4632</v>
      </c>
      <c r="BJ173" s="121" t="s">
        <v>4829</v>
      </c>
      <c r="BK173" s="121" t="s">
        <v>4829</v>
      </c>
      <c r="BL173" s="121">
        <v>0</v>
      </c>
      <c r="BM173" s="124">
        <v>0</v>
      </c>
      <c r="BN173" s="121">
        <v>2</v>
      </c>
      <c r="BO173" s="124">
        <v>8.333333333333334</v>
      </c>
      <c r="BP173" s="121">
        <v>0</v>
      </c>
      <c r="BQ173" s="124">
        <v>0</v>
      </c>
      <c r="BR173" s="121">
        <v>22</v>
      </c>
      <c r="BS173" s="124">
        <v>91.66666666666667</v>
      </c>
      <c r="BT173" s="121">
        <v>24</v>
      </c>
      <c r="BU173" s="2"/>
      <c r="BV173" s="3"/>
      <c r="BW173" s="3"/>
      <c r="BX173" s="3"/>
      <c r="BY173" s="3"/>
    </row>
    <row r="174" spans="1:77" ht="41.45" customHeight="1">
      <c r="A174" s="64" t="s">
        <v>335</v>
      </c>
      <c r="C174" s="65"/>
      <c r="D174" s="65" t="s">
        <v>64</v>
      </c>
      <c r="E174" s="66">
        <v>162.39971091681045</v>
      </c>
      <c r="F174" s="68">
        <v>99.99909157656478</v>
      </c>
      <c r="G174" s="100" t="s">
        <v>1122</v>
      </c>
      <c r="H174" s="65"/>
      <c r="I174" s="69" t="s">
        <v>335</v>
      </c>
      <c r="J174" s="70"/>
      <c r="K174" s="70"/>
      <c r="L174" s="69" t="s">
        <v>3788</v>
      </c>
      <c r="M174" s="73">
        <v>1.3027472501777095</v>
      </c>
      <c r="N174" s="74">
        <v>6633.5146484375</v>
      </c>
      <c r="O174" s="74">
        <v>5040.67236328125</v>
      </c>
      <c r="P174" s="75"/>
      <c r="Q174" s="76"/>
      <c r="R174" s="76"/>
      <c r="S174" s="86"/>
      <c r="T174" s="48">
        <v>0</v>
      </c>
      <c r="U174" s="48">
        <v>2</v>
      </c>
      <c r="V174" s="49">
        <v>2</v>
      </c>
      <c r="W174" s="49">
        <v>0.5</v>
      </c>
      <c r="X174" s="49">
        <v>0</v>
      </c>
      <c r="Y174" s="49">
        <v>1.459457</v>
      </c>
      <c r="Z174" s="49">
        <v>0</v>
      </c>
      <c r="AA174" s="49">
        <v>0</v>
      </c>
      <c r="AB174" s="71">
        <v>174</v>
      </c>
      <c r="AC174" s="71"/>
      <c r="AD174" s="72"/>
      <c r="AE174" s="78" t="s">
        <v>2072</v>
      </c>
      <c r="AF174" s="78">
        <v>1092</v>
      </c>
      <c r="AG174" s="78">
        <v>1814</v>
      </c>
      <c r="AH174" s="78">
        <v>23438</v>
      </c>
      <c r="AI174" s="78">
        <v>82887</v>
      </c>
      <c r="AJ174" s="78"/>
      <c r="AK174" s="78" t="s">
        <v>2368</v>
      </c>
      <c r="AL174" s="78" t="s">
        <v>2548</v>
      </c>
      <c r="AM174" s="83" t="s">
        <v>2795</v>
      </c>
      <c r="AN174" s="78"/>
      <c r="AO174" s="80">
        <v>41127.35576388889</v>
      </c>
      <c r="AP174" s="83" t="s">
        <v>3030</v>
      </c>
      <c r="AQ174" s="78" t="b">
        <v>0</v>
      </c>
      <c r="AR174" s="78" t="b">
        <v>0</v>
      </c>
      <c r="AS174" s="78" t="b">
        <v>1</v>
      </c>
      <c r="AT174" s="78" t="s">
        <v>1797</v>
      </c>
      <c r="AU174" s="78">
        <v>91</v>
      </c>
      <c r="AV174" s="83" t="s">
        <v>3172</v>
      </c>
      <c r="AW174" s="78" t="b">
        <v>0</v>
      </c>
      <c r="AX174" s="78" t="s">
        <v>3300</v>
      </c>
      <c r="AY174" s="83" t="s">
        <v>3472</v>
      </c>
      <c r="AZ174" s="78" t="s">
        <v>66</v>
      </c>
      <c r="BA174" s="78" t="str">
        <f>REPLACE(INDEX(GroupVertices[Group],MATCH(Vertices[[#This Row],[Vertex]],GroupVertices[Vertex],0)),1,1,"")</f>
        <v>26</v>
      </c>
      <c r="BB174" s="48" t="s">
        <v>809</v>
      </c>
      <c r="BC174" s="48" t="s">
        <v>809</v>
      </c>
      <c r="BD174" s="48" t="s">
        <v>897</v>
      </c>
      <c r="BE174" s="48" t="s">
        <v>897</v>
      </c>
      <c r="BF174" s="48"/>
      <c r="BG174" s="48"/>
      <c r="BH174" s="121" t="s">
        <v>4643</v>
      </c>
      <c r="BI174" s="121" t="s">
        <v>4643</v>
      </c>
      <c r="BJ174" s="121" t="s">
        <v>4837</v>
      </c>
      <c r="BK174" s="121" t="s">
        <v>4837</v>
      </c>
      <c r="BL174" s="121">
        <v>4</v>
      </c>
      <c r="BM174" s="124">
        <v>12.5</v>
      </c>
      <c r="BN174" s="121">
        <v>0</v>
      </c>
      <c r="BO174" s="124">
        <v>0</v>
      </c>
      <c r="BP174" s="121">
        <v>0</v>
      </c>
      <c r="BQ174" s="124">
        <v>0</v>
      </c>
      <c r="BR174" s="121">
        <v>28</v>
      </c>
      <c r="BS174" s="124">
        <v>87.5</v>
      </c>
      <c r="BT174" s="121">
        <v>32</v>
      </c>
      <c r="BU174" s="2"/>
      <c r="BV174" s="3"/>
      <c r="BW174" s="3"/>
      <c r="BX174" s="3"/>
      <c r="BY174" s="3"/>
    </row>
    <row r="175" spans="1:77" ht="41.45" customHeight="1">
      <c r="A175" s="64" t="s">
        <v>483</v>
      </c>
      <c r="C175" s="65"/>
      <c r="D175" s="65" t="s">
        <v>64</v>
      </c>
      <c r="E175" s="66">
        <v>162.26191757814163</v>
      </c>
      <c r="F175" s="68">
        <v>99.9994047396354</v>
      </c>
      <c r="G175" s="100" t="s">
        <v>3240</v>
      </c>
      <c r="H175" s="65"/>
      <c r="I175" s="69" t="s">
        <v>483</v>
      </c>
      <c r="J175" s="70"/>
      <c r="K175" s="70"/>
      <c r="L175" s="69" t="s">
        <v>3789</v>
      </c>
      <c r="M175" s="73">
        <v>1.1983804375130276</v>
      </c>
      <c r="N175" s="74">
        <v>6633.5146484375</v>
      </c>
      <c r="O175" s="74">
        <v>5436.7109375</v>
      </c>
      <c r="P175" s="75"/>
      <c r="Q175" s="76"/>
      <c r="R175" s="76"/>
      <c r="S175" s="86"/>
      <c r="T175" s="48">
        <v>1</v>
      </c>
      <c r="U175" s="48">
        <v>0</v>
      </c>
      <c r="V175" s="49">
        <v>0</v>
      </c>
      <c r="W175" s="49">
        <v>0.333333</v>
      </c>
      <c r="X175" s="49">
        <v>0</v>
      </c>
      <c r="Y175" s="49">
        <v>0.770269</v>
      </c>
      <c r="Z175" s="49">
        <v>0</v>
      </c>
      <c r="AA175" s="49">
        <v>0</v>
      </c>
      <c r="AB175" s="71">
        <v>175</v>
      </c>
      <c r="AC175" s="71"/>
      <c r="AD175" s="72"/>
      <c r="AE175" s="78" t="s">
        <v>2073</v>
      </c>
      <c r="AF175" s="78">
        <v>187</v>
      </c>
      <c r="AG175" s="78">
        <v>1189</v>
      </c>
      <c r="AH175" s="78">
        <v>246</v>
      </c>
      <c r="AI175" s="78">
        <v>248</v>
      </c>
      <c r="AJ175" s="78"/>
      <c r="AK175" s="78" t="s">
        <v>2369</v>
      </c>
      <c r="AL175" s="78" t="s">
        <v>2548</v>
      </c>
      <c r="AM175" s="83" t="s">
        <v>2796</v>
      </c>
      <c r="AN175" s="78"/>
      <c r="AO175" s="80">
        <v>43297.748923611114</v>
      </c>
      <c r="AP175" s="83" t="s">
        <v>3031</v>
      </c>
      <c r="AQ175" s="78" t="b">
        <v>1</v>
      </c>
      <c r="AR175" s="78" t="b">
        <v>0</v>
      </c>
      <c r="AS175" s="78" t="b">
        <v>0</v>
      </c>
      <c r="AT175" s="78" t="s">
        <v>1797</v>
      </c>
      <c r="AU175" s="78">
        <v>23</v>
      </c>
      <c r="AV175" s="78"/>
      <c r="AW175" s="78" t="b">
        <v>0</v>
      </c>
      <c r="AX175" s="78" t="s">
        <v>3300</v>
      </c>
      <c r="AY175" s="83" t="s">
        <v>3473</v>
      </c>
      <c r="AZ175" s="78" t="s">
        <v>65</v>
      </c>
      <c r="BA175" s="78" t="str">
        <f>REPLACE(INDEX(GroupVertices[Group],MATCH(Vertices[[#This Row],[Vertex]],GroupVertices[Vertex],0)),1,1,"")</f>
        <v>26</v>
      </c>
      <c r="BB175" s="48"/>
      <c r="BC175" s="48"/>
      <c r="BD175" s="48"/>
      <c r="BE175" s="48"/>
      <c r="BF175" s="48"/>
      <c r="BG175" s="48"/>
      <c r="BH175" s="48"/>
      <c r="BI175" s="48"/>
      <c r="BJ175" s="48"/>
      <c r="BK175" s="48"/>
      <c r="BL175" s="48"/>
      <c r="BM175" s="49"/>
      <c r="BN175" s="48"/>
      <c r="BO175" s="49"/>
      <c r="BP175" s="48"/>
      <c r="BQ175" s="49"/>
      <c r="BR175" s="48"/>
      <c r="BS175" s="49"/>
      <c r="BT175" s="48"/>
      <c r="BU175" s="2"/>
      <c r="BV175" s="3"/>
      <c r="BW175" s="3"/>
      <c r="BX175" s="3"/>
      <c r="BY175" s="3"/>
    </row>
    <row r="176" spans="1:77" ht="41.45" customHeight="1">
      <c r="A176" s="64" t="s">
        <v>484</v>
      </c>
      <c r="C176" s="65"/>
      <c r="D176" s="65" t="s">
        <v>64</v>
      </c>
      <c r="E176" s="66">
        <v>163.42158631637824</v>
      </c>
      <c r="F176" s="68">
        <v>99.99676915923315</v>
      </c>
      <c r="G176" s="100" t="s">
        <v>3241</v>
      </c>
      <c r="H176" s="65"/>
      <c r="I176" s="69" t="s">
        <v>484</v>
      </c>
      <c r="J176" s="70"/>
      <c r="K176" s="70"/>
      <c r="L176" s="69" t="s">
        <v>3790</v>
      </c>
      <c r="M176" s="73">
        <v>2.0767315328989913</v>
      </c>
      <c r="N176" s="74">
        <v>6633.5146484375</v>
      </c>
      <c r="O176" s="74">
        <v>4644.63330078125</v>
      </c>
      <c r="P176" s="75"/>
      <c r="Q176" s="76"/>
      <c r="R176" s="76"/>
      <c r="S176" s="86"/>
      <c r="T176" s="48">
        <v>1</v>
      </c>
      <c r="U176" s="48">
        <v>0</v>
      </c>
      <c r="V176" s="49">
        <v>0</v>
      </c>
      <c r="W176" s="49">
        <v>0.333333</v>
      </c>
      <c r="X176" s="49">
        <v>0</v>
      </c>
      <c r="Y176" s="49">
        <v>0.770269</v>
      </c>
      <c r="Z176" s="49">
        <v>0</v>
      </c>
      <c r="AA176" s="49">
        <v>0</v>
      </c>
      <c r="AB176" s="71">
        <v>176</v>
      </c>
      <c r="AC176" s="71"/>
      <c r="AD176" s="72"/>
      <c r="AE176" s="78" t="s">
        <v>2074</v>
      </c>
      <c r="AF176" s="78">
        <v>0</v>
      </c>
      <c r="AG176" s="78">
        <v>6449</v>
      </c>
      <c r="AH176" s="78">
        <v>1374</v>
      </c>
      <c r="AI176" s="78">
        <v>0</v>
      </c>
      <c r="AJ176" s="78"/>
      <c r="AK176" s="78"/>
      <c r="AL176" s="78" t="s">
        <v>2497</v>
      </c>
      <c r="AM176" s="83" t="s">
        <v>2797</v>
      </c>
      <c r="AN176" s="78"/>
      <c r="AO176" s="80">
        <v>39742.634560185186</v>
      </c>
      <c r="AP176" s="78"/>
      <c r="AQ176" s="78" t="b">
        <v>0</v>
      </c>
      <c r="AR176" s="78" t="b">
        <v>0</v>
      </c>
      <c r="AS176" s="78" t="b">
        <v>0</v>
      </c>
      <c r="AT176" s="78" t="s">
        <v>1797</v>
      </c>
      <c r="AU176" s="78">
        <v>279</v>
      </c>
      <c r="AV176" s="83" t="s">
        <v>3158</v>
      </c>
      <c r="AW176" s="78" t="b">
        <v>0</v>
      </c>
      <c r="AX176" s="78" t="s">
        <v>3300</v>
      </c>
      <c r="AY176" s="83" t="s">
        <v>3474</v>
      </c>
      <c r="AZ176" s="78" t="s">
        <v>65</v>
      </c>
      <c r="BA176" s="78" t="str">
        <f>REPLACE(INDEX(GroupVertices[Group],MATCH(Vertices[[#This Row],[Vertex]],GroupVertices[Vertex],0)),1,1,"")</f>
        <v>26</v>
      </c>
      <c r="BB176" s="48"/>
      <c r="BC176" s="48"/>
      <c r="BD176" s="48"/>
      <c r="BE176" s="48"/>
      <c r="BF176" s="48"/>
      <c r="BG176" s="48"/>
      <c r="BH176" s="48"/>
      <c r="BI176" s="48"/>
      <c r="BJ176" s="48"/>
      <c r="BK176" s="48"/>
      <c r="BL176" s="48"/>
      <c r="BM176" s="49"/>
      <c r="BN176" s="48"/>
      <c r="BO176" s="49"/>
      <c r="BP176" s="48"/>
      <c r="BQ176" s="49"/>
      <c r="BR176" s="48"/>
      <c r="BS176" s="49"/>
      <c r="BT176" s="48"/>
      <c r="BU176" s="2"/>
      <c r="BV176" s="3"/>
      <c r="BW176" s="3"/>
      <c r="BX176" s="3"/>
      <c r="BY176" s="3"/>
    </row>
    <row r="177" spans="1:77" ht="41.45" customHeight="1">
      <c r="A177" s="64" t="s">
        <v>336</v>
      </c>
      <c r="C177" s="65"/>
      <c r="D177" s="65" t="s">
        <v>64</v>
      </c>
      <c r="E177" s="66">
        <v>162.00485032552115</v>
      </c>
      <c r="F177" s="68">
        <v>99.99998897665992</v>
      </c>
      <c r="G177" s="100" t="s">
        <v>1123</v>
      </c>
      <c r="H177" s="65"/>
      <c r="I177" s="69" t="s">
        <v>336</v>
      </c>
      <c r="J177" s="70"/>
      <c r="K177" s="70"/>
      <c r="L177" s="69" t="s">
        <v>3791</v>
      </c>
      <c r="M177" s="73">
        <v>1.0036737118057968</v>
      </c>
      <c r="N177" s="74">
        <v>9341.1708984375</v>
      </c>
      <c r="O177" s="74">
        <v>9366.7109375</v>
      </c>
      <c r="P177" s="75"/>
      <c r="Q177" s="76"/>
      <c r="R177" s="76"/>
      <c r="S177" s="86"/>
      <c r="T177" s="48">
        <v>0</v>
      </c>
      <c r="U177" s="48">
        <v>3</v>
      </c>
      <c r="V177" s="49">
        <v>6</v>
      </c>
      <c r="W177" s="49">
        <v>0.333333</v>
      </c>
      <c r="X177" s="49">
        <v>0</v>
      </c>
      <c r="Y177" s="49">
        <v>1.918916</v>
      </c>
      <c r="Z177" s="49">
        <v>0</v>
      </c>
      <c r="AA177" s="49">
        <v>0</v>
      </c>
      <c r="AB177" s="71">
        <v>177</v>
      </c>
      <c r="AC177" s="71"/>
      <c r="AD177" s="72"/>
      <c r="AE177" s="78" t="s">
        <v>2075</v>
      </c>
      <c r="AF177" s="78">
        <v>116</v>
      </c>
      <c r="AG177" s="78">
        <v>23</v>
      </c>
      <c r="AH177" s="78">
        <v>385</v>
      </c>
      <c r="AI177" s="78">
        <v>311</v>
      </c>
      <c r="AJ177" s="78"/>
      <c r="AK177" s="78"/>
      <c r="AL177" s="78" t="s">
        <v>2609</v>
      </c>
      <c r="AM177" s="78"/>
      <c r="AN177" s="78"/>
      <c r="AO177" s="80">
        <v>40971.582962962966</v>
      </c>
      <c r="AP177" s="83" t="s">
        <v>3032</v>
      </c>
      <c r="AQ177" s="78" t="b">
        <v>1</v>
      </c>
      <c r="AR177" s="78" t="b">
        <v>0</v>
      </c>
      <c r="AS177" s="78" t="b">
        <v>0</v>
      </c>
      <c r="AT177" s="78" t="s">
        <v>1799</v>
      </c>
      <c r="AU177" s="78">
        <v>1</v>
      </c>
      <c r="AV177" s="83" t="s">
        <v>3158</v>
      </c>
      <c r="AW177" s="78" t="b">
        <v>0</v>
      </c>
      <c r="AX177" s="78" t="s">
        <v>3300</v>
      </c>
      <c r="AY177" s="83" t="s">
        <v>3475</v>
      </c>
      <c r="AZ177" s="78" t="s">
        <v>66</v>
      </c>
      <c r="BA177" s="78" t="str">
        <f>REPLACE(INDEX(GroupVertices[Group],MATCH(Vertices[[#This Row],[Vertex]],GroupVertices[Vertex],0)),1,1,"")</f>
        <v>18</v>
      </c>
      <c r="BB177" s="48" t="s">
        <v>810</v>
      </c>
      <c r="BC177" s="48" t="s">
        <v>810</v>
      </c>
      <c r="BD177" s="48" t="s">
        <v>898</v>
      </c>
      <c r="BE177" s="48" t="s">
        <v>898</v>
      </c>
      <c r="BF177" s="48" t="s">
        <v>947</v>
      </c>
      <c r="BG177" s="48" t="s">
        <v>947</v>
      </c>
      <c r="BH177" s="121" t="s">
        <v>4644</v>
      </c>
      <c r="BI177" s="121" t="s">
        <v>4644</v>
      </c>
      <c r="BJ177" s="121" t="s">
        <v>4838</v>
      </c>
      <c r="BK177" s="121" t="s">
        <v>4838</v>
      </c>
      <c r="BL177" s="121">
        <v>0</v>
      </c>
      <c r="BM177" s="124">
        <v>0</v>
      </c>
      <c r="BN177" s="121">
        <v>0</v>
      </c>
      <c r="BO177" s="124">
        <v>0</v>
      </c>
      <c r="BP177" s="121">
        <v>0</v>
      </c>
      <c r="BQ177" s="124">
        <v>0</v>
      </c>
      <c r="BR177" s="121">
        <v>16</v>
      </c>
      <c r="BS177" s="124">
        <v>100</v>
      </c>
      <c r="BT177" s="121">
        <v>16</v>
      </c>
      <c r="BU177" s="2"/>
      <c r="BV177" s="3"/>
      <c r="BW177" s="3"/>
      <c r="BX177" s="3"/>
      <c r="BY177" s="3"/>
    </row>
    <row r="178" spans="1:77" ht="41.45" customHeight="1">
      <c r="A178" s="64" t="s">
        <v>485</v>
      </c>
      <c r="C178" s="65"/>
      <c r="D178" s="65" t="s">
        <v>64</v>
      </c>
      <c r="E178" s="66">
        <v>170.7065547797911</v>
      </c>
      <c r="F178" s="68">
        <v>99.98021260348578</v>
      </c>
      <c r="G178" s="100" t="s">
        <v>3242</v>
      </c>
      <c r="H178" s="65"/>
      <c r="I178" s="69" t="s">
        <v>485</v>
      </c>
      <c r="J178" s="70"/>
      <c r="K178" s="70"/>
      <c r="L178" s="69" t="s">
        <v>3792</v>
      </c>
      <c r="M178" s="73">
        <v>7.594479678305532</v>
      </c>
      <c r="N178" s="74">
        <v>9341.1708984375</v>
      </c>
      <c r="O178" s="74">
        <v>8807.9423828125</v>
      </c>
      <c r="P178" s="75"/>
      <c r="Q178" s="76"/>
      <c r="R178" s="76"/>
      <c r="S178" s="86"/>
      <c r="T178" s="48">
        <v>1</v>
      </c>
      <c r="U178" s="48">
        <v>0</v>
      </c>
      <c r="V178" s="49">
        <v>0</v>
      </c>
      <c r="W178" s="49">
        <v>0.2</v>
      </c>
      <c r="X178" s="49">
        <v>0</v>
      </c>
      <c r="Y178" s="49">
        <v>0.693693</v>
      </c>
      <c r="Z178" s="49">
        <v>0</v>
      </c>
      <c r="AA178" s="49">
        <v>0</v>
      </c>
      <c r="AB178" s="71">
        <v>178</v>
      </c>
      <c r="AC178" s="71"/>
      <c r="AD178" s="72"/>
      <c r="AE178" s="78" t="s">
        <v>2076</v>
      </c>
      <c r="AF178" s="78">
        <v>11536</v>
      </c>
      <c r="AG178" s="78">
        <v>39492</v>
      </c>
      <c r="AH178" s="78">
        <v>17046</v>
      </c>
      <c r="AI178" s="78">
        <v>16035</v>
      </c>
      <c r="AJ178" s="78"/>
      <c r="AK178" s="78" t="s">
        <v>2370</v>
      </c>
      <c r="AL178" s="78"/>
      <c r="AM178" s="83" t="s">
        <v>2798</v>
      </c>
      <c r="AN178" s="78"/>
      <c r="AO178" s="80">
        <v>39559.612604166665</v>
      </c>
      <c r="AP178" s="83" t="s">
        <v>3033</v>
      </c>
      <c r="AQ178" s="78" t="b">
        <v>0</v>
      </c>
      <c r="AR178" s="78" t="b">
        <v>0</v>
      </c>
      <c r="AS178" s="78" t="b">
        <v>1</v>
      </c>
      <c r="AT178" s="78" t="s">
        <v>1799</v>
      </c>
      <c r="AU178" s="78">
        <v>418</v>
      </c>
      <c r="AV178" s="83" t="s">
        <v>3158</v>
      </c>
      <c r="AW178" s="78" t="b">
        <v>0</v>
      </c>
      <c r="AX178" s="78" t="s">
        <v>3300</v>
      </c>
      <c r="AY178" s="83" t="s">
        <v>3476</v>
      </c>
      <c r="AZ178" s="78" t="s">
        <v>65</v>
      </c>
      <c r="BA178" s="78" t="str">
        <f>REPLACE(INDEX(GroupVertices[Group],MATCH(Vertices[[#This Row],[Vertex]],GroupVertices[Vertex],0)),1,1,"")</f>
        <v>18</v>
      </c>
      <c r="BB178" s="48"/>
      <c r="BC178" s="48"/>
      <c r="BD178" s="48"/>
      <c r="BE178" s="48"/>
      <c r="BF178" s="48"/>
      <c r="BG178" s="48"/>
      <c r="BH178" s="48"/>
      <c r="BI178" s="48"/>
      <c r="BJ178" s="48"/>
      <c r="BK178" s="48"/>
      <c r="BL178" s="48"/>
      <c r="BM178" s="49"/>
      <c r="BN178" s="48"/>
      <c r="BO178" s="49"/>
      <c r="BP178" s="48"/>
      <c r="BQ178" s="49"/>
      <c r="BR178" s="48"/>
      <c r="BS178" s="49"/>
      <c r="BT178" s="48"/>
      <c r="BU178" s="2"/>
      <c r="BV178" s="3"/>
      <c r="BW178" s="3"/>
      <c r="BX178" s="3"/>
      <c r="BY178" s="3"/>
    </row>
    <row r="179" spans="1:77" ht="41.45" customHeight="1">
      <c r="A179" s="64" t="s">
        <v>486</v>
      </c>
      <c r="C179" s="65"/>
      <c r="D179" s="65" t="s">
        <v>64</v>
      </c>
      <c r="E179" s="66">
        <v>171.74606772670853</v>
      </c>
      <c r="F179" s="68">
        <v>99.9778501012811</v>
      </c>
      <c r="G179" s="100" t="s">
        <v>3243</v>
      </c>
      <c r="H179" s="65"/>
      <c r="I179" s="69" t="s">
        <v>486</v>
      </c>
      <c r="J179" s="70"/>
      <c r="K179" s="70"/>
      <c r="L179" s="69" t="s">
        <v>3793</v>
      </c>
      <c r="M179" s="73">
        <v>8.381822913047895</v>
      </c>
      <c r="N179" s="74">
        <v>9649.7822265625</v>
      </c>
      <c r="O179" s="74">
        <v>8807.9423828125</v>
      </c>
      <c r="P179" s="75"/>
      <c r="Q179" s="76"/>
      <c r="R179" s="76"/>
      <c r="S179" s="86"/>
      <c r="T179" s="48">
        <v>1</v>
      </c>
      <c r="U179" s="48">
        <v>0</v>
      </c>
      <c r="V179" s="49">
        <v>0</v>
      </c>
      <c r="W179" s="49">
        <v>0.2</v>
      </c>
      <c r="X179" s="49">
        <v>0</v>
      </c>
      <c r="Y179" s="49">
        <v>0.693693</v>
      </c>
      <c r="Z179" s="49">
        <v>0</v>
      </c>
      <c r="AA179" s="49">
        <v>0</v>
      </c>
      <c r="AB179" s="71">
        <v>179</v>
      </c>
      <c r="AC179" s="71"/>
      <c r="AD179" s="72"/>
      <c r="AE179" s="78" t="s">
        <v>2077</v>
      </c>
      <c r="AF179" s="78">
        <v>452</v>
      </c>
      <c r="AG179" s="78">
        <v>44207</v>
      </c>
      <c r="AH179" s="78">
        <v>2153</v>
      </c>
      <c r="AI179" s="78">
        <v>358</v>
      </c>
      <c r="AJ179" s="78"/>
      <c r="AK179" s="78" t="s">
        <v>2371</v>
      </c>
      <c r="AL179" s="78" t="s">
        <v>2610</v>
      </c>
      <c r="AM179" s="78"/>
      <c r="AN179" s="78"/>
      <c r="AO179" s="80">
        <v>40586.38354166667</v>
      </c>
      <c r="AP179" s="83" t="s">
        <v>3034</v>
      </c>
      <c r="AQ179" s="78" t="b">
        <v>0</v>
      </c>
      <c r="AR179" s="78" t="b">
        <v>0</v>
      </c>
      <c r="AS179" s="78" t="b">
        <v>0</v>
      </c>
      <c r="AT179" s="78" t="s">
        <v>1799</v>
      </c>
      <c r="AU179" s="78">
        <v>320</v>
      </c>
      <c r="AV179" s="83" t="s">
        <v>3162</v>
      </c>
      <c r="AW179" s="78" t="b">
        <v>1</v>
      </c>
      <c r="AX179" s="78" t="s">
        <v>3300</v>
      </c>
      <c r="AY179" s="83" t="s">
        <v>3477</v>
      </c>
      <c r="AZ179" s="78" t="s">
        <v>65</v>
      </c>
      <c r="BA179" s="78" t="str">
        <f>REPLACE(INDEX(GroupVertices[Group],MATCH(Vertices[[#This Row],[Vertex]],GroupVertices[Vertex],0)),1,1,"")</f>
        <v>18</v>
      </c>
      <c r="BB179" s="48"/>
      <c r="BC179" s="48"/>
      <c r="BD179" s="48"/>
      <c r="BE179" s="48"/>
      <c r="BF179" s="48"/>
      <c r="BG179" s="48"/>
      <c r="BH179" s="48"/>
      <c r="BI179" s="48"/>
      <c r="BJ179" s="48"/>
      <c r="BK179" s="48"/>
      <c r="BL179" s="48"/>
      <c r="BM179" s="49"/>
      <c r="BN179" s="48"/>
      <c r="BO179" s="49"/>
      <c r="BP179" s="48"/>
      <c r="BQ179" s="49"/>
      <c r="BR179" s="48"/>
      <c r="BS179" s="49"/>
      <c r="BT179" s="48"/>
      <c r="BU179" s="2"/>
      <c r="BV179" s="3"/>
      <c r="BW179" s="3"/>
      <c r="BX179" s="3"/>
      <c r="BY179" s="3"/>
    </row>
    <row r="180" spans="1:77" ht="41.45" customHeight="1">
      <c r="A180" s="64" t="s">
        <v>487</v>
      </c>
      <c r="C180" s="65"/>
      <c r="D180" s="65" t="s">
        <v>64</v>
      </c>
      <c r="E180" s="66">
        <v>162.02403115826382</v>
      </c>
      <c r="F180" s="68">
        <v>99.99994538436049</v>
      </c>
      <c r="G180" s="100" t="s">
        <v>3244</v>
      </c>
      <c r="H180" s="65"/>
      <c r="I180" s="69" t="s">
        <v>487</v>
      </c>
      <c r="J180" s="70"/>
      <c r="K180" s="70"/>
      <c r="L180" s="69" t="s">
        <v>3794</v>
      </c>
      <c r="M180" s="73">
        <v>1.0182015721287205</v>
      </c>
      <c r="N180" s="74">
        <v>9649.7822265625</v>
      </c>
      <c r="O180" s="74">
        <v>9366.7109375</v>
      </c>
      <c r="P180" s="75"/>
      <c r="Q180" s="76"/>
      <c r="R180" s="76"/>
      <c r="S180" s="86"/>
      <c r="T180" s="48">
        <v>1</v>
      </c>
      <c r="U180" s="48">
        <v>0</v>
      </c>
      <c r="V180" s="49">
        <v>0</v>
      </c>
      <c r="W180" s="49">
        <v>0.2</v>
      </c>
      <c r="X180" s="49">
        <v>0</v>
      </c>
      <c r="Y180" s="49">
        <v>0.693693</v>
      </c>
      <c r="Z180" s="49">
        <v>0</v>
      </c>
      <c r="AA180" s="49">
        <v>0</v>
      </c>
      <c r="AB180" s="71">
        <v>180</v>
      </c>
      <c r="AC180" s="71"/>
      <c r="AD180" s="72"/>
      <c r="AE180" s="78" t="s">
        <v>2078</v>
      </c>
      <c r="AF180" s="78">
        <v>27</v>
      </c>
      <c r="AG180" s="78">
        <v>110</v>
      </c>
      <c r="AH180" s="78">
        <v>135</v>
      </c>
      <c r="AI180" s="78">
        <v>37</v>
      </c>
      <c r="AJ180" s="78"/>
      <c r="AK180" s="78" t="s">
        <v>2372</v>
      </c>
      <c r="AL180" s="78" t="s">
        <v>2611</v>
      </c>
      <c r="AM180" s="78"/>
      <c r="AN180" s="78"/>
      <c r="AO180" s="80">
        <v>43128.720497685186</v>
      </c>
      <c r="AP180" s="83" t="s">
        <v>3035</v>
      </c>
      <c r="AQ180" s="78" t="b">
        <v>0</v>
      </c>
      <c r="AR180" s="78" t="b">
        <v>0</v>
      </c>
      <c r="AS180" s="78" t="b">
        <v>0</v>
      </c>
      <c r="AT180" s="78" t="s">
        <v>1799</v>
      </c>
      <c r="AU180" s="78">
        <v>2</v>
      </c>
      <c r="AV180" s="83" t="s">
        <v>3158</v>
      </c>
      <c r="AW180" s="78" t="b">
        <v>0</v>
      </c>
      <c r="AX180" s="78" t="s">
        <v>3300</v>
      </c>
      <c r="AY180" s="83" t="s">
        <v>3478</v>
      </c>
      <c r="AZ180" s="78" t="s">
        <v>65</v>
      </c>
      <c r="BA180" s="78" t="str">
        <f>REPLACE(INDEX(GroupVertices[Group],MATCH(Vertices[[#This Row],[Vertex]],GroupVertices[Vertex],0)),1,1,"")</f>
        <v>18</v>
      </c>
      <c r="BB180" s="48"/>
      <c r="BC180" s="48"/>
      <c r="BD180" s="48"/>
      <c r="BE180" s="48"/>
      <c r="BF180" s="48"/>
      <c r="BG180" s="48"/>
      <c r="BH180" s="48"/>
      <c r="BI180" s="48"/>
      <c r="BJ180" s="48"/>
      <c r="BK180" s="48"/>
      <c r="BL180" s="48"/>
      <c r="BM180" s="49"/>
      <c r="BN180" s="48"/>
      <c r="BO180" s="49"/>
      <c r="BP180" s="48"/>
      <c r="BQ180" s="49"/>
      <c r="BR180" s="48"/>
      <c r="BS180" s="49"/>
      <c r="BT180" s="48"/>
      <c r="BU180" s="2"/>
      <c r="BV180" s="3"/>
      <c r="BW180" s="3"/>
      <c r="BX180" s="3"/>
      <c r="BY180" s="3"/>
    </row>
    <row r="181" spans="1:77" ht="41.45" customHeight="1">
      <c r="A181" s="64" t="s">
        <v>337</v>
      </c>
      <c r="C181" s="65"/>
      <c r="D181" s="65" t="s">
        <v>64</v>
      </c>
      <c r="E181" s="66">
        <v>162.21098916016967</v>
      </c>
      <c r="F181" s="68">
        <v>99.99952048470628</v>
      </c>
      <c r="G181" s="100" t="s">
        <v>1124</v>
      </c>
      <c r="H181" s="65"/>
      <c r="I181" s="69" t="s">
        <v>337</v>
      </c>
      <c r="J181" s="70"/>
      <c r="K181" s="70"/>
      <c r="L181" s="69" t="s">
        <v>3795</v>
      </c>
      <c r="M181" s="73">
        <v>1.1598064635521612</v>
      </c>
      <c r="N181" s="74">
        <v>9414.2626953125</v>
      </c>
      <c r="O181" s="74">
        <v>6214.08447265625</v>
      </c>
      <c r="P181" s="75"/>
      <c r="Q181" s="76"/>
      <c r="R181" s="76"/>
      <c r="S181" s="86"/>
      <c r="T181" s="48">
        <v>0</v>
      </c>
      <c r="U181" s="48">
        <v>2</v>
      </c>
      <c r="V181" s="49">
        <v>2</v>
      </c>
      <c r="W181" s="49">
        <v>0.5</v>
      </c>
      <c r="X181" s="49">
        <v>0</v>
      </c>
      <c r="Y181" s="49">
        <v>1.459457</v>
      </c>
      <c r="Z181" s="49">
        <v>0</v>
      </c>
      <c r="AA181" s="49">
        <v>0</v>
      </c>
      <c r="AB181" s="71">
        <v>181</v>
      </c>
      <c r="AC181" s="71"/>
      <c r="AD181" s="72"/>
      <c r="AE181" s="78" t="s">
        <v>2079</v>
      </c>
      <c r="AF181" s="78">
        <v>3133</v>
      </c>
      <c r="AG181" s="78">
        <v>958</v>
      </c>
      <c r="AH181" s="78">
        <v>19900</v>
      </c>
      <c r="AI181" s="78">
        <v>1256</v>
      </c>
      <c r="AJ181" s="78"/>
      <c r="AK181" s="78" t="s">
        <v>2373</v>
      </c>
      <c r="AL181" s="78" t="s">
        <v>2612</v>
      </c>
      <c r="AM181" s="78"/>
      <c r="AN181" s="78"/>
      <c r="AO181" s="80">
        <v>40521.972650462965</v>
      </c>
      <c r="AP181" s="83" t="s">
        <v>3036</v>
      </c>
      <c r="AQ181" s="78" t="b">
        <v>1</v>
      </c>
      <c r="AR181" s="78" t="b">
        <v>0</v>
      </c>
      <c r="AS181" s="78" t="b">
        <v>0</v>
      </c>
      <c r="AT181" s="78" t="s">
        <v>1797</v>
      </c>
      <c r="AU181" s="78">
        <v>36</v>
      </c>
      <c r="AV181" s="83" t="s">
        <v>3158</v>
      </c>
      <c r="AW181" s="78" t="b">
        <v>0</v>
      </c>
      <c r="AX181" s="78" t="s">
        <v>3300</v>
      </c>
      <c r="AY181" s="83" t="s">
        <v>3479</v>
      </c>
      <c r="AZ181" s="78" t="s">
        <v>66</v>
      </c>
      <c r="BA181" s="78" t="str">
        <f>REPLACE(INDEX(GroupVertices[Group],MATCH(Vertices[[#This Row],[Vertex]],GroupVertices[Vertex],0)),1,1,"")</f>
        <v>25</v>
      </c>
      <c r="BB181" s="48"/>
      <c r="BC181" s="48"/>
      <c r="BD181" s="48"/>
      <c r="BE181" s="48"/>
      <c r="BF181" s="48"/>
      <c r="BG181" s="48"/>
      <c r="BH181" s="121" t="s">
        <v>4645</v>
      </c>
      <c r="BI181" s="121" t="s">
        <v>4645</v>
      </c>
      <c r="BJ181" s="121" t="s">
        <v>4839</v>
      </c>
      <c r="BK181" s="121" t="s">
        <v>4839</v>
      </c>
      <c r="BL181" s="121">
        <v>1</v>
      </c>
      <c r="BM181" s="124">
        <v>2.2222222222222223</v>
      </c>
      <c r="BN181" s="121">
        <v>5</v>
      </c>
      <c r="BO181" s="124">
        <v>11.11111111111111</v>
      </c>
      <c r="BP181" s="121">
        <v>0</v>
      </c>
      <c r="BQ181" s="124">
        <v>0</v>
      </c>
      <c r="BR181" s="121">
        <v>39</v>
      </c>
      <c r="BS181" s="124">
        <v>86.66666666666667</v>
      </c>
      <c r="BT181" s="121">
        <v>45</v>
      </c>
      <c r="BU181" s="2"/>
      <c r="BV181" s="3"/>
      <c r="BW181" s="3"/>
      <c r="BX181" s="3"/>
      <c r="BY181" s="3"/>
    </row>
    <row r="182" spans="1:77" ht="41.45" customHeight="1">
      <c r="A182" s="64" t="s">
        <v>488</v>
      </c>
      <c r="C182" s="65"/>
      <c r="D182" s="65" t="s">
        <v>64</v>
      </c>
      <c r="E182" s="66">
        <v>162.1422027255062</v>
      </c>
      <c r="F182" s="68">
        <v>99.99967681571113</v>
      </c>
      <c r="G182" s="100" t="s">
        <v>3245</v>
      </c>
      <c r="H182" s="65"/>
      <c r="I182" s="69" t="s">
        <v>488</v>
      </c>
      <c r="J182" s="70"/>
      <c r="K182" s="70"/>
      <c r="L182" s="69" t="s">
        <v>3796</v>
      </c>
      <c r="M182" s="73">
        <v>1.107706550669952</v>
      </c>
      <c r="N182" s="74">
        <v>9674.146484375</v>
      </c>
      <c r="O182" s="74">
        <v>6666.97998046875</v>
      </c>
      <c r="P182" s="75"/>
      <c r="Q182" s="76"/>
      <c r="R182" s="76"/>
      <c r="S182" s="86"/>
      <c r="T182" s="48">
        <v>1</v>
      </c>
      <c r="U182" s="48">
        <v>0</v>
      </c>
      <c r="V182" s="49">
        <v>0</v>
      </c>
      <c r="W182" s="49">
        <v>0.333333</v>
      </c>
      <c r="X182" s="49">
        <v>0</v>
      </c>
      <c r="Y182" s="49">
        <v>0.770269</v>
      </c>
      <c r="Z182" s="49">
        <v>0</v>
      </c>
      <c r="AA182" s="49">
        <v>0</v>
      </c>
      <c r="AB182" s="71">
        <v>182</v>
      </c>
      <c r="AC182" s="71"/>
      <c r="AD182" s="72"/>
      <c r="AE182" s="78" t="s">
        <v>2080</v>
      </c>
      <c r="AF182" s="78">
        <v>123</v>
      </c>
      <c r="AG182" s="78">
        <v>646</v>
      </c>
      <c r="AH182" s="78">
        <v>59385</v>
      </c>
      <c r="AI182" s="78">
        <v>366</v>
      </c>
      <c r="AJ182" s="78"/>
      <c r="AK182" s="78" t="s">
        <v>2374</v>
      </c>
      <c r="AL182" s="78"/>
      <c r="AM182" s="78"/>
      <c r="AN182" s="78"/>
      <c r="AO182" s="80">
        <v>39882.55125</v>
      </c>
      <c r="AP182" s="83" t="s">
        <v>3037</v>
      </c>
      <c r="AQ182" s="78" t="b">
        <v>0</v>
      </c>
      <c r="AR182" s="78" t="b">
        <v>0</v>
      </c>
      <c r="AS182" s="78" t="b">
        <v>0</v>
      </c>
      <c r="AT182" s="78" t="s">
        <v>1797</v>
      </c>
      <c r="AU182" s="78">
        <v>107</v>
      </c>
      <c r="AV182" s="83" t="s">
        <v>3173</v>
      </c>
      <c r="AW182" s="78" t="b">
        <v>0</v>
      </c>
      <c r="AX182" s="78" t="s">
        <v>3300</v>
      </c>
      <c r="AY182" s="83" t="s">
        <v>3480</v>
      </c>
      <c r="AZ182" s="78" t="s">
        <v>65</v>
      </c>
      <c r="BA182" s="78" t="str">
        <f>REPLACE(INDEX(GroupVertices[Group],MATCH(Vertices[[#This Row],[Vertex]],GroupVertices[Vertex],0)),1,1,"")</f>
        <v>25</v>
      </c>
      <c r="BB182" s="48"/>
      <c r="BC182" s="48"/>
      <c r="BD182" s="48"/>
      <c r="BE182" s="48"/>
      <c r="BF182" s="48"/>
      <c r="BG182" s="48"/>
      <c r="BH182" s="48"/>
      <c r="BI182" s="48"/>
      <c r="BJ182" s="48"/>
      <c r="BK182" s="48"/>
      <c r="BL182" s="48"/>
      <c r="BM182" s="49"/>
      <c r="BN182" s="48"/>
      <c r="BO182" s="49"/>
      <c r="BP182" s="48"/>
      <c r="BQ182" s="49"/>
      <c r="BR182" s="48"/>
      <c r="BS182" s="49"/>
      <c r="BT182" s="48"/>
      <c r="BU182" s="2"/>
      <c r="BV182" s="3"/>
      <c r="BW182" s="3"/>
      <c r="BX182" s="3"/>
      <c r="BY182" s="3"/>
    </row>
    <row r="183" spans="1:77" ht="41.45" customHeight="1">
      <c r="A183" s="64" t="s">
        <v>489</v>
      </c>
      <c r="C183" s="65"/>
      <c r="D183" s="65" t="s">
        <v>64</v>
      </c>
      <c r="E183" s="66">
        <v>162.01212581380287</v>
      </c>
      <c r="F183" s="68">
        <v>99.99997244164979</v>
      </c>
      <c r="G183" s="100" t="s">
        <v>1062</v>
      </c>
      <c r="H183" s="65"/>
      <c r="I183" s="69" t="s">
        <v>489</v>
      </c>
      <c r="J183" s="70"/>
      <c r="K183" s="70"/>
      <c r="L183" s="69" t="s">
        <v>3797</v>
      </c>
      <c r="M183" s="73">
        <v>1.009184279514492</v>
      </c>
      <c r="N183" s="74">
        <v>9414.2626953125</v>
      </c>
      <c r="O183" s="74">
        <v>6666.97998046875</v>
      </c>
      <c r="P183" s="75"/>
      <c r="Q183" s="76"/>
      <c r="R183" s="76"/>
      <c r="S183" s="86"/>
      <c r="T183" s="48">
        <v>1</v>
      </c>
      <c r="U183" s="48">
        <v>0</v>
      </c>
      <c r="V183" s="49">
        <v>0</v>
      </c>
      <c r="W183" s="49">
        <v>0.333333</v>
      </c>
      <c r="X183" s="49">
        <v>0</v>
      </c>
      <c r="Y183" s="49">
        <v>0.770269</v>
      </c>
      <c r="Z183" s="49">
        <v>0</v>
      </c>
      <c r="AA183" s="49">
        <v>0</v>
      </c>
      <c r="AB183" s="71">
        <v>183</v>
      </c>
      <c r="AC183" s="71"/>
      <c r="AD183" s="72"/>
      <c r="AE183" s="78" t="s">
        <v>2081</v>
      </c>
      <c r="AF183" s="78">
        <v>143</v>
      </c>
      <c r="AG183" s="78">
        <v>56</v>
      </c>
      <c r="AH183" s="78">
        <v>7076</v>
      </c>
      <c r="AI183" s="78">
        <v>5604</v>
      </c>
      <c r="AJ183" s="78"/>
      <c r="AK183" s="78"/>
      <c r="AL183" s="78"/>
      <c r="AM183" s="78"/>
      <c r="AN183" s="78"/>
      <c r="AO183" s="80">
        <v>42649.55739583333</v>
      </c>
      <c r="AP183" s="78"/>
      <c r="AQ183" s="78" t="b">
        <v>1</v>
      </c>
      <c r="AR183" s="78" t="b">
        <v>1</v>
      </c>
      <c r="AS183" s="78" t="b">
        <v>0</v>
      </c>
      <c r="AT183" s="78" t="s">
        <v>1797</v>
      </c>
      <c r="AU183" s="78">
        <v>0</v>
      </c>
      <c r="AV183" s="78"/>
      <c r="AW183" s="78" t="b">
        <v>0</v>
      </c>
      <c r="AX183" s="78" t="s">
        <v>3300</v>
      </c>
      <c r="AY183" s="83" t="s">
        <v>3481</v>
      </c>
      <c r="AZ183" s="78" t="s">
        <v>65</v>
      </c>
      <c r="BA183" s="78" t="str">
        <f>REPLACE(INDEX(GroupVertices[Group],MATCH(Vertices[[#This Row],[Vertex]],GroupVertices[Vertex],0)),1,1,"")</f>
        <v>25</v>
      </c>
      <c r="BB183" s="48"/>
      <c r="BC183" s="48"/>
      <c r="BD183" s="48"/>
      <c r="BE183" s="48"/>
      <c r="BF183" s="48"/>
      <c r="BG183" s="48"/>
      <c r="BH183" s="48"/>
      <c r="BI183" s="48"/>
      <c r="BJ183" s="48"/>
      <c r="BK183" s="48"/>
      <c r="BL183" s="48"/>
      <c r="BM183" s="49"/>
      <c r="BN183" s="48"/>
      <c r="BO183" s="49"/>
      <c r="BP183" s="48"/>
      <c r="BQ183" s="49"/>
      <c r="BR183" s="48"/>
      <c r="BS183" s="49"/>
      <c r="BT183" s="48"/>
      <c r="BU183" s="2"/>
      <c r="BV183" s="3"/>
      <c r="BW183" s="3"/>
      <c r="BX183" s="3"/>
      <c r="BY183" s="3"/>
    </row>
    <row r="184" spans="1:77" ht="41.45" customHeight="1">
      <c r="A184" s="64" t="s">
        <v>338</v>
      </c>
      <c r="C184" s="65"/>
      <c r="D184" s="65" t="s">
        <v>64</v>
      </c>
      <c r="E184" s="66">
        <v>162.20217038649486</v>
      </c>
      <c r="F184" s="68">
        <v>99.9995405271428</v>
      </c>
      <c r="G184" s="100" t="s">
        <v>1125</v>
      </c>
      <c r="H184" s="65"/>
      <c r="I184" s="69" t="s">
        <v>338</v>
      </c>
      <c r="J184" s="70"/>
      <c r="K184" s="70"/>
      <c r="L184" s="69" t="s">
        <v>3798</v>
      </c>
      <c r="M184" s="73">
        <v>1.1531269875416215</v>
      </c>
      <c r="N184" s="74">
        <v>8624.173828125</v>
      </c>
      <c r="O184" s="74">
        <v>8528.55859375</v>
      </c>
      <c r="P184" s="75"/>
      <c r="Q184" s="76"/>
      <c r="R184" s="76"/>
      <c r="S184" s="86"/>
      <c r="T184" s="48">
        <v>0</v>
      </c>
      <c r="U184" s="48">
        <v>2</v>
      </c>
      <c r="V184" s="49">
        <v>0</v>
      </c>
      <c r="W184" s="49">
        <v>0.166667</v>
      </c>
      <c r="X184" s="49">
        <v>0</v>
      </c>
      <c r="Y184" s="49">
        <v>0.662912</v>
      </c>
      <c r="Z184" s="49">
        <v>0.5</v>
      </c>
      <c r="AA184" s="49">
        <v>0</v>
      </c>
      <c r="AB184" s="71">
        <v>184</v>
      </c>
      <c r="AC184" s="71"/>
      <c r="AD184" s="72"/>
      <c r="AE184" s="78" t="s">
        <v>2082</v>
      </c>
      <c r="AF184" s="78">
        <v>1499</v>
      </c>
      <c r="AG184" s="78">
        <v>918</v>
      </c>
      <c r="AH184" s="78">
        <v>14745</v>
      </c>
      <c r="AI184" s="78">
        <v>32</v>
      </c>
      <c r="AJ184" s="78"/>
      <c r="AK184" s="78" t="s">
        <v>2375</v>
      </c>
      <c r="AL184" s="78" t="s">
        <v>2613</v>
      </c>
      <c r="AM184" s="83" t="s">
        <v>2799</v>
      </c>
      <c r="AN184" s="78"/>
      <c r="AO184" s="80">
        <v>41361.00134259259</v>
      </c>
      <c r="AP184" s="83" t="s">
        <v>3038</v>
      </c>
      <c r="AQ184" s="78" t="b">
        <v>1</v>
      </c>
      <c r="AR184" s="78" t="b">
        <v>0</v>
      </c>
      <c r="AS184" s="78" t="b">
        <v>1</v>
      </c>
      <c r="AT184" s="78" t="s">
        <v>3157</v>
      </c>
      <c r="AU184" s="78">
        <v>169</v>
      </c>
      <c r="AV184" s="83" t="s">
        <v>3158</v>
      </c>
      <c r="AW184" s="78" t="b">
        <v>0</v>
      </c>
      <c r="AX184" s="78" t="s">
        <v>3300</v>
      </c>
      <c r="AY184" s="83" t="s">
        <v>3482</v>
      </c>
      <c r="AZ184" s="78" t="s">
        <v>66</v>
      </c>
      <c r="BA184" s="78" t="str">
        <f>REPLACE(INDEX(GroupVertices[Group],MATCH(Vertices[[#This Row],[Vertex]],GroupVertices[Vertex],0)),1,1,"")</f>
        <v>13</v>
      </c>
      <c r="BB184" s="48"/>
      <c r="BC184" s="48"/>
      <c r="BD184" s="48"/>
      <c r="BE184" s="48"/>
      <c r="BF184" s="48"/>
      <c r="BG184" s="48"/>
      <c r="BH184" s="121" t="s">
        <v>4646</v>
      </c>
      <c r="BI184" s="121" t="s">
        <v>4646</v>
      </c>
      <c r="BJ184" s="121" t="s">
        <v>4840</v>
      </c>
      <c r="BK184" s="121" t="s">
        <v>4840</v>
      </c>
      <c r="BL184" s="121">
        <v>1</v>
      </c>
      <c r="BM184" s="124">
        <v>4.761904761904762</v>
      </c>
      <c r="BN184" s="121">
        <v>1</v>
      </c>
      <c r="BO184" s="124">
        <v>4.761904761904762</v>
      </c>
      <c r="BP184" s="121">
        <v>0</v>
      </c>
      <c r="BQ184" s="124">
        <v>0</v>
      </c>
      <c r="BR184" s="121">
        <v>19</v>
      </c>
      <c r="BS184" s="124">
        <v>90.47619047619048</v>
      </c>
      <c r="BT184" s="121">
        <v>21</v>
      </c>
      <c r="BU184" s="2"/>
      <c r="BV184" s="3"/>
      <c r="BW184" s="3"/>
      <c r="BX184" s="3"/>
      <c r="BY184" s="3"/>
    </row>
    <row r="185" spans="1:77" ht="41.45" customHeight="1">
      <c r="A185" s="64" t="s">
        <v>430</v>
      </c>
      <c r="C185" s="65"/>
      <c r="D185" s="65" t="s">
        <v>64</v>
      </c>
      <c r="E185" s="66">
        <v>162.5172210760272</v>
      </c>
      <c r="F185" s="68">
        <v>99.99882451109816</v>
      </c>
      <c r="G185" s="100" t="s">
        <v>3246</v>
      </c>
      <c r="H185" s="65"/>
      <c r="I185" s="69" t="s">
        <v>430</v>
      </c>
      <c r="J185" s="70"/>
      <c r="K185" s="70"/>
      <c r="L185" s="69" t="s">
        <v>3799</v>
      </c>
      <c r="M185" s="73">
        <v>1.3917512680181505</v>
      </c>
      <c r="N185" s="74">
        <v>8755.7802734375</v>
      </c>
      <c r="O185" s="74">
        <v>9102.748046875</v>
      </c>
      <c r="P185" s="75"/>
      <c r="Q185" s="76"/>
      <c r="R185" s="76"/>
      <c r="S185" s="86"/>
      <c r="T185" s="48">
        <v>4</v>
      </c>
      <c r="U185" s="48">
        <v>2</v>
      </c>
      <c r="V185" s="49">
        <v>4</v>
      </c>
      <c r="W185" s="49">
        <v>0.25</v>
      </c>
      <c r="X185" s="49">
        <v>0</v>
      </c>
      <c r="Y185" s="49">
        <v>1.500084</v>
      </c>
      <c r="Z185" s="49">
        <v>0.25</v>
      </c>
      <c r="AA185" s="49">
        <v>0</v>
      </c>
      <c r="AB185" s="71">
        <v>185</v>
      </c>
      <c r="AC185" s="71"/>
      <c r="AD185" s="72"/>
      <c r="AE185" s="78" t="s">
        <v>2083</v>
      </c>
      <c r="AF185" s="78">
        <v>289</v>
      </c>
      <c r="AG185" s="78">
        <v>2347</v>
      </c>
      <c r="AH185" s="78">
        <v>4732</v>
      </c>
      <c r="AI185" s="78">
        <v>174</v>
      </c>
      <c r="AJ185" s="78"/>
      <c r="AK185" s="78" t="s">
        <v>2376</v>
      </c>
      <c r="AL185" s="78" t="s">
        <v>2509</v>
      </c>
      <c r="AM185" s="83" t="s">
        <v>2800</v>
      </c>
      <c r="AN185" s="78"/>
      <c r="AO185" s="80">
        <v>40604.447800925926</v>
      </c>
      <c r="AP185" s="83" t="s">
        <v>3039</v>
      </c>
      <c r="AQ185" s="78" t="b">
        <v>0</v>
      </c>
      <c r="AR185" s="78" t="b">
        <v>0</v>
      </c>
      <c r="AS185" s="78" t="b">
        <v>1</v>
      </c>
      <c r="AT185" s="78" t="s">
        <v>1797</v>
      </c>
      <c r="AU185" s="78">
        <v>60</v>
      </c>
      <c r="AV185" s="83" t="s">
        <v>3158</v>
      </c>
      <c r="AW185" s="78" t="b">
        <v>0</v>
      </c>
      <c r="AX185" s="78" t="s">
        <v>3300</v>
      </c>
      <c r="AY185" s="83" t="s">
        <v>3483</v>
      </c>
      <c r="AZ185" s="78" t="s">
        <v>66</v>
      </c>
      <c r="BA185" s="78" t="str">
        <f>REPLACE(INDEX(GroupVertices[Group],MATCH(Vertices[[#This Row],[Vertex]],GroupVertices[Vertex],0)),1,1,"")</f>
        <v>13</v>
      </c>
      <c r="BB185" s="48" t="s">
        <v>4511</v>
      </c>
      <c r="BC185" s="48" t="s">
        <v>4511</v>
      </c>
      <c r="BD185" s="48" t="s">
        <v>853</v>
      </c>
      <c r="BE185" s="48" t="s">
        <v>853</v>
      </c>
      <c r="BF185" s="48"/>
      <c r="BG185" s="48"/>
      <c r="BH185" s="121" t="s">
        <v>4647</v>
      </c>
      <c r="BI185" s="121" t="s">
        <v>4734</v>
      </c>
      <c r="BJ185" s="121" t="s">
        <v>4841</v>
      </c>
      <c r="BK185" s="121" t="s">
        <v>4921</v>
      </c>
      <c r="BL185" s="121">
        <v>4</v>
      </c>
      <c r="BM185" s="124">
        <v>5.633802816901408</v>
      </c>
      <c r="BN185" s="121">
        <v>3</v>
      </c>
      <c r="BO185" s="124">
        <v>4.225352112676056</v>
      </c>
      <c r="BP185" s="121">
        <v>0</v>
      </c>
      <c r="BQ185" s="124">
        <v>0</v>
      </c>
      <c r="BR185" s="121">
        <v>64</v>
      </c>
      <c r="BS185" s="124">
        <v>90.14084507042253</v>
      </c>
      <c r="BT185" s="121">
        <v>71</v>
      </c>
      <c r="BU185" s="2"/>
      <c r="BV185" s="3"/>
      <c r="BW185" s="3"/>
      <c r="BX185" s="3"/>
      <c r="BY185" s="3"/>
    </row>
    <row r="186" spans="1:77" ht="41.45" customHeight="1">
      <c r="A186" s="64" t="s">
        <v>391</v>
      </c>
      <c r="C186" s="65"/>
      <c r="D186" s="65" t="s">
        <v>64</v>
      </c>
      <c r="E186" s="66">
        <v>162.453064497543</v>
      </c>
      <c r="F186" s="68">
        <v>99.99897031982384</v>
      </c>
      <c r="G186" s="100" t="s">
        <v>1170</v>
      </c>
      <c r="H186" s="65"/>
      <c r="I186" s="69" t="s">
        <v>391</v>
      </c>
      <c r="J186" s="70"/>
      <c r="K186" s="70"/>
      <c r="L186" s="69" t="s">
        <v>3800</v>
      </c>
      <c r="M186" s="73">
        <v>1.3431580800414744</v>
      </c>
      <c r="N186" s="74">
        <v>8173.32177734375</v>
      </c>
      <c r="O186" s="74">
        <v>8947.251953125</v>
      </c>
      <c r="P186" s="75"/>
      <c r="Q186" s="76"/>
      <c r="R186" s="76"/>
      <c r="S186" s="86"/>
      <c r="T186" s="48">
        <v>3</v>
      </c>
      <c r="U186" s="48">
        <v>2</v>
      </c>
      <c r="V186" s="49">
        <v>1</v>
      </c>
      <c r="W186" s="49">
        <v>0.2</v>
      </c>
      <c r="X186" s="49">
        <v>0</v>
      </c>
      <c r="Y186" s="49">
        <v>1.213635</v>
      </c>
      <c r="Z186" s="49">
        <v>0.3333333333333333</v>
      </c>
      <c r="AA186" s="49">
        <v>0</v>
      </c>
      <c r="AB186" s="71">
        <v>186</v>
      </c>
      <c r="AC186" s="71"/>
      <c r="AD186" s="72"/>
      <c r="AE186" s="78" t="s">
        <v>2084</v>
      </c>
      <c r="AF186" s="78">
        <v>687</v>
      </c>
      <c r="AG186" s="78">
        <v>2056</v>
      </c>
      <c r="AH186" s="78">
        <v>4164</v>
      </c>
      <c r="AI186" s="78">
        <v>675</v>
      </c>
      <c r="AJ186" s="78"/>
      <c r="AK186" s="78" t="s">
        <v>2377</v>
      </c>
      <c r="AL186" s="78"/>
      <c r="AM186" s="83" t="s">
        <v>2801</v>
      </c>
      <c r="AN186" s="78"/>
      <c r="AO186" s="80">
        <v>41549.62509259259</v>
      </c>
      <c r="AP186" s="83" t="s">
        <v>3040</v>
      </c>
      <c r="AQ186" s="78" t="b">
        <v>0</v>
      </c>
      <c r="AR186" s="78" t="b">
        <v>0</v>
      </c>
      <c r="AS186" s="78" t="b">
        <v>0</v>
      </c>
      <c r="AT186" s="78" t="s">
        <v>1797</v>
      </c>
      <c r="AU186" s="78">
        <v>67</v>
      </c>
      <c r="AV186" s="83" t="s">
        <v>3158</v>
      </c>
      <c r="AW186" s="78" t="b">
        <v>0</v>
      </c>
      <c r="AX186" s="78" t="s">
        <v>3300</v>
      </c>
      <c r="AY186" s="83" t="s">
        <v>3484</v>
      </c>
      <c r="AZ186" s="78" t="s">
        <v>66</v>
      </c>
      <c r="BA186" s="78" t="str">
        <f>REPLACE(INDEX(GroupVertices[Group],MATCH(Vertices[[#This Row],[Vertex]],GroupVertices[Vertex],0)),1,1,"")</f>
        <v>13</v>
      </c>
      <c r="BB186" s="48" t="s">
        <v>4512</v>
      </c>
      <c r="BC186" s="48" t="s">
        <v>4512</v>
      </c>
      <c r="BD186" s="48" t="s">
        <v>4110</v>
      </c>
      <c r="BE186" s="48" t="s">
        <v>4531</v>
      </c>
      <c r="BF186" s="48"/>
      <c r="BG186" s="48"/>
      <c r="BH186" s="121" t="s">
        <v>4648</v>
      </c>
      <c r="BI186" s="121" t="s">
        <v>4735</v>
      </c>
      <c r="BJ186" s="121" t="s">
        <v>4842</v>
      </c>
      <c r="BK186" s="121" t="s">
        <v>4922</v>
      </c>
      <c r="BL186" s="121">
        <v>3</v>
      </c>
      <c r="BM186" s="124">
        <v>3.0927835051546393</v>
      </c>
      <c r="BN186" s="121">
        <v>4</v>
      </c>
      <c r="BO186" s="124">
        <v>4.123711340206185</v>
      </c>
      <c r="BP186" s="121">
        <v>0</v>
      </c>
      <c r="BQ186" s="124">
        <v>0</v>
      </c>
      <c r="BR186" s="121">
        <v>90</v>
      </c>
      <c r="BS186" s="124">
        <v>92.78350515463917</v>
      </c>
      <c r="BT186" s="121">
        <v>97</v>
      </c>
      <c r="BU186" s="2"/>
      <c r="BV186" s="3"/>
      <c r="BW186" s="3"/>
      <c r="BX186" s="3"/>
      <c r="BY186" s="3"/>
    </row>
    <row r="187" spans="1:77" ht="41.45" customHeight="1">
      <c r="A187" s="64" t="s">
        <v>339</v>
      </c>
      <c r="C187" s="65"/>
      <c r="D187" s="65" t="s">
        <v>64</v>
      </c>
      <c r="E187" s="66">
        <v>162.0213855261614</v>
      </c>
      <c r="F187" s="68">
        <v>99.99995139709144</v>
      </c>
      <c r="G187" s="100" t="s">
        <v>1126</v>
      </c>
      <c r="H187" s="65"/>
      <c r="I187" s="69" t="s">
        <v>339</v>
      </c>
      <c r="J187" s="70"/>
      <c r="K187" s="70"/>
      <c r="L187" s="69" t="s">
        <v>3801</v>
      </c>
      <c r="M187" s="73">
        <v>1.0161977293255586</v>
      </c>
      <c r="N187" s="74">
        <v>4598.53759765625</v>
      </c>
      <c r="O187" s="74">
        <v>352.9058837890625</v>
      </c>
      <c r="P187" s="75"/>
      <c r="Q187" s="76"/>
      <c r="R187" s="76"/>
      <c r="S187" s="86"/>
      <c r="T187" s="48">
        <v>0</v>
      </c>
      <c r="U187" s="48">
        <v>2</v>
      </c>
      <c r="V187" s="49">
        <v>0</v>
      </c>
      <c r="W187" s="49">
        <v>0.111111</v>
      </c>
      <c r="X187" s="49">
        <v>0</v>
      </c>
      <c r="Y187" s="49">
        <v>0.955477</v>
      </c>
      <c r="Z187" s="49">
        <v>1</v>
      </c>
      <c r="AA187" s="49">
        <v>0</v>
      </c>
      <c r="AB187" s="71">
        <v>187</v>
      </c>
      <c r="AC187" s="71"/>
      <c r="AD187" s="72"/>
      <c r="AE187" s="78" t="s">
        <v>2085</v>
      </c>
      <c r="AF187" s="78">
        <v>237</v>
      </c>
      <c r="AG187" s="78">
        <v>98</v>
      </c>
      <c r="AH187" s="78">
        <v>199</v>
      </c>
      <c r="AI187" s="78">
        <v>4304</v>
      </c>
      <c r="AJ187" s="78"/>
      <c r="AK187" s="78"/>
      <c r="AL187" s="78"/>
      <c r="AM187" s="78"/>
      <c r="AN187" s="78"/>
      <c r="AO187" s="80">
        <v>42269.99872685185</v>
      </c>
      <c r="AP187" s="78"/>
      <c r="AQ187" s="78" t="b">
        <v>1</v>
      </c>
      <c r="AR187" s="78" t="b">
        <v>0</v>
      </c>
      <c r="AS187" s="78" t="b">
        <v>0</v>
      </c>
      <c r="AT187" s="78" t="s">
        <v>1797</v>
      </c>
      <c r="AU187" s="78">
        <v>0</v>
      </c>
      <c r="AV187" s="83" t="s">
        <v>3158</v>
      </c>
      <c r="AW187" s="78" t="b">
        <v>0</v>
      </c>
      <c r="AX187" s="78" t="s">
        <v>3300</v>
      </c>
      <c r="AY187" s="83" t="s">
        <v>3485</v>
      </c>
      <c r="AZ187" s="78" t="s">
        <v>66</v>
      </c>
      <c r="BA187" s="78" t="str">
        <f>REPLACE(INDEX(GroupVertices[Group],MATCH(Vertices[[#This Row],[Vertex]],GroupVertices[Vertex],0)),1,1,"")</f>
        <v>8</v>
      </c>
      <c r="BB187" s="48"/>
      <c r="BC187" s="48"/>
      <c r="BD187" s="48"/>
      <c r="BE187" s="48"/>
      <c r="BF187" s="48"/>
      <c r="BG187" s="48"/>
      <c r="BH187" s="121" t="s">
        <v>4649</v>
      </c>
      <c r="BI187" s="121" t="s">
        <v>4649</v>
      </c>
      <c r="BJ187" s="121" t="s">
        <v>4843</v>
      </c>
      <c r="BK187" s="121" t="s">
        <v>4843</v>
      </c>
      <c r="BL187" s="121">
        <v>0</v>
      </c>
      <c r="BM187" s="124">
        <v>0</v>
      </c>
      <c r="BN187" s="121">
        <v>1</v>
      </c>
      <c r="BO187" s="124">
        <v>4.3478260869565215</v>
      </c>
      <c r="BP187" s="121">
        <v>0</v>
      </c>
      <c r="BQ187" s="124">
        <v>0</v>
      </c>
      <c r="BR187" s="121">
        <v>22</v>
      </c>
      <c r="BS187" s="124">
        <v>95.65217391304348</v>
      </c>
      <c r="BT187" s="121">
        <v>23</v>
      </c>
      <c r="BU187" s="2"/>
      <c r="BV187" s="3"/>
      <c r="BW187" s="3"/>
      <c r="BX187" s="3"/>
      <c r="BY187" s="3"/>
    </row>
    <row r="188" spans="1:77" ht="41.45" customHeight="1">
      <c r="A188" s="64" t="s">
        <v>340</v>
      </c>
      <c r="C188" s="65"/>
      <c r="D188" s="65" t="s">
        <v>64</v>
      </c>
      <c r="E188" s="66">
        <v>162.4729067383113</v>
      </c>
      <c r="F188" s="68">
        <v>99.99892522434168</v>
      </c>
      <c r="G188" s="100" t="s">
        <v>1127</v>
      </c>
      <c r="H188" s="65"/>
      <c r="I188" s="69" t="s">
        <v>340</v>
      </c>
      <c r="J188" s="70"/>
      <c r="K188" s="70"/>
      <c r="L188" s="69" t="s">
        <v>3802</v>
      </c>
      <c r="M188" s="73">
        <v>1.3581869010651886</v>
      </c>
      <c r="N188" s="74">
        <v>4333.83447265625</v>
      </c>
      <c r="O188" s="74">
        <v>453.8723449707031</v>
      </c>
      <c r="P188" s="75"/>
      <c r="Q188" s="76"/>
      <c r="R188" s="76"/>
      <c r="S188" s="86"/>
      <c r="T188" s="48">
        <v>2</v>
      </c>
      <c r="U188" s="48">
        <v>1</v>
      </c>
      <c r="V188" s="49">
        <v>0</v>
      </c>
      <c r="W188" s="49">
        <v>0.111111</v>
      </c>
      <c r="X188" s="49">
        <v>0</v>
      </c>
      <c r="Y188" s="49">
        <v>0.955477</v>
      </c>
      <c r="Z188" s="49">
        <v>0.5</v>
      </c>
      <c r="AA188" s="49">
        <v>0.5</v>
      </c>
      <c r="AB188" s="71">
        <v>188</v>
      </c>
      <c r="AC188" s="71"/>
      <c r="AD188" s="72"/>
      <c r="AE188" s="78" t="s">
        <v>2086</v>
      </c>
      <c r="AF188" s="78">
        <v>1292</v>
      </c>
      <c r="AG188" s="78">
        <v>2146</v>
      </c>
      <c r="AH188" s="78">
        <v>3546</v>
      </c>
      <c r="AI188" s="78">
        <v>4483</v>
      </c>
      <c r="AJ188" s="78"/>
      <c r="AK188" s="78" t="s">
        <v>2378</v>
      </c>
      <c r="AL188" s="78" t="s">
        <v>2614</v>
      </c>
      <c r="AM188" s="83" t="s">
        <v>2802</v>
      </c>
      <c r="AN188" s="78"/>
      <c r="AO188" s="80">
        <v>42514.455925925926</v>
      </c>
      <c r="AP188" s="83" t="s">
        <v>3041</v>
      </c>
      <c r="AQ188" s="78" t="b">
        <v>1</v>
      </c>
      <c r="AR188" s="78" t="b">
        <v>0</v>
      </c>
      <c r="AS188" s="78" t="b">
        <v>1</v>
      </c>
      <c r="AT188" s="78" t="s">
        <v>1797</v>
      </c>
      <c r="AU188" s="78">
        <v>42</v>
      </c>
      <c r="AV188" s="78"/>
      <c r="AW188" s="78" t="b">
        <v>1</v>
      </c>
      <c r="AX188" s="78" t="s">
        <v>3300</v>
      </c>
      <c r="AY188" s="83" t="s">
        <v>3486</v>
      </c>
      <c r="AZ188" s="78" t="s">
        <v>66</v>
      </c>
      <c r="BA188" s="78" t="str">
        <f>REPLACE(INDEX(GroupVertices[Group],MATCH(Vertices[[#This Row],[Vertex]],GroupVertices[Vertex],0)),1,1,"")</f>
        <v>8</v>
      </c>
      <c r="BB188" s="48"/>
      <c r="BC188" s="48"/>
      <c r="BD188" s="48"/>
      <c r="BE188" s="48"/>
      <c r="BF188" s="48"/>
      <c r="BG188" s="48"/>
      <c r="BH188" s="121" t="s">
        <v>4650</v>
      </c>
      <c r="BI188" s="121" t="s">
        <v>4736</v>
      </c>
      <c r="BJ188" s="121" t="s">
        <v>4844</v>
      </c>
      <c r="BK188" s="121" t="s">
        <v>4923</v>
      </c>
      <c r="BL188" s="121">
        <v>0</v>
      </c>
      <c r="BM188" s="124">
        <v>0</v>
      </c>
      <c r="BN188" s="121">
        <v>2</v>
      </c>
      <c r="BO188" s="124">
        <v>4.25531914893617</v>
      </c>
      <c r="BP188" s="121">
        <v>0</v>
      </c>
      <c r="BQ188" s="124">
        <v>0</v>
      </c>
      <c r="BR188" s="121">
        <v>45</v>
      </c>
      <c r="BS188" s="124">
        <v>95.74468085106383</v>
      </c>
      <c r="BT188" s="121">
        <v>47</v>
      </c>
      <c r="BU188" s="2"/>
      <c r="BV188" s="3"/>
      <c r="BW188" s="3"/>
      <c r="BX188" s="3"/>
      <c r="BY188" s="3"/>
    </row>
    <row r="189" spans="1:77" ht="41.45" customHeight="1">
      <c r="A189" s="64" t="s">
        <v>341</v>
      </c>
      <c r="C189" s="65"/>
      <c r="D189" s="65" t="s">
        <v>64</v>
      </c>
      <c r="E189" s="66">
        <v>237.75745478405318</v>
      </c>
      <c r="F189" s="68">
        <v>99.82782595014511</v>
      </c>
      <c r="G189" s="100" t="s">
        <v>3247</v>
      </c>
      <c r="H189" s="65"/>
      <c r="I189" s="69" t="s">
        <v>341</v>
      </c>
      <c r="J189" s="70"/>
      <c r="K189" s="70"/>
      <c r="L189" s="69" t="s">
        <v>3803</v>
      </c>
      <c r="M189" s="73">
        <v>58.379871681640594</v>
      </c>
      <c r="N189" s="74">
        <v>4561.2890625</v>
      </c>
      <c r="O189" s="74">
        <v>936.8440551757812</v>
      </c>
      <c r="P189" s="75"/>
      <c r="Q189" s="76"/>
      <c r="R189" s="76"/>
      <c r="S189" s="86"/>
      <c r="T189" s="48">
        <v>4</v>
      </c>
      <c r="U189" s="48">
        <v>1</v>
      </c>
      <c r="V189" s="49">
        <v>16</v>
      </c>
      <c r="W189" s="49">
        <v>0.166667</v>
      </c>
      <c r="X189" s="49">
        <v>0</v>
      </c>
      <c r="Y189" s="49">
        <v>1.879528</v>
      </c>
      <c r="Z189" s="49">
        <v>0.08333333333333333</v>
      </c>
      <c r="AA189" s="49">
        <v>0.25</v>
      </c>
      <c r="AB189" s="71">
        <v>189</v>
      </c>
      <c r="AC189" s="71"/>
      <c r="AD189" s="72"/>
      <c r="AE189" s="78" t="s">
        <v>2087</v>
      </c>
      <c r="AF189" s="78">
        <v>667</v>
      </c>
      <c r="AG189" s="78">
        <v>343620</v>
      </c>
      <c r="AH189" s="78">
        <v>157697</v>
      </c>
      <c r="AI189" s="78">
        <v>5305</v>
      </c>
      <c r="AJ189" s="78"/>
      <c r="AK189" s="78" t="s">
        <v>2379</v>
      </c>
      <c r="AL189" s="78" t="s">
        <v>2614</v>
      </c>
      <c r="AM189" s="83" t="s">
        <v>2803</v>
      </c>
      <c r="AN189" s="78"/>
      <c r="AO189" s="80">
        <v>39481.2352662037</v>
      </c>
      <c r="AP189" s="83" t="s">
        <v>3042</v>
      </c>
      <c r="AQ189" s="78" t="b">
        <v>0</v>
      </c>
      <c r="AR189" s="78" t="b">
        <v>0</v>
      </c>
      <c r="AS189" s="78" t="b">
        <v>1</v>
      </c>
      <c r="AT189" s="78" t="s">
        <v>1797</v>
      </c>
      <c r="AU189" s="78">
        <v>2305</v>
      </c>
      <c r="AV189" s="83" t="s">
        <v>3158</v>
      </c>
      <c r="AW189" s="78" t="b">
        <v>1</v>
      </c>
      <c r="AX189" s="78" t="s">
        <v>3300</v>
      </c>
      <c r="AY189" s="83" t="s">
        <v>3487</v>
      </c>
      <c r="AZ189" s="78" t="s">
        <v>66</v>
      </c>
      <c r="BA189" s="78" t="str">
        <f>REPLACE(INDEX(GroupVertices[Group],MATCH(Vertices[[#This Row],[Vertex]],GroupVertices[Vertex],0)),1,1,"")</f>
        <v>8</v>
      </c>
      <c r="BB189" s="48"/>
      <c r="BC189" s="48"/>
      <c r="BD189" s="48"/>
      <c r="BE189" s="48"/>
      <c r="BF189" s="48" t="s">
        <v>948</v>
      </c>
      <c r="BG189" s="48" t="s">
        <v>948</v>
      </c>
      <c r="BH189" s="121" t="s">
        <v>4651</v>
      </c>
      <c r="BI189" s="121" t="s">
        <v>4737</v>
      </c>
      <c r="BJ189" s="121" t="s">
        <v>4845</v>
      </c>
      <c r="BK189" s="121" t="s">
        <v>4924</v>
      </c>
      <c r="BL189" s="121">
        <v>2</v>
      </c>
      <c r="BM189" s="124">
        <v>2.247191011235955</v>
      </c>
      <c r="BN189" s="121">
        <v>3</v>
      </c>
      <c r="BO189" s="124">
        <v>3.3707865168539324</v>
      </c>
      <c r="BP189" s="121">
        <v>0</v>
      </c>
      <c r="BQ189" s="124">
        <v>0</v>
      </c>
      <c r="BR189" s="121">
        <v>84</v>
      </c>
      <c r="BS189" s="124">
        <v>94.38202247191012</v>
      </c>
      <c r="BT189" s="121">
        <v>89</v>
      </c>
      <c r="BU189" s="2"/>
      <c r="BV189" s="3"/>
      <c r="BW189" s="3"/>
      <c r="BX189" s="3"/>
      <c r="BY189" s="3"/>
    </row>
    <row r="190" spans="1:77" ht="41.45" customHeight="1">
      <c r="A190" s="64" t="s">
        <v>342</v>
      </c>
      <c r="C190" s="65"/>
      <c r="D190" s="65" t="s">
        <v>64</v>
      </c>
      <c r="E190" s="66">
        <v>163.28687954849562</v>
      </c>
      <c r="F190" s="68">
        <v>99.99707530745097</v>
      </c>
      <c r="G190" s="100" t="s">
        <v>3248</v>
      </c>
      <c r="H190" s="65"/>
      <c r="I190" s="69" t="s">
        <v>342</v>
      </c>
      <c r="J190" s="70"/>
      <c r="K190" s="70"/>
      <c r="L190" s="69" t="s">
        <v>3804</v>
      </c>
      <c r="M190" s="73">
        <v>1.9747025368379982</v>
      </c>
      <c r="N190" s="74">
        <v>2722.739013671875</v>
      </c>
      <c r="O190" s="74">
        <v>4849.7822265625</v>
      </c>
      <c r="P190" s="75"/>
      <c r="Q190" s="76"/>
      <c r="R190" s="76"/>
      <c r="S190" s="86"/>
      <c r="T190" s="48">
        <v>1</v>
      </c>
      <c r="U190" s="48">
        <v>1</v>
      </c>
      <c r="V190" s="49">
        <v>0</v>
      </c>
      <c r="W190" s="49">
        <v>0</v>
      </c>
      <c r="X190" s="49">
        <v>0</v>
      </c>
      <c r="Y190" s="49">
        <v>0.999998</v>
      </c>
      <c r="Z190" s="49">
        <v>0</v>
      </c>
      <c r="AA190" s="49" t="s">
        <v>5414</v>
      </c>
      <c r="AB190" s="71">
        <v>190</v>
      </c>
      <c r="AC190" s="71"/>
      <c r="AD190" s="72"/>
      <c r="AE190" s="78" t="s">
        <v>2088</v>
      </c>
      <c r="AF190" s="78">
        <v>428</v>
      </c>
      <c r="AG190" s="78">
        <v>5838</v>
      </c>
      <c r="AH190" s="78">
        <v>9036</v>
      </c>
      <c r="AI190" s="78">
        <v>825</v>
      </c>
      <c r="AJ190" s="78"/>
      <c r="AK190" s="78" t="s">
        <v>2380</v>
      </c>
      <c r="AL190" s="78" t="s">
        <v>2615</v>
      </c>
      <c r="AM190" s="83" t="s">
        <v>2804</v>
      </c>
      <c r="AN190" s="78"/>
      <c r="AO190" s="80">
        <v>41485.61185185185</v>
      </c>
      <c r="AP190" s="83" t="s">
        <v>3043</v>
      </c>
      <c r="AQ190" s="78" t="b">
        <v>0</v>
      </c>
      <c r="AR190" s="78" t="b">
        <v>0</v>
      </c>
      <c r="AS190" s="78" t="b">
        <v>0</v>
      </c>
      <c r="AT190" s="78" t="s">
        <v>1797</v>
      </c>
      <c r="AU190" s="78">
        <v>111</v>
      </c>
      <c r="AV190" s="83" t="s">
        <v>3158</v>
      </c>
      <c r="AW190" s="78" t="b">
        <v>0</v>
      </c>
      <c r="AX190" s="78" t="s">
        <v>3300</v>
      </c>
      <c r="AY190" s="83" t="s">
        <v>3488</v>
      </c>
      <c r="AZ190" s="78" t="s">
        <v>66</v>
      </c>
      <c r="BA190" s="78" t="str">
        <f>REPLACE(INDEX(GroupVertices[Group],MATCH(Vertices[[#This Row],[Vertex]],GroupVertices[Vertex],0)),1,1,"")</f>
        <v>1</v>
      </c>
      <c r="BB190" s="48" t="s">
        <v>811</v>
      </c>
      <c r="BC190" s="48" t="s">
        <v>811</v>
      </c>
      <c r="BD190" s="48" t="s">
        <v>899</v>
      </c>
      <c r="BE190" s="48" t="s">
        <v>899</v>
      </c>
      <c r="BF190" s="48" t="s">
        <v>949</v>
      </c>
      <c r="BG190" s="48" t="s">
        <v>949</v>
      </c>
      <c r="BH190" s="121" t="s">
        <v>4652</v>
      </c>
      <c r="BI190" s="121" t="s">
        <v>4652</v>
      </c>
      <c r="BJ190" s="121" t="s">
        <v>4846</v>
      </c>
      <c r="BK190" s="121" t="s">
        <v>4846</v>
      </c>
      <c r="BL190" s="121">
        <v>0</v>
      </c>
      <c r="BM190" s="124">
        <v>0</v>
      </c>
      <c r="BN190" s="121">
        <v>1</v>
      </c>
      <c r="BO190" s="124">
        <v>5.2631578947368425</v>
      </c>
      <c r="BP190" s="121">
        <v>0</v>
      </c>
      <c r="BQ190" s="124">
        <v>0</v>
      </c>
      <c r="BR190" s="121">
        <v>18</v>
      </c>
      <c r="BS190" s="124">
        <v>94.73684210526316</v>
      </c>
      <c r="BT190" s="121">
        <v>19</v>
      </c>
      <c r="BU190" s="2"/>
      <c r="BV190" s="3"/>
      <c r="BW190" s="3"/>
      <c r="BX190" s="3"/>
      <c r="BY190" s="3"/>
    </row>
    <row r="191" spans="1:77" ht="41.45" customHeight="1">
      <c r="A191" s="64" t="s">
        <v>490</v>
      </c>
      <c r="C191" s="65"/>
      <c r="D191" s="65" t="s">
        <v>64</v>
      </c>
      <c r="E191" s="66">
        <v>163.77720336481468</v>
      </c>
      <c r="F191" s="68">
        <v>99.99596094798052</v>
      </c>
      <c r="G191" s="100" t="s">
        <v>3249</v>
      </c>
      <c r="H191" s="65"/>
      <c r="I191" s="69" t="s">
        <v>490</v>
      </c>
      <c r="J191" s="70"/>
      <c r="K191" s="70"/>
      <c r="L191" s="69" t="s">
        <v>3805</v>
      </c>
      <c r="M191" s="73">
        <v>2.346081403024003</v>
      </c>
      <c r="N191" s="74">
        <v>1318.980224609375</v>
      </c>
      <c r="O191" s="74">
        <v>1979.225341796875</v>
      </c>
      <c r="P191" s="75"/>
      <c r="Q191" s="76"/>
      <c r="R191" s="76"/>
      <c r="S191" s="86"/>
      <c r="T191" s="48">
        <v>1</v>
      </c>
      <c r="U191" s="48">
        <v>0</v>
      </c>
      <c r="V191" s="49">
        <v>0</v>
      </c>
      <c r="W191" s="49">
        <v>0.021277</v>
      </c>
      <c r="X191" s="49">
        <v>0.027245</v>
      </c>
      <c r="Y191" s="49">
        <v>0.4011</v>
      </c>
      <c r="Z191" s="49">
        <v>0</v>
      </c>
      <c r="AA191" s="49">
        <v>0</v>
      </c>
      <c r="AB191" s="71">
        <v>191</v>
      </c>
      <c r="AC191" s="71"/>
      <c r="AD191" s="72"/>
      <c r="AE191" s="78" t="s">
        <v>2089</v>
      </c>
      <c r="AF191" s="78">
        <v>1493</v>
      </c>
      <c r="AG191" s="78">
        <v>8062</v>
      </c>
      <c r="AH191" s="78">
        <v>8125</v>
      </c>
      <c r="AI191" s="78">
        <v>8</v>
      </c>
      <c r="AJ191" s="78"/>
      <c r="AK191" s="78" t="s">
        <v>2381</v>
      </c>
      <c r="AL191" s="78" t="s">
        <v>2616</v>
      </c>
      <c r="AM191" s="83" t="s">
        <v>2805</v>
      </c>
      <c r="AN191" s="78"/>
      <c r="AO191" s="80">
        <v>40125.16652777778</v>
      </c>
      <c r="AP191" s="83" t="s">
        <v>3044</v>
      </c>
      <c r="AQ191" s="78" t="b">
        <v>0</v>
      </c>
      <c r="AR191" s="78" t="b">
        <v>0</v>
      </c>
      <c r="AS191" s="78" t="b">
        <v>0</v>
      </c>
      <c r="AT191" s="78" t="s">
        <v>1797</v>
      </c>
      <c r="AU191" s="78">
        <v>143</v>
      </c>
      <c r="AV191" s="83" t="s">
        <v>3158</v>
      </c>
      <c r="AW191" s="78" t="b">
        <v>0</v>
      </c>
      <c r="AX191" s="78" t="s">
        <v>3300</v>
      </c>
      <c r="AY191" s="83" t="s">
        <v>3489</v>
      </c>
      <c r="AZ191" s="78" t="s">
        <v>65</v>
      </c>
      <c r="BA191" s="78" t="str">
        <f>REPLACE(INDEX(GroupVertices[Group],MATCH(Vertices[[#This Row],[Vertex]],GroupVertices[Vertex],0)),1,1,"")</f>
        <v>2</v>
      </c>
      <c r="BB191" s="48"/>
      <c r="BC191" s="48"/>
      <c r="BD191" s="48"/>
      <c r="BE191" s="48"/>
      <c r="BF191" s="48"/>
      <c r="BG191" s="48"/>
      <c r="BH191" s="48"/>
      <c r="BI191" s="48"/>
      <c r="BJ191" s="48"/>
      <c r="BK191" s="48"/>
      <c r="BL191" s="48"/>
      <c r="BM191" s="49"/>
      <c r="BN191" s="48"/>
      <c r="BO191" s="49"/>
      <c r="BP191" s="48"/>
      <c r="BQ191" s="49"/>
      <c r="BR191" s="48"/>
      <c r="BS191" s="49"/>
      <c r="BT191" s="48"/>
      <c r="BU191" s="2"/>
      <c r="BV191" s="3"/>
      <c r="BW191" s="3"/>
      <c r="BX191" s="3"/>
      <c r="BY191" s="3"/>
    </row>
    <row r="192" spans="1:77" ht="41.45" customHeight="1">
      <c r="A192" s="64" t="s">
        <v>344</v>
      </c>
      <c r="C192" s="65"/>
      <c r="D192" s="65" t="s">
        <v>64</v>
      </c>
      <c r="E192" s="66">
        <v>162.1399980320875</v>
      </c>
      <c r="F192" s="68">
        <v>99.99968182632026</v>
      </c>
      <c r="G192" s="100" t="s">
        <v>1128</v>
      </c>
      <c r="H192" s="65"/>
      <c r="I192" s="69" t="s">
        <v>344</v>
      </c>
      <c r="J192" s="70"/>
      <c r="K192" s="70"/>
      <c r="L192" s="69" t="s">
        <v>3806</v>
      </c>
      <c r="M192" s="73">
        <v>1.1060366816673168</v>
      </c>
      <c r="N192" s="74">
        <v>2441.665283203125</v>
      </c>
      <c r="O192" s="74">
        <v>1705.0015869140625</v>
      </c>
      <c r="P192" s="75"/>
      <c r="Q192" s="76"/>
      <c r="R192" s="76"/>
      <c r="S192" s="86"/>
      <c r="T192" s="48">
        <v>0</v>
      </c>
      <c r="U192" s="48">
        <v>2</v>
      </c>
      <c r="V192" s="49">
        <v>0</v>
      </c>
      <c r="W192" s="49">
        <v>0.021739</v>
      </c>
      <c r="X192" s="49">
        <v>0.051064</v>
      </c>
      <c r="Y192" s="49">
        <v>0.64249</v>
      </c>
      <c r="Z192" s="49">
        <v>1</v>
      </c>
      <c r="AA192" s="49">
        <v>0</v>
      </c>
      <c r="AB192" s="71">
        <v>192</v>
      </c>
      <c r="AC192" s="71"/>
      <c r="AD192" s="72"/>
      <c r="AE192" s="78" t="s">
        <v>2090</v>
      </c>
      <c r="AF192" s="78">
        <v>1995</v>
      </c>
      <c r="AG192" s="78">
        <v>636</v>
      </c>
      <c r="AH192" s="78">
        <v>1170</v>
      </c>
      <c r="AI192" s="78">
        <v>799</v>
      </c>
      <c r="AJ192" s="78"/>
      <c r="AK192" s="78" t="s">
        <v>2382</v>
      </c>
      <c r="AL192" s="78" t="s">
        <v>2617</v>
      </c>
      <c r="AM192" s="83" t="s">
        <v>2806</v>
      </c>
      <c r="AN192" s="78"/>
      <c r="AO192" s="80">
        <v>41523.38789351852</v>
      </c>
      <c r="AP192" s="83" t="s">
        <v>3045</v>
      </c>
      <c r="AQ192" s="78" t="b">
        <v>0</v>
      </c>
      <c r="AR192" s="78" t="b">
        <v>0</v>
      </c>
      <c r="AS192" s="78" t="b">
        <v>1</v>
      </c>
      <c r="AT192" s="78" t="s">
        <v>1797</v>
      </c>
      <c r="AU192" s="78">
        <v>44</v>
      </c>
      <c r="AV192" s="83" t="s">
        <v>3167</v>
      </c>
      <c r="AW192" s="78" t="b">
        <v>0</v>
      </c>
      <c r="AX192" s="78" t="s">
        <v>3300</v>
      </c>
      <c r="AY192" s="83" t="s">
        <v>3490</v>
      </c>
      <c r="AZ192" s="78" t="s">
        <v>66</v>
      </c>
      <c r="BA192" s="78" t="str">
        <f>REPLACE(INDEX(GroupVertices[Group],MATCH(Vertices[[#This Row],[Vertex]],GroupVertices[Vertex],0)),1,1,"")</f>
        <v>2</v>
      </c>
      <c r="BB192" s="48" t="s">
        <v>756</v>
      </c>
      <c r="BC192" s="48" t="s">
        <v>756</v>
      </c>
      <c r="BD192" s="48" t="s">
        <v>855</v>
      </c>
      <c r="BE192" s="48" t="s">
        <v>855</v>
      </c>
      <c r="BF192" s="48"/>
      <c r="BG192" s="48"/>
      <c r="BH192" s="121" t="s">
        <v>4546</v>
      </c>
      <c r="BI192" s="121" t="s">
        <v>4546</v>
      </c>
      <c r="BJ192" s="121" t="s">
        <v>4751</v>
      </c>
      <c r="BK192" s="121" t="s">
        <v>4751</v>
      </c>
      <c r="BL192" s="121">
        <v>0</v>
      </c>
      <c r="BM192" s="124">
        <v>0</v>
      </c>
      <c r="BN192" s="121">
        <v>1</v>
      </c>
      <c r="BO192" s="124">
        <v>5.882352941176471</v>
      </c>
      <c r="BP192" s="121">
        <v>0</v>
      </c>
      <c r="BQ192" s="124">
        <v>0</v>
      </c>
      <c r="BR192" s="121">
        <v>16</v>
      </c>
      <c r="BS192" s="124">
        <v>94.11764705882354</v>
      </c>
      <c r="BT192" s="121">
        <v>17</v>
      </c>
      <c r="BU192" s="2"/>
      <c r="BV192" s="3"/>
      <c r="BW192" s="3"/>
      <c r="BX192" s="3"/>
      <c r="BY192" s="3"/>
    </row>
    <row r="193" spans="1:77" ht="41.45" customHeight="1">
      <c r="A193" s="64" t="s">
        <v>345</v>
      </c>
      <c r="C193" s="65"/>
      <c r="D193" s="65" t="s">
        <v>64</v>
      </c>
      <c r="E193" s="66">
        <v>162.01807848603335</v>
      </c>
      <c r="F193" s="68">
        <v>99.99995891300513</v>
      </c>
      <c r="G193" s="100" t="s">
        <v>3250</v>
      </c>
      <c r="H193" s="65"/>
      <c r="I193" s="69" t="s">
        <v>345</v>
      </c>
      <c r="J193" s="70"/>
      <c r="K193" s="70"/>
      <c r="L193" s="69" t="s">
        <v>3807</v>
      </c>
      <c r="M193" s="73">
        <v>1.0136929258216063</v>
      </c>
      <c r="N193" s="74">
        <v>1167.1533203125</v>
      </c>
      <c r="O193" s="74">
        <v>8686.83203125</v>
      </c>
      <c r="P193" s="75"/>
      <c r="Q193" s="76"/>
      <c r="R193" s="76"/>
      <c r="S193" s="86"/>
      <c r="T193" s="48">
        <v>1</v>
      </c>
      <c r="U193" s="48">
        <v>1</v>
      </c>
      <c r="V193" s="49">
        <v>0</v>
      </c>
      <c r="W193" s="49">
        <v>0</v>
      </c>
      <c r="X193" s="49">
        <v>0</v>
      </c>
      <c r="Y193" s="49">
        <v>0.999998</v>
      </c>
      <c r="Z193" s="49">
        <v>0</v>
      </c>
      <c r="AA193" s="49" t="s">
        <v>5414</v>
      </c>
      <c r="AB193" s="71">
        <v>193</v>
      </c>
      <c r="AC193" s="71"/>
      <c r="AD193" s="72"/>
      <c r="AE193" s="78" t="s">
        <v>2091</v>
      </c>
      <c r="AF193" s="78">
        <v>577</v>
      </c>
      <c r="AG193" s="78">
        <v>83</v>
      </c>
      <c r="AH193" s="78">
        <v>252</v>
      </c>
      <c r="AI193" s="78">
        <v>16</v>
      </c>
      <c r="AJ193" s="78"/>
      <c r="AK193" s="78" t="s">
        <v>2383</v>
      </c>
      <c r="AL193" s="78" t="s">
        <v>2618</v>
      </c>
      <c r="AM193" s="83" t="s">
        <v>2807</v>
      </c>
      <c r="AN193" s="78"/>
      <c r="AO193" s="80">
        <v>43294.629282407404</v>
      </c>
      <c r="AP193" s="83" t="s">
        <v>3046</v>
      </c>
      <c r="AQ193" s="78" t="b">
        <v>1</v>
      </c>
      <c r="AR193" s="78" t="b">
        <v>0</v>
      </c>
      <c r="AS193" s="78" t="b">
        <v>0</v>
      </c>
      <c r="AT193" s="78" t="s">
        <v>1797</v>
      </c>
      <c r="AU193" s="78">
        <v>4</v>
      </c>
      <c r="AV193" s="78"/>
      <c r="AW193" s="78" t="b">
        <v>0</v>
      </c>
      <c r="AX193" s="78" t="s">
        <v>3300</v>
      </c>
      <c r="AY193" s="83" t="s">
        <v>3491</v>
      </c>
      <c r="AZ193" s="78" t="s">
        <v>66</v>
      </c>
      <c r="BA193" s="78" t="str">
        <f>REPLACE(INDEX(GroupVertices[Group],MATCH(Vertices[[#This Row],[Vertex]],GroupVertices[Vertex],0)),1,1,"")</f>
        <v>1</v>
      </c>
      <c r="BB193" s="48" t="s">
        <v>794</v>
      </c>
      <c r="BC193" s="48" t="s">
        <v>794</v>
      </c>
      <c r="BD193" s="48" t="s">
        <v>886</v>
      </c>
      <c r="BE193" s="48" t="s">
        <v>886</v>
      </c>
      <c r="BF193" s="48"/>
      <c r="BG193" s="48"/>
      <c r="BH193" s="121" t="s">
        <v>4600</v>
      </c>
      <c r="BI193" s="121" t="s">
        <v>4600</v>
      </c>
      <c r="BJ193" s="121" t="s">
        <v>4799</v>
      </c>
      <c r="BK193" s="121" t="s">
        <v>4799</v>
      </c>
      <c r="BL193" s="121">
        <v>0</v>
      </c>
      <c r="BM193" s="124">
        <v>0</v>
      </c>
      <c r="BN193" s="121">
        <v>1</v>
      </c>
      <c r="BO193" s="124">
        <v>16.666666666666668</v>
      </c>
      <c r="BP193" s="121">
        <v>0</v>
      </c>
      <c r="BQ193" s="124">
        <v>0</v>
      </c>
      <c r="BR193" s="121">
        <v>5</v>
      </c>
      <c r="BS193" s="124">
        <v>83.33333333333333</v>
      </c>
      <c r="BT193" s="121">
        <v>6</v>
      </c>
      <c r="BU193" s="2"/>
      <c r="BV193" s="3"/>
      <c r="BW193" s="3"/>
      <c r="BX193" s="3"/>
      <c r="BY193" s="3"/>
    </row>
    <row r="194" spans="1:77" ht="41.45" customHeight="1">
      <c r="A194" s="64" t="s">
        <v>346</v>
      </c>
      <c r="C194" s="65"/>
      <c r="D194" s="65" t="s">
        <v>64</v>
      </c>
      <c r="E194" s="66">
        <v>162.0683454959797</v>
      </c>
      <c r="F194" s="68">
        <v>99.99984467111697</v>
      </c>
      <c r="G194" s="100" t="s">
        <v>1129</v>
      </c>
      <c r="H194" s="65"/>
      <c r="I194" s="69" t="s">
        <v>346</v>
      </c>
      <c r="J194" s="70"/>
      <c r="K194" s="70"/>
      <c r="L194" s="69" t="s">
        <v>3808</v>
      </c>
      <c r="M194" s="73">
        <v>1.0517659390816823</v>
      </c>
      <c r="N194" s="74">
        <v>1485.39697265625</v>
      </c>
      <c r="O194" s="74">
        <v>1086.8197021484375</v>
      </c>
      <c r="P194" s="75"/>
      <c r="Q194" s="76"/>
      <c r="R194" s="76"/>
      <c r="S194" s="86"/>
      <c r="T194" s="48">
        <v>1</v>
      </c>
      <c r="U194" s="48">
        <v>1</v>
      </c>
      <c r="V194" s="49">
        <v>0</v>
      </c>
      <c r="W194" s="49">
        <v>0.021739</v>
      </c>
      <c r="X194" s="49">
        <v>0.037782</v>
      </c>
      <c r="Y194" s="49">
        <v>0.662971</v>
      </c>
      <c r="Z194" s="49">
        <v>0.5</v>
      </c>
      <c r="AA194" s="49">
        <v>0</v>
      </c>
      <c r="AB194" s="71">
        <v>194</v>
      </c>
      <c r="AC194" s="71"/>
      <c r="AD194" s="72"/>
      <c r="AE194" s="78" t="s">
        <v>2092</v>
      </c>
      <c r="AF194" s="78">
        <v>201</v>
      </c>
      <c r="AG194" s="78">
        <v>311</v>
      </c>
      <c r="AH194" s="78">
        <v>2282</v>
      </c>
      <c r="AI194" s="78">
        <v>1808</v>
      </c>
      <c r="AJ194" s="78"/>
      <c r="AK194" s="78" t="s">
        <v>2384</v>
      </c>
      <c r="AL194" s="78" t="s">
        <v>2619</v>
      </c>
      <c r="AM194" s="78"/>
      <c r="AN194" s="78"/>
      <c r="AO194" s="80">
        <v>40827.65331018518</v>
      </c>
      <c r="AP194" s="78"/>
      <c r="AQ194" s="78" t="b">
        <v>1</v>
      </c>
      <c r="AR194" s="78" t="b">
        <v>0</v>
      </c>
      <c r="AS194" s="78" t="b">
        <v>1</v>
      </c>
      <c r="AT194" s="78" t="s">
        <v>1797</v>
      </c>
      <c r="AU194" s="78">
        <v>4</v>
      </c>
      <c r="AV194" s="83" t="s">
        <v>3158</v>
      </c>
      <c r="AW194" s="78" t="b">
        <v>0</v>
      </c>
      <c r="AX194" s="78" t="s">
        <v>3300</v>
      </c>
      <c r="AY194" s="83" t="s">
        <v>3492</v>
      </c>
      <c r="AZ194" s="78" t="s">
        <v>66</v>
      </c>
      <c r="BA194" s="78" t="str">
        <f>REPLACE(INDEX(GroupVertices[Group],MATCH(Vertices[[#This Row],[Vertex]],GroupVertices[Vertex],0)),1,1,"")</f>
        <v>2</v>
      </c>
      <c r="BB194" s="48" t="s">
        <v>813</v>
      </c>
      <c r="BC194" s="48" t="s">
        <v>813</v>
      </c>
      <c r="BD194" s="48" t="s">
        <v>855</v>
      </c>
      <c r="BE194" s="48" t="s">
        <v>855</v>
      </c>
      <c r="BF194" s="48"/>
      <c r="BG194" s="48"/>
      <c r="BH194" s="121" t="s">
        <v>4653</v>
      </c>
      <c r="BI194" s="121" t="s">
        <v>4653</v>
      </c>
      <c r="BJ194" s="121" t="s">
        <v>4847</v>
      </c>
      <c r="BK194" s="121" t="s">
        <v>4847</v>
      </c>
      <c r="BL194" s="121">
        <v>0</v>
      </c>
      <c r="BM194" s="124">
        <v>0</v>
      </c>
      <c r="BN194" s="121">
        <v>1</v>
      </c>
      <c r="BO194" s="124">
        <v>5.2631578947368425</v>
      </c>
      <c r="BP194" s="121">
        <v>0</v>
      </c>
      <c r="BQ194" s="124">
        <v>0</v>
      </c>
      <c r="BR194" s="121">
        <v>18</v>
      </c>
      <c r="BS194" s="124">
        <v>94.73684210526316</v>
      </c>
      <c r="BT194" s="121">
        <v>19</v>
      </c>
      <c r="BU194" s="2"/>
      <c r="BV194" s="3"/>
      <c r="BW194" s="3"/>
      <c r="BX194" s="3"/>
      <c r="BY194" s="3"/>
    </row>
    <row r="195" spans="1:77" ht="41.45" customHeight="1">
      <c r="A195" s="64" t="s">
        <v>347</v>
      </c>
      <c r="C195" s="65"/>
      <c r="D195" s="65" t="s">
        <v>64</v>
      </c>
      <c r="E195" s="66">
        <v>162.01521238458903</v>
      </c>
      <c r="F195" s="68">
        <v>99.999965426797</v>
      </c>
      <c r="G195" s="100" t="s">
        <v>1130</v>
      </c>
      <c r="H195" s="65"/>
      <c r="I195" s="69" t="s">
        <v>347</v>
      </c>
      <c r="J195" s="70"/>
      <c r="K195" s="70"/>
      <c r="L195" s="69" t="s">
        <v>3809</v>
      </c>
      <c r="M195" s="73">
        <v>1.011522096118181</v>
      </c>
      <c r="N195" s="74">
        <v>1759.104248046875</v>
      </c>
      <c r="O195" s="74">
        <v>1200.5814208984375</v>
      </c>
      <c r="P195" s="75"/>
      <c r="Q195" s="76"/>
      <c r="R195" s="76"/>
      <c r="S195" s="86"/>
      <c r="T195" s="48">
        <v>0</v>
      </c>
      <c r="U195" s="48">
        <v>3</v>
      </c>
      <c r="V195" s="49">
        <v>1</v>
      </c>
      <c r="W195" s="49">
        <v>0.022222</v>
      </c>
      <c r="X195" s="49">
        <v>0.057936</v>
      </c>
      <c r="Y195" s="49">
        <v>0.924253</v>
      </c>
      <c r="Z195" s="49">
        <v>0.5</v>
      </c>
      <c r="AA195" s="49">
        <v>0</v>
      </c>
      <c r="AB195" s="71">
        <v>195</v>
      </c>
      <c r="AC195" s="71"/>
      <c r="AD195" s="72"/>
      <c r="AE195" s="78" t="s">
        <v>2093</v>
      </c>
      <c r="AF195" s="78">
        <v>155</v>
      </c>
      <c r="AG195" s="78">
        <v>70</v>
      </c>
      <c r="AH195" s="78">
        <v>68</v>
      </c>
      <c r="AI195" s="78">
        <v>123</v>
      </c>
      <c r="AJ195" s="78"/>
      <c r="AK195" s="78" t="s">
        <v>2385</v>
      </c>
      <c r="AL195" s="78" t="s">
        <v>2542</v>
      </c>
      <c r="AM195" s="83" t="s">
        <v>2697</v>
      </c>
      <c r="AN195" s="78"/>
      <c r="AO195" s="80">
        <v>43501.64693287037</v>
      </c>
      <c r="AP195" s="78"/>
      <c r="AQ195" s="78" t="b">
        <v>0</v>
      </c>
      <c r="AR195" s="78" t="b">
        <v>0</v>
      </c>
      <c r="AS195" s="78" t="b">
        <v>1</v>
      </c>
      <c r="AT195" s="78" t="s">
        <v>1797</v>
      </c>
      <c r="AU195" s="78">
        <v>0</v>
      </c>
      <c r="AV195" s="83" t="s">
        <v>3158</v>
      </c>
      <c r="AW195" s="78" t="b">
        <v>0</v>
      </c>
      <c r="AX195" s="78" t="s">
        <v>3300</v>
      </c>
      <c r="AY195" s="83" t="s">
        <v>3493</v>
      </c>
      <c r="AZ195" s="78" t="s">
        <v>66</v>
      </c>
      <c r="BA195" s="78" t="str">
        <f>REPLACE(INDEX(GroupVertices[Group],MATCH(Vertices[[#This Row],[Vertex]],GroupVertices[Vertex],0)),1,1,"")</f>
        <v>2</v>
      </c>
      <c r="BB195" s="48" t="s">
        <v>756</v>
      </c>
      <c r="BC195" s="48" t="s">
        <v>756</v>
      </c>
      <c r="BD195" s="48" t="s">
        <v>855</v>
      </c>
      <c r="BE195" s="48" t="s">
        <v>855</v>
      </c>
      <c r="BF195" s="48"/>
      <c r="BG195" s="48"/>
      <c r="BH195" s="121" t="s">
        <v>4654</v>
      </c>
      <c r="BI195" s="121" t="s">
        <v>4738</v>
      </c>
      <c r="BJ195" s="121" t="s">
        <v>4848</v>
      </c>
      <c r="BK195" s="121" t="s">
        <v>4925</v>
      </c>
      <c r="BL195" s="121">
        <v>0</v>
      </c>
      <c r="BM195" s="124">
        <v>0</v>
      </c>
      <c r="BN195" s="121">
        <v>2</v>
      </c>
      <c r="BO195" s="124">
        <v>5.128205128205129</v>
      </c>
      <c r="BP195" s="121">
        <v>0</v>
      </c>
      <c r="BQ195" s="124">
        <v>0</v>
      </c>
      <c r="BR195" s="121">
        <v>37</v>
      </c>
      <c r="BS195" s="124">
        <v>94.87179487179488</v>
      </c>
      <c r="BT195" s="121">
        <v>39</v>
      </c>
      <c r="BU195" s="2"/>
      <c r="BV195" s="3"/>
      <c r="BW195" s="3"/>
      <c r="BX195" s="3"/>
      <c r="BY195" s="3"/>
    </row>
    <row r="196" spans="1:77" ht="41.45" customHeight="1">
      <c r="A196" s="64" t="s">
        <v>348</v>
      </c>
      <c r="C196" s="65"/>
      <c r="D196" s="65" t="s">
        <v>64</v>
      </c>
      <c r="E196" s="66">
        <v>162.02336975023823</v>
      </c>
      <c r="F196" s="68">
        <v>99.99994688754323</v>
      </c>
      <c r="G196" s="100" t="s">
        <v>1131</v>
      </c>
      <c r="H196" s="65"/>
      <c r="I196" s="69" t="s">
        <v>348</v>
      </c>
      <c r="J196" s="70"/>
      <c r="K196" s="70"/>
      <c r="L196" s="69" t="s">
        <v>3810</v>
      </c>
      <c r="M196" s="73">
        <v>1.0177006114279301</v>
      </c>
      <c r="N196" s="74">
        <v>389.3604736328125</v>
      </c>
      <c r="O196" s="74">
        <v>8047.32421875</v>
      </c>
      <c r="P196" s="75"/>
      <c r="Q196" s="76"/>
      <c r="R196" s="76"/>
      <c r="S196" s="86"/>
      <c r="T196" s="48">
        <v>1</v>
      </c>
      <c r="U196" s="48">
        <v>1</v>
      </c>
      <c r="V196" s="49">
        <v>0</v>
      </c>
      <c r="W196" s="49">
        <v>0</v>
      </c>
      <c r="X196" s="49">
        <v>0</v>
      </c>
      <c r="Y196" s="49">
        <v>0.999998</v>
      </c>
      <c r="Z196" s="49">
        <v>0</v>
      </c>
      <c r="AA196" s="49" t="s">
        <v>5414</v>
      </c>
      <c r="AB196" s="71">
        <v>196</v>
      </c>
      <c r="AC196" s="71"/>
      <c r="AD196" s="72"/>
      <c r="AE196" s="78" t="s">
        <v>2094</v>
      </c>
      <c r="AF196" s="78">
        <v>420</v>
      </c>
      <c r="AG196" s="78">
        <v>107</v>
      </c>
      <c r="AH196" s="78">
        <v>4776</v>
      </c>
      <c r="AI196" s="78">
        <v>95</v>
      </c>
      <c r="AJ196" s="78"/>
      <c r="AK196" s="78" t="s">
        <v>2386</v>
      </c>
      <c r="AL196" s="78" t="s">
        <v>2620</v>
      </c>
      <c r="AM196" s="78"/>
      <c r="AN196" s="78"/>
      <c r="AO196" s="80">
        <v>39995.88099537037</v>
      </c>
      <c r="AP196" s="83" t="s">
        <v>3047</v>
      </c>
      <c r="AQ196" s="78" t="b">
        <v>0</v>
      </c>
      <c r="AR196" s="78" t="b">
        <v>0</v>
      </c>
      <c r="AS196" s="78" t="b">
        <v>0</v>
      </c>
      <c r="AT196" s="78" t="s">
        <v>1797</v>
      </c>
      <c r="AU196" s="78">
        <v>1</v>
      </c>
      <c r="AV196" s="83" t="s">
        <v>3167</v>
      </c>
      <c r="AW196" s="78" t="b">
        <v>0</v>
      </c>
      <c r="AX196" s="78" t="s">
        <v>3300</v>
      </c>
      <c r="AY196" s="83" t="s">
        <v>3494</v>
      </c>
      <c r="AZ196" s="78" t="s">
        <v>66</v>
      </c>
      <c r="BA196" s="78" t="str">
        <f>REPLACE(INDEX(GroupVertices[Group],MATCH(Vertices[[#This Row],[Vertex]],GroupVertices[Vertex],0)),1,1,"")</f>
        <v>1</v>
      </c>
      <c r="BB196" s="48" t="s">
        <v>804</v>
      </c>
      <c r="BC196" s="48" t="s">
        <v>804</v>
      </c>
      <c r="BD196" s="48" t="s">
        <v>891</v>
      </c>
      <c r="BE196" s="48" t="s">
        <v>891</v>
      </c>
      <c r="BF196" s="48"/>
      <c r="BG196" s="48"/>
      <c r="BH196" s="121" t="s">
        <v>4655</v>
      </c>
      <c r="BI196" s="121" t="s">
        <v>4655</v>
      </c>
      <c r="BJ196" s="121" t="s">
        <v>4849</v>
      </c>
      <c r="BK196" s="121" t="s">
        <v>4849</v>
      </c>
      <c r="BL196" s="121">
        <v>0</v>
      </c>
      <c r="BM196" s="124">
        <v>0</v>
      </c>
      <c r="BN196" s="121">
        <v>2</v>
      </c>
      <c r="BO196" s="124">
        <v>14.285714285714286</v>
      </c>
      <c r="BP196" s="121">
        <v>0</v>
      </c>
      <c r="BQ196" s="124">
        <v>0</v>
      </c>
      <c r="BR196" s="121">
        <v>12</v>
      </c>
      <c r="BS196" s="124">
        <v>85.71428571428571</v>
      </c>
      <c r="BT196" s="121">
        <v>14</v>
      </c>
      <c r="BU196" s="2"/>
      <c r="BV196" s="3"/>
      <c r="BW196" s="3"/>
      <c r="BX196" s="3"/>
      <c r="BY196" s="3"/>
    </row>
    <row r="197" spans="1:77" ht="41.45" customHeight="1">
      <c r="A197" s="64" t="s">
        <v>349</v>
      </c>
      <c r="C197" s="65"/>
      <c r="D197" s="65" t="s">
        <v>64</v>
      </c>
      <c r="E197" s="66">
        <v>174.27286685388145</v>
      </c>
      <c r="F197" s="68">
        <v>99.97210744215752</v>
      </c>
      <c r="G197" s="100" t="s">
        <v>1132</v>
      </c>
      <c r="H197" s="65"/>
      <c r="I197" s="69" t="s">
        <v>349</v>
      </c>
      <c r="J197" s="70"/>
      <c r="K197" s="70"/>
      <c r="L197" s="69" t="s">
        <v>3811</v>
      </c>
      <c r="M197" s="73">
        <v>10.295659776967767</v>
      </c>
      <c r="N197" s="74">
        <v>9289.1943359375</v>
      </c>
      <c r="O197" s="74">
        <v>576.4129638671875</v>
      </c>
      <c r="P197" s="75"/>
      <c r="Q197" s="76"/>
      <c r="R197" s="76"/>
      <c r="S197" s="86"/>
      <c r="T197" s="48">
        <v>2</v>
      </c>
      <c r="U197" s="48">
        <v>1</v>
      </c>
      <c r="V197" s="49">
        <v>0</v>
      </c>
      <c r="W197" s="49">
        <v>1</v>
      </c>
      <c r="X197" s="49">
        <v>0</v>
      </c>
      <c r="Y197" s="49">
        <v>1.298243</v>
      </c>
      <c r="Z197" s="49">
        <v>0</v>
      </c>
      <c r="AA197" s="49">
        <v>0</v>
      </c>
      <c r="AB197" s="71">
        <v>197</v>
      </c>
      <c r="AC197" s="71"/>
      <c r="AD197" s="72"/>
      <c r="AE197" s="78" t="s">
        <v>2095</v>
      </c>
      <c r="AF197" s="78">
        <v>1185</v>
      </c>
      <c r="AG197" s="78">
        <v>55668</v>
      </c>
      <c r="AH197" s="78">
        <v>69870</v>
      </c>
      <c r="AI197" s="78">
        <v>192</v>
      </c>
      <c r="AJ197" s="78"/>
      <c r="AK197" s="78" t="s">
        <v>2387</v>
      </c>
      <c r="AL197" s="78" t="s">
        <v>2621</v>
      </c>
      <c r="AM197" s="83" t="s">
        <v>2808</v>
      </c>
      <c r="AN197" s="78"/>
      <c r="AO197" s="80">
        <v>39895.586388888885</v>
      </c>
      <c r="AP197" s="83" t="s">
        <v>3048</v>
      </c>
      <c r="AQ197" s="78" t="b">
        <v>0</v>
      </c>
      <c r="AR197" s="78" t="b">
        <v>0</v>
      </c>
      <c r="AS197" s="78" t="b">
        <v>1</v>
      </c>
      <c r="AT197" s="78" t="s">
        <v>1797</v>
      </c>
      <c r="AU197" s="78">
        <v>988</v>
      </c>
      <c r="AV197" s="83" t="s">
        <v>3162</v>
      </c>
      <c r="AW197" s="78" t="b">
        <v>0</v>
      </c>
      <c r="AX197" s="78" t="s">
        <v>3300</v>
      </c>
      <c r="AY197" s="83" t="s">
        <v>3495</v>
      </c>
      <c r="AZ197" s="78" t="s">
        <v>66</v>
      </c>
      <c r="BA197" s="78" t="str">
        <f>REPLACE(INDEX(GroupVertices[Group],MATCH(Vertices[[#This Row],[Vertex]],GroupVertices[Vertex],0)),1,1,"")</f>
        <v>50</v>
      </c>
      <c r="BB197" s="48" t="s">
        <v>814</v>
      </c>
      <c r="BC197" s="48" t="s">
        <v>814</v>
      </c>
      <c r="BD197" s="48" t="s">
        <v>901</v>
      </c>
      <c r="BE197" s="48" t="s">
        <v>901</v>
      </c>
      <c r="BF197" s="48"/>
      <c r="BG197" s="48"/>
      <c r="BH197" s="121" t="s">
        <v>4656</v>
      </c>
      <c r="BI197" s="121" t="s">
        <v>4656</v>
      </c>
      <c r="BJ197" s="121" t="s">
        <v>4366</v>
      </c>
      <c r="BK197" s="121" t="s">
        <v>4366</v>
      </c>
      <c r="BL197" s="121">
        <v>0</v>
      </c>
      <c r="BM197" s="124">
        <v>0</v>
      </c>
      <c r="BN197" s="121">
        <v>1</v>
      </c>
      <c r="BO197" s="124">
        <v>11.11111111111111</v>
      </c>
      <c r="BP197" s="121">
        <v>0</v>
      </c>
      <c r="BQ197" s="124">
        <v>0</v>
      </c>
      <c r="BR197" s="121">
        <v>8</v>
      </c>
      <c r="BS197" s="124">
        <v>88.88888888888889</v>
      </c>
      <c r="BT197" s="121">
        <v>9</v>
      </c>
      <c r="BU197" s="2"/>
      <c r="BV197" s="3"/>
      <c r="BW197" s="3"/>
      <c r="BX197" s="3"/>
      <c r="BY197" s="3"/>
    </row>
    <row r="198" spans="1:77" ht="41.45" customHeight="1">
      <c r="A198" s="64" t="s">
        <v>350</v>
      </c>
      <c r="C198" s="65"/>
      <c r="D198" s="65" t="s">
        <v>64</v>
      </c>
      <c r="E198" s="66">
        <v>162.07540051491958</v>
      </c>
      <c r="F198" s="68">
        <v>99.99982863716777</v>
      </c>
      <c r="G198" s="100" t="s">
        <v>1133</v>
      </c>
      <c r="H198" s="65"/>
      <c r="I198" s="69" t="s">
        <v>350</v>
      </c>
      <c r="J198" s="70"/>
      <c r="K198" s="70"/>
      <c r="L198" s="69" t="s">
        <v>3812</v>
      </c>
      <c r="M198" s="73">
        <v>1.057109519890114</v>
      </c>
      <c r="N198" s="74">
        <v>9013.0693359375</v>
      </c>
      <c r="O198" s="74">
        <v>576.4129638671875</v>
      </c>
      <c r="P198" s="75"/>
      <c r="Q198" s="76"/>
      <c r="R198" s="76"/>
      <c r="S198" s="86"/>
      <c r="T198" s="48">
        <v>0</v>
      </c>
      <c r="U198" s="48">
        <v>1</v>
      </c>
      <c r="V198" s="49">
        <v>0</v>
      </c>
      <c r="W198" s="49">
        <v>1</v>
      </c>
      <c r="X198" s="49">
        <v>0</v>
      </c>
      <c r="Y198" s="49">
        <v>0.701753</v>
      </c>
      <c r="Z198" s="49">
        <v>0</v>
      </c>
      <c r="AA198" s="49">
        <v>0</v>
      </c>
      <c r="AB198" s="71">
        <v>198</v>
      </c>
      <c r="AC198" s="71"/>
      <c r="AD198" s="72"/>
      <c r="AE198" s="78" t="s">
        <v>2096</v>
      </c>
      <c r="AF198" s="78">
        <v>2643</v>
      </c>
      <c r="AG198" s="78">
        <v>343</v>
      </c>
      <c r="AH198" s="78">
        <v>9274</v>
      </c>
      <c r="AI198" s="78">
        <v>7755</v>
      </c>
      <c r="AJ198" s="78"/>
      <c r="AK198" s="78"/>
      <c r="AL198" s="78" t="s">
        <v>2622</v>
      </c>
      <c r="AM198" s="78"/>
      <c r="AN198" s="78"/>
      <c r="AO198" s="80">
        <v>43170.77579861111</v>
      </c>
      <c r="AP198" s="83" t="s">
        <v>3049</v>
      </c>
      <c r="AQ198" s="78" t="b">
        <v>0</v>
      </c>
      <c r="AR198" s="78" t="b">
        <v>0</v>
      </c>
      <c r="AS198" s="78" t="b">
        <v>0</v>
      </c>
      <c r="AT198" s="78" t="s">
        <v>1797</v>
      </c>
      <c r="AU198" s="78">
        <v>5</v>
      </c>
      <c r="AV198" s="83" t="s">
        <v>3158</v>
      </c>
      <c r="AW198" s="78" t="b">
        <v>0</v>
      </c>
      <c r="AX198" s="78" t="s">
        <v>3300</v>
      </c>
      <c r="AY198" s="83" t="s">
        <v>3496</v>
      </c>
      <c r="AZ198" s="78" t="s">
        <v>66</v>
      </c>
      <c r="BA198" s="78" t="str">
        <f>REPLACE(INDEX(GroupVertices[Group],MATCH(Vertices[[#This Row],[Vertex]],GroupVertices[Vertex],0)),1,1,"")</f>
        <v>50</v>
      </c>
      <c r="BB198" s="48" t="s">
        <v>814</v>
      </c>
      <c r="BC198" s="48" t="s">
        <v>814</v>
      </c>
      <c r="BD198" s="48" t="s">
        <v>901</v>
      </c>
      <c r="BE198" s="48" t="s">
        <v>901</v>
      </c>
      <c r="BF198" s="48"/>
      <c r="BG198" s="48"/>
      <c r="BH198" s="121" t="s">
        <v>4657</v>
      </c>
      <c r="BI198" s="121" t="s">
        <v>4657</v>
      </c>
      <c r="BJ198" s="121" t="s">
        <v>4850</v>
      </c>
      <c r="BK198" s="121" t="s">
        <v>4850</v>
      </c>
      <c r="BL198" s="121">
        <v>0</v>
      </c>
      <c r="BM198" s="124">
        <v>0</v>
      </c>
      <c r="BN198" s="121">
        <v>1</v>
      </c>
      <c r="BO198" s="124">
        <v>9.090909090909092</v>
      </c>
      <c r="BP198" s="121">
        <v>0</v>
      </c>
      <c r="BQ198" s="124">
        <v>0</v>
      </c>
      <c r="BR198" s="121">
        <v>10</v>
      </c>
      <c r="BS198" s="124">
        <v>90.9090909090909</v>
      </c>
      <c r="BT198" s="121">
        <v>11</v>
      </c>
      <c r="BU198" s="2"/>
      <c r="BV198" s="3"/>
      <c r="BW198" s="3"/>
      <c r="BX198" s="3"/>
      <c r="BY198" s="3"/>
    </row>
    <row r="199" spans="1:77" ht="41.45" customHeight="1">
      <c r="A199" s="64" t="s">
        <v>351</v>
      </c>
      <c r="C199" s="65"/>
      <c r="D199" s="65" t="s">
        <v>64</v>
      </c>
      <c r="E199" s="66">
        <v>162.12258095407975</v>
      </c>
      <c r="F199" s="68">
        <v>99.99972141013238</v>
      </c>
      <c r="G199" s="100" t="s">
        <v>1134</v>
      </c>
      <c r="H199" s="65"/>
      <c r="I199" s="69" t="s">
        <v>351</v>
      </c>
      <c r="J199" s="70"/>
      <c r="K199" s="70"/>
      <c r="L199" s="69" t="s">
        <v>3813</v>
      </c>
      <c r="M199" s="73">
        <v>1.0928447165465012</v>
      </c>
      <c r="N199" s="74">
        <v>5243.14013671875</v>
      </c>
      <c r="O199" s="74">
        <v>3446.714111328125</v>
      </c>
      <c r="P199" s="75"/>
      <c r="Q199" s="76"/>
      <c r="R199" s="76"/>
      <c r="S199" s="86"/>
      <c r="T199" s="48">
        <v>0</v>
      </c>
      <c r="U199" s="48">
        <v>3</v>
      </c>
      <c r="V199" s="49">
        <v>6</v>
      </c>
      <c r="W199" s="49">
        <v>0.333333</v>
      </c>
      <c r="X199" s="49">
        <v>0</v>
      </c>
      <c r="Y199" s="49">
        <v>1.918916</v>
      </c>
      <c r="Z199" s="49">
        <v>0</v>
      </c>
      <c r="AA199" s="49">
        <v>0</v>
      </c>
      <c r="AB199" s="71">
        <v>199</v>
      </c>
      <c r="AC199" s="71"/>
      <c r="AD199" s="72"/>
      <c r="AE199" s="78" t="s">
        <v>2097</v>
      </c>
      <c r="AF199" s="78">
        <v>1710</v>
      </c>
      <c r="AG199" s="78">
        <v>557</v>
      </c>
      <c r="AH199" s="78">
        <v>16212</v>
      </c>
      <c r="AI199" s="78">
        <v>53326</v>
      </c>
      <c r="AJ199" s="78"/>
      <c r="AK199" s="78" t="s">
        <v>2388</v>
      </c>
      <c r="AL199" s="78" t="s">
        <v>2623</v>
      </c>
      <c r="AM199" s="78"/>
      <c r="AN199" s="78"/>
      <c r="AO199" s="80">
        <v>41395.65546296296</v>
      </c>
      <c r="AP199" s="83" t="s">
        <v>3050</v>
      </c>
      <c r="AQ199" s="78" t="b">
        <v>1</v>
      </c>
      <c r="AR199" s="78" t="b">
        <v>0</v>
      </c>
      <c r="AS199" s="78" t="b">
        <v>1</v>
      </c>
      <c r="AT199" s="78" t="s">
        <v>1797</v>
      </c>
      <c r="AU199" s="78">
        <v>0</v>
      </c>
      <c r="AV199" s="83" t="s">
        <v>3158</v>
      </c>
      <c r="AW199" s="78" t="b">
        <v>0</v>
      </c>
      <c r="AX199" s="78" t="s">
        <v>3300</v>
      </c>
      <c r="AY199" s="83" t="s">
        <v>3497</v>
      </c>
      <c r="AZ199" s="78" t="s">
        <v>66</v>
      </c>
      <c r="BA199" s="78" t="str">
        <f>REPLACE(INDEX(GroupVertices[Group],MATCH(Vertices[[#This Row],[Vertex]],GroupVertices[Vertex],0)),1,1,"")</f>
        <v>17</v>
      </c>
      <c r="BB199" s="48" t="s">
        <v>815</v>
      </c>
      <c r="BC199" s="48" t="s">
        <v>815</v>
      </c>
      <c r="BD199" s="48" t="s">
        <v>883</v>
      </c>
      <c r="BE199" s="48" t="s">
        <v>883</v>
      </c>
      <c r="BF199" s="48"/>
      <c r="BG199" s="48"/>
      <c r="BH199" s="121" t="s">
        <v>4658</v>
      </c>
      <c r="BI199" s="121" t="s">
        <v>4658</v>
      </c>
      <c r="BJ199" s="121" t="s">
        <v>4851</v>
      </c>
      <c r="BK199" s="121" t="s">
        <v>4851</v>
      </c>
      <c r="BL199" s="121">
        <v>1</v>
      </c>
      <c r="BM199" s="124">
        <v>2.0833333333333335</v>
      </c>
      <c r="BN199" s="121">
        <v>2</v>
      </c>
      <c r="BO199" s="124">
        <v>4.166666666666667</v>
      </c>
      <c r="BP199" s="121">
        <v>0</v>
      </c>
      <c r="BQ199" s="124">
        <v>0</v>
      </c>
      <c r="BR199" s="121">
        <v>45</v>
      </c>
      <c r="BS199" s="124">
        <v>93.75</v>
      </c>
      <c r="BT199" s="121">
        <v>48</v>
      </c>
      <c r="BU199" s="2"/>
      <c r="BV199" s="3"/>
      <c r="BW199" s="3"/>
      <c r="BX199" s="3"/>
      <c r="BY199" s="3"/>
    </row>
    <row r="200" spans="1:77" ht="41.45" customHeight="1">
      <c r="A200" s="64" t="s">
        <v>491</v>
      </c>
      <c r="C200" s="65"/>
      <c r="D200" s="65" t="s">
        <v>64</v>
      </c>
      <c r="E200" s="66">
        <v>1000</v>
      </c>
      <c r="F200" s="68">
        <v>79.04964912374467</v>
      </c>
      <c r="G200" s="100" t="s">
        <v>3251</v>
      </c>
      <c r="H200" s="65"/>
      <c r="I200" s="69" t="s">
        <v>491</v>
      </c>
      <c r="J200" s="70"/>
      <c r="K200" s="70"/>
      <c r="L200" s="69" t="s">
        <v>3814</v>
      </c>
      <c r="M200" s="73">
        <v>6983.053602026691</v>
      </c>
      <c r="N200" s="74">
        <v>5477.03515625</v>
      </c>
      <c r="O200" s="74">
        <v>3446.714111328125</v>
      </c>
      <c r="P200" s="75"/>
      <c r="Q200" s="76"/>
      <c r="R200" s="76"/>
      <c r="S200" s="86"/>
      <c r="T200" s="48">
        <v>1</v>
      </c>
      <c r="U200" s="48">
        <v>0</v>
      </c>
      <c r="V200" s="49">
        <v>0</v>
      </c>
      <c r="W200" s="49">
        <v>0.2</v>
      </c>
      <c r="X200" s="49">
        <v>0</v>
      </c>
      <c r="Y200" s="49">
        <v>0.693693</v>
      </c>
      <c r="Z200" s="49">
        <v>0</v>
      </c>
      <c r="AA200" s="49">
        <v>0</v>
      </c>
      <c r="AB200" s="71">
        <v>200</v>
      </c>
      <c r="AC200" s="71"/>
      <c r="AD200" s="72"/>
      <c r="AE200" s="78" t="s">
        <v>2098</v>
      </c>
      <c r="AF200" s="78">
        <v>1108</v>
      </c>
      <c r="AG200" s="78">
        <v>41811985</v>
      </c>
      <c r="AH200" s="78">
        <v>238336</v>
      </c>
      <c r="AI200" s="78">
        <v>1437</v>
      </c>
      <c r="AJ200" s="78"/>
      <c r="AK200" s="78" t="s">
        <v>2389</v>
      </c>
      <c r="AL200" s="78"/>
      <c r="AM200" s="83" t="s">
        <v>2809</v>
      </c>
      <c r="AN200" s="78"/>
      <c r="AO200" s="80">
        <v>39122.0243287037</v>
      </c>
      <c r="AP200" s="83" t="s">
        <v>3051</v>
      </c>
      <c r="AQ200" s="78" t="b">
        <v>0</v>
      </c>
      <c r="AR200" s="78" t="b">
        <v>0</v>
      </c>
      <c r="AS200" s="78" t="b">
        <v>1</v>
      </c>
      <c r="AT200" s="78" t="s">
        <v>1797</v>
      </c>
      <c r="AU200" s="78">
        <v>138317</v>
      </c>
      <c r="AV200" s="83" t="s">
        <v>3158</v>
      </c>
      <c r="AW200" s="78" t="b">
        <v>1</v>
      </c>
      <c r="AX200" s="78" t="s">
        <v>3300</v>
      </c>
      <c r="AY200" s="83" t="s">
        <v>3498</v>
      </c>
      <c r="AZ200" s="78" t="s">
        <v>65</v>
      </c>
      <c r="BA200" s="78" t="str">
        <f>REPLACE(INDEX(GroupVertices[Group],MATCH(Vertices[[#This Row],[Vertex]],GroupVertices[Vertex],0)),1,1,"")</f>
        <v>17</v>
      </c>
      <c r="BB200" s="48"/>
      <c r="BC200" s="48"/>
      <c r="BD200" s="48"/>
      <c r="BE200" s="48"/>
      <c r="BF200" s="48"/>
      <c r="BG200" s="48"/>
      <c r="BH200" s="48"/>
      <c r="BI200" s="48"/>
      <c r="BJ200" s="48"/>
      <c r="BK200" s="48"/>
      <c r="BL200" s="48"/>
      <c r="BM200" s="49"/>
      <c r="BN200" s="48"/>
      <c r="BO200" s="49"/>
      <c r="BP200" s="48"/>
      <c r="BQ200" s="49"/>
      <c r="BR200" s="48"/>
      <c r="BS200" s="49"/>
      <c r="BT200" s="48"/>
      <c r="BU200" s="2"/>
      <c r="BV200" s="3"/>
      <c r="BW200" s="3"/>
      <c r="BX200" s="3"/>
      <c r="BY200" s="3"/>
    </row>
    <row r="201" spans="1:77" ht="41.45" customHeight="1">
      <c r="A201" s="64" t="s">
        <v>492</v>
      </c>
      <c r="C201" s="65"/>
      <c r="D201" s="65" t="s">
        <v>64</v>
      </c>
      <c r="E201" s="66">
        <v>162.00242516276057</v>
      </c>
      <c r="F201" s="68">
        <v>99.99999448832996</v>
      </c>
      <c r="G201" s="100" t="s">
        <v>3252</v>
      </c>
      <c r="H201" s="65"/>
      <c r="I201" s="69" t="s">
        <v>492</v>
      </c>
      <c r="J201" s="70"/>
      <c r="K201" s="70"/>
      <c r="L201" s="69" t="s">
        <v>3815</v>
      </c>
      <c r="M201" s="73">
        <v>1.0018368559028985</v>
      </c>
      <c r="N201" s="74">
        <v>5243.14013671875</v>
      </c>
      <c r="O201" s="74">
        <v>4176.052734375</v>
      </c>
      <c r="P201" s="75"/>
      <c r="Q201" s="76"/>
      <c r="R201" s="76"/>
      <c r="S201" s="86"/>
      <c r="T201" s="48">
        <v>1</v>
      </c>
      <c r="U201" s="48">
        <v>0</v>
      </c>
      <c r="V201" s="49">
        <v>0</v>
      </c>
      <c r="W201" s="49">
        <v>0.2</v>
      </c>
      <c r="X201" s="49">
        <v>0</v>
      </c>
      <c r="Y201" s="49">
        <v>0.693693</v>
      </c>
      <c r="Z201" s="49">
        <v>0</v>
      </c>
      <c r="AA201" s="49">
        <v>0</v>
      </c>
      <c r="AB201" s="71">
        <v>201</v>
      </c>
      <c r="AC201" s="71"/>
      <c r="AD201" s="72"/>
      <c r="AE201" s="78" t="s">
        <v>2099</v>
      </c>
      <c r="AF201" s="78">
        <v>199</v>
      </c>
      <c r="AG201" s="78">
        <v>12</v>
      </c>
      <c r="AH201" s="78">
        <v>851</v>
      </c>
      <c r="AI201" s="78">
        <v>211</v>
      </c>
      <c r="AJ201" s="78"/>
      <c r="AK201" s="78" t="s">
        <v>2390</v>
      </c>
      <c r="AL201" s="78" t="s">
        <v>2624</v>
      </c>
      <c r="AM201" s="78"/>
      <c r="AN201" s="78"/>
      <c r="AO201" s="80">
        <v>43088.51611111111</v>
      </c>
      <c r="AP201" s="83" t="s">
        <v>3052</v>
      </c>
      <c r="AQ201" s="78" t="b">
        <v>1</v>
      </c>
      <c r="AR201" s="78" t="b">
        <v>0</v>
      </c>
      <c r="AS201" s="78" t="b">
        <v>0</v>
      </c>
      <c r="AT201" s="78" t="s">
        <v>1797</v>
      </c>
      <c r="AU201" s="78">
        <v>0</v>
      </c>
      <c r="AV201" s="78"/>
      <c r="AW201" s="78" t="b">
        <v>0</v>
      </c>
      <c r="AX201" s="78" t="s">
        <v>3300</v>
      </c>
      <c r="AY201" s="83" t="s">
        <v>3499</v>
      </c>
      <c r="AZ201" s="78" t="s">
        <v>65</v>
      </c>
      <c r="BA201" s="78" t="str">
        <f>REPLACE(INDEX(GroupVertices[Group],MATCH(Vertices[[#This Row],[Vertex]],GroupVertices[Vertex],0)),1,1,"")</f>
        <v>17</v>
      </c>
      <c r="BB201" s="48"/>
      <c r="BC201" s="48"/>
      <c r="BD201" s="48"/>
      <c r="BE201" s="48"/>
      <c r="BF201" s="48"/>
      <c r="BG201" s="48"/>
      <c r="BH201" s="48"/>
      <c r="BI201" s="48"/>
      <c r="BJ201" s="48"/>
      <c r="BK201" s="48"/>
      <c r="BL201" s="48"/>
      <c r="BM201" s="49"/>
      <c r="BN201" s="48"/>
      <c r="BO201" s="49"/>
      <c r="BP201" s="48"/>
      <c r="BQ201" s="49"/>
      <c r="BR201" s="48"/>
      <c r="BS201" s="49"/>
      <c r="BT201" s="48"/>
      <c r="BU201" s="2"/>
      <c r="BV201" s="3"/>
      <c r="BW201" s="3"/>
      <c r="BX201" s="3"/>
      <c r="BY201" s="3"/>
    </row>
    <row r="202" spans="1:77" ht="41.45" customHeight="1">
      <c r="A202" s="64" t="s">
        <v>493</v>
      </c>
      <c r="C202" s="65"/>
      <c r="D202" s="65" t="s">
        <v>64</v>
      </c>
      <c r="E202" s="66">
        <v>162.10582528409765</v>
      </c>
      <c r="F202" s="68">
        <v>99.99975949076178</v>
      </c>
      <c r="G202" s="100" t="s">
        <v>3253</v>
      </c>
      <c r="H202" s="65"/>
      <c r="I202" s="69" t="s">
        <v>493</v>
      </c>
      <c r="J202" s="70"/>
      <c r="K202" s="70"/>
      <c r="L202" s="69" t="s">
        <v>3816</v>
      </c>
      <c r="M202" s="73">
        <v>1.0801537121264757</v>
      </c>
      <c r="N202" s="74">
        <v>5477.03515625</v>
      </c>
      <c r="O202" s="74">
        <v>4176.052734375</v>
      </c>
      <c r="P202" s="75"/>
      <c r="Q202" s="76"/>
      <c r="R202" s="76"/>
      <c r="S202" s="86"/>
      <c r="T202" s="48">
        <v>1</v>
      </c>
      <c r="U202" s="48">
        <v>0</v>
      </c>
      <c r="V202" s="49">
        <v>0</v>
      </c>
      <c r="W202" s="49">
        <v>0.2</v>
      </c>
      <c r="X202" s="49">
        <v>0</v>
      </c>
      <c r="Y202" s="49">
        <v>0.693693</v>
      </c>
      <c r="Z202" s="49">
        <v>0</v>
      </c>
      <c r="AA202" s="49">
        <v>0</v>
      </c>
      <c r="AB202" s="71">
        <v>202</v>
      </c>
      <c r="AC202" s="71"/>
      <c r="AD202" s="72"/>
      <c r="AE202" s="78" t="s">
        <v>2100</v>
      </c>
      <c r="AF202" s="78">
        <v>542</v>
      </c>
      <c r="AG202" s="78">
        <v>481</v>
      </c>
      <c r="AH202" s="78">
        <v>3505</v>
      </c>
      <c r="AI202" s="78">
        <v>3229</v>
      </c>
      <c r="AJ202" s="78"/>
      <c r="AK202" s="78" t="s">
        <v>2391</v>
      </c>
      <c r="AL202" s="78" t="s">
        <v>2625</v>
      </c>
      <c r="AM202" s="78"/>
      <c r="AN202" s="78"/>
      <c r="AO202" s="80">
        <v>43477.728055555555</v>
      </c>
      <c r="AP202" s="83" t="s">
        <v>3053</v>
      </c>
      <c r="AQ202" s="78" t="b">
        <v>1</v>
      </c>
      <c r="AR202" s="78" t="b">
        <v>0</v>
      </c>
      <c r="AS202" s="78" t="b">
        <v>1</v>
      </c>
      <c r="AT202" s="78" t="s">
        <v>1797</v>
      </c>
      <c r="AU202" s="78">
        <v>1</v>
      </c>
      <c r="AV202" s="78"/>
      <c r="AW202" s="78" t="b">
        <v>0</v>
      </c>
      <c r="AX202" s="78" t="s">
        <v>3300</v>
      </c>
      <c r="AY202" s="83" t="s">
        <v>3500</v>
      </c>
      <c r="AZ202" s="78" t="s">
        <v>65</v>
      </c>
      <c r="BA202" s="78" t="str">
        <f>REPLACE(INDEX(GroupVertices[Group],MATCH(Vertices[[#This Row],[Vertex]],GroupVertices[Vertex],0)),1,1,"")</f>
        <v>17</v>
      </c>
      <c r="BB202" s="48"/>
      <c r="BC202" s="48"/>
      <c r="BD202" s="48"/>
      <c r="BE202" s="48"/>
      <c r="BF202" s="48"/>
      <c r="BG202" s="48"/>
      <c r="BH202" s="48"/>
      <c r="BI202" s="48"/>
      <c r="BJ202" s="48"/>
      <c r="BK202" s="48"/>
      <c r="BL202" s="48"/>
      <c r="BM202" s="49"/>
      <c r="BN202" s="48"/>
      <c r="BO202" s="49"/>
      <c r="BP202" s="48"/>
      <c r="BQ202" s="49"/>
      <c r="BR202" s="48"/>
      <c r="BS202" s="49"/>
      <c r="BT202" s="48"/>
      <c r="BU202" s="2"/>
      <c r="BV202" s="3"/>
      <c r="BW202" s="3"/>
      <c r="BX202" s="3"/>
      <c r="BY202" s="3"/>
    </row>
    <row r="203" spans="1:77" ht="41.45" customHeight="1">
      <c r="A203" s="64" t="s">
        <v>352</v>
      </c>
      <c r="C203" s="65"/>
      <c r="D203" s="65" t="s">
        <v>64</v>
      </c>
      <c r="E203" s="66">
        <v>162.07782567768012</v>
      </c>
      <c r="F203" s="68">
        <v>99.99982312549773</v>
      </c>
      <c r="G203" s="100" t="s">
        <v>1135</v>
      </c>
      <c r="H203" s="65"/>
      <c r="I203" s="69" t="s">
        <v>352</v>
      </c>
      <c r="J203" s="70"/>
      <c r="K203" s="70"/>
      <c r="L203" s="69" t="s">
        <v>3817</v>
      </c>
      <c r="M203" s="73">
        <v>1.0589463757930124</v>
      </c>
      <c r="N203" s="74">
        <v>5243.14013671875</v>
      </c>
      <c r="O203" s="74">
        <v>5258.2978515625</v>
      </c>
      <c r="P203" s="75"/>
      <c r="Q203" s="76"/>
      <c r="R203" s="76"/>
      <c r="S203" s="86"/>
      <c r="T203" s="48">
        <v>0</v>
      </c>
      <c r="U203" s="48">
        <v>1</v>
      </c>
      <c r="V203" s="49">
        <v>0</v>
      </c>
      <c r="W203" s="49">
        <v>0.2</v>
      </c>
      <c r="X203" s="49">
        <v>0</v>
      </c>
      <c r="Y203" s="49">
        <v>0.610686</v>
      </c>
      <c r="Z203" s="49">
        <v>0</v>
      </c>
      <c r="AA203" s="49">
        <v>0</v>
      </c>
      <c r="AB203" s="71">
        <v>203</v>
      </c>
      <c r="AC203" s="71"/>
      <c r="AD203" s="72"/>
      <c r="AE203" s="78" t="s">
        <v>2101</v>
      </c>
      <c r="AF203" s="78">
        <v>1354</v>
      </c>
      <c r="AG203" s="78">
        <v>354</v>
      </c>
      <c r="AH203" s="78">
        <v>817</v>
      </c>
      <c r="AI203" s="78">
        <v>438</v>
      </c>
      <c r="AJ203" s="78"/>
      <c r="AK203" s="78" t="s">
        <v>2392</v>
      </c>
      <c r="AL203" s="78" t="s">
        <v>2626</v>
      </c>
      <c r="AM203" s="78"/>
      <c r="AN203" s="78"/>
      <c r="AO203" s="80">
        <v>40618.69814814815</v>
      </c>
      <c r="AP203" s="83" t="s">
        <v>3054</v>
      </c>
      <c r="AQ203" s="78" t="b">
        <v>1</v>
      </c>
      <c r="AR203" s="78" t="b">
        <v>0</v>
      </c>
      <c r="AS203" s="78" t="b">
        <v>1</v>
      </c>
      <c r="AT203" s="78" t="s">
        <v>1797</v>
      </c>
      <c r="AU203" s="78">
        <v>7</v>
      </c>
      <c r="AV203" s="83" t="s">
        <v>3158</v>
      </c>
      <c r="AW203" s="78" t="b">
        <v>0</v>
      </c>
      <c r="AX203" s="78" t="s">
        <v>3300</v>
      </c>
      <c r="AY203" s="83" t="s">
        <v>3501</v>
      </c>
      <c r="AZ203" s="78" t="s">
        <v>66</v>
      </c>
      <c r="BA203" s="78" t="str">
        <f>REPLACE(INDEX(GroupVertices[Group],MATCH(Vertices[[#This Row],[Vertex]],GroupVertices[Vertex],0)),1,1,"")</f>
        <v>16</v>
      </c>
      <c r="BB203" s="48" t="s">
        <v>816</v>
      </c>
      <c r="BC203" s="48" t="s">
        <v>816</v>
      </c>
      <c r="BD203" s="48" t="s">
        <v>901</v>
      </c>
      <c r="BE203" s="48" t="s">
        <v>901</v>
      </c>
      <c r="BF203" s="48"/>
      <c r="BG203" s="48"/>
      <c r="BH203" s="121" t="s">
        <v>4659</v>
      </c>
      <c r="BI203" s="121" t="s">
        <v>4659</v>
      </c>
      <c r="BJ203" s="121" t="s">
        <v>4852</v>
      </c>
      <c r="BK203" s="121" t="s">
        <v>4852</v>
      </c>
      <c r="BL203" s="121">
        <v>0</v>
      </c>
      <c r="BM203" s="124">
        <v>0</v>
      </c>
      <c r="BN203" s="121">
        <v>1</v>
      </c>
      <c r="BO203" s="124">
        <v>9.090909090909092</v>
      </c>
      <c r="BP203" s="121">
        <v>0</v>
      </c>
      <c r="BQ203" s="124">
        <v>0</v>
      </c>
      <c r="BR203" s="121">
        <v>10</v>
      </c>
      <c r="BS203" s="124">
        <v>90.9090909090909</v>
      </c>
      <c r="BT203" s="121">
        <v>11</v>
      </c>
      <c r="BU203" s="2"/>
      <c r="BV203" s="3"/>
      <c r="BW203" s="3"/>
      <c r="BX203" s="3"/>
      <c r="BY203" s="3"/>
    </row>
    <row r="204" spans="1:77" ht="41.45" customHeight="1">
      <c r="A204" s="64" t="s">
        <v>354</v>
      </c>
      <c r="C204" s="65"/>
      <c r="D204" s="65" t="s">
        <v>64</v>
      </c>
      <c r="E204" s="66">
        <v>225.07164885284908</v>
      </c>
      <c r="F204" s="68">
        <v>99.85665699507757</v>
      </c>
      <c r="G204" s="100" t="s">
        <v>1137</v>
      </c>
      <c r="H204" s="65"/>
      <c r="I204" s="69" t="s">
        <v>354</v>
      </c>
      <c r="J204" s="70"/>
      <c r="K204" s="70"/>
      <c r="L204" s="69" t="s">
        <v>3818</v>
      </c>
      <c r="M204" s="73">
        <v>48.77144544047931</v>
      </c>
      <c r="N204" s="74">
        <v>5477.03515625</v>
      </c>
      <c r="O204" s="74">
        <v>5258.2978515625</v>
      </c>
      <c r="P204" s="75"/>
      <c r="Q204" s="76"/>
      <c r="R204" s="76"/>
      <c r="S204" s="86"/>
      <c r="T204" s="48">
        <v>4</v>
      </c>
      <c r="U204" s="48">
        <v>1</v>
      </c>
      <c r="V204" s="49">
        <v>6</v>
      </c>
      <c r="W204" s="49">
        <v>0.333333</v>
      </c>
      <c r="X204" s="49">
        <v>0</v>
      </c>
      <c r="Y204" s="49">
        <v>2.167935</v>
      </c>
      <c r="Z204" s="49">
        <v>0</v>
      </c>
      <c r="AA204" s="49">
        <v>0</v>
      </c>
      <c r="AB204" s="71">
        <v>204</v>
      </c>
      <c r="AC204" s="71"/>
      <c r="AD204" s="72"/>
      <c r="AE204" s="78" t="s">
        <v>2102</v>
      </c>
      <c r="AF204" s="78">
        <v>8798</v>
      </c>
      <c r="AG204" s="78">
        <v>286080</v>
      </c>
      <c r="AH204" s="78">
        <v>122708</v>
      </c>
      <c r="AI204" s="78">
        <v>310</v>
      </c>
      <c r="AJ204" s="78"/>
      <c r="AK204" s="78" t="s">
        <v>2393</v>
      </c>
      <c r="AL204" s="78" t="s">
        <v>2627</v>
      </c>
      <c r="AM204" s="83" t="s">
        <v>2810</v>
      </c>
      <c r="AN204" s="78"/>
      <c r="AO204" s="80">
        <v>39479.75478009259</v>
      </c>
      <c r="AP204" s="83" t="s">
        <v>3055</v>
      </c>
      <c r="AQ204" s="78" t="b">
        <v>0</v>
      </c>
      <c r="AR204" s="78" t="b">
        <v>0</v>
      </c>
      <c r="AS204" s="78" t="b">
        <v>0</v>
      </c>
      <c r="AT204" s="78" t="s">
        <v>1797</v>
      </c>
      <c r="AU204" s="78">
        <v>2248</v>
      </c>
      <c r="AV204" s="83" t="s">
        <v>3158</v>
      </c>
      <c r="AW204" s="78" t="b">
        <v>1</v>
      </c>
      <c r="AX204" s="78" t="s">
        <v>3300</v>
      </c>
      <c r="AY204" s="83" t="s">
        <v>3502</v>
      </c>
      <c r="AZ204" s="78" t="s">
        <v>66</v>
      </c>
      <c r="BA204" s="78" t="str">
        <f>REPLACE(INDEX(GroupVertices[Group],MATCH(Vertices[[#This Row],[Vertex]],GroupVertices[Vertex],0)),1,1,"")</f>
        <v>16</v>
      </c>
      <c r="BB204" s="48" t="s">
        <v>816</v>
      </c>
      <c r="BC204" s="48" t="s">
        <v>816</v>
      </c>
      <c r="BD204" s="48" t="s">
        <v>901</v>
      </c>
      <c r="BE204" s="48" t="s">
        <v>901</v>
      </c>
      <c r="BF204" s="48"/>
      <c r="BG204" s="48"/>
      <c r="BH204" s="121" t="s">
        <v>4656</v>
      </c>
      <c r="BI204" s="121" t="s">
        <v>4656</v>
      </c>
      <c r="BJ204" s="121" t="s">
        <v>4366</v>
      </c>
      <c r="BK204" s="121" t="s">
        <v>4366</v>
      </c>
      <c r="BL204" s="121">
        <v>0</v>
      </c>
      <c r="BM204" s="124">
        <v>0</v>
      </c>
      <c r="BN204" s="121">
        <v>1</v>
      </c>
      <c r="BO204" s="124">
        <v>11.11111111111111</v>
      </c>
      <c r="BP204" s="121">
        <v>0</v>
      </c>
      <c r="BQ204" s="124">
        <v>0</v>
      </c>
      <c r="BR204" s="121">
        <v>8</v>
      </c>
      <c r="BS204" s="124">
        <v>88.88888888888889</v>
      </c>
      <c r="BT204" s="121">
        <v>9</v>
      </c>
      <c r="BU204" s="2"/>
      <c r="BV204" s="3"/>
      <c r="BW204" s="3"/>
      <c r="BX204" s="3"/>
      <c r="BY204" s="3"/>
    </row>
    <row r="205" spans="1:77" ht="41.45" customHeight="1">
      <c r="A205" s="64" t="s">
        <v>353</v>
      </c>
      <c r="C205" s="65"/>
      <c r="D205" s="65" t="s">
        <v>64</v>
      </c>
      <c r="E205" s="66">
        <v>162.02513350497318</v>
      </c>
      <c r="F205" s="68">
        <v>99.99994287905592</v>
      </c>
      <c r="G205" s="100" t="s">
        <v>1136</v>
      </c>
      <c r="H205" s="65"/>
      <c r="I205" s="69" t="s">
        <v>353</v>
      </c>
      <c r="J205" s="70"/>
      <c r="K205" s="70"/>
      <c r="L205" s="69" t="s">
        <v>3819</v>
      </c>
      <c r="M205" s="73">
        <v>1.019036506630038</v>
      </c>
      <c r="N205" s="74">
        <v>5243.14013671875</v>
      </c>
      <c r="O205" s="74">
        <v>5987.63623046875</v>
      </c>
      <c r="P205" s="75"/>
      <c r="Q205" s="76"/>
      <c r="R205" s="76"/>
      <c r="S205" s="86"/>
      <c r="T205" s="48">
        <v>0</v>
      </c>
      <c r="U205" s="48">
        <v>1</v>
      </c>
      <c r="V205" s="49">
        <v>0</v>
      </c>
      <c r="W205" s="49">
        <v>0.2</v>
      </c>
      <c r="X205" s="49">
        <v>0</v>
      </c>
      <c r="Y205" s="49">
        <v>0.610686</v>
      </c>
      <c r="Z205" s="49">
        <v>0</v>
      </c>
      <c r="AA205" s="49">
        <v>0</v>
      </c>
      <c r="AB205" s="71">
        <v>205</v>
      </c>
      <c r="AC205" s="71"/>
      <c r="AD205" s="72"/>
      <c r="AE205" s="78" t="s">
        <v>2103</v>
      </c>
      <c r="AF205" s="78">
        <v>335</v>
      </c>
      <c r="AG205" s="78">
        <v>115</v>
      </c>
      <c r="AH205" s="78">
        <v>5913</v>
      </c>
      <c r="AI205" s="78">
        <v>4281</v>
      </c>
      <c r="AJ205" s="78"/>
      <c r="AK205" s="78" t="s">
        <v>2394</v>
      </c>
      <c r="AL205" s="78"/>
      <c r="AM205" s="78"/>
      <c r="AN205" s="78"/>
      <c r="AO205" s="80">
        <v>39742.37417824074</v>
      </c>
      <c r="AP205" s="83" t="s">
        <v>3056</v>
      </c>
      <c r="AQ205" s="78" t="b">
        <v>0</v>
      </c>
      <c r="AR205" s="78" t="b">
        <v>0</v>
      </c>
      <c r="AS205" s="78" t="b">
        <v>1</v>
      </c>
      <c r="AT205" s="78" t="s">
        <v>1797</v>
      </c>
      <c r="AU205" s="78">
        <v>3</v>
      </c>
      <c r="AV205" s="83" t="s">
        <v>3166</v>
      </c>
      <c r="AW205" s="78" t="b">
        <v>0</v>
      </c>
      <c r="AX205" s="78" t="s">
        <v>3300</v>
      </c>
      <c r="AY205" s="83" t="s">
        <v>3503</v>
      </c>
      <c r="AZ205" s="78" t="s">
        <v>66</v>
      </c>
      <c r="BA205" s="78" t="str">
        <f>REPLACE(INDEX(GroupVertices[Group],MATCH(Vertices[[#This Row],[Vertex]],GroupVertices[Vertex],0)),1,1,"")</f>
        <v>16</v>
      </c>
      <c r="BB205" s="48" t="s">
        <v>816</v>
      </c>
      <c r="BC205" s="48" t="s">
        <v>816</v>
      </c>
      <c r="BD205" s="48" t="s">
        <v>901</v>
      </c>
      <c r="BE205" s="48" t="s">
        <v>901</v>
      </c>
      <c r="BF205" s="48"/>
      <c r="BG205" s="48"/>
      <c r="BH205" s="121" t="s">
        <v>4659</v>
      </c>
      <c r="BI205" s="121" t="s">
        <v>4659</v>
      </c>
      <c r="BJ205" s="121" t="s">
        <v>4852</v>
      </c>
      <c r="BK205" s="121" t="s">
        <v>4852</v>
      </c>
      <c r="BL205" s="121">
        <v>0</v>
      </c>
      <c r="BM205" s="124">
        <v>0</v>
      </c>
      <c r="BN205" s="121">
        <v>1</v>
      </c>
      <c r="BO205" s="124">
        <v>9.090909090909092</v>
      </c>
      <c r="BP205" s="121">
        <v>0</v>
      </c>
      <c r="BQ205" s="124">
        <v>0</v>
      </c>
      <c r="BR205" s="121">
        <v>10</v>
      </c>
      <c r="BS205" s="124">
        <v>90.9090909090909</v>
      </c>
      <c r="BT205" s="121">
        <v>11</v>
      </c>
      <c r="BU205" s="2"/>
      <c r="BV205" s="3"/>
      <c r="BW205" s="3"/>
      <c r="BX205" s="3"/>
      <c r="BY205" s="3"/>
    </row>
    <row r="206" spans="1:77" ht="41.45" customHeight="1">
      <c r="A206" s="64" t="s">
        <v>355</v>
      </c>
      <c r="C206" s="65"/>
      <c r="D206" s="65" t="s">
        <v>64</v>
      </c>
      <c r="E206" s="66">
        <v>162.0412277669297</v>
      </c>
      <c r="F206" s="68">
        <v>99.99990630160927</v>
      </c>
      <c r="G206" s="100" t="s">
        <v>1138</v>
      </c>
      <c r="H206" s="65"/>
      <c r="I206" s="69" t="s">
        <v>355</v>
      </c>
      <c r="J206" s="70"/>
      <c r="K206" s="70"/>
      <c r="L206" s="69" t="s">
        <v>3820</v>
      </c>
      <c r="M206" s="73">
        <v>1.0312265503492728</v>
      </c>
      <c r="N206" s="74">
        <v>5477.03515625</v>
      </c>
      <c r="O206" s="74">
        <v>5987.63623046875</v>
      </c>
      <c r="P206" s="75"/>
      <c r="Q206" s="76"/>
      <c r="R206" s="76"/>
      <c r="S206" s="86"/>
      <c r="T206" s="48">
        <v>0</v>
      </c>
      <c r="U206" s="48">
        <v>1</v>
      </c>
      <c r="V206" s="49">
        <v>0</v>
      </c>
      <c r="W206" s="49">
        <v>0.2</v>
      </c>
      <c r="X206" s="49">
        <v>0</v>
      </c>
      <c r="Y206" s="49">
        <v>0.610686</v>
      </c>
      <c r="Z206" s="49">
        <v>0</v>
      </c>
      <c r="AA206" s="49">
        <v>0</v>
      </c>
      <c r="AB206" s="71">
        <v>206</v>
      </c>
      <c r="AC206" s="71"/>
      <c r="AD206" s="72"/>
      <c r="AE206" s="78" t="s">
        <v>2104</v>
      </c>
      <c r="AF206" s="78">
        <v>5002</v>
      </c>
      <c r="AG206" s="78">
        <v>188</v>
      </c>
      <c r="AH206" s="78">
        <v>6559</v>
      </c>
      <c r="AI206" s="78">
        <v>454</v>
      </c>
      <c r="AJ206" s="78"/>
      <c r="AK206" s="78" t="s">
        <v>2395</v>
      </c>
      <c r="AL206" s="78"/>
      <c r="AM206" s="78"/>
      <c r="AN206" s="78"/>
      <c r="AO206" s="80">
        <v>41466.92208333333</v>
      </c>
      <c r="AP206" s="83" t="s">
        <v>3057</v>
      </c>
      <c r="AQ206" s="78" t="b">
        <v>1</v>
      </c>
      <c r="AR206" s="78" t="b">
        <v>0</v>
      </c>
      <c r="AS206" s="78" t="b">
        <v>0</v>
      </c>
      <c r="AT206" s="78" t="s">
        <v>1797</v>
      </c>
      <c r="AU206" s="78">
        <v>14</v>
      </c>
      <c r="AV206" s="83" t="s">
        <v>3158</v>
      </c>
      <c r="AW206" s="78" t="b">
        <v>0</v>
      </c>
      <c r="AX206" s="78" t="s">
        <v>3300</v>
      </c>
      <c r="AY206" s="83" t="s">
        <v>3504</v>
      </c>
      <c r="AZ206" s="78" t="s">
        <v>66</v>
      </c>
      <c r="BA206" s="78" t="str">
        <f>REPLACE(INDEX(GroupVertices[Group],MATCH(Vertices[[#This Row],[Vertex]],GroupVertices[Vertex],0)),1,1,"")</f>
        <v>16</v>
      </c>
      <c r="BB206" s="48" t="s">
        <v>816</v>
      </c>
      <c r="BC206" s="48" t="s">
        <v>816</v>
      </c>
      <c r="BD206" s="48" t="s">
        <v>901</v>
      </c>
      <c r="BE206" s="48" t="s">
        <v>901</v>
      </c>
      <c r="BF206" s="48"/>
      <c r="BG206" s="48"/>
      <c r="BH206" s="121" t="s">
        <v>4659</v>
      </c>
      <c r="BI206" s="121" t="s">
        <v>4659</v>
      </c>
      <c r="BJ206" s="121" t="s">
        <v>4852</v>
      </c>
      <c r="BK206" s="121" t="s">
        <v>4852</v>
      </c>
      <c r="BL206" s="121">
        <v>0</v>
      </c>
      <c r="BM206" s="124">
        <v>0</v>
      </c>
      <c r="BN206" s="121">
        <v>1</v>
      </c>
      <c r="BO206" s="124">
        <v>9.090909090909092</v>
      </c>
      <c r="BP206" s="121">
        <v>0</v>
      </c>
      <c r="BQ206" s="124">
        <v>0</v>
      </c>
      <c r="BR206" s="121">
        <v>10</v>
      </c>
      <c r="BS206" s="124">
        <v>90.9090909090909</v>
      </c>
      <c r="BT206" s="121">
        <v>11</v>
      </c>
      <c r="BU206" s="2"/>
      <c r="BV206" s="3"/>
      <c r="BW206" s="3"/>
      <c r="BX206" s="3"/>
      <c r="BY206" s="3"/>
    </row>
    <row r="207" spans="1:77" ht="41.45" customHeight="1">
      <c r="A207" s="64" t="s">
        <v>356</v>
      </c>
      <c r="C207" s="65"/>
      <c r="D207" s="65" t="s">
        <v>64</v>
      </c>
      <c r="E207" s="66">
        <v>162.3117436494043</v>
      </c>
      <c r="F207" s="68">
        <v>99.99929149986906</v>
      </c>
      <c r="G207" s="100" t="s">
        <v>1139</v>
      </c>
      <c r="H207" s="65"/>
      <c r="I207" s="69" t="s">
        <v>356</v>
      </c>
      <c r="J207" s="70"/>
      <c r="K207" s="70"/>
      <c r="L207" s="69" t="s">
        <v>3821</v>
      </c>
      <c r="M207" s="73">
        <v>1.2361194769725765</v>
      </c>
      <c r="N207" s="74">
        <v>9713.12890625</v>
      </c>
      <c r="O207" s="74">
        <v>661.6985473632812</v>
      </c>
      <c r="P207" s="75"/>
      <c r="Q207" s="76"/>
      <c r="R207" s="76"/>
      <c r="S207" s="86"/>
      <c r="T207" s="48">
        <v>0</v>
      </c>
      <c r="U207" s="48">
        <v>1</v>
      </c>
      <c r="V207" s="49">
        <v>0</v>
      </c>
      <c r="W207" s="49">
        <v>1</v>
      </c>
      <c r="X207" s="49">
        <v>0</v>
      </c>
      <c r="Y207" s="49">
        <v>0.999998</v>
      </c>
      <c r="Z207" s="49">
        <v>0</v>
      </c>
      <c r="AA207" s="49">
        <v>0</v>
      </c>
      <c r="AB207" s="71">
        <v>207</v>
      </c>
      <c r="AC207" s="71"/>
      <c r="AD207" s="72"/>
      <c r="AE207" s="78" t="s">
        <v>2105</v>
      </c>
      <c r="AF207" s="78">
        <v>1871</v>
      </c>
      <c r="AG207" s="78">
        <v>1415</v>
      </c>
      <c r="AH207" s="78">
        <v>5501</v>
      </c>
      <c r="AI207" s="78">
        <v>1464</v>
      </c>
      <c r="AJ207" s="78"/>
      <c r="AK207" s="78" t="s">
        <v>2396</v>
      </c>
      <c r="AL207" s="78" t="s">
        <v>2628</v>
      </c>
      <c r="AM207" s="83" t="s">
        <v>2811</v>
      </c>
      <c r="AN207" s="78"/>
      <c r="AO207" s="80">
        <v>40638.64407407407</v>
      </c>
      <c r="AP207" s="83" t="s">
        <v>3058</v>
      </c>
      <c r="AQ207" s="78" t="b">
        <v>0</v>
      </c>
      <c r="AR207" s="78" t="b">
        <v>0</v>
      </c>
      <c r="AS207" s="78" t="b">
        <v>1</v>
      </c>
      <c r="AT207" s="78" t="s">
        <v>1797</v>
      </c>
      <c r="AU207" s="78">
        <v>45</v>
      </c>
      <c r="AV207" s="83" t="s">
        <v>3160</v>
      </c>
      <c r="AW207" s="78" t="b">
        <v>1</v>
      </c>
      <c r="AX207" s="78" t="s">
        <v>3300</v>
      </c>
      <c r="AY207" s="83" t="s">
        <v>3505</v>
      </c>
      <c r="AZ207" s="78" t="s">
        <v>66</v>
      </c>
      <c r="BA207" s="78" t="str">
        <f>REPLACE(INDEX(GroupVertices[Group],MATCH(Vertices[[#This Row],[Vertex]],GroupVertices[Vertex],0)),1,1,"")</f>
        <v>49</v>
      </c>
      <c r="BB207" s="48" t="s">
        <v>817</v>
      </c>
      <c r="BC207" s="48" t="s">
        <v>817</v>
      </c>
      <c r="BD207" s="48" t="s">
        <v>902</v>
      </c>
      <c r="BE207" s="48" t="s">
        <v>902</v>
      </c>
      <c r="BF207" s="48"/>
      <c r="BG207" s="48"/>
      <c r="BH207" s="121" t="s">
        <v>4660</v>
      </c>
      <c r="BI207" s="121" t="s">
        <v>4660</v>
      </c>
      <c r="BJ207" s="121" t="s">
        <v>4853</v>
      </c>
      <c r="BK207" s="121" t="s">
        <v>4853</v>
      </c>
      <c r="BL207" s="121">
        <v>0</v>
      </c>
      <c r="BM207" s="124">
        <v>0</v>
      </c>
      <c r="BN207" s="121">
        <v>1</v>
      </c>
      <c r="BO207" s="124">
        <v>12.5</v>
      </c>
      <c r="BP207" s="121">
        <v>0</v>
      </c>
      <c r="BQ207" s="124">
        <v>0</v>
      </c>
      <c r="BR207" s="121">
        <v>7</v>
      </c>
      <c r="BS207" s="124">
        <v>87.5</v>
      </c>
      <c r="BT207" s="121">
        <v>8</v>
      </c>
      <c r="BU207" s="2"/>
      <c r="BV207" s="3"/>
      <c r="BW207" s="3"/>
      <c r="BX207" s="3"/>
      <c r="BY207" s="3"/>
    </row>
    <row r="208" spans="1:77" ht="41.45" customHeight="1">
      <c r="A208" s="64" t="s">
        <v>494</v>
      </c>
      <c r="C208" s="65"/>
      <c r="D208" s="65" t="s">
        <v>64</v>
      </c>
      <c r="E208" s="66">
        <v>162.28969671521727</v>
      </c>
      <c r="F208" s="68">
        <v>99.99934160596035</v>
      </c>
      <c r="G208" s="100" t="s">
        <v>3254</v>
      </c>
      <c r="H208" s="65"/>
      <c r="I208" s="69" t="s">
        <v>494</v>
      </c>
      <c r="J208" s="70"/>
      <c r="K208" s="70"/>
      <c r="L208" s="69" t="s">
        <v>3822</v>
      </c>
      <c r="M208" s="73">
        <v>1.2194207869462275</v>
      </c>
      <c r="N208" s="74">
        <v>9713.12890625</v>
      </c>
      <c r="O208" s="74">
        <v>1279.2838134765625</v>
      </c>
      <c r="P208" s="75"/>
      <c r="Q208" s="76"/>
      <c r="R208" s="76"/>
      <c r="S208" s="86"/>
      <c r="T208" s="48">
        <v>1</v>
      </c>
      <c r="U208" s="48">
        <v>0</v>
      </c>
      <c r="V208" s="49">
        <v>0</v>
      </c>
      <c r="W208" s="49">
        <v>1</v>
      </c>
      <c r="X208" s="49">
        <v>0</v>
      </c>
      <c r="Y208" s="49">
        <v>0.999998</v>
      </c>
      <c r="Z208" s="49">
        <v>0</v>
      </c>
      <c r="AA208" s="49">
        <v>0</v>
      </c>
      <c r="AB208" s="71">
        <v>208</v>
      </c>
      <c r="AC208" s="71"/>
      <c r="AD208" s="72"/>
      <c r="AE208" s="78" t="s">
        <v>2106</v>
      </c>
      <c r="AF208" s="78">
        <v>76</v>
      </c>
      <c r="AG208" s="78">
        <v>1315</v>
      </c>
      <c r="AH208" s="78">
        <v>7096</v>
      </c>
      <c r="AI208" s="78">
        <v>14</v>
      </c>
      <c r="AJ208" s="78"/>
      <c r="AK208" s="78" t="s">
        <v>2397</v>
      </c>
      <c r="AL208" s="78"/>
      <c r="AM208" s="83" t="s">
        <v>2812</v>
      </c>
      <c r="AN208" s="78"/>
      <c r="AO208" s="80">
        <v>41106.87815972222</v>
      </c>
      <c r="AP208" s="83" t="s">
        <v>3059</v>
      </c>
      <c r="AQ208" s="78" t="b">
        <v>0</v>
      </c>
      <c r="AR208" s="78" t="b">
        <v>0</v>
      </c>
      <c r="AS208" s="78" t="b">
        <v>1</v>
      </c>
      <c r="AT208" s="78" t="s">
        <v>1797</v>
      </c>
      <c r="AU208" s="78">
        <v>7</v>
      </c>
      <c r="AV208" s="83" t="s">
        <v>3164</v>
      </c>
      <c r="AW208" s="78" t="b">
        <v>0</v>
      </c>
      <c r="AX208" s="78" t="s">
        <v>3300</v>
      </c>
      <c r="AY208" s="83" t="s">
        <v>3506</v>
      </c>
      <c r="AZ208" s="78" t="s">
        <v>65</v>
      </c>
      <c r="BA208" s="78" t="str">
        <f>REPLACE(INDEX(GroupVertices[Group],MATCH(Vertices[[#This Row],[Vertex]],GroupVertices[Vertex],0)),1,1,"")</f>
        <v>49</v>
      </c>
      <c r="BB208" s="48"/>
      <c r="BC208" s="48"/>
      <c r="BD208" s="48"/>
      <c r="BE208" s="48"/>
      <c r="BF208" s="48"/>
      <c r="BG208" s="48"/>
      <c r="BH208" s="48"/>
      <c r="BI208" s="48"/>
      <c r="BJ208" s="48"/>
      <c r="BK208" s="48"/>
      <c r="BL208" s="48"/>
      <c r="BM208" s="49"/>
      <c r="BN208" s="48"/>
      <c r="BO208" s="49"/>
      <c r="BP208" s="48"/>
      <c r="BQ208" s="49"/>
      <c r="BR208" s="48"/>
      <c r="BS208" s="49"/>
      <c r="BT208" s="48"/>
      <c r="BU208" s="2"/>
      <c r="BV208" s="3"/>
      <c r="BW208" s="3"/>
      <c r="BX208" s="3"/>
      <c r="BY208" s="3"/>
    </row>
    <row r="209" spans="1:77" ht="41.45" customHeight="1">
      <c r="A209" s="64" t="s">
        <v>357</v>
      </c>
      <c r="C209" s="65"/>
      <c r="D209" s="65" t="s">
        <v>64</v>
      </c>
      <c r="E209" s="66">
        <v>162.0273381983919</v>
      </c>
      <c r="F209" s="68">
        <v>99.99993786844679</v>
      </c>
      <c r="G209" s="100" t="s">
        <v>1140</v>
      </c>
      <c r="H209" s="65"/>
      <c r="I209" s="69" t="s">
        <v>357</v>
      </c>
      <c r="J209" s="70"/>
      <c r="K209" s="70"/>
      <c r="L209" s="69" t="s">
        <v>3823</v>
      </c>
      <c r="M209" s="73">
        <v>1.0207063756326729</v>
      </c>
      <c r="N209" s="74">
        <v>4373.69384765625</v>
      </c>
      <c r="O209" s="74">
        <v>1448.1728515625</v>
      </c>
      <c r="P209" s="75"/>
      <c r="Q209" s="76"/>
      <c r="R209" s="76"/>
      <c r="S209" s="86"/>
      <c r="T209" s="48">
        <v>1</v>
      </c>
      <c r="U209" s="48">
        <v>1</v>
      </c>
      <c r="V209" s="49">
        <v>8</v>
      </c>
      <c r="W209" s="49">
        <v>0.125</v>
      </c>
      <c r="X209" s="49">
        <v>0</v>
      </c>
      <c r="Y209" s="49">
        <v>1.059725</v>
      </c>
      <c r="Z209" s="49">
        <v>0</v>
      </c>
      <c r="AA209" s="49">
        <v>0</v>
      </c>
      <c r="AB209" s="71">
        <v>209</v>
      </c>
      <c r="AC209" s="71"/>
      <c r="AD209" s="72"/>
      <c r="AE209" s="78" t="s">
        <v>2107</v>
      </c>
      <c r="AF209" s="78">
        <v>419</v>
      </c>
      <c r="AG209" s="78">
        <v>125</v>
      </c>
      <c r="AH209" s="78">
        <v>1771</v>
      </c>
      <c r="AI209" s="78">
        <v>113</v>
      </c>
      <c r="AJ209" s="78"/>
      <c r="AK209" s="78" t="s">
        <v>2398</v>
      </c>
      <c r="AL209" s="78" t="s">
        <v>2629</v>
      </c>
      <c r="AM209" s="78"/>
      <c r="AN209" s="78"/>
      <c r="AO209" s="80">
        <v>40610.65619212963</v>
      </c>
      <c r="AP209" s="78"/>
      <c r="AQ209" s="78" t="b">
        <v>1</v>
      </c>
      <c r="AR209" s="78" t="b">
        <v>0</v>
      </c>
      <c r="AS209" s="78" t="b">
        <v>1</v>
      </c>
      <c r="AT209" s="78" t="s">
        <v>1797</v>
      </c>
      <c r="AU209" s="78">
        <v>1</v>
      </c>
      <c r="AV209" s="83" t="s">
        <v>3158</v>
      </c>
      <c r="AW209" s="78" t="b">
        <v>0</v>
      </c>
      <c r="AX209" s="78" t="s">
        <v>3300</v>
      </c>
      <c r="AY209" s="83" t="s">
        <v>3507</v>
      </c>
      <c r="AZ209" s="78" t="s">
        <v>66</v>
      </c>
      <c r="BA209" s="78" t="str">
        <f>REPLACE(INDEX(GroupVertices[Group],MATCH(Vertices[[#This Row],[Vertex]],GroupVertices[Vertex],0)),1,1,"")</f>
        <v>8</v>
      </c>
      <c r="BB209" s="48"/>
      <c r="BC209" s="48"/>
      <c r="BD209" s="48"/>
      <c r="BE209" s="48"/>
      <c r="BF209" s="48" t="s">
        <v>948</v>
      </c>
      <c r="BG209" s="48" t="s">
        <v>948</v>
      </c>
      <c r="BH209" s="121" t="s">
        <v>4661</v>
      </c>
      <c r="BI209" s="121" t="s">
        <v>4661</v>
      </c>
      <c r="BJ209" s="121" t="s">
        <v>4854</v>
      </c>
      <c r="BK209" s="121" t="s">
        <v>4854</v>
      </c>
      <c r="BL209" s="121">
        <v>0</v>
      </c>
      <c r="BM209" s="124">
        <v>0</v>
      </c>
      <c r="BN209" s="121">
        <v>1</v>
      </c>
      <c r="BO209" s="124">
        <v>4.3478260869565215</v>
      </c>
      <c r="BP209" s="121">
        <v>0</v>
      </c>
      <c r="BQ209" s="124">
        <v>0</v>
      </c>
      <c r="BR209" s="121">
        <v>22</v>
      </c>
      <c r="BS209" s="124">
        <v>95.65217391304348</v>
      </c>
      <c r="BT209" s="121">
        <v>23</v>
      </c>
      <c r="BU209" s="2"/>
      <c r="BV209" s="3"/>
      <c r="BW209" s="3"/>
      <c r="BX209" s="3"/>
      <c r="BY209" s="3"/>
    </row>
    <row r="210" spans="1:77" ht="41.45" customHeight="1">
      <c r="A210" s="64" t="s">
        <v>358</v>
      </c>
      <c r="C210" s="65"/>
      <c r="D210" s="65" t="s">
        <v>64</v>
      </c>
      <c r="E210" s="66">
        <v>162.26566555695345</v>
      </c>
      <c r="F210" s="68">
        <v>99.99939622159987</v>
      </c>
      <c r="G210" s="100" t="s">
        <v>1141</v>
      </c>
      <c r="H210" s="65"/>
      <c r="I210" s="69" t="s">
        <v>358</v>
      </c>
      <c r="J210" s="70"/>
      <c r="K210" s="70"/>
      <c r="L210" s="69" t="s">
        <v>3824</v>
      </c>
      <c r="M210" s="73">
        <v>1.201219214817507</v>
      </c>
      <c r="N210" s="74">
        <v>4197.111328125</v>
      </c>
      <c r="O210" s="74">
        <v>1929.2188720703125</v>
      </c>
      <c r="P210" s="75"/>
      <c r="Q210" s="76"/>
      <c r="R210" s="76"/>
      <c r="S210" s="86"/>
      <c r="T210" s="48">
        <v>0</v>
      </c>
      <c r="U210" s="48">
        <v>1</v>
      </c>
      <c r="V210" s="49">
        <v>0</v>
      </c>
      <c r="W210" s="49">
        <v>0.083333</v>
      </c>
      <c r="X210" s="49">
        <v>0</v>
      </c>
      <c r="Y210" s="49">
        <v>0.600383</v>
      </c>
      <c r="Z210" s="49">
        <v>0</v>
      </c>
      <c r="AA210" s="49">
        <v>0</v>
      </c>
      <c r="AB210" s="71">
        <v>210</v>
      </c>
      <c r="AC210" s="71"/>
      <c r="AD210" s="72"/>
      <c r="AE210" s="78" t="s">
        <v>2108</v>
      </c>
      <c r="AF210" s="78">
        <v>4748</v>
      </c>
      <c r="AG210" s="78">
        <v>1206</v>
      </c>
      <c r="AH210" s="78">
        <v>8727</v>
      </c>
      <c r="AI210" s="78">
        <v>4120</v>
      </c>
      <c r="AJ210" s="78"/>
      <c r="AK210" s="78" t="s">
        <v>2399</v>
      </c>
      <c r="AL210" s="78" t="s">
        <v>2630</v>
      </c>
      <c r="AM210" s="83" t="s">
        <v>2813</v>
      </c>
      <c r="AN210" s="78"/>
      <c r="AO210" s="80">
        <v>40773.79108796296</v>
      </c>
      <c r="AP210" s="83" t="s">
        <v>3060</v>
      </c>
      <c r="AQ210" s="78" t="b">
        <v>0</v>
      </c>
      <c r="AR210" s="78" t="b">
        <v>0</v>
      </c>
      <c r="AS210" s="78" t="b">
        <v>1</v>
      </c>
      <c r="AT210" s="78" t="s">
        <v>1797</v>
      </c>
      <c r="AU210" s="78">
        <v>24</v>
      </c>
      <c r="AV210" s="83" t="s">
        <v>3163</v>
      </c>
      <c r="AW210" s="78" t="b">
        <v>0</v>
      </c>
      <c r="AX210" s="78" t="s">
        <v>3300</v>
      </c>
      <c r="AY210" s="83" t="s">
        <v>3508</v>
      </c>
      <c r="AZ210" s="78" t="s">
        <v>66</v>
      </c>
      <c r="BA210" s="78" t="str">
        <f>REPLACE(INDEX(GroupVertices[Group],MATCH(Vertices[[#This Row],[Vertex]],GroupVertices[Vertex],0)),1,1,"")</f>
        <v>8</v>
      </c>
      <c r="BB210" s="48"/>
      <c r="BC210" s="48"/>
      <c r="BD210" s="48"/>
      <c r="BE210" s="48"/>
      <c r="BF210" s="48"/>
      <c r="BG210" s="48"/>
      <c r="BH210" s="121" t="s">
        <v>4662</v>
      </c>
      <c r="BI210" s="121" t="s">
        <v>4662</v>
      </c>
      <c r="BJ210" s="121" t="s">
        <v>4855</v>
      </c>
      <c r="BK210" s="121" t="s">
        <v>4855</v>
      </c>
      <c r="BL210" s="121">
        <v>0</v>
      </c>
      <c r="BM210" s="124">
        <v>0</v>
      </c>
      <c r="BN210" s="121">
        <v>1</v>
      </c>
      <c r="BO210" s="124">
        <v>5</v>
      </c>
      <c r="BP210" s="121">
        <v>0</v>
      </c>
      <c r="BQ210" s="124">
        <v>0</v>
      </c>
      <c r="BR210" s="121">
        <v>19</v>
      </c>
      <c r="BS210" s="124">
        <v>95</v>
      </c>
      <c r="BT210" s="121">
        <v>20</v>
      </c>
      <c r="BU210" s="2"/>
      <c r="BV210" s="3"/>
      <c r="BW210" s="3"/>
      <c r="BX210" s="3"/>
      <c r="BY210" s="3"/>
    </row>
    <row r="211" spans="1:77" ht="41.45" customHeight="1">
      <c r="A211" s="64" t="s">
        <v>359</v>
      </c>
      <c r="C211" s="65"/>
      <c r="D211" s="65" t="s">
        <v>64</v>
      </c>
      <c r="E211" s="66">
        <v>162.21539854700706</v>
      </c>
      <c r="F211" s="68">
        <v>99.99951046348802</v>
      </c>
      <c r="G211" s="100" t="s">
        <v>1142</v>
      </c>
      <c r="H211" s="65"/>
      <c r="I211" s="69" t="s">
        <v>359</v>
      </c>
      <c r="J211" s="70"/>
      <c r="K211" s="70"/>
      <c r="L211" s="69" t="s">
        <v>3825</v>
      </c>
      <c r="M211" s="73">
        <v>1.163146201557431</v>
      </c>
      <c r="N211" s="74">
        <v>778.2568969726562</v>
      </c>
      <c r="O211" s="74">
        <v>6128.798828125</v>
      </c>
      <c r="P211" s="75"/>
      <c r="Q211" s="76"/>
      <c r="R211" s="76"/>
      <c r="S211" s="86"/>
      <c r="T211" s="48">
        <v>1</v>
      </c>
      <c r="U211" s="48">
        <v>1</v>
      </c>
      <c r="V211" s="49">
        <v>0</v>
      </c>
      <c r="W211" s="49">
        <v>0</v>
      </c>
      <c r="X211" s="49">
        <v>0</v>
      </c>
      <c r="Y211" s="49">
        <v>0.999998</v>
      </c>
      <c r="Z211" s="49">
        <v>0</v>
      </c>
      <c r="AA211" s="49" t="s">
        <v>5414</v>
      </c>
      <c r="AB211" s="71">
        <v>211</v>
      </c>
      <c r="AC211" s="71"/>
      <c r="AD211" s="72"/>
      <c r="AE211" s="78" t="s">
        <v>2109</v>
      </c>
      <c r="AF211" s="78">
        <v>887</v>
      </c>
      <c r="AG211" s="78">
        <v>978</v>
      </c>
      <c r="AH211" s="78">
        <v>3050</v>
      </c>
      <c r="AI211" s="78">
        <v>437</v>
      </c>
      <c r="AJ211" s="78"/>
      <c r="AK211" s="78" t="s">
        <v>2400</v>
      </c>
      <c r="AL211" s="78" t="s">
        <v>2631</v>
      </c>
      <c r="AM211" s="83" t="s">
        <v>2814</v>
      </c>
      <c r="AN211" s="78"/>
      <c r="AO211" s="80">
        <v>40568.895324074074</v>
      </c>
      <c r="AP211" s="83" t="s">
        <v>3061</v>
      </c>
      <c r="AQ211" s="78" t="b">
        <v>0</v>
      </c>
      <c r="AR211" s="78" t="b">
        <v>0</v>
      </c>
      <c r="AS211" s="78" t="b">
        <v>1</v>
      </c>
      <c r="AT211" s="78" t="s">
        <v>1797</v>
      </c>
      <c r="AU211" s="78">
        <v>68</v>
      </c>
      <c r="AV211" s="83" t="s">
        <v>3158</v>
      </c>
      <c r="AW211" s="78" t="b">
        <v>0</v>
      </c>
      <c r="AX211" s="78" t="s">
        <v>3300</v>
      </c>
      <c r="AY211" s="83" t="s">
        <v>3509</v>
      </c>
      <c r="AZ211" s="78" t="s">
        <v>66</v>
      </c>
      <c r="BA211" s="78" t="str">
        <f>REPLACE(INDEX(GroupVertices[Group],MATCH(Vertices[[#This Row],[Vertex]],GroupVertices[Vertex],0)),1,1,"")</f>
        <v>1</v>
      </c>
      <c r="BB211" s="48" t="s">
        <v>818</v>
      </c>
      <c r="BC211" s="48" t="s">
        <v>818</v>
      </c>
      <c r="BD211" s="48" t="s">
        <v>867</v>
      </c>
      <c r="BE211" s="48" t="s">
        <v>867</v>
      </c>
      <c r="BF211" s="48"/>
      <c r="BG211" s="48"/>
      <c r="BH211" s="121" t="s">
        <v>4663</v>
      </c>
      <c r="BI211" s="121" t="s">
        <v>4663</v>
      </c>
      <c r="BJ211" s="121" t="s">
        <v>4856</v>
      </c>
      <c r="BK211" s="121" t="s">
        <v>4856</v>
      </c>
      <c r="BL211" s="121">
        <v>0</v>
      </c>
      <c r="BM211" s="124">
        <v>0</v>
      </c>
      <c r="BN211" s="121">
        <v>1</v>
      </c>
      <c r="BO211" s="124">
        <v>2.857142857142857</v>
      </c>
      <c r="BP211" s="121">
        <v>0</v>
      </c>
      <c r="BQ211" s="124">
        <v>0</v>
      </c>
      <c r="BR211" s="121">
        <v>34</v>
      </c>
      <c r="BS211" s="124">
        <v>97.14285714285714</v>
      </c>
      <c r="BT211" s="121">
        <v>35</v>
      </c>
      <c r="BU211" s="2"/>
      <c r="BV211" s="3"/>
      <c r="BW211" s="3"/>
      <c r="BX211" s="3"/>
      <c r="BY211" s="3"/>
    </row>
    <row r="212" spans="1:77" ht="41.45" customHeight="1">
      <c r="A212" s="64" t="s">
        <v>360</v>
      </c>
      <c r="C212" s="65"/>
      <c r="D212" s="65" t="s">
        <v>64</v>
      </c>
      <c r="E212" s="66">
        <v>162.00022046934188</v>
      </c>
      <c r="F212" s="68">
        <v>99.99999949893909</v>
      </c>
      <c r="G212" s="100" t="s">
        <v>1062</v>
      </c>
      <c r="H212" s="65"/>
      <c r="I212" s="69" t="s">
        <v>360</v>
      </c>
      <c r="J212" s="70"/>
      <c r="K212" s="70"/>
      <c r="L212" s="69" t="s">
        <v>3826</v>
      </c>
      <c r="M212" s="73">
        <v>1.0001669869002634</v>
      </c>
      <c r="N212" s="74">
        <v>778.2568969726562</v>
      </c>
      <c r="O212" s="74">
        <v>9326.33984375</v>
      </c>
      <c r="P212" s="75"/>
      <c r="Q212" s="76"/>
      <c r="R212" s="76"/>
      <c r="S212" s="86"/>
      <c r="T212" s="48">
        <v>1</v>
      </c>
      <c r="U212" s="48">
        <v>1</v>
      </c>
      <c r="V212" s="49">
        <v>0</v>
      </c>
      <c r="W212" s="49">
        <v>0</v>
      </c>
      <c r="X212" s="49">
        <v>0</v>
      </c>
      <c r="Y212" s="49">
        <v>0.999998</v>
      </c>
      <c r="Z212" s="49">
        <v>0</v>
      </c>
      <c r="AA212" s="49" t="s">
        <v>5414</v>
      </c>
      <c r="AB212" s="71">
        <v>212</v>
      </c>
      <c r="AC212" s="71"/>
      <c r="AD212" s="72"/>
      <c r="AE212" s="78" t="s">
        <v>2110</v>
      </c>
      <c r="AF212" s="78">
        <v>6</v>
      </c>
      <c r="AG212" s="78">
        <v>2</v>
      </c>
      <c r="AH212" s="78">
        <v>191</v>
      </c>
      <c r="AI212" s="78">
        <v>1</v>
      </c>
      <c r="AJ212" s="78"/>
      <c r="AK212" s="78"/>
      <c r="AL212" s="78"/>
      <c r="AM212" s="78"/>
      <c r="AN212" s="78"/>
      <c r="AO212" s="80">
        <v>41986.66302083333</v>
      </c>
      <c r="AP212" s="78"/>
      <c r="AQ212" s="78" t="b">
        <v>1</v>
      </c>
      <c r="AR212" s="78" t="b">
        <v>1</v>
      </c>
      <c r="AS212" s="78" t="b">
        <v>0</v>
      </c>
      <c r="AT212" s="78" t="s">
        <v>3154</v>
      </c>
      <c r="AU212" s="78">
        <v>0</v>
      </c>
      <c r="AV212" s="83" t="s">
        <v>3158</v>
      </c>
      <c r="AW212" s="78" t="b">
        <v>0</v>
      </c>
      <c r="AX212" s="78" t="s">
        <v>3300</v>
      </c>
      <c r="AY212" s="83" t="s">
        <v>3510</v>
      </c>
      <c r="AZ212" s="78" t="s">
        <v>66</v>
      </c>
      <c r="BA212" s="78" t="str">
        <f>REPLACE(INDEX(GroupVertices[Group],MATCH(Vertices[[#This Row],[Vertex]],GroupVertices[Vertex],0)),1,1,"")</f>
        <v>1</v>
      </c>
      <c r="BB212" s="48"/>
      <c r="BC212" s="48"/>
      <c r="BD212" s="48"/>
      <c r="BE212" s="48"/>
      <c r="BF212" s="48" t="s">
        <v>950</v>
      </c>
      <c r="BG212" s="48" t="s">
        <v>950</v>
      </c>
      <c r="BH212" s="121" t="s">
        <v>4664</v>
      </c>
      <c r="BI212" s="121" t="s">
        <v>4664</v>
      </c>
      <c r="BJ212" s="121" t="s">
        <v>4857</v>
      </c>
      <c r="BK212" s="121" t="s">
        <v>4857</v>
      </c>
      <c r="BL212" s="121">
        <v>1</v>
      </c>
      <c r="BM212" s="124">
        <v>2.857142857142857</v>
      </c>
      <c r="BN212" s="121">
        <v>2</v>
      </c>
      <c r="BO212" s="124">
        <v>5.714285714285714</v>
      </c>
      <c r="BP212" s="121">
        <v>0</v>
      </c>
      <c r="BQ212" s="124">
        <v>0</v>
      </c>
      <c r="BR212" s="121">
        <v>32</v>
      </c>
      <c r="BS212" s="124">
        <v>91.42857142857143</v>
      </c>
      <c r="BT212" s="121">
        <v>35</v>
      </c>
      <c r="BU212" s="2"/>
      <c r="BV212" s="3"/>
      <c r="BW212" s="3"/>
      <c r="BX212" s="3"/>
      <c r="BY212" s="3"/>
    </row>
    <row r="213" spans="1:77" ht="41.45" customHeight="1">
      <c r="A213" s="64" t="s">
        <v>361</v>
      </c>
      <c r="C213" s="65"/>
      <c r="D213" s="65" t="s">
        <v>64</v>
      </c>
      <c r="E213" s="66">
        <v>162.00727548828172</v>
      </c>
      <c r="F213" s="68">
        <v>99.99998346498987</v>
      </c>
      <c r="G213" s="100" t="s">
        <v>1143</v>
      </c>
      <c r="H213" s="65"/>
      <c r="I213" s="69" t="s">
        <v>361</v>
      </c>
      <c r="J213" s="70"/>
      <c r="K213" s="70"/>
      <c r="L213" s="69" t="s">
        <v>3827</v>
      </c>
      <c r="M213" s="73">
        <v>1.0055105677086953</v>
      </c>
      <c r="N213" s="74">
        <v>1556.0496826171875</v>
      </c>
      <c r="O213" s="74">
        <v>9326.33984375</v>
      </c>
      <c r="P213" s="75"/>
      <c r="Q213" s="76"/>
      <c r="R213" s="76"/>
      <c r="S213" s="86"/>
      <c r="T213" s="48">
        <v>1</v>
      </c>
      <c r="U213" s="48">
        <v>1</v>
      </c>
      <c r="V213" s="49">
        <v>0</v>
      </c>
      <c r="W213" s="49">
        <v>0</v>
      </c>
      <c r="X213" s="49">
        <v>0</v>
      </c>
      <c r="Y213" s="49">
        <v>0.999998</v>
      </c>
      <c r="Z213" s="49">
        <v>0</v>
      </c>
      <c r="AA213" s="49" t="s">
        <v>5414</v>
      </c>
      <c r="AB213" s="71">
        <v>213</v>
      </c>
      <c r="AC213" s="71"/>
      <c r="AD213" s="72"/>
      <c r="AE213" s="78" t="s">
        <v>2111</v>
      </c>
      <c r="AF213" s="78">
        <v>50</v>
      </c>
      <c r="AG213" s="78">
        <v>34</v>
      </c>
      <c r="AH213" s="78">
        <v>270</v>
      </c>
      <c r="AI213" s="78">
        <v>30</v>
      </c>
      <c r="AJ213" s="78"/>
      <c r="AK213" s="78" t="s">
        <v>2401</v>
      </c>
      <c r="AL213" s="78" t="s">
        <v>2632</v>
      </c>
      <c r="AM213" s="83" t="s">
        <v>2815</v>
      </c>
      <c r="AN213" s="78"/>
      <c r="AO213" s="80">
        <v>42961.63722222222</v>
      </c>
      <c r="AP213" s="83" t="s">
        <v>3062</v>
      </c>
      <c r="AQ213" s="78" t="b">
        <v>0</v>
      </c>
      <c r="AR213" s="78" t="b">
        <v>0</v>
      </c>
      <c r="AS213" s="78" t="b">
        <v>0</v>
      </c>
      <c r="AT213" s="78" t="s">
        <v>1797</v>
      </c>
      <c r="AU213" s="78">
        <v>0</v>
      </c>
      <c r="AV213" s="83" t="s">
        <v>3158</v>
      </c>
      <c r="AW213" s="78" t="b">
        <v>0</v>
      </c>
      <c r="AX213" s="78" t="s">
        <v>3300</v>
      </c>
      <c r="AY213" s="83" t="s">
        <v>3511</v>
      </c>
      <c r="AZ213" s="78" t="s">
        <v>66</v>
      </c>
      <c r="BA213" s="78" t="str">
        <f>REPLACE(INDEX(GroupVertices[Group],MATCH(Vertices[[#This Row],[Vertex]],GroupVertices[Vertex],0)),1,1,"")</f>
        <v>1</v>
      </c>
      <c r="BB213" s="48" t="s">
        <v>819</v>
      </c>
      <c r="BC213" s="48" t="s">
        <v>819</v>
      </c>
      <c r="BD213" s="48" t="s">
        <v>903</v>
      </c>
      <c r="BE213" s="48" t="s">
        <v>903</v>
      </c>
      <c r="BF213" s="48"/>
      <c r="BG213" s="48"/>
      <c r="BH213" s="121" t="s">
        <v>4665</v>
      </c>
      <c r="BI213" s="121" t="s">
        <v>4665</v>
      </c>
      <c r="BJ213" s="121" t="s">
        <v>4858</v>
      </c>
      <c r="BK213" s="121" t="s">
        <v>4858</v>
      </c>
      <c r="BL213" s="121">
        <v>1</v>
      </c>
      <c r="BM213" s="124">
        <v>4.166666666666667</v>
      </c>
      <c r="BN213" s="121">
        <v>0</v>
      </c>
      <c r="BO213" s="124">
        <v>0</v>
      </c>
      <c r="BP213" s="121">
        <v>0</v>
      </c>
      <c r="BQ213" s="124">
        <v>0</v>
      </c>
      <c r="BR213" s="121">
        <v>23</v>
      </c>
      <c r="BS213" s="124">
        <v>95.83333333333333</v>
      </c>
      <c r="BT213" s="121">
        <v>24</v>
      </c>
      <c r="BU213" s="2"/>
      <c r="BV213" s="3"/>
      <c r="BW213" s="3"/>
      <c r="BX213" s="3"/>
      <c r="BY213" s="3"/>
    </row>
    <row r="214" spans="1:77" ht="41.45" customHeight="1">
      <c r="A214" s="64" t="s">
        <v>362</v>
      </c>
      <c r="C214" s="65"/>
      <c r="D214" s="65" t="s">
        <v>64</v>
      </c>
      <c r="E214" s="66">
        <v>162.01829895537523</v>
      </c>
      <c r="F214" s="68">
        <v>99.99995841194422</v>
      </c>
      <c r="G214" s="100" t="s">
        <v>1144</v>
      </c>
      <c r="H214" s="65"/>
      <c r="I214" s="69" t="s">
        <v>362</v>
      </c>
      <c r="J214" s="70"/>
      <c r="K214" s="70"/>
      <c r="L214" s="69" t="s">
        <v>3828</v>
      </c>
      <c r="M214" s="73">
        <v>1.0138599127218697</v>
      </c>
      <c r="N214" s="74">
        <v>1556.0496826171875</v>
      </c>
      <c r="O214" s="74">
        <v>8686.83203125</v>
      </c>
      <c r="P214" s="75"/>
      <c r="Q214" s="76"/>
      <c r="R214" s="76"/>
      <c r="S214" s="86"/>
      <c r="T214" s="48">
        <v>1</v>
      </c>
      <c r="U214" s="48">
        <v>1</v>
      </c>
      <c r="V214" s="49">
        <v>0</v>
      </c>
      <c r="W214" s="49">
        <v>0</v>
      </c>
      <c r="X214" s="49">
        <v>0</v>
      </c>
      <c r="Y214" s="49">
        <v>0.999998</v>
      </c>
      <c r="Z214" s="49">
        <v>0</v>
      </c>
      <c r="AA214" s="49" t="s">
        <v>5414</v>
      </c>
      <c r="AB214" s="71">
        <v>214</v>
      </c>
      <c r="AC214" s="71"/>
      <c r="AD214" s="72"/>
      <c r="AE214" s="78" t="s">
        <v>2112</v>
      </c>
      <c r="AF214" s="78">
        <v>90</v>
      </c>
      <c r="AG214" s="78">
        <v>84</v>
      </c>
      <c r="AH214" s="78">
        <v>3969</v>
      </c>
      <c r="AI214" s="78">
        <v>196</v>
      </c>
      <c r="AJ214" s="78"/>
      <c r="AK214" s="78" t="s">
        <v>2402</v>
      </c>
      <c r="AL214" s="78" t="s">
        <v>2633</v>
      </c>
      <c r="AM214" s="83" t="s">
        <v>2816</v>
      </c>
      <c r="AN214" s="78"/>
      <c r="AO214" s="80">
        <v>42428.7728587963</v>
      </c>
      <c r="AP214" s="83" t="s">
        <v>3063</v>
      </c>
      <c r="AQ214" s="78" t="b">
        <v>0</v>
      </c>
      <c r="AR214" s="78" t="b">
        <v>0</v>
      </c>
      <c r="AS214" s="78" t="b">
        <v>1</v>
      </c>
      <c r="AT214" s="78" t="s">
        <v>1797</v>
      </c>
      <c r="AU214" s="78">
        <v>2</v>
      </c>
      <c r="AV214" s="83" t="s">
        <v>3158</v>
      </c>
      <c r="AW214" s="78" t="b">
        <v>0</v>
      </c>
      <c r="AX214" s="78" t="s">
        <v>3300</v>
      </c>
      <c r="AY214" s="83" t="s">
        <v>3512</v>
      </c>
      <c r="AZ214" s="78" t="s">
        <v>66</v>
      </c>
      <c r="BA214" s="78" t="str">
        <f>REPLACE(INDEX(GroupVertices[Group],MATCH(Vertices[[#This Row],[Vertex]],GroupVertices[Vertex],0)),1,1,"")</f>
        <v>1</v>
      </c>
      <c r="BB214" s="48" t="s">
        <v>817</v>
      </c>
      <c r="BC214" s="48" t="s">
        <v>817</v>
      </c>
      <c r="BD214" s="48" t="s">
        <v>902</v>
      </c>
      <c r="BE214" s="48" t="s">
        <v>902</v>
      </c>
      <c r="BF214" s="48"/>
      <c r="BG214" s="48"/>
      <c r="BH214" s="121" t="s">
        <v>4666</v>
      </c>
      <c r="BI214" s="121" t="s">
        <v>4666</v>
      </c>
      <c r="BJ214" s="121" t="s">
        <v>4859</v>
      </c>
      <c r="BK214" s="121" t="s">
        <v>4859</v>
      </c>
      <c r="BL214" s="121">
        <v>1</v>
      </c>
      <c r="BM214" s="124">
        <v>4.761904761904762</v>
      </c>
      <c r="BN214" s="121">
        <v>1</v>
      </c>
      <c r="BO214" s="124">
        <v>4.761904761904762</v>
      </c>
      <c r="BP214" s="121">
        <v>0</v>
      </c>
      <c r="BQ214" s="124">
        <v>0</v>
      </c>
      <c r="BR214" s="121">
        <v>19</v>
      </c>
      <c r="BS214" s="124">
        <v>90.47619047619048</v>
      </c>
      <c r="BT214" s="121">
        <v>21</v>
      </c>
      <c r="BU214" s="2"/>
      <c r="BV214" s="3"/>
      <c r="BW214" s="3"/>
      <c r="BX214" s="3"/>
      <c r="BY214" s="3"/>
    </row>
    <row r="215" spans="1:77" ht="41.45" customHeight="1">
      <c r="A215" s="64" t="s">
        <v>363</v>
      </c>
      <c r="C215" s="65"/>
      <c r="D215" s="65" t="s">
        <v>64</v>
      </c>
      <c r="E215" s="66">
        <v>162.7667923710241</v>
      </c>
      <c r="F215" s="68">
        <v>99.99825731014468</v>
      </c>
      <c r="G215" s="100" t="s">
        <v>1145</v>
      </c>
      <c r="H215" s="65"/>
      <c r="I215" s="69" t="s">
        <v>363</v>
      </c>
      <c r="J215" s="70"/>
      <c r="K215" s="70"/>
      <c r="L215" s="69" t="s">
        <v>3829</v>
      </c>
      <c r="M215" s="73">
        <v>1.5807804391164226</v>
      </c>
      <c r="N215" s="74">
        <v>4002.19873046875</v>
      </c>
      <c r="O215" s="74">
        <v>8290.5263671875</v>
      </c>
      <c r="P215" s="75"/>
      <c r="Q215" s="76"/>
      <c r="R215" s="76"/>
      <c r="S215" s="86"/>
      <c r="T215" s="48">
        <v>0</v>
      </c>
      <c r="U215" s="48">
        <v>2</v>
      </c>
      <c r="V215" s="49">
        <v>0</v>
      </c>
      <c r="W215" s="49">
        <v>0.02439</v>
      </c>
      <c r="X215" s="49">
        <v>0</v>
      </c>
      <c r="Y215" s="49">
        <v>0.805828</v>
      </c>
      <c r="Z215" s="49">
        <v>0.5</v>
      </c>
      <c r="AA215" s="49">
        <v>0</v>
      </c>
      <c r="AB215" s="71">
        <v>215</v>
      </c>
      <c r="AC215" s="71"/>
      <c r="AD215" s="72"/>
      <c r="AE215" s="78" t="s">
        <v>2113</v>
      </c>
      <c r="AF215" s="78">
        <v>1148</v>
      </c>
      <c r="AG215" s="78">
        <v>3479</v>
      </c>
      <c r="AH215" s="78">
        <v>11303</v>
      </c>
      <c r="AI215" s="78">
        <v>13516</v>
      </c>
      <c r="AJ215" s="78"/>
      <c r="AK215" s="78" t="s">
        <v>2403</v>
      </c>
      <c r="AL215" s="78" t="s">
        <v>2634</v>
      </c>
      <c r="AM215" s="83" t="s">
        <v>2817</v>
      </c>
      <c r="AN215" s="78"/>
      <c r="AO215" s="80">
        <v>41191.13050925926</v>
      </c>
      <c r="AP215" s="83" t="s">
        <v>3064</v>
      </c>
      <c r="AQ215" s="78" t="b">
        <v>0</v>
      </c>
      <c r="AR215" s="78" t="b">
        <v>0</v>
      </c>
      <c r="AS215" s="78" t="b">
        <v>1</v>
      </c>
      <c r="AT215" s="78" t="s">
        <v>1797</v>
      </c>
      <c r="AU215" s="78">
        <v>24</v>
      </c>
      <c r="AV215" s="83" t="s">
        <v>3158</v>
      </c>
      <c r="AW215" s="78" t="b">
        <v>0</v>
      </c>
      <c r="AX215" s="78" t="s">
        <v>3300</v>
      </c>
      <c r="AY215" s="83" t="s">
        <v>3513</v>
      </c>
      <c r="AZ215" s="78" t="s">
        <v>66</v>
      </c>
      <c r="BA215" s="78" t="str">
        <f>REPLACE(INDEX(GroupVertices[Group],MATCH(Vertices[[#This Row],[Vertex]],GroupVertices[Vertex],0)),1,1,"")</f>
        <v>3</v>
      </c>
      <c r="BB215" s="48"/>
      <c r="BC215" s="48"/>
      <c r="BD215" s="48"/>
      <c r="BE215" s="48"/>
      <c r="BF215" s="48"/>
      <c r="BG215" s="48"/>
      <c r="BH215" s="121" t="s">
        <v>4611</v>
      </c>
      <c r="BI215" s="121" t="s">
        <v>4611</v>
      </c>
      <c r="BJ215" s="121" t="s">
        <v>4809</v>
      </c>
      <c r="BK215" s="121" t="s">
        <v>4809</v>
      </c>
      <c r="BL215" s="121">
        <v>1</v>
      </c>
      <c r="BM215" s="124">
        <v>4.166666666666667</v>
      </c>
      <c r="BN215" s="121">
        <v>2</v>
      </c>
      <c r="BO215" s="124">
        <v>8.333333333333334</v>
      </c>
      <c r="BP215" s="121">
        <v>0</v>
      </c>
      <c r="BQ215" s="124">
        <v>0</v>
      </c>
      <c r="BR215" s="121">
        <v>21</v>
      </c>
      <c r="BS215" s="124">
        <v>87.5</v>
      </c>
      <c r="BT215" s="121">
        <v>24</v>
      </c>
      <c r="BU215" s="2"/>
      <c r="BV215" s="3"/>
      <c r="BW215" s="3"/>
      <c r="BX215" s="3"/>
      <c r="BY215" s="3"/>
    </row>
    <row r="216" spans="1:77" ht="41.45" customHeight="1">
      <c r="A216" s="64" t="s">
        <v>495</v>
      </c>
      <c r="C216" s="65"/>
      <c r="D216" s="65" t="s">
        <v>64</v>
      </c>
      <c r="E216" s="66">
        <v>162.23987064395465</v>
      </c>
      <c r="F216" s="68">
        <v>99.99945484572669</v>
      </c>
      <c r="G216" s="100" t="s">
        <v>3255</v>
      </c>
      <c r="H216" s="65"/>
      <c r="I216" s="69" t="s">
        <v>495</v>
      </c>
      <c r="J216" s="70"/>
      <c r="K216" s="70"/>
      <c r="L216" s="69" t="s">
        <v>3830</v>
      </c>
      <c r="M216" s="73">
        <v>1.1816817474866785</v>
      </c>
      <c r="N216" s="74">
        <v>3846.398193359375</v>
      </c>
      <c r="O216" s="74">
        <v>8424.486328125</v>
      </c>
      <c r="P216" s="75"/>
      <c r="Q216" s="76"/>
      <c r="R216" s="76"/>
      <c r="S216" s="86"/>
      <c r="T216" s="48">
        <v>3</v>
      </c>
      <c r="U216" s="48">
        <v>0</v>
      </c>
      <c r="V216" s="49">
        <v>9</v>
      </c>
      <c r="W216" s="49">
        <v>0.03125</v>
      </c>
      <c r="X216" s="49">
        <v>0</v>
      </c>
      <c r="Y216" s="49">
        <v>1.157344</v>
      </c>
      <c r="Z216" s="49">
        <v>0.3333333333333333</v>
      </c>
      <c r="AA216" s="49">
        <v>0</v>
      </c>
      <c r="AB216" s="71">
        <v>216</v>
      </c>
      <c r="AC216" s="71"/>
      <c r="AD216" s="72"/>
      <c r="AE216" s="78" t="s">
        <v>2114</v>
      </c>
      <c r="AF216" s="78">
        <v>144</v>
      </c>
      <c r="AG216" s="78">
        <v>1089</v>
      </c>
      <c r="AH216" s="78">
        <v>366</v>
      </c>
      <c r="AI216" s="78">
        <v>3380</v>
      </c>
      <c r="AJ216" s="78"/>
      <c r="AK216" s="78" t="s">
        <v>2404</v>
      </c>
      <c r="AL216" s="78" t="s">
        <v>2577</v>
      </c>
      <c r="AM216" s="78"/>
      <c r="AN216" s="78"/>
      <c r="AO216" s="80">
        <v>42824.85731481481</v>
      </c>
      <c r="AP216" s="83" t="s">
        <v>3065</v>
      </c>
      <c r="AQ216" s="78" t="b">
        <v>1</v>
      </c>
      <c r="AR216" s="78" t="b">
        <v>0</v>
      </c>
      <c r="AS216" s="78" t="b">
        <v>0</v>
      </c>
      <c r="AT216" s="78" t="s">
        <v>1797</v>
      </c>
      <c r="AU216" s="78">
        <v>12</v>
      </c>
      <c r="AV216" s="78"/>
      <c r="AW216" s="78" t="b">
        <v>0</v>
      </c>
      <c r="AX216" s="78" t="s">
        <v>3300</v>
      </c>
      <c r="AY216" s="83" t="s">
        <v>3514</v>
      </c>
      <c r="AZ216" s="78" t="s">
        <v>65</v>
      </c>
      <c r="BA216" s="78" t="str">
        <f>REPLACE(INDEX(GroupVertices[Group],MATCH(Vertices[[#This Row],[Vertex]],GroupVertices[Vertex],0)),1,1,"")</f>
        <v>3</v>
      </c>
      <c r="BB216" s="48"/>
      <c r="BC216" s="48"/>
      <c r="BD216" s="48"/>
      <c r="BE216" s="48"/>
      <c r="BF216" s="48"/>
      <c r="BG216" s="48"/>
      <c r="BH216" s="48"/>
      <c r="BI216" s="48"/>
      <c r="BJ216" s="48"/>
      <c r="BK216" s="48"/>
      <c r="BL216" s="48"/>
      <c r="BM216" s="49"/>
      <c r="BN216" s="48"/>
      <c r="BO216" s="49"/>
      <c r="BP216" s="48"/>
      <c r="BQ216" s="49"/>
      <c r="BR216" s="48"/>
      <c r="BS216" s="49"/>
      <c r="BT216" s="48"/>
      <c r="BU216" s="2"/>
      <c r="BV216" s="3"/>
      <c r="BW216" s="3"/>
      <c r="BX216" s="3"/>
      <c r="BY216" s="3"/>
    </row>
    <row r="217" spans="1:77" ht="41.45" customHeight="1">
      <c r="A217" s="64" t="s">
        <v>378</v>
      </c>
      <c r="C217" s="65"/>
      <c r="D217" s="65" t="s">
        <v>64</v>
      </c>
      <c r="E217" s="66">
        <v>162.95176614885312</v>
      </c>
      <c r="F217" s="68">
        <v>99.9978369200387</v>
      </c>
      <c r="G217" s="100" t="s">
        <v>1160</v>
      </c>
      <c r="H217" s="65"/>
      <c r="I217" s="69" t="s">
        <v>378</v>
      </c>
      <c r="J217" s="70"/>
      <c r="K217" s="70"/>
      <c r="L217" s="69" t="s">
        <v>3831</v>
      </c>
      <c r="M217" s="73">
        <v>1.7208824484374916</v>
      </c>
      <c r="N217" s="74">
        <v>3874.246826171875</v>
      </c>
      <c r="O217" s="74">
        <v>7817.220703125</v>
      </c>
      <c r="P217" s="75"/>
      <c r="Q217" s="76"/>
      <c r="R217" s="76"/>
      <c r="S217" s="86"/>
      <c r="T217" s="48">
        <v>2</v>
      </c>
      <c r="U217" s="48">
        <v>1</v>
      </c>
      <c r="V217" s="49">
        <v>9</v>
      </c>
      <c r="W217" s="49">
        <v>0.03125</v>
      </c>
      <c r="X217" s="49">
        <v>0</v>
      </c>
      <c r="Y217" s="49">
        <v>1.157344</v>
      </c>
      <c r="Z217" s="49">
        <v>0.3333333333333333</v>
      </c>
      <c r="AA217" s="49">
        <v>0</v>
      </c>
      <c r="AB217" s="71">
        <v>217</v>
      </c>
      <c r="AC217" s="71"/>
      <c r="AD217" s="72"/>
      <c r="AE217" s="78" t="s">
        <v>2115</v>
      </c>
      <c r="AF217" s="78">
        <v>3607</v>
      </c>
      <c r="AG217" s="78">
        <v>4318</v>
      </c>
      <c r="AH217" s="78">
        <v>11412</v>
      </c>
      <c r="AI217" s="78">
        <v>28553</v>
      </c>
      <c r="AJ217" s="78"/>
      <c r="AK217" s="78" t="s">
        <v>2405</v>
      </c>
      <c r="AL217" s="78" t="s">
        <v>2635</v>
      </c>
      <c r="AM217" s="78"/>
      <c r="AN217" s="78"/>
      <c r="AO217" s="80">
        <v>39769.80559027778</v>
      </c>
      <c r="AP217" s="83" t="s">
        <v>3066</v>
      </c>
      <c r="AQ217" s="78" t="b">
        <v>0</v>
      </c>
      <c r="AR217" s="78" t="b">
        <v>0</v>
      </c>
      <c r="AS217" s="78" t="b">
        <v>0</v>
      </c>
      <c r="AT217" s="78" t="s">
        <v>1797</v>
      </c>
      <c r="AU217" s="78">
        <v>92</v>
      </c>
      <c r="AV217" s="83" t="s">
        <v>3171</v>
      </c>
      <c r="AW217" s="78" t="b">
        <v>0</v>
      </c>
      <c r="AX217" s="78" t="s">
        <v>3300</v>
      </c>
      <c r="AY217" s="83" t="s">
        <v>3515</v>
      </c>
      <c r="AZ217" s="78" t="s">
        <v>66</v>
      </c>
      <c r="BA217" s="78" t="str">
        <f>REPLACE(INDEX(GroupVertices[Group],MATCH(Vertices[[#This Row],[Vertex]],GroupVertices[Vertex],0)),1,1,"")</f>
        <v>3</v>
      </c>
      <c r="BB217" s="48" t="s">
        <v>824</v>
      </c>
      <c r="BC217" s="48" t="s">
        <v>824</v>
      </c>
      <c r="BD217" s="48" t="s">
        <v>856</v>
      </c>
      <c r="BE217" s="48" t="s">
        <v>856</v>
      </c>
      <c r="BF217" s="48"/>
      <c r="BG217" s="48"/>
      <c r="BH217" s="121" t="s">
        <v>4667</v>
      </c>
      <c r="BI217" s="121" t="s">
        <v>4667</v>
      </c>
      <c r="BJ217" s="121" t="s">
        <v>4860</v>
      </c>
      <c r="BK217" s="121" t="s">
        <v>4860</v>
      </c>
      <c r="BL217" s="121">
        <v>1</v>
      </c>
      <c r="BM217" s="124">
        <v>2.1739130434782608</v>
      </c>
      <c r="BN217" s="121">
        <v>4</v>
      </c>
      <c r="BO217" s="124">
        <v>8.695652173913043</v>
      </c>
      <c r="BP217" s="121">
        <v>0</v>
      </c>
      <c r="BQ217" s="124">
        <v>0</v>
      </c>
      <c r="BR217" s="121">
        <v>41</v>
      </c>
      <c r="BS217" s="124">
        <v>89.1304347826087</v>
      </c>
      <c r="BT217" s="121">
        <v>46</v>
      </c>
      <c r="BU217" s="2"/>
      <c r="BV217" s="3"/>
      <c r="BW217" s="3"/>
      <c r="BX217" s="3"/>
      <c r="BY217" s="3"/>
    </row>
    <row r="218" spans="1:77" ht="41.45" customHeight="1">
      <c r="A218" s="64" t="s">
        <v>364</v>
      </c>
      <c r="C218" s="65"/>
      <c r="D218" s="65" t="s">
        <v>64</v>
      </c>
      <c r="E218" s="66">
        <v>163.90485511375743</v>
      </c>
      <c r="F218" s="68">
        <v>99.99567083371191</v>
      </c>
      <c r="G218" s="100" t="s">
        <v>1146</v>
      </c>
      <c r="H218" s="65"/>
      <c r="I218" s="69" t="s">
        <v>364</v>
      </c>
      <c r="J218" s="70"/>
      <c r="K218" s="70"/>
      <c r="L218" s="69" t="s">
        <v>3832</v>
      </c>
      <c r="M218" s="73">
        <v>2.4427668182765645</v>
      </c>
      <c r="N218" s="74">
        <v>1944.946044921875</v>
      </c>
      <c r="O218" s="74">
        <v>4210.27392578125</v>
      </c>
      <c r="P218" s="75"/>
      <c r="Q218" s="76"/>
      <c r="R218" s="76"/>
      <c r="S218" s="86"/>
      <c r="T218" s="48">
        <v>1</v>
      </c>
      <c r="U218" s="48">
        <v>1</v>
      </c>
      <c r="V218" s="49">
        <v>0</v>
      </c>
      <c r="W218" s="49">
        <v>0</v>
      </c>
      <c r="X218" s="49">
        <v>0</v>
      </c>
      <c r="Y218" s="49">
        <v>0.999998</v>
      </c>
      <c r="Z218" s="49">
        <v>0</v>
      </c>
      <c r="AA218" s="49" t="s">
        <v>5414</v>
      </c>
      <c r="AB218" s="71">
        <v>218</v>
      </c>
      <c r="AC218" s="71"/>
      <c r="AD218" s="72"/>
      <c r="AE218" s="78" t="s">
        <v>2116</v>
      </c>
      <c r="AF218" s="78">
        <v>416</v>
      </c>
      <c r="AG218" s="78">
        <v>8641</v>
      </c>
      <c r="AH218" s="78">
        <v>19638</v>
      </c>
      <c r="AI218" s="78">
        <v>479</v>
      </c>
      <c r="AJ218" s="78"/>
      <c r="AK218" s="78" t="s">
        <v>2406</v>
      </c>
      <c r="AL218" s="78" t="s">
        <v>2636</v>
      </c>
      <c r="AM218" s="83" t="s">
        <v>2818</v>
      </c>
      <c r="AN218" s="78"/>
      <c r="AO218" s="80">
        <v>39887.99282407408</v>
      </c>
      <c r="AP218" s="83" t="s">
        <v>3067</v>
      </c>
      <c r="AQ218" s="78" t="b">
        <v>0</v>
      </c>
      <c r="AR218" s="78" t="b">
        <v>0</v>
      </c>
      <c r="AS218" s="78" t="b">
        <v>1</v>
      </c>
      <c r="AT218" s="78" t="s">
        <v>1797</v>
      </c>
      <c r="AU218" s="78">
        <v>186</v>
      </c>
      <c r="AV218" s="83" t="s">
        <v>3163</v>
      </c>
      <c r="AW218" s="78" t="b">
        <v>1</v>
      </c>
      <c r="AX218" s="78" t="s">
        <v>3300</v>
      </c>
      <c r="AY218" s="83" t="s">
        <v>3516</v>
      </c>
      <c r="AZ218" s="78" t="s">
        <v>66</v>
      </c>
      <c r="BA218" s="78" t="str">
        <f>REPLACE(INDEX(GroupVertices[Group],MATCH(Vertices[[#This Row],[Vertex]],GroupVertices[Vertex],0)),1,1,"")</f>
        <v>1</v>
      </c>
      <c r="BB218" s="48" t="s">
        <v>820</v>
      </c>
      <c r="BC218" s="48" t="s">
        <v>820</v>
      </c>
      <c r="BD218" s="48" t="s">
        <v>904</v>
      </c>
      <c r="BE218" s="48" t="s">
        <v>904</v>
      </c>
      <c r="BF218" s="48"/>
      <c r="BG218" s="48"/>
      <c r="BH218" s="121" t="s">
        <v>4668</v>
      </c>
      <c r="BI218" s="121" t="s">
        <v>4668</v>
      </c>
      <c r="BJ218" s="121" t="s">
        <v>4861</v>
      </c>
      <c r="BK218" s="121" t="s">
        <v>4861</v>
      </c>
      <c r="BL218" s="121">
        <v>0</v>
      </c>
      <c r="BM218" s="124">
        <v>0</v>
      </c>
      <c r="BN218" s="121">
        <v>1</v>
      </c>
      <c r="BO218" s="124">
        <v>3.5714285714285716</v>
      </c>
      <c r="BP218" s="121">
        <v>0</v>
      </c>
      <c r="BQ218" s="124">
        <v>0</v>
      </c>
      <c r="BR218" s="121">
        <v>27</v>
      </c>
      <c r="BS218" s="124">
        <v>96.42857142857143</v>
      </c>
      <c r="BT218" s="121">
        <v>28</v>
      </c>
      <c r="BU218" s="2"/>
      <c r="BV218" s="3"/>
      <c r="BW218" s="3"/>
      <c r="BX218" s="3"/>
      <c r="BY218" s="3"/>
    </row>
    <row r="219" spans="1:77" ht="41.45" customHeight="1">
      <c r="A219" s="64" t="s">
        <v>365</v>
      </c>
      <c r="C219" s="65"/>
      <c r="D219" s="65" t="s">
        <v>64</v>
      </c>
      <c r="E219" s="66">
        <v>162.0471804391602</v>
      </c>
      <c r="F219" s="68">
        <v>99.99989277296463</v>
      </c>
      <c r="G219" s="100" t="s">
        <v>1147</v>
      </c>
      <c r="H219" s="65"/>
      <c r="I219" s="69" t="s">
        <v>365</v>
      </c>
      <c r="J219" s="70"/>
      <c r="K219" s="70"/>
      <c r="L219" s="69" t="s">
        <v>3833</v>
      </c>
      <c r="M219" s="73">
        <v>1.035735196656387</v>
      </c>
      <c r="N219" s="74">
        <v>4931.28076171875</v>
      </c>
      <c r="O219" s="74">
        <v>1055.7178955078125</v>
      </c>
      <c r="P219" s="75"/>
      <c r="Q219" s="76"/>
      <c r="R219" s="76"/>
      <c r="S219" s="86"/>
      <c r="T219" s="48">
        <v>0</v>
      </c>
      <c r="U219" s="48">
        <v>1</v>
      </c>
      <c r="V219" s="49">
        <v>0</v>
      </c>
      <c r="W219" s="49">
        <v>0.1</v>
      </c>
      <c r="X219" s="49">
        <v>0</v>
      </c>
      <c r="Y219" s="49">
        <v>0.5494</v>
      </c>
      <c r="Z219" s="49">
        <v>0</v>
      </c>
      <c r="AA219" s="49">
        <v>0</v>
      </c>
      <c r="AB219" s="71">
        <v>219</v>
      </c>
      <c r="AC219" s="71"/>
      <c r="AD219" s="72"/>
      <c r="AE219" s="78" t="s">
        <v>2117</v>
      </c>
      <c r="AF219" s="78">
        <v>545</v>
      </c>
      <c r="AG219" s="78">
        <v>215</v>
      </c>
      <c r="AH219" s="78">
        <v>13722</v>
      </c>
      <c r="AI219" s="78">
        <v>17875</v>
      </c>
      <c r="AJ219" s="78"/>
      <c r="AK219" s="78" t="s">
        <v>2407</v>
      </c>
      <c r="AL219" s="78" t="s">
        <v>2632</v>
      </c>
      <c r="AM219" s="78"/>
      <c r="AN219" s="78"/>
      <c r="AO219" s="80">
        <v>40719.174780092595</v>
      </c>
      <c r="AP219" s="83" t="s">
        <v>3068</v>
      </c>
      <c r="AQ219" s="78" t="b">
        <v>0</v>
      </c>
      <c r="AR219" s="78" t="b">
        <v>0</v>
      </c>
      <c r="AS219" s="78" t="b">
        <v>1</v>
      </c>
      <c r="AT219" s="78" t="s">
        <v>1797</v>
      </c>
      <c r="AU219" s="78">
        <v>9</v>
      </c>
      <c r="AV219" s="83" t="s">
        <v>3174</v>
      </c>
      <c r="AW219" s="78" t="b">
        <v>0</v>
      </c>
      <c r="AX219" s="78" t="s">
        <v>3300</v>
      </c>
      <c r="AY219" s="83" t="s">
        <v>3517</v>
      </c>
      <c r="AZ219" s="78" t="s">
        <v>66</v>
      </c>
      <c r="BA219" s="78" t="str">
        <f>REPLACE(INDEX(GroupVertices[Group],MATCH(Vertices[[#This Row],[Vertex]],GroupVertices[Vertex],0)),1,1,"")</f>
        <v>8</v>
      </c>
      <c r="BB219" s="48"/>
      <c r="BC219" s="48"/>
      <c r="BD219" s="48"/>
      <c r="BE219" s="48"/>
      <c r="BF219" s="48"/>
      <c r="BG219" s="48"/>
      <c r="BH219" s="121" t="s">
        <v>4669</v>
      </c>
      <c r="BI219" s="121" t="s">
        <v>4669</v>
      </c>
      <c r="BJ219" s="121" t="s">
        <v>4862</v>
      </c>
      <c r="BK219" s="121" t="s">
        <v>4862</v>
      </c>
      <c r="BL219" s="121">
        <v>0</v>
      </c>
      <c r="BM219" s="124">
        <v>0</v>
      </c>
      <c r="BN219" s="121">
        <v>1</v>
      </c>
      <c r="BO219" s="124">
        <v>4.166666666666667</v>
      </c>
      <c r="BP219" s="121">
        <v>0</v>
      </c>
      <c r="BQ219" s="124">
        <v>0</v>
      </c>
      <c r="BR219" s="121">
        <v>23</v>
      </c>
      <c r="BS219" s="124">
        <v>95.83333333333333</v>
      </c>
      <c r="BT219" s="121">
        <v>24</v>
      </c>
      <c r="BU219" s="2"/>
      <c r="BV219" s="3"/>
      <c r="BW219" s="3"/>
      <c r="BX219" s="3"/>
      <c r="BY219" s="3"/>
    </row>
    <row r="220" spans="1:77" ht="41.45" customHeight="1">
      <c r="A220" s="64" t="s">
        <v>366</v>
      </c>
      <c r="C220" s="65"/>
      <c r="D220" s="65" t="s">
        <v>64</v>
      </c>
      <c r="E220" s="66">
        <v>162.02028317945204</v>
      </c>
      <c r="F220" s="68">
        <v>99.999953902396</v>
      </c>
      <c r="G220" s="100" t="s">
        <v>1148</v>
      </c>
      <c r="H220" s="65"/>
      <c r="I220" s="69" t="s">
        <v>366</v>
      </c>
      <c r="J220" s="70"/>
      <c r="K220" s="70"/>
      <c r="L220" s="69" t="s">
        <v>3834</v>
      </c>
      <c r="M220" s="73">
        <v>1.0153627948242412</v>
      </c>
      <c r="N220" s="74">
        <v>2333.842529296875</v>
      </c>
      <c r="O220" s="74">
        <v>8686.83203125</v>
      </c>
      <c r="P220" s="75"/>
      <c r="Q220" s="76"/>
      <c r="R220" s="76"/>
      <c r="S220" s="86"/>
      <c r="T220" s="48">
        <v>1</v>
      </c>
      <c r="U220" s="48">
        <v>1</v>
      </c>
      <c r="V220" s="49">
        <v>0</v>
      </c>
      <c r="W220" s="49">
        <v>0</v>
      </c>
      <c r="X220" s="49">
        <v>0</v>
      </c>
      <c r="Y220" s="49">
        <v>0.999998</v>
      </c>
      <c r="Z220" s="49">
        <v>0</v>
      </c>
      <c r="AA220" s="49" t="s">
        <v>5414</v>
      </c>
      <c r="AB220" s="71">
        <v>220</v>
      </c>
      <c r="AC220" s="71"/>
      <c r="AD220" s="72"/>
      <c r="AE220" s="78" t="s">
        <v>2118</v>
      </c>
      <c r="AF220" s="78">
        <v>103</v>
      </c>
      <c r="AG220" s="78">
        <v>93</v>
      </c>
      <c r="AH220" s="78">
        <v>21493</v>
      </c>
      <c r="AI220" s="78">
        <v>20</v>
      </c>
      <c r="AJ220" s="78"/>
      <c r="AK220" s="78" t="s">
        <v>2408</v>
      </c>
      <c r="AL220" s="78" t="s">
        <v>2637</v>
      </c>
      <c r="AM220" s="83" t="s">
        <v>2819</v>
      </c>
      <c r="AN220" s="78"/>
      <c r="AO220" s="80">
        <v>42524.69070601852</v>
      </c>
      <c r="AP220" s="83" t="s">
        <v>3069</v>
      </c>
      <c r="AQ220" s="78" t="b">
        <v>0</v>
      </c>
      <c r="AR220" s="78" t="b">
        <v>0</v>
      </c>
      <c r="AS220" s="78" t="b">
        <v>0</v>
      </c>
      <c r="AT220" s="78" t="s">
        <v>1797</v>
      </c>
      <c r="AU220" s="78">
        <v>7</v>
      </c>
      <c r="AV220" s="83" t="s">
        <v>3158</v>
      </c>
      <c r="AW220" s="78" t="b">
        <v>0</v>
      </c>
      <c r="AX220" s="78" t="s">
        <v>3300</v>
      </c>
      <c r="AY220" s="83" t="s">
        <v>3518</v>
      </c>
      <c r="AZ220" s="78" t="s">
        <v>66</v>
      </c>
      <c r="BA220" s="78" t="str">
        <f>REPLACE(INDEX(GroupVertices[Group],MATCH(Vertices[[#This Row],[Vertex]],GroupVertices[Vertex],0)),1,1,"")</f>
        <v>1</v>
      </c>
      <c r="BB220" s="48" t="s">
        <v>4513</v>
      </c>
      <c r="BC220" s="48" t="s">
        <v>4513</v>
      </c>
      <c r="BD220" s="48" t="s">
        <v>4523</v>
      </c>
      <c r="BE220" s="48" t="s">
        <v>4523</v>
      </c>
      <c r="BF220" s="48"/>
      <c r="BG220" s="48"/>
      <c r="BH220" s="121" t="s">
        <v>4670</v>
      </c>
      <c r="BI220" s="121" t="s">
        <v>4739</v>
      </c>
      <c r="BJ220" s="121" t="s">
        <v>4863</v>
      </c>
      <c r="BK220" s="121" t="s">
        <v>4926</v>
      </c>
      <c r="BL220" s="121">
        <v>1</v>
      </c>
      <c r="BM220" s="124">
        <v>2.9411764705882355</v>
      </c>
      <c r="BN220" s="121">
        <v>2</v>
      </c>
      <c r="BO220" s="124">
        <v>5.882352941176471</v>
      </c>
      <c r="BP220" s="121">
        <v>0</v>
      </c>
      <c r="BQ220" s="124">
        <v>0</v>
      </c>
      <c r="BR220" s="121">
        <v>31</v>
      </c>
      <c r="BS220" s="124">
        <v>91.17647058823529</v>
      </c>
      <c r="BT220" s="121">
        <v>34</v>
      </c>
      <c r="BU220" s="2"/>
      <c r="BV220" s="3"/>
      <c r="BW220" s="3"/>
      <c r="BX220" s="3"/>
      <c r="BY220" s="3"/>
    </row>
    <row r="221" spans="1:77" ht="41.45" customHeight="1">
      <c r="A221" s="64" t="s">
        <v>367</v>
      </c>
      <c r="C221" s="65"/>
      <c r="D221" s="65" t="s">
        <v>64</v>
      </c>
      <c r="E221" s="66">
        <v>165.24619058969498</v>
      </c>
      <c r="F221" s="68">
        <v>99.99262237911738</v>
      </c>
      <c r="G221" s="100" t="s">
        <v>1149</v>
      </c>
      <c r="H221" s="65"/>
      <c r="I221" s="69" t="s">
        <v>367</v>
      </c>
      <c r="J221" s="70"/>
      <c r="K221" s="70"/>
      <c r="L221" s="69" t="s">
        <v>3835</v>
      </c>
      <c r="M221" s="73">
        <v>3.458715119479645</v>
      </c>
      <c r="N221" s="74">
        <v>2216.145751953125</v>
      </c>
      <c r="O221" s="74">
        <v>1036.182861328125</v>
      </c>
      <c r="P221" s="75"/>
      <c r="Q221" s="76"/>
      <c r="R221" s="76"/>
      <c r="S221" s="86"/>
      <c r="T221" s="48">
        <v>1</v>
      </c>
      <c r="U221" s="48">
        <v>1</v>
      </c>
      <c r="V221" s="49">
        <v>76</v>
      </c>
      <c r="W221" s="49">
        <v>0.023256</v>
      </c>
      <c r="X221" s="49">
        <v>0.02821</v>
      </c>
      <c r="Y221" s="49">
        <v>0.816676</v>
      </c>
      <c r="Z221" s="49">
        <v>0</v>
      </c>
      <c r="AA221" s="49">
        <v>0</v>
      </c>
      <c r="AB221" s="71">
        <v>221</v>
      </c>
      <c r="AC221" s="71"/>
      <c r="AD221" s="72"/>
      <c r="AE221" s="78" t="s">
        <v>2119</v>
      </c>
      <c r="AF221" s="78">
        <v>1694</v>
      </c>
      <c r="AG221" s="78">
        <v>14725</v>
      </c>
      <c r="AH221" s="78">
        <v>12962</v>
      </c>
      <c r="AI221" s="78">
        <v>4402</v>
      </c>
      <c r="AJ221" s="78"/>
      <c r="AK221" s="78" t="s">
        <v>2409</v>
      </c>
      <c r="AL221" s="78" t="s">
        <v>2524</v>
      </c>
      <c r="AM221" s="83" t="s">
        <v>2820</v>
      </c>
      <c r="AN221" s="78"/>
      <c r="AO221" s="80">
        <v>40337.786828703705</v>
      </c>
      <c r="AP221" s="83" t="s">
        <v>3070</v>
      </c>
      <c r="AQ221" s="78" t="b">
        <v>0</v>
      </c>
      <c r="AR221" s="78" t="b">
        <v>0</v>
      </c>
      <c r="AS221" s="78" t="b">
        <v>1</v>
      </c>
      <c r="AT221" s="78" t="s">
        <v>1797</v>
      </c>
      <c r="AU221" s="78">
        <v>142</v>
      </c>
      <c r="AV221" s="83" t="s">
        <v>3158</v>
      </c>
      <c r="AW221" s="78" t="b">
        <v>0</v>
      </c>
      <c r="AX221" s="78" t="s">
        <v>3300</v>
      </c>
      <c r="AY221" s="83" t="s">
        <v>3519</v>
      </c>
      <c r="AZ221" s="78" t="s">
        <v>66</v>
      </c>
      <c r="BA221" s="78" t="str">
        <f>REPLACE(INDEX(GroupVertices[Group],MATCH(Vertices[[#This Row],[Vertex]],GroupVertices[Vertex],0)),1,1,"")</f>
        <v>2</v>
      </c>
      <c r="BB221" s="48" t="s">
        <v>754</v>
      </c>
      <c r="BC221" s="48" t="s">
        <v>754</v>
      </c>
      <c r="BD221" s="48" t="s">
        <v>853</v>
      </c>
      <c r="BE221" s="48" t="s">
        <v>853</v>
      </c>
      <c r="BF221" s="48"/>
      <c r="BG221" s="48"/>
      <c r="BH221" s="121" t="s">
        <v>4671</v>
      </c>
      <c r="BI221" s="121" t="s">
        <v>4671</v>
      </c>
      <c r="BJ221" s="121" t="s">
        <v>4864</v>
      </c>
      <c r="BK221" s="121" t="s">
        <v>4864</v>
      </c>
      <c r="BL221" s="121">
        <v>0</v>
      </c>
      <c r="BM221" s="124">
        <v>0</v>
      </c>
      <c r="BN221" s="121">
        <v>1</v>
      </c>
      <c r="BO221" s="124">
        <v>10</v>
      </c>
      <c r="BP221" s="121">
        <v>0</v>
      </c>
      <c r="BQ221" s="124">
        <v>0</v>
      </c>
      <c r="BR221" s="121">
        <v>9</v>
      </c>
      <c r="BS221" s="124">
        <v>90</v>
      </c>
      <c r="BT221" s="121">
        <v>10</v>
      </c>
      <c r="BU221" s="2"/>
      <c r="BV221" s="3"/>
      <c r="BW221" s="3"/>
      <c r="BX221" s="3"/>
      <c r="BY221" s="3"/>
    </row>
    <row r="222" spans="1:77" ht="41.45" customHeight="1">
      <c r="A222" s="64" t="s">
        <v>368</v>
      </c>
      <c r="C222" s="65"/>
      <c r="D222" s="65" t="s">
        <v>64</v>
      </c>
      <c r="E222" s="66">
        <v>163.45928657383803</v>
      </c>
      <c r="F222" s="68">
        <v>99.99668347781703</v>
      </c>
      <c r="G222" s="100" t="s">
        <v>1150</v>
      </c>
      <c r="H222" s="65"/>
      <c r="I222" s="69" t="s">
        <v>368</v>
      </c>
      <c r="J222" s="70"/>
      <c r="K222" s="70"/>
      <c r="L222" s="69" t="s">
        <v>3836</v>
      </c>
      <c r="M222" s="73">
        <v>2.1052862928440486</v>
      </c>
      <c r="N222" s="74">
        <v>2564.9482421875</v>
      </c>
      <c r="O222" s="74">
        <v>677.28173828125</v>
      </c>
      <c r="P222" s="75"/>
      <c r="Q222" s="76"/>
      <c r="R222" s="76"/>
      <c r="S222" s="86"/>
      <c r="T222" s="48">
        <v>1</v>
      </c>
      <c r="U222" s="48">
        <v>1</v>
      </c>
      <c r="V222" s="49">
        <v>40</v>
      </c>
      <c r="W222" s="49">
        <v>0.016393</v>
      </c>
      <c r="X222" s="49">
        <v>0.005306</v>
      </c>
      <c r="Y222" s="49">
        <v>0.977827</v>
      </c>
      <c r="Z222" s="49">
        <v>0</v>
      </c>
      <c r="AA222" s="49">
        <v>0</v>
      </c>
      <c r="AB222" s="71">
        <v>222</v>
      </c>
      <c r="AC222" s="71"/>
      <c r="AD222" s="72"/>
      <c r="AE222" s="78" t="s">
        <v>2120</v>
      </c>
      <c r="AF222" s="78">
        <v>1657</v>
      </c>
      <c r="AG222" s="78">
        <v>6620</v>
      </c>
      <c r="AH222" s="78">
        <v>4355</v>
      </c>
      <c r="AI222" s="78">
        <v>1542</v>
      </c>
      <c r="AJ222" s="78"/>
      <c r="AK222" s="78" t="s">
        <v>2410</v>
      </c>
      <c r="AL222" s="78" t="s">
        <v>2638</v>
      </c>
      <c r="AM222" s="83" t="s">
        <v>2821</v>
      </c>
      <c r="AN222" s="78"/>
      <c r="AO222" s="80">
        <v>40284.63015046297</v>
      </c>
      <c r="AP222" s="83" t="s">
        <v>3071</v>
      </c>
      <c r="AQ222" s="78" t="b">
        <v>0</v>
      </c>
      <c r="AR222" s="78" t="b">
        <v>0</v>
      </c>
      <c r="AS222" s="78" t="b">
        <v>0</v>
      </c>
      <c r="AT222" s="78" t="s">
        <v>1797</v>
      </c>
      <c r="AU222" s="78">
        <v>268</v>
      </c>
      <c r="AV222" s="83" t="s">
        <v>3158</v>
      </c>
      <c r="AW222" s="78" t="b">
        <v>0</v>
      </c>
      <c r="AX222" s="78" t="s">
        <v>3300</v>
      </c>
      <c r="AY222" s="83" t="s">
        <v>3520</v>
      </c>
      <c r="AZ222" s="78" t="s">
        <v>66</v>
      </c>
      <c r="BA222" s="78" t="str">
        <f>REPLACE(INDEX(GroupVertices[Group],MATCH(Vertices[[#This Row],[Vertex]],GroupVertices[Vertex],0)),1,1,"")</f>
        <v>2</v>
      </c>
      <c r="BB222" s="48" t="s">
        <v>754</v>
      </c>
      <c r="BC222" s="48" t="s">
        <v>754</v>
      </c>
      <c r="BD222" s="48" t="s">
        <v>853</v>
      </c>
      <c r="BE222" s="48" t="s">
        <v>853</v>
      </c>
      <c r="BF222" s="48" t="s">
        <v>951</v>
      </c>
      <c r="BG222" s="48" t="s">
        <v>951</v>
      </c>
      <c r="BH222" s="121" t="s">
        <v>4672</v>
      </c>
      <c r="BI222" s="121" t="s">
        <v>4672</v>
      </c>
      <c r="BJ222" s="121" t="s">
        <v>4865</v>
      </c>
      <c r="BK222" s="121" t="s">
        <v>4865</v>
      </c>
      <c r="BL222" s="121">
        <v>1</v>
      </c>
      <c r="BM222" s="124">
        <v>3.125</v>
      </c>
      <c r="BN222" s="121">
        <v>1</v>
      </c>
      <c r="BO222" s="124">
        <v>3.125</v>
      </c>
      <c r="BP222" s="121">
        <v>0</v>
      </c>
      <c r="BQ222" s="124">
        <v>0</v>
      </c>
      <c r="BR222" s="121">
        <v>30</v>
      </c>
      <c r="BS222" s="124">
        <v>93.75</v>
      </c>
      <c r="BT222" s="121">
        <v>32</v>
      </c>
      <c r="BU222" s="2"/>
      <c r="BV222" s="3"/>
      <c r="BW222" s="3"/>
      <c r="BX222" s="3"/>
      <c r="BY222" s="3"/>
    </row>
    <row r="223" spans="1:77" ht="41.45" customHeight="1">
      <c r="A223" s="64" t="s">
        <v>369</v>
      </c>
      <c r="C223" s="65"/>
      <c r="D223" s="65" t="s">
        <v>64</v>
      </c>
      <c r="E223" s="66">
        <v>162.54037035692355</v>
      </c>
      <c r="F223" s="68">
        <v>99.9987718997023</v>
      </c>
      <c r="G223" s="100" t="s">
        <v>1151</v>
      </c>
      <c r="H223" s="65"/>
      <c r="I223" s="69" t="s">
        <v>369</v>
      </c>
      <c r="J223" s="70"/>
      <c r="K223" s="70"/>
      <c r="L223" s="69" t="s">
        <v>3837</v>
      </c>
      <c r="M223" s="73">
        <v>1.409284892545817</v>
      </c>
      <c r="N223" s="74">
        <v>3518.439453125</v>
      </c>
      <c r="O223" s="74">
        <v>991.1240234375</v>
      </c>
      <c r="P223" s="75"/>
      <c r="Q223" s="76"/>
      <c r="R223" s="76"/>
      <c r="S223" s="86"/>
      <c r="T223" s="48">
        <v>1</v>
      </c>
      <c r="U223" s="48">
        <v>6</v>
      </c>
      <c r="V223" s="49">
        <v>16</v>
      </c>
      <c r="W223" s="49">
        <v>0.166667</v>
      </c>
      <c r="X223" s="49">
        <v>0</v>
      </c>
      <c r="Y223" s="49">
        <v>2.026326</v>
      </c>
      <c r="Z223" s="49">
        <v>0.13333333333333333</v>
      </c>
      <c r="AA223" s="49">
        <v>0.16666666666666666</v>
      </c>
      <c r="AB223" s="71">
        <v>223</v>
      </c>
      <c r="AC223" s="71"/>
      <c r="AD223" s="72"/>
      <c r="AE223" s="78" t="s">
        <v>2121</v>
      </c>
      <c r="AF223" s="78">
        <v>2158</v>
      </c>
      <c r="AG223" s="78">
        <v>2452</v>
      </c>
      <c r="AH223" s="78">
        <v>119858</v>
      </c>
      <c r="AI223" s="78">
        <v>105228</v>
      </c>
      <c r="AJ223" s="78"/>
      <c r="AK223" s="78" t="s">
        <v>2411</v>
      </c>
      <c r="AL223" s="78" t="s">
        <v>2590</v>
      </c>
      <c r="AM223" s="78"/>
      <c r="AN223" s="78"/>
      <c r="AO223" s="80">
        <v>39902.91846064815</v>
      </c>
      <c r="AP223" s="83" t="s">
        <v>3072</v>
      </c>
      <c r="AQ223" s="78" t="b">
        <v>0</v>
      </c>
      <c r="AR223" s="78" t="b">
        <v>0</v>
      </c>
      <c r="AS223" s="78" t="b">
        <v>1</v>
      </c>
      <c r="AT223" s="78" t="s">
        <v>1797</v>
      </c>
      <c r="AU223" s="78">
        <v>82</v>
      </c>
      <c r="AV223" s="83" t="s">
        <v>3158</v>
      </c>
      <c r="AW223" s="78" t="b">
        <v>0</v>
      </c>
      <c r="AX223" s="78" t="s">
        <v>3300</v>
      </c>
      <c r="AY223" s="83" t="s">
        <v>3521</v>
      </c>
      <c r="AZ223" s="78" t="s">
        <v>66</v>
      </c>
      <c r="BA223" s="78" t="str">
        <f>REPLACE(INDEX(GroupVertices[Group],MATCH(Vertices[[#This Row],[Vertex]],GroupVertices[Vertex],0)),1,1,"")</f>
        <v>6</v>
      </c>
      <c r="BB223" s="48"/>
      <c r="BC223" s="48"/>
      <c r="BD223" s="48"/>
      <c r="BE223" s="48"/>
      <c r="BF223" s="48"/>
      <c r="BG223" s="48"/>
      <c r="BH223" s="121" t="s">
        <v>4673</v>
      </c>
      <c r="BI223" s="121" t="s">
        <v>4673</v>
      </c>
      <c r="BJ223" s="121" t="s">
        <v>4866</v>
      </c>
      <c r="BK223" s="121" t="s">
        <v>4866</v>
      </c>
      <c r="BL223" s="121">
        <v>1</v>
      </c>
      <c r="BM223" s="124">
        <v>1.7857142857142858</v>
      </c>
      <c r="BN223" s="121">
        <v>4</v>
      </c>
      <c r="BO223" s="124">
        <v>7.142857142857143</v>
      </c>
      <c r="BP223" s="121">
        <v>0</v>
      </c>
      <c r="BQ223" s="124">
        <v>0</v>
      </c>
      <c r="BR223" s="121">
        <v>51</v>
      </c>
      <c r="BS223" s="124">
        <v>91.07142857142857</v>
      </c>
      <c r="BT223" s="121">
        <v>56</v>
      </c>
      <c r="BU223" s="2"/>
      <c r="BV223" s="3"/>
      <c r="BW223" s="3"/>
      <c r="BX223" s="3"/>
      <c r="BY223" s="3"/>
    </row>
    <row r="224" spans="1:77" ht="41.45" customHeight="1">
      <c r="A224" s="64" t="s">
        <v>496</v>
      </c>
      <c r="C224" s="65"/>
      <c r="D224" s="65" t="s">
        <v>64</v>
      </c>
      <c r="E224" s="66">
        <v>162.19842240768307</v>
      </c>
      <c r="F224" s="68">
        <v>99.99954904517833</v>
      </c>
      <c r="G224" s="100" t="s">
        <v>3256</v>
      </c>
      <c r="H224" s="65"/>
      <c r="I224" s="69" t="s">
        <v>496</v>
      </c>
      <c r="J224" s="70"/>
      <c r="K224" s="70"/>
      <c r="L224" s="69" t="s">
        <v>3838</v>
      </c>
      <c r="M224" s="73">
        <v>1.1502882102371421</v>
      </c>
      <c r="N224" s="74">
        <v>4002.19873046875</v>
      </c>
      <c r="O224" s="74">
        <v>1182.3388671875</v>
      </c>
      <c r="P224" s="75"/>
      <c r="Q224" s="76"/>
      <c r="R224" s="76"/>
      <c r="S224" s="86"/>
      <c r="T224" s="48">
        <v>1</v>
      </c>
      <c r="U224" s="48">
        <v>0</v>
      </c>
      <c r="V224" s="49">
        <v>0</v>
      </c>
      <c r="W224" s="49">
        <v>0.090909</v>
      </c>
      <c r="X224" s="49">
        <v>0</v>
      </c>
      <c r="Y224" s="49">
        <v>0.437063</v>
      </c>
      <c r="Z224" s="49">
        <v>0</v>
      </c>
      <c r="AA224" s="49">
        <v>0</v>
      </c>
      <c r="AB224" s="71">
        <v>224</v>
      </c>
      <c r="AC224" s="71"/>
      <c r="AD224" s="72"/>
      <c r="AE224" s="78" t="s">
        <v>2122</v>
      </c>
      <c r="AF224" s="78">
        <v>1090</v>
      </c>
      <c r="AG224" s="78">
        <v>901</v>
      </c>
      <c r="AH224" s="78">
        <v>2445</v>
      </c>
      <c r="AI224" s="78">
        <v>898</v>
      </c>
      <c r="AJ224" s="78"/>
      <c r="AK224" s="78" t="s">
        <v>2412</v>
      </c>
      <c r="AL224" s="78" t="s">
        <v>2639</v>
      </c>
      <c r="AM224" s="78"/>
      <c r="AN224" s="78"/>
      <c r="AO224" s="80">
        <v>41096.304444444446</v>
      </c>
      <c r="AP224" s="78"/>
      <c r="AQ224" s="78" t="b">
        <v>1</v>
      </c>
      <c r="AR224" s="78" t="b">
        <v>0</v>
      </c>
      <c r="AS224" s="78" t="b">
        <v>0</v>
      </c>
      <c r="AT224" s="78" t="s">
        <v>1797</v>
      </c>
      <c r="AU224" s="78">
        <v>15</v>
      </c>
      <c r="AV224" s="83" t="s">
        <v>3158</v>
      </c>
      <c r="AW224" s="78" t="b">
        <v>0</v>
      </c>
      <c r="AX224" s="78" t="s">
        <v>3300</v>
      </c>
      <c r="AY224" s="83" t="s">
        <v>3522</v>
      </c>
      <c r="AZ224" s="78" t="s">
        <v>65</v>
      </c>
      <c r="BA224" s="78" t="str">
        <f>REPLACE(INDEX(GroupVertices[Group],MATCH(Vertices[[#This Row],[Vertex]],GroupVertices[Vertex],0)),1,1,"")</f>
        <v>6</v>
      </c>
      <c r="BB224" s="48"/>
      <c r="BC224" s="48"/>
      <c r="BD224" s="48"/>
      <c r="BE224" s="48"/>
      <c r="BF224" s="48"/>
      <c r="BG224" s="48"/>
      <c r="BH224" s="48"/>
      <c r="BI224" s="48"/>
      <c r="BJ224" s="48"/>
      <c r="BK224" s="48"/>
      <c r="BL224" s="48"/>
      <c r="BM224" s="49"/>
      <c r="BN224" s="48"/>
      <c r="BO224" s="49"/>
      <c r="BP224" s="48"/>
      <c r="BQ224" s="49"/>
      <c r="BR224" s="48"/>
      <c r="BS224" s="49"/>
      <c r="BT224" s="48"/>
      <c r="BU224" s="2"/>
      <c r="BV224" s="3"/>
      <c r="BW224" s="3"/>
      <c r="BX224" s="3"/>
      <c r="BY224" s="3"/>
    </row>
    <row r="225" spans="1:77" ht="41.45" customHeight="1">
      <c r="A225" s="64" t="s">
        <v>370</v>
      </c>
      <c r="C225" s="65"/>
      <c r="D225" s="65" t="s">
        <v>64</v>
      </c>
      <c r="E225" s="66">
        <v>162.02623585168254</v>
      </c>
      <c r="F225" s="68">
        <v>99.99994037375136</v>
      </c>
      <c r="G225" s="100" t="s">
        <v>1152</v>
      </c>
      <c r="H225" s="65"/>
      <c r="I225" s="69" t="s">
        <v>370</v>
      </c>
      <c r="J225" s="70"/>
      <c r="K225" s="70"/>
      <c r="L225" s="69" t="s">
        <v>3839</v>
      </c>
      <c r="M225" s="73">
        <v>1.0198714411313554</v>
      </c>
      <c r="N225" s="74">
        <v>905.3939208984375</v>
      </c>
      <c r="O225" s="74">
        <v>1407.3026123046875</v>
      </c>
      <c r="P225" s="75"/>
      <c r="Q225" s="76"/>
      <c r="R225" s="76"/>
      <c r="S225" s="86"/>
      <c r="T225" s="48">
        <v>0</v>
      </c>
      <c r="U225" s="48">
        <v>3</v>
      </c>
      <c r="V225" s="49">
        <v>78</v>
      </c>
      <c r="W225" s="49">
        <v>0.023256</v>
      </c>
      <c r="X225" s="49">
        <v>0.029175</v>
      </c>
      <c r="Y225" s="49">
        <v>1.265787</v>
      </c>
      <c r="Z225" s="49">
        <v>0</v>
      </c>
      <c r="AA225" s="49">
        <v>0</v>
      </c>
      <c r="AB225" s="71">
        <v>225</v>
      </c>
      <c r="AC225" s="71"/>
      <c r="AD225" s="72"/>
      <c r="AE225" s="78" t="s">
        <v>2123</v>
      </c>
      <c r="AF225" s="78">
        <v>481</v>
      </c>
      <c r="AG225" s="78">
        <v>120</v>
      </c>
      <c r="AH225" s="78">
        <v>4810</v>
      </c>
      <c r="AI225" s="78">
        <v>823</v>
      </c>
      <c r="AJ225" s="78"/>
      <c r="AK225" s="78"/>
      <c r="AL225" s="78" t="s">
        <v>2640</v>
      </c>
      <c r="AM225" s="78"/>
      <c r="AN225" s="78"/>
      <c r="AO225" s="80">
        <v>40152.01975694444</v>
      </c>
      <c r="AP225" s="83" t="s">
        <v>3073</v>
      </c>
      <c r="AQ225" s="78" t="b">
        <v>0</v>
      </c>
      <c r="AR225" s="78" t="b">
        <v>0</v>
      </c>
      <c r="AS225" s="78" t="b">
        <v>1</v>
      </c>
      <c r="AT225" s="78" t="s">
        <v>1797</v>
      </c>
      <c r="AU225" s="78">
        <v>1</v>
      </c>
      <c r="AV225" s="83" t="s">
        <v>3160</v>
      </c>
      <c r="AW225" s="78" t="b">
        <v>0</v>
      </c>
      <c r="AX225" s="78" t="s">
        <v>3300</v>
      </c>
      <c r="AY225" s="83" t="s">
        <v>3523</v>
      </c>
      <c r="AZ225" s="78" t="s">
        <v>66</v>
      </c>
      <c r="BA225" s="78" t="str">
        <f>REPLACE(INDEX(GroupVertices[Group],MATCH(Vertices[[#This Row],[Vertex]],GroupVertices[Vertex],0)),1,1,"")</f>
        <v>2</v>
      </c>
      <c r="BB225" s="48"/>
      <c r="BC225" s="48"/>
      <c r="BD225" s="48"/>
      <c r="BE225" s="48"/>
      <c r="BF225" s="48"/>
      <c r="BG225" s="48"/>
      <c r="BH225" s="121" t="s">
        <v>4674</v>
      </c>
      <c r="BI225" s="121" t="s">
        <v>4674</v>
      </c>
      <c r="BJ225" s="121" t="s">
        <v>4867</v>
      </c>
      <c r="BK225" s="121" t="s">
        <v>4867</v>
      </c>
      <c r="BL225" s="121">
        <v>0</v>
      </c>
      <c r="BM225" s="124">
        <v>0</v>
      </c>
      <c r="BN225" s="121">
        <v>1</v>
      </c>
      <c r="BO225" s="124">
        <v>1.9230769230769231</v>
      </c>
      <c r="BP225" s="121">
        <v>0</v>
      </c>
      <c r="BQ225" s="124">
        <v>0</v>
      </c>
      <c r="BR225" s="121">
        <v>51</v>
      </c>
      <c r="BS225" s="124">
        <v>98.07692307692308</v>
      </c>
      <c r="BT225" s="121">
        <v>52</v>
      </c>
      <c r="BU225" s="2"/>
      <c r="BV225" s="3"/>
      <c r="BW225" s="3"/>
      <c r="BX225" s="3"/>
      <c r="BY225" s="3"/>
    </row>
    <row r="226" spans="1:77" ht="41.45" customHeight="1">
      <c r="A226" s="64" t="s">
        <v>497</v>
      </c>
      <c r="C226" s="65"/>
      <c r="D226" s="65" t="s">
        <v>64</v>
      </c>
      <c r="E226" s="66">
        <v>179.49556509344166</v>
      </c>
      <c r="F226" s="68">
        <v>99.96023781019011</v>
      </c>
      <c r="G226" s="100" t="s">
        <v>3257</v>
      </c>
      <c r="H226" s="65"/>
      <c r="I226" s="69" t="s">
        <v>497</v>
      </c>
      <c r="J226" s="70"/>
      <c r="K226" s="70"/>
      <c r="L226" s="69" t="s">
        <v>3840</v>
      </c>
      <c r="M226" s="73">
        <v>14.25141245730961</v>
      </c>
      <c r="N226" s="74">
        <v>338.1968078613281</v>
      </c>
      <c r="O226" s="74">
        <v>1127.3006591796875</v>
      </c>
      <c r="P226" s="75"/>
      <c r="Q226" s="76"/>
      <c r="R226" s="76"/>
      <c r="S226" s="86"/>
      <c r="T226" s="48">
        <v>1</v>
      </c>
      <c r="U226" s="48">
        <v>0</v>
      </c>
      <c r="V226" s="49">
        <v>0</v>
      </c>
      <c r="W226" s="49">
        <v>0.015873</v>
      </c>
      <c r="X226" s="49">
        <v>0.005306</v>
      </c>
      <c r="Y226" s="49">
        <v>0.508639</v>
      </c>
      <c r="Z226" s="49">
        <v>0</v>
      </c>
      <c r="AA226" s="49">
        <v>0</v>
      </c>
      <c r="AB226" s="71">
        <v>226</v>
      </c>
      <c r="AC226" s="71"/>
      <c r="AD226" s="72"/>
      <c r="AE226" s="78" t="s">
        <v>2124</v>
      </c>
      <c r="AF226" s="78">
        <v>1520</v>
      </c>
      <c r="AG226" s="78">
        <v>79357</v>
      </c>
      <c r="AH226" s="78">
        <v>32294</v>
      </c>
      <c r="AI226" s="78">
        <v>771</v>
      </c>
      <c r="AJ226" s="78"/>
      <c r="AK226" s="78" t="s">
        <v>2413</v>
      </c>
      <c r="AL226" s="78" t="s">
        <v>2641</v>
      </c>
      <c r="AM226" s="83" t="s">
        <v>2822</v>
      </c>
      <c r="AN226" s="78"/>
      <c r="AO226" s="80">
        <v>39982.68204861111</v>
      </c>
      <c r="AP226" s="83" t="s">
        <v>3074</v>
      </c>
      <c r="AQ226" s="78" t="b">
        <v>0</v>
      </c>
      <c r="AR226" s="78" t="b">
        <v>0</v>
      </c>
      <c r="AS226" s="78" t="b">
        <v>1</v>
      </c>
      <c r="AT226" s="78" t="s">
        <v>1797</v>
      </c>
      <c r="AU226" s="78">
        <v>483</v>
      </c>
      <c r="AV226" s="83" t="s">
        <v>3158</v>
      </c>
      <c r="AW226" s="78" t="b">
        <v>1</v>
      </c>
      <c r="AX226" s="78" t="s">
        <v>3300</v>
      </c>
      <c r="AY226" s="83" t="s">
        <v>3524</v>
      </c>
      <c r="AZ226" s="78" t="s">
        <v>65</v>
      </c>
      <c r="BA226" s="78" t="str">
        <f>REPLACE(INDEX(GroupVertices[Group],MATCH(Vertices[[#This Row],[Vertex]],GroupVertices[Vertex],0)),1,1,"")</f>
        <v>2</v>
      </c>
      <c r="BB226" s="48"/>
      <c r="BC226" s="48"/>
      <c r="BD226" s="48"/>
      <c r="BE226" s="48"/>
      <c r="BF226" s="48"/>
      <c r="BG226" s="48"/>
      <c r="BH226" s="48"/>
      <c r="BI226" s="48"/>
      <c r="BJ226" s="48"/>
      <c r="BK226" s="48"/>
      <c r="BL226" s="48"/>
      <c r="BM226" s="49"/>
      <c r="BN226" s="48"/>
      <c r="BO226" s="49"/>
      <c r="BP226" s="48"/>
      <c r="BQ226" s="49"/>
      <c r="BR226" s="48"/>
      <c r="BS226" s="49"/>
      <c r="BT226" s="48"/>
      <c r="BU226" s="2"/>
      <c r="BV226" s="3"/>
      <c r="BW226" s="3"/>
      <c r="BX226" s="3"/>
      <c r="BY226" s="3"/>
    </row>
    <row r="227" spans="1:77" ht="41.45" customHeight="1">
      <c r="A227" s="64" t="s">
        <v>498</v>
      </c>
      <c r="C227" s="65"/>
      <c r="D227" s="65" t="s">
        <v>64</v>
      </c>
      <c r="E227" s="66">
        <v>162.0308657078618</v>
      </c>
      <c r="F227" s="68">
        <v>99.99992985147219</v>
      </c>
      <c r="G227" s="100" t="s">
        <v>3258</v>
      </c>
      <c r="H227" s="65"/>
      <c r="I227" s="69" t="s">
        <v>498</v>
      </c>
      <c r="J227" s="70"/>
      <c r="K227" s="70"/>
      <c r="L227" s="69" t="s">
        <v>3841</v>
      </c>
      <c r="M227" s="73">
        <v>1.0233781660368888</v>
      </c>
      <c r="N227" s="74">
        <v>194.9122772216797</v>
      </c>
      <c r="O227" s="74">
        <v>1586.0704345703125</v>
      </c>
      <c r="P227" s="75"/>
      <c r="Q227" s="76"/>
      <c r="R227" s="76"/>
      <c r="S227" s="86"/>
      <c r="T227" s="48">
        <v>1</v>
      </c>
      <c r="U227" s="48">
        <v>0</v>
      </c>
      <c r="V227" s="49">
        <v>0</v>
      </c>
      <c r="W227" s="49">
        <v>0.015873</v>
      </c>
      <c r="X227" s="49">
        <v>0.005306</v>
      </c>
      <c r="Y227" s="49">
        <v>0.508639</v>
      </c>
      <c r="Z227" s="49">
        <v>0</v>
      </c>
      <c r="AA227" s="49">
        <v>0</v>
      </c>
      <c r="AB227" s="71">
        <v>227</v>
      </c>
      <c r="AC227" s="71"/>
      <c r="AD227" s="72"/>
      <c r="AE227" s="78" t="s">
        <v>2125</v>
      </c>
      <c r="AF227" s="78">
        <v>99</v>
      </c>
      <c r="AG227" s="78">
        <v>141</v>
      </c>
      <c r="AH227" s="78">
        <v>55</v>
      </c>
      <c r="AI227" s="78">
        <v>13</v>
      </c>
      <c r="AJ227" s="78"/>
      <c r="AK227" s="78" t="s">
        <v>2414</v>
      </c>
      <c r="AL227" s="78"/>
      <c r="AM227" s="78"/>
      <c r="AN227" s="78"/>
      <c r="AO227" s="80">
        <v>43298.4074537037</v>
      </c>
      <c r="AP227" s="83" t="s">
        <v>3075</v>
      </c>
      <c r="AQ227" s="78" t="b">
        <v>1</v>
      </c>
      <c r="AR227" s="78" t="b">
        <v>0</v>
      </c>
      <c r="AS227" s="78" t="b">
        <v>0</v>
      </c>
      <c r="AT227" s="78" t="s">
        <v>1797</v>
      </c>
      <c r="AU227" s="78">
        <v>2</v>
      </c>
      <c r="AV227" s="78"/>
      <c r="AW227" s="78" t="b">
        <v>0</v>
      </c>
      <c r="AX227" s="78" t="s">
        <v>3300</v>
      </c>
      <c r="AY227" s="83" t="s">
        <v>3525</v>
      </c>
      <c r="AZ227" s="78" t="s">
        <v>65</v>
      </c>
      <c r="BA227" s="78" t="str">
        <f>REPLACE(INDEX(GroupVertices[Group],MATCH(Vertices[[#This Row],[Vertex]],GroupVertices[Vertex],0)),1,1,"")</f>
        <v>2</v>
      </c>
      <c r="BB227" s="48"/>
      <c r="BC227" s="48"/>
      <c r="BD227" s="48"/>
      <c r="BE227" s="48"/>
      <c r="BF227" s="48"/>
      <c r="BG227" s="48"/>
      <c r="BH227" s="48"/>
      <c r="BI227" s="48"/>
      <c r="BJ227" s="48"/>
      <c r="BK227" s="48"/>
      <c r="BL227" s="48"/>
      <c r="BM227" s="49"/>
      <c r="BN227" s="48"/>
      <c r="BO227" s="49"/>
      <c r="BP227" s="48"/>
      <c r="BQ227" s="49"/>
      <c r="BR227" s="48"/>
      <c r="BS227" s="49"/>
      <c r="BT227" s="48"/>
      <c r="BU227" s="2"/>
      <c r="BV227" s="3"/>
      <c r="BW227" s="3"/>
      <c r="BX227" s="3"/>
      <c r="BY227" s="3"/>
    </row>
    <row r="228" spans="1:77" ht="41.45" customHeight="1">
      <c r="A228" s="64" t="s">
        <v>371</v>
      </c>
      <c r="C228" s="65"/>
      <c r="D228" s="65" t="s">
        <v>64</v>
      </c>
      <c r="E228" s="66">
        <v>162.03262946259676</v>
      </c>
      <c r="F228" s="68">
        <v>99.99992584298488</v>
      </c>
      <c r="G228" s="100" t="s">
        <v>1153</v>
      </c>
      <c r="H228" s="65"/>
      <c r="I228" s="69" t="s">
        <v>371</v>
      </c>
      <c r="J228" s="70"/>
      <c r="K228" s="70"/>
      <c r="L228" s="69" t="s">
        <v>3842</v>
      </c>
      <c r="M228" s="73">
        <v>1.0247140612389967</v>
      </c>
      <c r="N228" s="74">
        <v>1556.0496826171875</v>
      </c>
      <c r="O228" s="74">
        <v>8047.32421875</v>
      </c>
      <c r="P228" s="75"/>
      <c r="Q228" s="76"/>
      <c r="R228" s="76"/>
      <c r="S228" s="86"/>
      <c r="T228" s="48">
        <v>1</v>
      </c>
      <c r="U228" s="48">
        <v>1</v>
      </c>
      <c r="V228" s="49">
        <v>0</v>
      </c>
      <c r="W228" s="49">
        <v>0</v>
      </c>
      <c r="X228" s="49">
        <v>0</v>
      </c>
      <c r="Y228" s="49">
        <v>0.999998</v>
      </c>
      <c r="Z228" s="49">
        <v>0</v>
      </c>
      <c r="AA228" s="49" t="s">
        <v>5414</v>
      </c>
      <c r="AB228" s="71">
        <v>228</v>
      </c>
      <c r="AC228" s="71"/>
      <c r="AD228" s="72"/>
      <c r="AE228" s="78" t="s">
        <v>2126</v>
      </c>
      <c r="AF228" s="78">
        <v>623</v>
      </c>
      <c r="AG228" s="78">
        <v>149</v>
      </c>
      <c r="AH228" s="78">
        <v>573</v>
      </c>
      <c r="AI228" s="78">
        <v>249</v>
      </c>
      <c r="AJ228" s="78"/>
      <c r="AK228" s="78" t="s">
        <v>2415</v>
      </c>
      <c r="AL228" s="78" t="s">
        <v>2642</v>
      </c>
      <c r="AM228" s="83" t="s">
        <v>2823</v>
      </c>
      <c r="AN228" s="78"/>
      <c r="AO228" s="80">
        <v>40675.02800925926</v>
      </c>
      <c r="AP228" s="83" t="s">
        <v>3076</v>
      </c>
      <c r="AQ228" s="78" t="b">
        <v>0</v>
      </c>
      <c r="AR228" s="78" t="b">
        <v>0</v>
      </c>
      <c r="AS228" s="78" t="b">
        <v>0</v>
      </c>
      <c r="AT228" s="78" t="s">
        <v>1797</v>
      </c>
      <c r="AU228" s="78">
        <v>5</v>
      </c>
      <c r="AV228" s="83" t="s">
        <v>3160</v>
      </c>
      <c r="AW228" s="78" t="b">
        <v>0</v>
      </c>
      <c r="AX228" s="78" t="s">
        <v>3300</v>
      </c>
      <c r="AY228" s="83" t="s">
        <v>3526</v>
      </c>
      <c r="AZ228" s="78" t="s">
        <v>66</v>
      </c>
      <c r="BA228" s="78" t="str">
        <f>REPLACE(INDEX(GroupVertices[Group],MATCH(Vertices[[#This Row],[Vertex]],GroupVertices[Vertex],0)),1,1,"")</f>
        <v>1</v>
      </c>
      <c r="BB228" s="48" t="s">
        <v>822</v>
      </c>
      <c r="BC228" s="48" t="s">
        <v>822</v>
      </c>
      <c r="BD228" s="48" t="s">
        <v>866</v>
      </c>
      <c r="BE228" s="48" t="s">
        <v>866</v>
      </c>
      <c r="BF228" s="48"/>
      <c r="BG228" s="48"/>
      <c r="BH228" s="121" t="s">
        <v>4675</v>
      </c>
      <c r="BI228" s="121" t="s">
        <v>4675</v>
      </c>
      <c r="BJ228" s="121" t="s">
        <v>4868</v>
      </c>
      <c r="BK228" s="121" t="s">
        <v>4868</v>
      </c>
      <c r="BL228" s="121">
        <v>4</v>
      </c>
      <c r="BM228" s="124">
        <v>12.121212121212121</v>
      </c>
      <c r="BN228" s="121">
        <v>1</v>
      </c>
      <c r="BO228" s="124">
        <v>3.0303030303030303</v>
      </c>
      <c r="BP228" s="121">
        <v>0</v>
      </c>
      <c r="BQ228" s="124">
        <v>0</v>
      </c>
      <c r="BR228" s="121">
        <v>28</v>
      </c>
      <c r="BS228" s="124">
        <v>84.84848484848484</v>
      </c>
      <c r="BT228" s="121">
        <v>33</v>
      </c>
      <c r="BU228" s="2"/>
      <c r="BV228" s="3"/>
      <c r="BW228" s="3"/>
      <c r="BX228" s="3"/>
      <c r="BY228" s="3"/>
    </row>
    <row r="229" spans="1:77" ht="41.45" customHeight="1">
      <c r="A229" s="64" t="s">
        <v>372</v>
      </c>
      <c r="C229" s="65"/>
      <c r="D229" s="65" t="s">
        <v>64</v>
      </c>
      <c r="E229" s="66">
        <v>162.08752632872242</v>
      </c>
      <c r="F229" s="68">
        <v>99.99980107881755</v>
      </c>
      <c r="G229" s="100" t="s">
        <v>1154</v>
      </c>
      <c r="H229" s="65"/>
      <c r="I229" s="69" t="s">
        <v>372</v>
      </c>
      <c r="J229" s="70"/>
      <c r="K229" s="70"/>
      <c r="L229" s="69" t="s">
        <v>3843</v>
      </c>
      <c r="M229" s="73">
        <v>1.066293799404606</v>
      </c>
      <c r="N229" s="74">
        <v>2917.187255859375</v>
      </c>
      <c r="O229" s="74">
        <v>352.9058837890625</v>
      </c>
      <c r="P229" s="75"/>
      <c r="Q229" s="76"/>
      <c r="R229" s="76"/>
      <c r="S229" s="86"/>
      <c r="T229" s="48">
        <v>0</v>
      </c>
      <c r="U229" s="48">
        <v>1</v>
      </c>
      <c r="V229" s="49">
        <v>0</v>
      </c>
      <c r="W229" s="49">
        <v>0.012346</v>
      </c>
      <c r="X229" s="49">
        <v>0.000965</v>
      </c>
      <c r="Y229" s="49">
        <v>0.565576</v>
      </c>
      <c r="Z229" s="49">
        <v>0</v>
      </c>
      <c r="AA229" s="49">
        <v>0</v>
      </c>
      <c r="AB229" s="71">
        <v>229</v>
      </c>
      <c r="AC229" s="71"/>
      <c r="AD229" s="72"/>
      <c r="AE229" s="78" t="s">
        <v>2127</v>
      </c>
      <c r="AF229" s="78">
        <v>1077</v>
      </c>
      <c r="AG229" s="78">
        <v>398</v>
      </c>
      <c r="AH229" s="78">
        <v>15517</v>
      </c>
      <c r="AI229" s="78">
        <v>12400</v>
      </c>
      <c r="AJ229" s="78"/>
      <c r="AK229" s="78" t="s">
        <v>2416</v>
      </c>
      <c r="AL229" s="78" t="s">
        <v>2643</v>
      </c>
      <c r="AM229" s="83" t="s">
        <v>2824</v>
      </c>
      <c r="AN229" s="78"/>
      <c r="AO229" s="80">
        <v>41835.792349537034</v>
      </c>
      <c r="AP229" s="83" t="s">
        <v>3077</v>
      </c>
      <c r="AQ229" s="78" t="b">
        <v>0</v>
      </c>
      <c r="AR229" s="78" t="b">
        <v>0</v>
      </c>
      <c r="AS229" s="78" t="b">
        <v>0</v>
      </c>
      <c r="AT229" s="78" t="s">
        <v>1797</v>
      </c>
      <c r="AU229" s="78">
        <v>166</v>
      </c>
      <c r="AV229" s="83" t="s">
        <v>3158</v>
      </c>
      <c r="AW229" s="78" t="b">
        <v>0</v>
      </c>
      <c r="AX229" s="78" t="s">
        <v>3300</v>
      </c>
      <c r="AY229" s="83" t="s">
        <v>3527</v>
      </c>
      <c r="AZ229" s="78" t="s">
        <v>66</v>
      </c>
      <c r="BA229" s="78" t="str">
        <f>REPLACE(INDEX(GroupVertices[Group],MATCH(Vertices[[#This Row],[Vertex]],GroupVertices[Vertex],0)),1,1,"")</f>
        <v>2</v>
      </c>
      <c r="BB229" s="48"/>
      <c r="BC229" s="48"/>
      <c r="BD229" s="48"/>
      <c r="BE229" s="48"/>
      <c r="BF229" s="48"/>
      <c r="BG229" s="48"/>
      <c r="BH229" s="121" t="s">
        <v>4676</v>
      </c>
      <c r="BI229" s="121" t="s">
        <v>4676</v>
      </c>
      <c r="BJ229" s="121" t="s">
        <v>4869</v>
      </c>
      <c r="BK229" s="121" t="s">
        <v>4869</v>
      </c>
      <c r="BL229" s="121">
        <v>1</v>
      </c>
      <c r="BM229" s="124">
        <v>4.166666666666667</v>
      </c>
      <c r="BN229" s="121">
        <v>1</v>
      </c>
      <c r="BO229" s="124">
        <v>4.166666666666667</v>
      </c>
      <c r="BP229" s="121">
        <v>0</v>
      </c>
      <c r="BQ229" s="124">
        <v>0</v>
      </c>
      <c r="BR229" s="121">
        <v>22</v>
      </c>
      <c r="BS229" s="124">
        <v>91.66666666666667</v>
      </c>
      <c r="BT229" s="121">
        <v>24</v>
      </c>
      <c r="BU229" s="2"/>
      <c r="BV229" s="3"/>
      <c r="BW229" s="3"/>
      <c r="BX229" s="3"/>
      <c r="BY229" s="3"/>
    </row>
    <row r="230" spans="1:77" ht="41.45" customHeight="1">
      <c r="A230" s="64" t="s">
        <v>499</v>
      </c>
      <c r="C230" s="65"/>
      <c r="D230" s="65" t="s">
        <v>64</v>
      </c>
      <c r="E230" s="66">
        <v>163.75251079852524</v>
      </c>
      <c r="F230" s="68">
        <v>99.99601706680278</v>
      </c>
      <c r="G230" s="100" t="s">
        <v>3259</v>
      </c>
      <c r="H230" s="65"/>
      <c r="I230" s="69" t="s">
        <v>499</v>
      </c>
      <c r="J230" s="70"/>
      <c r="K230" s="70"/>
      <c r="L230" s="69" t="s">
        <v>3844</v>
      </c>
      <c r="M230" s="73">
        <v>2.327378870194492</v>
      </c>
      <c r="N230" s="74">
        <v>3559.38232421875</v>
      </c>
      <c r="O230" s="74">
        <v>1475.6185302734375</v>
      </c>
      <c r="P230" s="75"/>
      <c r="Q230" s="76"/>
      <c r="R230" s="76"/>
      <c r="S230" s="86"/>
      <c r="T230" s="48">
        <v>2</v>
      </c>
      <c r="U230" s="48">
        <v>0</v>
      </c>
      <c r="V230" s="49">
        <v>0</v>
      </c>
      <c r="W230" s="49">
        <v>0.1</v>
      </c>
      <c r="X230" s="49">
        <v>0</v>
      </c>
      <c r="Y230" s="49">
        <v>0.719217</v>
      </c>
      <c r="Z230" s="49">
        <v>1</v>
      </c>
      <c r="AA230" s="49">
        <v>0</v>
      </c>
      <c r="AB230" s="71">
        <v>230</v>
      </c>
      <c r="AC230" s="71"/>
      <c r="AD230" s="72"/>
      <c r="AE230" s="78" t="s">
        <v>2128</v>
      </c>
      <c r="AF230" s="78">
        <v>398</v>
      </c>
      <c r="AG230" s="78">
        <v>7950</v>
      </c>
      <c r="AH230" s="78">
        <v>1955</v>
      </c>
      <c r="AI230" s="78">
        <v>668</v>
      </c>
      <c r="AJ230" s="78"/>
      <c r="AK230" s="78" t="s">
        <v>2417</v>
      </c>
      <c r="AL230" s="78" t="s">
        <v>2584</v>
      </c>
      <c r="AM230" s="83" t="s">
        <v>2825</v>
      </c>
      <c r="AN230" s="78"/>
      <c r="AO230" s="80">
        <v>40305.146574074075</v>
      </c>
      <c r="AP230" s="83" t="s">
        <v>3078</v>
      </c>
      <c r="AQ230" s="78" t="b">
        <v>0</v>
      </c>
      <c r="AR230" s="78" t="b">
        <v>0</v>
      </c>
      <c r="AS230" s="78" t="b">
        <v>1</v>
      </c>
      <c r="AT230" s="78" t="s">
        <v>1797</v>
      </c>
      <c r="AU230" s="78">
        <v>121</v>
      </c>
      <c r="AV230" s="83" t="s">
        <v>3158</v>
      </c>
      <c r="AW230" s="78" t="b">
        <v>0</v>
      </c>
      <c r="AX230" s="78" t="s">
        <v>3300</v>
      </c>
      <c r="AY230" s="83" t="s">
        <v>3528</v>
      </c>
      <c r="AZ230" s="78" t="s">
        <v>65</v>
      </c>
      <c r="BA230" s="78" t="str">
        <f>REPLACE(INDEX(GroupVertices[Group],MATCH(Vertices[[#This Row],[Vertex]],GroupVertices[Vertex],0)),1,1,"")</f>
        <v>6</v>
      </c>
      <c r="BB230" s="48"/>
      <c r="BC230" s="48"/>
      <c r="BD230" s="48"/>
      <c r="BE230" s="48"/>
      <c r="BF230" s="48"/>
      <c r="BG230" s="48"/>
      <c r="BH230" s="48"/>
      <c r="BI230" s="48"/>
      <c r="BJ230" s="48"/>
      <c r="BK230" s="48"/>
      <c r="BL230" s="48"/>
      <c r="BM230" s="49"/>
      <c r="BN230" s="48"/>
      <c r="BO230" s="49"/>
      <c r="BP230" s="48"/>
      <c r="BQ230" s="49"/>
      <c r="BR230" s="48"/>
      <c r="BS230" s="49"/>
      <c r="BT230" s="48"/>
      <c r="BU230" s="2"/>
      <c r="BV230" s="3"/>
      <c r="BW230" s="3"/>
      <c r="BX230" s="3"/>
      <c r="BY230" s="3"/>
    </row>
    <row r="231" spans="1:77" ht="41.45" customHeight="1">
      <c r="A231" s="64" t="s">
        <v>373</v>
      </c>
      <c r="C231" s="65"/>
      <c r="D231" s="65" t="s">
        <v>64</v>
      </c>
      <c r="E231" s="66">
        <v>162.0996521425253</v>
      </c>
      <c r="F231" s="68">
        <v>99.99977352046734</v>
      </c>
      <c r="G231" s="100" t="s">
        <v>1155</v>
      </c>
      <c r="H231" s="65"/>
      <c r="I231" s="69" t="s">
        <v>373</v>
      </c>
      <c r="J231" s="70"/>
      <c r="K231" s="70"/>
      <c r="L231" s="69" t="s">
        <v>3845</v>
      </c>
      <c r="M231" s="73">
        <v>1.075478078919098</v>
      </c>
      <c r="N231" s="74">
        <v>3311.78125</v>
      </c>
      <c r="O231" s="74">
        <v>1027.3408203125</v>
      </c>
      <c r="P231" s="75"/>
      <c r="Q231" s="76"/>
      <c r="R231" s="76"/>
      <c r="S231" s="86"/>
      <c r="T231" s="48">
        <v>1</v>
      </c>
      <c r="U231" s="48">
        <v>5</v>
      </c>
      <c r="V231" s="49">
        <v>6</v>
      </c>
      <c r="W231" s="49">
        <v>0.142857</v>
      </c>
      <c r="X231" s="49">
        <v>0</v>
      </c>
      <c r="Y231" s="49">
        <v>1.659731</v>
      </c>
      <c r="Z231" s="49">
        <v>0.2</v>
      </c>
      <c r="AA231" s="49">
        <v>0.2</v>
      </c>
      <c r="AB231" s="71">
        <v>231</v>
      </c>
      <c r="AC231" s="71"/>
      <c r="AD231" s="72"/>
      <c r="AE231" s="78" t="s">
        <v>2129</v>
      </c>
      <c r="AF231" s="78">
        <v>2269</v>
      </c>
      <c r="AG231" s="78">
        <v>453</v>
      </c>
      <c r="AH231" s="78">
        <v>468</v>
      </c>
      <c r="AI231" s="78">
        <v>191</v>
      </c>
      <c r="AJ231" s="78"/>
      <c r="AK231" s="78" t="s">
        <v>2418</v>
      </c>
      <c r="AL231" s="78" t="s">
        <v>2644</v>
      </c>
      <c r="AM231" s="78"/>
      <c r="AN231" s="78"/>
      <c r="AO231" s="80">
        <v>42504.94364583334</v>
      </c>
      <c r="AP231" s="83" t="s">
        <v>3079</v>
      </c>
      <c r="AQ231" s="78" t="b">
        <v>0</v>
      </c>
      <c r="AR231" s="78" t="b">
        <v>0</v>
      </c>
      <c r="AS231" s="78" t="b">
        <v>0</v>
      </c>
      <c r="AT231" s="78" t="s">
        <v>1797</v>
      </c>
      <c r="AU231" s="78">
        <v>12</v>
      </c>
      <c r="AV231" s="83" t="s">
        <v>3158</v>
      </c>
      <c r="AW231" s="78" t="b">
        <v>0</v>
      </c>
      <c r="AX231" s="78" t="s">
        <v>3300</v>
      </c>
      <c r="AY231" s="83" t="s">
        <v>3529</v>
      </c>
      <c r="AZ231" s="78" t="s">
        <v>66</v>
      </c>
      <c r="BA231" s="78" t="str">
        <f>REPLACE(INDEX(GroupVertices[Group],MATCH(Vertices[[#This Row],[Vertex]],GroupVertices[Vertex],0)),1,1,"")</f>
        <v>6</v>
      </c>
      <c r="BB231" s="48"/>
      <c r="BC231" s="48"/>
      <c r="BD231" s="48"/>
      <c r="BE231" s="48"/>
      <c r="BF231" s="48"/>
      <c r="BG231" s="48"/>
      <c r="BH231" s="121" t="s">
        <v>4677</v>
      </c>
      <c r="BI231" s="121" t="s">
        <v>4677</v>
      </c>
      <c r="BJ231" s="121" t="s">
        <v>4870</v>
      </c>
      <c r="BK231" s="121" t="s">
        <v>4870</v>
      </c>
      <c r="BL231" s="121">
        <v>0</v>
      </c>
      <c r="BM231" s="124">
        <v>0</v>
      </c>
      <c r="BN231" s="121">
        <v>4</v>
      </c>
      <c r="BO231" s="124">
        <v>7.8431372549019605</v>
      </c>
      <c r="BP231" s="121">
        <v>0</v>
      </c>
      <c r="BQ231" s="124">
        <v>0</v>
      </c>
      <c r="BR231" s="121">
        <v>47</v>
      </c>
      <c r="BS231" s="124">
        <v>92.15686274509804</v>
      </c>
      <c r="BT231" s="121">
        <v>51</v>
      </c>
      <c r="BU231" s="2"/>
      <c r="BV231" s="3"/>
      <c r="BW231" s="3"/>
      <c r="BX231" s="3"/>
      <c r="BY231" s="3"/>
    </row>
    <row r="232" spans="1:77" ht="41.45" customHeight="1">
      <c r="A232" s="64" t="s">
        <v>500</v>
      </c>
      <c r="C232" s="65"/>
      <c r="D232" s="65" t="s">
        <v>64</v>
      </c>
      <c r="E232" s="66">
        <v>168.08429242758845</v>
      </c>
      <c r="F232" s="68">
        <v>99.98617222198469</v>
      </c>
      <c r="G232" s="100" t="s">
        <v>3260</v>
      </c>
      <c r="H232" s="65"/>
      <c r="I232" s="69" t="s">
        <v>500</v>
      </c>
      <c r="J232" s="70"/>
      <c r="K232" s="70"/>
      <c r="L232" s="69" t="s">
        <v>3846</v>
      </c>
      <c r="M232" s="73">
        <v>5.608337486571568</v>
      </c>
      <c r="N232" s="74">
        <v>3252.067138671875</v>
      </c>
      <c r="O232" s="74">
        <v>352.9058837890625</v>
      </c>
      <c r="P232" s="75"/>
      <c r="Q232" s="76"/>
      <c r="R232" s="76"/>
      <c r="S232" s="86"/>
      <c r="T232" s="48">
        <v>2</v>
      </c>
      <c r="U232" s="48">
        <v>0</v>
      </c>
      <c r="V232" s="49">
        <v>0</v>
      </c>
      <c r="W232" s="49">
        <v>0.1</v>
      </c>
      <c r="X232" s="49">
        <v>0</v>
      </c>
      <c r="Y232" s="49">
        <v>0.719217</v>
      </c>
      <c r="Z232" s="49">
        <v>1</v>
      </c>
      <c r="AA232" s="49">
        <v>0</v>
      </c>
      <c r="AB232" s="71">
        <v>232</v>
      </c>
      <c r="AC232" s="71"/>
      <c r="AD232" s="72"/>
      <c r="AE232" s="78" t="s">
        <v>2130</v>
      </c>
      <c r="AF232" s="78">
        <v>1154</v>
      </c>
      <c r="AG232" s="78">
        <v>27598</v>
      </c>
      <c r="AH232" s="78">
        <v>24061</v>
      </c>
      <c r="AI232" s="78">
        <v>7537</v>
      </c>
      <c r="AJ232" s="78"/>
      <c r="AK232" s="78" t="s">
        <v>2419</v>
      </c>
      <c r="AL232" s="78" t="s">
        <v>2584</v>
      </c>
      <c r="AM232" s="78"/>
      <c r="AN232" s="78"/>
      <c r="AO232" s="80">
        <v>40305.15423611111</v>
      </c>
      <c r="AP232" s="83" t="s">
        <v>3080</v>
      </c>
      <c r="AQ232" s="78" t="b">
        <v>0</v>
      </c>
      <c r="AR232" s="78" t="b">
        <v>0</v>
      </c>
      <c r="AS232" s="78" t="b">
        <v>0</v>
      </c>
      <c r="AT232" s="78" t="s">
        <v>1797</v>
      </c>
      <c r="AU232" s="78">
        <v>349</v>
      </c>
      <c r="AV232" s="83" t="s">
        <v>3158</v>
      </c>
      <c r="AW232" s="78" t="b">
        <v>1</v>
      </c>
      <c r="AX232" s="78" t="s">
        <v>3300</v>
      </c>
      <c r="AY232" s="83" t="s">
        <v>3530</v>
      </c>
      <c r="AZ232" s="78" t="s">
        <v>65</v>
      </c>
      <c r="BA232" s="78" t="str">
        <f>REPLACE(INDEX(GroupVertices[Group],MATCH(Vertices[[#This Row],[Vertex]],GroupVertices[Vertex],0)),1,1,"")</f>
        <v>6</v>
      </c>
      <c r="BB232" s="48"/>
      <c r="BC232" s="48"/>
      <c r="BD232" s="48"/>
      <c r="BE232" s="48"/>
      <c r="BF232" s="48"/>
      <c r="BG232" s="48"/>
      <c r="BH232" s="48"/>
      <c r="BI232" s="48"/>
      <c r="BJ232" s="48"/>
      <c r="BK232" s="48"/>
      <c r="BL232" s="48"/>
      <c r="BM232" s="49"/>
      <c r="BN232" s="48"/>
      <c r="BO232" s="49"/>
      <c r="BP232" s="48"/>
      <c r="BQ232" s="49"/>
      <c r="BR232" s="48"/>
      <c r="BS232" s="49"/>
      <c r="BT232" s="48"/>
      <c r="BU232" s="2"/>
      <c r="BV232" s="3"/>
      <c r="BW232" s="3"/>
      <c r="BX232" s="3"/>
      <c r="BY232" s="3"/>
    </row>
    <row r="233" spans="1:77" ht="41.45" customHeight="1">
      <c r="A233" s="64" t="s">
        <v>501</v>
      </c>
      <c r="C233" s="65"/>
      <c r="D233" s="65" t="s">
        <v>64</v>
      </c>
      <c r="E233" s="66">
        <v>162.11728968987487</v>
      </c>
      <c r="F233" s="68">
        <v>99.9997334355943</v>
      </c>
      <c r="G233" s="100" t="s">
        <v>3261</v>
      </c>
      <c r="H233" s="65"/>
      <c r="I233" s="69" t="s">
        <v>501</v>
      </c>
      <c r="J233" s="70"/>
      <c r="K233" s="70"/>
      <c r="L233" s="69" t="s">
        <v>3847</v>
      </c>
      <c r="M233" s="73">
        <v>1.0888370309401774</v>
      </c>
      <c r="N233" s="74">
        <v>3443.13720703125</v>
      </c>
      <c r="O233" s="74">
        <v>1929.2188720703125</v>
      </c>
      <c r="P233" s="75"/>
      <c r="Q233" s="76"/>
      <c r="R233" s="76"/>
      <c r="S233" s="86"/>
      <c r="T233" s="48">
        <v>2</v>
      </c>
      <c r="U233" s="48">
        <v>0</v>
      </c>
      <c r="V233" s="49">
        <v>0</v>
      </c>
      <c r="W233" s="49">
        <v>0.1</v>
      </c>
      <c r="X233" s="49">
        <v>0</v>
      </c>
      <c r="Y233" s="49">
        <v>0.719217</v>
      </c>
      <c r="Z233" s="49">
        <v>1</v>
      </c>
      <c r="AA233" s="49">
        <v>0</v>
      </c>
      <c r="AB233" s="71">
        <v>233</v>
      </c>
      <c r="AC233" s="71"/>
      <c r="AD233" s="72"/>
      <c r="AE233" s="78" t="s">
        <v>2131</v>
      </c>
      <c r="AF233" s="78">
        <v>300</v>
      </c>
      <c r="AG233" s="78">
        <v>533</v>
      </c>
      <c r="AH233" s="78">
        <v>5448</v>
      </c>
      <c r="AI233" s="78">
        <v>7005</v>
      </c>
      <c r="AJ233" s="78"/>
      <c r="AK233" s="78" t="s">
        <v>2420</v>
      </c>
      <c r="AL233" s="78" t="s">
        <v>2590</v>
      </c>
      <c r="AM233" s="78"/>
      <c r="AN233" s="78"/>
      <c r="AO233" s="80">
        <v>41493.39976851852</v>
      </c>
      <c r="AP233" s="78"/>
      <c r="AQ233" s="78" t="b">
        <v>1</v>
      </c>
      <c r="AR233" s="78" t="b">
        <v>0</v>
      </c>
      <c r="AS233" s="78" t="b">
        <v>0</v>
      </c>
      <c r="AT233" s="78" t="s">
        <v>1797</v>
      </c>
      <c r="AU233" s="78">
        <v>12</v>
      </c>
      <c r="AV233" s="83" t="s">
        <v>3158</v>
      </c>
      <c r="AW233" s="78" t="b">
        <v>0</v>
      </c>
      <c r="AX233" s="78" t="s">
        <v>3300</v>
      </c>
      <c r="AY233" s="83" t="s">
        <v>3531</v>
      </c>
      <c r="AZ233" s="78" t="s">
        <v>65</v>
      </c>
      <c r="BA233" s="78" t="str">
        <f>REPLACE(INDEX(GroupVertices[Group],MATCH(Vertices[[#This Row],[Vertex]],GroupVertices[Vertex],0)),1,1,"")</f>
        <v>6</v>
      </c>
      <c r="BB233" s="48"/>
      <c r="BC233" s="48"/>
      <c r="BD233" s="48"/>
      <c r="BE233" s="48"/>
      <c r="BF233" s="48"/>
      <c r="BG233" s="48"/>
      <c r="BH233" s="48"/>
      <c r="BI233" s="48"/>
      <c r="BJ233" s="48"/>
      <c r="BK233" s="48"/>
      <c r="BL233" s="48"/>
      <c r="BM233" s="49"/>
      <c r="BN233" s="48"/>
      <c r="BO233" s="49"/>
      <c r="BP233" s="48"/>
      <c r="BQ233" s="49"/>
      <c r="BR233" s="48"/>
      <c r="BS233" s="49"/>
      <c r="BT233" s="48"/>
      <c r="BU233" s="2"/>
      <c r="BV233" s="3"/>
      <c r="BW233" s="3"/>
      <c r="BX233" s="3"/>
      <c r="BY233" s="3"/>
    </row>
    <row r="234" spans="1:77" ht="41.45" customHeight="1">
      <c r="A234" s="64" t="s">
        <v>502</v>
      </c>
      <c r="C234" s="65"/>
      <c r="D234" s="65" t="s">
        <v>64</v>
      </c>
      <c r="E234" s="66">
        <v>162.2363431344847</v>
      </c>
      <c r="F234" s="68">
        <v>99.9994628627013</v>
      </c>
      <c r="G234" s="100" t="s">
        <v>3262</v>
      </c>
      <c r="H234" s="65"/>
      <c r="I234" s="69" t="s">
        <v>502</v>
      </c>
      <c r="J234" s="70"/>
      <c r="K234" s="70"/>
      <c r="L234" s="69" t="s">
        <v>3848</v>
      </c>
      <c r="M234" s="73">
        <v>1.1790099570824626</v>
      </c>
      <c r="N234" s="74">
        <v>3112.099365234375</v>
      </c>
      <c r="O234" s="74">
        <v>1393.975341796875</v>
      </c>
      <c r="P234" s="75"/>
      <c r="Q234" s="76"/>
      <c r="R234" s="76"/>
      <c r="S234" s="86"/>
      <c r="T234" s="48">
        <v>2</v>
      </c>
      <c r="U234" s="48">
        <v>0</v>
      </c>
      <c r="V234" s="49">
        <v>0</v>
      </c>
      <c r="W234" s="49">
        <v>0.1</v>
      </c>
      <c r="X234" s="49">
        <v>0</v>
      </c>
      <c r="Y234" s="49">
        <v>0.719217</v>
      </c>
      <c r="Z234" s="49">
        <v>1</v>
      </c>
      <c r="AA234" s="49">
        <v>0</v>
      </c>
      <c r="AB234" s="71">
        <v>234</v>
      </c>
      <c r="AC234" s="71"/>
      <c r="AD234" s="72"/>
      <c r="AE234" s="78" t="s">
        <v>2132</v>
      </c>
      <c r="AF234" s="78">
        <v>556</v>
      </c>
      <c r="AG234" s="78">
        <v>1073</v>
      </c>
      <c r="AH234" s="78">
        <v>3341</v>
      </c>
      <c r="AI234" s="78">
        <v>890</v>
      </c>
      <c r="AJ234" s="78"/>
      <c r="AK234" s="78"/>
      <c r="AL234" s="78" t="s">
        <v>2645</v>
      </c>
      <c r="AM234" s="83" t="s">
        <v>2826</v>
      </c>
      <c r="AN234" s="78"/>
      <c r="AO234" s="80">
        <v>40472.31931712963</v>
      </c>
      <c r="AP234" s="83" t="s">
        <v>3081</v>
      </c>
      <c r="AQ234" s="78" t="b">
        <v>0</v>
      </c>
      <c r="AR234" s="78" t="b">
        <v>0</v>
      </c>
      <c r="AS234" s="78" t="b">
        <v>1</v>
      </c>
      <c r="AT234" s="78" t="s">
        <v>1797</v>
      </c>
      <c r="AU234" s="78">
        <v>25</v>
      </c>
      <c r="AV234" s="83" t="s">
        <v>3167</v>
      </c>
      <c r="AW234" s="78" t="b">
        <v>0</v>
      </c>
      <c r="AX234" s="78" t="s">
        <v>3300</v>
      </c>
      <c r="AY234" s="83" t="s">
        <v>3532</v>
      </c>
      <c r="AZ234" s="78" t="s">
        <v>65</v>
      </c>
      <c r="BA234" s="78" t="str">
        <f>REPLACE(INDEX(GroupVertices[Group],MATCH(Vertices[[#This Row],[Vertex]],GroupVertices[Vertex],0)),1,1,"")</f>
        <v>6</v>
      </c>
      <c r="BB234" s="48"/>
      <c r="BC234" s="48"/>
      <c r="BD234" s="48"/>
      <c r="BE234" s="48"/>
      <c r="BF234" s="48"/>
      <c r="BG234" s="48"/>
      <c r="BH234" s="48"/>
      <c r="BI234" s="48"/>
      <c r="BJ234" s="48"/>
      <c r="BK234" s="48"/>
      <c r="BL234" s="48"/>
      <c r="BM234" s="49"/>
      <c r="BN234" s="48"/>
      <c r="BO234" s="49"/>
      <c r="BP234" s="48"/>
      <c r="BQ234" s="49"/>
      <c r="BR234" s="48"/>
      <c r="BS234" s="49"/>
      <c r="BT234" s="48"/>
      <c r="BU234" s="2"/>
      <c r="BV234" s="3"/>
      <c r="BW234" s="3"/>
      <c r="BX234" s="3"/>
      <c r="BY234" s="3"/>
    </row>
    <row r="235" spans="1:77" ht="41.45" customHeight="1">
      <c r="A235" s="64" t="s">
        <v>374</v>
      </c>
      <c r="C235" s="65"/>
      <c r="D235" s="65" t="s">
        <v>64</v>
      </c>
      <c r="E235" s="66">
        <v>162.72622601212004</v>
      </c>
      <c r="F235" s="68">
        <v>99.99834950535266</v>
      </c>
      <c r="G235" s="100" t="s">
        <v>1156</v>
      </c>
      <c r="H235" s="65"/>
      <c r="I235" s="69" t="s">
        <v>374</v>
      </c>
      <c r="J235" s="70"/>
      <c r="K235" s="70"/>
      <c r="L235" s="69" t="s">
        <v>3849</v>
      </c>
      <c r="M235" s="73">
        <v>1.5500548494679403</v>
      </c>
      <c r="N235" s="74">
        <v>9618.9208984375</v>
      </c>
      <c r="O235" s="74">
        <v>2120.376220703125</v>
      </c>
      <c r="P235" s="75"/>
      <c r="Q235" s="76"/>
      <c r="R235" s="76"/>
      <c r="S235" s="86"/>
      <c r="T235" s="48">
        <v>2</v>
      </c>
      <c r="U235" s="48">
        <v>1</v>
      </c>
      <c r="V235" s="49">
        <v>0</v>
      </c>
      <c r="W235" s="49">
        <v>1</v>
      </c>
      <c r="X235" s="49">
        <v>0</v>
      </c>
      <c r="Y235" s="49">
        <v>1.298243</v>
      </c>
      <c r="Z235" s="49">
        <v>0</v>
      </c>
      <c r="AA235" s="49">
        <v>0</v>
      </c>
      <c r="AB235" s="71">
        <v>235</v>
      </c>
      <c r="AC235" s="71"/>
      <c r="AD235" s="72"/>
      <c r="AE235" s="78" t="s">
        <v>2133</v>
      </c>
      <c r="AF235" s="78">
        <v>3618</v>
      </c>
      <c r="AG235" s="78">
        <v>3295</v>
      </c>
      <c r="AH235" s="78">
        <v>3028</v>
      </c>
      <c r="AI235" s="78">
        <v>1660</v>
      </c>
      <c r="AJ235" s="78"/>
      <c r="AK235" s="78" t="s">
        <v>2421</v>
      </c>
      <c r="AL235" s="78" t="s">
        <v>2646</v>
      </c>
      <c r="AM235" s="83" t="s">
        <v>2827</v>
      </c>
      <c r="AN235" s="78"/>
      <c r="AO235" s="80">
        <v>42325.42888888889</v>
      </c>
      <c r="AP235" s="83" t="s">
        <v>3082</v>
      </c>
      <c r="AQ235" s="78" t="b">
        <v>0</v>
      </c>
      <c r="AR235" s="78" t="b">
        <v>0</v>
      </c>
      <c r="AS235" s="78" t="b">
        <v>0</v>
      </c>
      <c r="AT235" s="78" t="s">
        <v>1797</v>
      </c>
      <c r="AU235" s="78">
        <v>44</v>
      </c>
      <c r="AV235" s="83" t="s">
        <v>3158</v>
      </c>
      <c r="AW235" s="78" t="b">
        <v>0</v>
      </c>
      <c r="AX235" s="78" t="s">
        <v>3300</v>
      </c>
      <c r="AY235" s="83" t="s">
        <v>3533</v>
      </c>
      <c r="AZ235" s="78" t="s">
        <v>66</v>
      </c>
      <c r="BA235" s="78" t="str">
        <f>REPLACE(INDEX(GroupVertices[Group],MATCH(Vertices[[#This Row],[Vertex]],GroupVertices[Vertex],0)),1,1,"")</f>
        <v>48</v>
      </c>
      <c r="BB235" s="48" t="s">
        <v>823</v>
      </c>
      <c r="BC235" s="48" t="s">
        <v>823</v>
      </c>
      <c r="BD235" s="48" t="s">
        <v>906</v>
      </c>
      <c r="BE235" s="48" t="s">
        <v>906</v>
      </c>
      <c r="BF235" s="48"/>
      <c r="BG235" s="48"/>
      <c r="BH235" s="121" t="s">
        <v>4550</v>
      </c>
      <c r="BI235" s="121" t="s">
        <v>4550</v>
      </c>
      <c r="BJ235" s="121" t="s">
        <v>4365</v>
      </c>
      <c r="BK235" s="121" t="s">
        <v>4365</v>
      </c>
      <c r="BL235" s="121">
        <v>0</v>
      </c>
      <c r="BM235" s="124">
        <v>0</v>
      </c>
      <c r="BN235" s="121">
        <v>1</v>
      </c>
      <c r="BO235" s="124">
        <v>11.11111111111111</v>
      </c>
      <c r="BP235" s="121">
        <v>0</v>
      </c>
      <c r="BQ235" s="124">
        <v>0</v>
      </c>
      <c r="BR235" s="121">
        <v>8</v>
      </c>
      <c r="BS235" s="124">
        <v>88.88888888888889</v>
      </c>
      <c r="BT235" s="121">
        <v>9</v>
      </c>
      <c r="BU235" s="2"/>
      <c r="BV235" s="3"/>
      <c r="BW235" s="3"/>
      <c r="BX235" s="3"/>
      <c r="BY235" s="3"/>
    </row>
    <row r="236" spans="1:77" ht="41.45" customHeight="1">
      <c r="A236" s="64" t="s">
        <v>375</v>
      </c>
      <c r="C236" s="65"/>
      <c r="D236" s="65" t="s">
        <v>64</v>
      </c>
      <c r="E236" s="66">
        <v>162.14550976563424</v>
      </c>
      <c r="F236" s="68">
        <v>99.99966929979743</v>
      </c>
      <c r="G236" s="100" t="s">
        <v>1157</v>
      </c>
      <c r="H236" s="65"/>
      <c r="I236" s="69" t="s">
        <v>375</v>
      </c>
      <c r="J236" s="70"/>
      <c r="K236" s="70"/>
      <c r="L236" s="69" t="s">
        <v>3850</v>
      </c>
      <c r="M236" s="73">
        <v>1.1102113541739043</v>
      </c>
      <c r="N236" s="74">
        <v>9618.9208984375</v>
      </c>
      <c r="O236" s="74">
        <v>2479.163818359375</v>
      </c>
      <c r="P236" s="75"/>
      <c r="Q236" s="76"/>
      <c r="R236" s="76"/>
      <c r="S236" s="86"/>
      <c r="T236" s="48">
        <v>0</v>
      </c>
      <c r="U236" s="48">
        <v>1</v>
      </c>
      <c r="V236" s="49">
        <v>0</v>
      </c>
      <c r="W236" s="49">
        <v>1</v>
      </c>
      <c r="X236" s="49">
        <v>0</v>
      </c>
      <c r="Y236" s="49">
        <v>0.701753</v>
      </c>
      <c r="Z236" s="49">
        <v>0</v>
      </c>
      <c r="AA236" s="49">
        <v>0</v>
      </c>
      <c r="AB236" s="71">
        <v>236</v>
      </c>
      <c r="AC236" s="71"/>
      <c r="AD236" s="72"/>
      <c r="AE236" s="78" t="s">
        <v>2134</v>
      </c>
      <c r="AF236" s="78">
        <v>526</v>
      </c>
      <c r="AG236" s="78">
        <v>661</v>
      </c>
      <c r="AH236" s="78">
        <v>3233</v>
      </c>
      <c r="AI236" s="78">
        <v>2079</v>
      </c>
      <c r="AJ236" s="78"/>
      <c r="AK236" s="78" t="s">
        <v>2422</v>
      </c>
      <c r="AL236" s="78" t="s">
        <v>2647</v>
      </c>
      <c r="AM236" s="83" t="s">
        <v>2828</v>
      </c>
      <c r="AN236" s="78"/>
      <c r="AO236" s="80">
        <v>41176.67123842592</v>
      </c>
      <c r="AP236" s="83" t="s">
        <v>3083</v>
      </c>
      <c r="AQ236" s="78" t="b">
        <v>0</v>
      </c>
      <c r="AR236" s="78" t="b">
        <v>0</v>
      </c>
      <c r="AS236" s="78" t="b">
        <v>0</v>
      </c>
      <c r="AT236" s="78" t="s">
        <v>1797</v>
      </c>
      <c r="AU236" s="78">
        <v>16</v>
      </c>
      <c r="AV236" s="83" t="s">
        <v>3158</v>
      </c>
      <c r="AW236" s="78" t="b">
        <v>0</v>
      </c>
      <c r="AX236" s="78" t="s">
        <v>3300</v>
      </c>
      <c r="AY236" s="83" t="s">
        <v>3534</v>
      </c>
      <c r="AZ236" s="78" t="s">
        <v>66</v>
      </c>
      <c r="BA236" s="78" t="str">
        <f>REPLACE(INDEX(GroupVertices[Group],MATCH(Vertices[[#This Row],[Vertex]],GroupVertices[Vertex],0)),1,1,"")</f>
        <v>48</v>
      </c>
      <c r="BB236" s="48" t="s">
        <v>823</v>
      </c>
      <c r="BC236" s="48" t="s">
        <v>823</v>
      </c>
      <c r="BD236" s="48" t="s">
        <v>906</v>
      </c>
      <c r="BE236" s="48" t="s">
        <v>906</v>
      </c>
      <c r="BF236" s="48"/>
      <c r="BG236" s="48"/>
      <c r="BH236" s="121" t="s">
        <v>4678</v>
      </c>
      <c r="BI236" s="121" t="s">
        <v>4678</v>
      </c>
      <c r="BJ236" s="121" t="s">
        <v>4871</v>
      </c>
      <c r="BK236" s="121" t="s">
        <v>4871</v>
      </c>
      <c r="BL236" s="121">
        <v>0</v>
      </c>
      <c r="BM236" s="124">
        <v>0</v>
      </c>
      <c r="BN236" s="121">
        <v>1</v>
      </c>
      <c r="BO236" s="124">
        <v>9.090909090909092</v>
      </c>
      <c r="BP236" s="121">
        <v>0</v>
      </c>
      <c r="BQ236" s="124">
        <v>0</v>
      </c>
      <c r="BR236" s="121">
        <v>10</v>
      </c>
      <c r="BS236" s="124">
        <v>90.9090909090909</v>
      </c>
      <c r="BT236" s="121">
        <v>11</v>
      </c>
      <c r="BU236" s="2"/>
      <c r="BV236" s="3"/>
      <c r="BW236" s="3"/>
      <c r="BX236" s="3"/>
      <c r="BY236" s="3"/>
    </row>
    <row r="237" spans="1:77" ht="41.45" customHeight="1">
      <c r="A237" s="64" t="s">
        <v>376</v>
      </c>
      <c r="C237" s="65"/>
      <c r="D237" s="65" t="s">
        <v>64</v>
      </c>
      <c r="E237" s="66">
        <v>162.10780950817446</v>
      </c>
      <c r="F237" s="68">
        <v>99.99975498121356</v>
      </c>
      <c r="G237" s="100" t="s">
        <v>1158</v>
      </c>
      <c r="H237" s="65"/>
      <c r="I237" s="69" t="s">
        <v>376</v>
      </c>
      <c r="J237" s="70"/>
      <c r="K237" s="70"/>
      <c r="L237" s="69" t="s">
        <v>3851</v>
      </c>
      <c r="M237" s="73">
        <v>1.0816565942288472</v>
      </c>
      <c r="N237" s="74">
        <v>1682.038818359375</v>
      </c>
      <c r="O237" s="74">
        <v>1899.4718017578125</v>
      </c>
      <c r="P237" s="75"/>
      <c r="Q237" s="76"/>
      <c r="R237" s="76"/>
      <c r="S237" s="86"/>
      <c r="T237" s="48">
        <v>0</v>
      </c>
      <c r="U237" s="48">
        <v>2</v>
      </c>
      <c r="V237" s="49">
        <v>0</v>
      </c>
      <c r="W237" s="49">
        <v>0.021739</v>
      </c>
      <c r="X237" s="49">
        <v>0.051064</v>
      </c>
      <c r="Y237" s="49">
        <v>0.64249</v>
      </c>
      <c r="Z237" s="49">
        <v>1</v>
      </c>
      <c r="AA237" s="49">
        <v>0</v>
      </c>
      <c r="AB237" s="71">
        <v>237</v>
      </c>
      <c r="AC237" s="71"/>
      <c r="AD237" s="72"/>
      <c r="AE237" s="78" t="s">
        <v>2135</v>
      </c>
      <c r="AF237" s="78">
        <v>910</v>
      </c>
      <c r="AG237" s="78">
        <v>490</v>
      </c>
      <c r="AH237" s="78">
        <v>2435</v>
      </c>
      <c r="AI237" s="78">
        <v>1621</v>
      </c>
      <c r="AJ237" s="78"/>
      <c r="AK237" s="78" t="s">
        <v>2423</v>
      </c>
      <c r="AL237" s="78" t="s">
        <v>2648</v>
      </c>
      <c r="AM237" s="83" t="s">
        <v>2697</v>
      </c>
      <c r="AN237" s="78"/>
      <c r="AO237" s="80">
        <v>42678.52763888889</v>
      </c>
      <c r="AP237" s="83" t="s">
        <v>3084</v>
      </c>
      <c r="AQ237" s="78" t="b">
        <v>1</v>
      </c>
      <c r="AR237" s="78" t="b">
        <v>0</v>
      </c>
      <c r="AS237" s="78" t="b">
        <v>0</v>
      </c>
      <c r="AT237" s="78" t="s">
        <v>3154</v>
      </c>
      <c r="AU237" s="78">
        <v>3</v>
      </c>
      <c r="AV237" s="78"/>
      <c r="AW237" s="78" t="b">
        <v>0</v>
      </c>
      <c r="AX237" s="78" t="s">
        <v>3300</v>
      </c>
      <c r="AY237" s="83" t="s">
        <v>3535</v>
      </c>
      <c r="AZ237" s="78" t="s">
        <v>66</v>
      </c>
      <c r="BA237" s="78" t="str">
        <f>REPLACE(INDEX(GroupVertices[Group],MATCH(Vertices[[#This Row],[Vertex]],GroupVertices[Vertex],0)),1,1,"")</f>
        <v>2</v>
      </c>
      <c r="BB237" s="48" t="s">
        <v>756</v>
      </c>
      <c r="BC237" s="48" t="s">
        <v>756</v>
      </c>
      <c r="BD237" s="48" t="s">
        <v>855</v>
      </c>
      <c r="BE237" s="48" t="s">
        <v>855</v>
      </c>
      <c r="BF237" s="48"/>
      <c r="BG237" s="48"/>
      <c r="BH237" s="121" t="s">
        <v>4546</v>
      </c>
      <c r="BI237" s="121" t="s">
        <v>4546</v>
      </c>
      <c r="BJ237" s="121" t="s">
        <v>4751</v>
      </c>
      <c r="BK237" s="121" t="s">
        <v>4751</v>
      </c>
      <c r="BL237" s="121">
        <v>0</v>
      </c>
      <c r="BM237" s="124">
        <v>0</v>
      </c>
      <c r="BN237" s="121">
        <v>1</v>
      </c>
      <c r="BO237" s="124">
        <v>5.882352941176471</v>
      </c>
      <c r="BP237" s="121">
        <v>0</v>
      </c>
      <c r="BQ237" s="124">
        <v>0</v>
      </c>
      <c r="BR237" s="121">
        <v>16</v>
      </c>
      <c r="BS237" s="124">
        <v>94.11764705882354</v>
      </c>
      <c r="BT237" s="121">
        <v>17</v>
      </c>
      <c r="BU237" s="2"/>
      <c r="BV237" s="3"/>
      <c r="BW237" s="3"/>
      <c r="BX237" s="3"/>
      <c r="BY237" s="3"/>
    </row>
    <row r="238" spans="1:77" ht="41.45" customHeight="1">
      <c r="A238" s="64" t="s">
        <v>377</v>
      </c>
      <c r="C238" s="65"/>
      <c r="D238" s="65" t="s">
        <v>64</v>
      </c>
      <c r="E238" s="66">
        <v>162.00330704012805</v>
      </c>
      <c r="F238" s="68">
        <v>99.9999924840863</v>
      </c>
      <c r="G238" s="100" t="s">
        <v>1159</v>
      </c>
      <c r="H238" s="65"/>
      <c r="I238" s="69" t="s">
        <v>377</v>
      </c>
      <c r="J238" s="70"/>
      <c r="K238" s="70"/>
      <c r="L238" s="69" t="s">
        <v>3852</v>
      </c>
      <c r="M238" s="73">
        <v>1.0025048035039523</v>
      </c>
      <c r="N238" s="74">
        <v>3255.91748046875</v>
      </c>
      <c r="O238" s="74">
        <v>7617.2490234375</v>
      </c>
      <c r="P238" s="75"/>
      <c r="Q238" s="76"/>
      <c r="R238" s="76"/>
      <c r="S238" s="86"/>
      <c r="T238" s="48">
        <v>0</v>
      </c>
      <c r="U238" s="48">
        <v>2</v>
      </c>
      <c r="V238" s="49">
        <v>20</v>
      </c>
      <c r="W238" s="49">
        <v>0.032258</v>
      </c>
      <c r="X238" s="49">
        <v>0</v>
      </c>
      <c r="Y238" s="49">
        <v>1.077198</v>
      </c>
      <c r="Z238" s="49">
        <v>0</v>
      </c>
      <c r="AA238" s="49">
        <v>0</v>
      </c>
      <c r="AB238" s="71">
        <v>238</v>
      </c>
      <c r="AC238" s="71"/>
      <c r="AD238" s="72"/>
      <c r="AE238" s="78" t="s">
        <v>2136</v>
      </c>
      <c r="AF238" s="78">
        <v>9</v>
      </c>
      <c r="AG238" s="78">
        <v>16</v>
      </c>
      <c r="AH238" s="78">
        <v>4556</v>
      </c>
      <c r="AI238" s="78">
        <v>7153</v>
      </c>
      <c r="AJ238" s="78"/>
      <c r="AK238" s="78" t="s">
        <v>2424</v>
      </c>
      <c r="AL238" s="78" t="s">
        <v>2649</v>
      </c>
      <c r="AM238" s="78"/>
      <c r="AN238" s="78"/>
      <c r="AO238" s="80">
        <v>42497.96105324074</v>
      </c>
      <c r="AP238" s="83" t="s">
        <v>3085</v>
      </c>
      <c r="AQ238" s="78" t="b">
        <v>1</v>
      </c>
      <c r="AR238" s="78" t="b">
        <v>0</v>
      </c>
      <c r="AS238" s="78" t="b">
        <v>1</v>
      </c>
      <c r="AT238" s="78" t="s">
        <v>1797</v>
      </c>
      <c r="AU238" s="78">
        <v>0</v>
      </c>
      <c r="AV238" s="78"/>
      <c r="AW238" s="78" t="b">
        <v>0</v>
      </c>
      <c r="AX238" s="78" t="s">
        <v>3300</v>
      </c>
      <c r="AY238" s="83" t="s">
        <v>3536</v>
      </c>
      <c r="AZ238" s="78" t="s">
        <v>66</v>
      </c>
      <c r="BA238" s="78" t="str">
        <f>REPLACE(INDEX(GroupVertices[Group],MATCH(Vertices[[#This Row],[Vertex]],GroupVertices[Vertex],0)),1,1,"")</f>
        <v>3</v>
      </c>
      <c r="BB238" s="48"/>
      <c r="BC238" s="48"/>
      <c r="BD238" s="48"/>
      <c r="BE238" s="48"/>
      <c r="BF238" s="48"/>
      <c r="BG238" s="48"/>
      <c r="BH238" s="121" t="s">
        <v>4679</v>
      </c>
      <c r="BI238" s="121" t="s">
        <v>4679</v>
      </c>
      <c r="BJ238" s="121" t="s">
        <v>4872</v>
      </c>
      <c r="BK238" s="121" t="s">
        <v>4872</v>
      </c>
      <c r="BL238" s="121">
        <v>0</v>
      </c>
      <c r="BM238" s="124">
        <v>0</v>
      </c>
      <c r="BN238" s="121">
        <v>1</v>
      </c>
      <c r="BO238" s="124">
        <v>1.9607843137254901</v>
      </c>
      <c r="BP238" s="121">
        <v>0</v>
      </c>
      <c r="BQ238" s="124">
        <v>0</v>
      </c>
      <c r="BR238" s="121">
        <v>50</v>
      </c>
      <c r="BS238" s="124">
        <v>98.03921568627452</v>
      </c>
      <c r="BT238" s="121">
        <v>51</v>
      </c>
      <c r="BU238" s="2"/>
      <c r="BV238" s="3"/>
      <c r="BW238" s="3"/>
      <c r="BX238" s="3"/>
      <c r="BY238" s="3"/>
    </row>
    <row r="239" spans="1:77" ht="41.45" customHeight="1">
      <c r="A239" s="64" t="s">
        <v>503</v>
      </c>
      <c r="C239" s="65"/>
      <c r="D239" s="65" t="s">
        <v>64</v>
      </c>
      <c r="E239" s="66">
        <v>162.04740090850206</v>
      </c>
      <c r="F239" s="68">
        <v>99.9998922719037</v>
      </c>
      <c r="G239" s="100" t="s">
        <v>3263</v>
      </c>
      <c r="H239" s="65"/>
      <c r="I239" s="69" t="s">
        <v>503</v>
      </c>
      <c r="J239" s="70"/>
      <c r="K239" s="70"/>
      <c r="L239" s="69" t="s">
        <v>3853</v>
      </c>
      <c r="M239" s="73">
        <v>1.0359021835566506</v>
      </c>
      <c r="N239" s="74">
        <v>3112.099365234375</v>
      </c>
      <c r="O239" s="74">
        <v>7232.35107421875</v>
      </c>
      <c r="P239" s="75"/>
      <c r="Q239" s="76"/>
      <c r="R239" s="76"/>
      <c r="S239" s="86"/>
      <c r="T239" s="48">
        <v>1</v>
      </c>
      <c r="U239" s="48">
        <v>0</v>
      </c>
      <c r="V239" s="49">
        <v>0</v>
      </c>
      <c r="W239" s="49">
        <v>0.02439</v>
      </c>
      <c r="X239" s="49">
        <v>0</v>
      </c>
      <c r="Y239" s="49">
        <v>0.607809</v>
      </c>
      <c r="Z239" s="49">
        <v>0</v>
      </c>
      <c r="AA239" s="49">
        <v>0</v>
      </c>
      <c r="AB239" s="71">
        <v>239</v>
      </c>
      <c r="AC239" s="71"/>
      <c r="AD239" s="72"/>
      <c r="AE239" s="78" t="s">
        <v>2137</v>
      </c>
      <c r="AF239" s="78">
        <v>728</v>
      </c>
      <c r="AG239" s="78">
        <v>216</v>
      </c>
      <c r="AH239" s="78">
        <v>55</v>
      </c>
      <c r="AI239" s="78">
        <v>64</v>
      </c>
      <c r="AJ239" s="78"/>
      <c r="AK239" s="78" t="s">
        <v>2425</v>
      </c>
      <c r="AL239" s="78" t="s">
        <v>2650</v>
      </c>
      <c r="AM239" s="83" t="s">
        <v>2829</v>
      </c>
      <c r="AN239" s="78"/>
      <c r="AO239" s="80">
        <v>43199.33793981482</v>
      </c>
      <c r="AP239" s="83" t="s">
        <v>3086</v>
      </c>
      <c r="AQ239" s="78" t="b">
        <v>1</v>
      </c>
      <c r="AR239" s="78" t="b">
        <v>0</v>
      </c>
      <c r="AS239" s="78" t="b">
        <v>0</v>
      </c>
      <c r="AT239" s="78" t="s">
        <v>1797</v>
      </c>
      <c r="AU239" s="78">
        <v>0</v>
      </c>
      <c r="AV239" s="78"/>
      <c r="AW239" s="78" t="b">
        <v>0</v>
      </c>
      <c r="AX239" s="78" t="s">
        <v>3300</v>
      </c>
      <c r="AY239" s="83" t="s">
        <v>3537</v>
      </c>
      <c r="AZ239" s="78" t="s">
        <v>65</v>
      </c>
      <c r="BA239" s="78" t="str">
        <f>REPLACE(INDEX(GroupVertices[Group],MATCH(Vertices[[#This Row],[Vertex]],GroupVertices[Vertex],0)),1,1,"")</f>
        <v>3</v>
      </c>
      <c r="BB239" s="48"/>
      <c r="BC239" s="48"/>
      <c r="BD239" s="48"/>
      <c r="BE239" s="48"/>
      <c r="BF239" s="48"/>
      <c r="BG239" s="48"/>
      <c r="BH239" s="48"/>
      <c r="BI239" s="48"/>
      <c r="BJ239" s="48"/>
      <c r="BK239" s="48"/>
      <c r="BL239" s="48"/>
      <c r="BM239" s="49"/>
      <c r="BN239" s="48"/>
      <c r="BO239" s="49"/>
      <c r="BP239" s="48"/>
      <c r="BQ239" s="49"/>
      <c r="BR239" s="48"/>
      <c r="BS239" s="49"/>
      <c r="BT239" s="48"/>
      <c r="BU239" s="2"/>
      <c r="BV239" s="3"/>
      <c r="BW239" s="3"/>
      <c r="BX239" s="3"/>
      <c r="BY239" s="3"/>
    </row>
    <row r="240" spans="1:77" ht="41.45" customHeight="1">
      <c r="A240" s="64" t="s">
        <v>380</v>
      </c>
      <c r="C240" s="65"/>
      <c r="D240" s="65" t="s">
        <v>64</v>
      </c>
      <c r="E240" s="66">
        <v>162.07980990175696</v>
      </c>
      <c r="F240" s="68">
        <v>99.99981861594951</v>
      </c>
      <c r="G240" s="100" t="s">
        <v>1162</v>
      </c>
      <c r="H240" s="65"/>
      <c r="I240" s="69" t="s">
        <v>380</v>
      </c>
      <c r="J240" s="70"/>
      <c r="K240" s="70"/>
      <c r="L240" s="69" t="s">
        <v>3854</v>
      </c>
      <c r="M240" s="73">
        <v>1.060449257895384</v>
      </c>
      <c r="N240" s="74">
        <v>9013.0693359375</v>
      </c>
      <c r="O240" s="74">
        <v>1370.451171875</v>
      </c>
      <c r="P240" s="75"/>
      <c r="Q240" s="76"/>
      <c r="R240" s="76"/>
      <c r="S240" s="86"/>
      <c r="T240" s="48">
        <v>0</v>
      </c>
      <c r="U240" s="48">
        <v>1</v>
      </c>
      <c r="V240" s="49">
        <v>0</v>
      </c>
      <c r="W240" s="49">
        <v>1</v>
      </c>
      <c r="X240" s="49">
        <v>0</v>
      </c>
      <c r="Y240" s="49">
        <v>0.999998</v>
      </c>
      <c r="Z240" s="49">
        <v>0</v>
      </c>
      <c r="AA240" s="49">
        <v>0</v>
      </c>
      <c r="AB240" s="71">
        <v>240</v>
      </c>
      <c r="AC240" s="71"/>
      <c r="AD240" s="72"/>
      <c r="AE240" s="78" t="s">
        <v>2138</v>
      </c>
      <c r="AF240" s="78">
        <v>779</v>
      </c>
      <c r="AG240" s="78">
        <v>363</v>
      </c>
      <c r="AH240" s="78">
        <v>1511</v>
      </c>
      <c r="AI240" s="78">
        <v>181</v>
      </c>
      <c r="AJ240" s="78"/>
      <c r="AK240" s="78" t="s">
        <v>2426</v>
      </c>
      <c r="AL240" s="78" t="s">
        <v>2651</v>
      </c>
      <c r="AM240" s="83" t="s">
        <v>2830</v>
      </c>
      <c r="AN240" s="78"/>
      <c r="AO240" s="80">
        <v>41017.795011574075</v>
      </c>
      <c r="AP240" s="83" t="s">
        <v>3087</v>
      </c>
      <c r="AQ240" s="78" t="b">
        <v>0</v>
      </c>
      <c r="AR240" s="78" t="b">
        <v>0</v>
      </c>
      <c r="AS240" s="78" t="b">
        <v>0</v>
      </c>
      <c r="AT240" s="78" t="s">
        <v>1797</v>
      </c>
      <c r="AU240" s="78">
        <v>15</v>
      </c>
      <c r="AV240" s="83" t="s">
        <v>3159</v>
      </c>
      <c r="AW240" s="78" t="b">
        <v>0</v>
      </c>
      <c r="AX240" s="78" t="s">
        <v>3300</v>
      </c>
      <c r="AY240" s="83" t="s">
        <v>3538</v>
      </c>
      <c r="AZ240" s="78" t="s">
        <v>66</v>
      </c>
      <c r="BA240" s="78" t="str">
        <f>REPLACE(INDEX(GroupVertices[Group],MATCH(Vertices[[#This Row],[Vertex]],GroupVertices[Vertex],0)),1,1,"")</f>
        <v>47</v>
      </c>
      <c r="BB240" s="48" t="s">
        <v>825</v>
      </c>
      <c r="BC240" s="48" t="s">
        <v>825</v>
      </c>
      <c r="BD240" s="48" t="s">
        <v>871</v>
      </c>
      <c r="BE240" s="48" t="s">
        <v>871</v>
      </c>
      <c r="BF240" s="48"/>
      <c r="BG240" s="48"/>
      <c r="BH240" s="121" t="s">
        <v>4680</v>
      </c>
      <c r="BI240" s="121" t="s">
        <v>4680</v>
      </c>
      <c r="BJ240" s="121" t="s">
        <v>4873</v>
      </c>
      <c r="BK240" s="121" t="s">
        <v>4873</v>
      </c>
      <c r="BL240" s="121">
        <v>0</v>
      </c>
      <c r="BM240" s="124">
        <v>0</v>
      </c>
      <c r="BN240" s="121">
        <v>1</v>
      </c>
      <c r="BO240" s="124">
        <v>3.4482758620689653</v>
      </c>
      <c r="BP240" s="121">
        <v>0</v>
      </c>
      <c r="BQ240" s="124">
        <v>0</v>
      </c>
      <c r="BR240" s="121">
        <v>28</v>
      </c>
      <c r="BS240" s="124">
        <v>96.55172413793103</v>
      </c>
      <c r="BT240" s="121">
        <v>29</v>
      </c>
      <c r="BU240" s="2"/>
      <c r="BV240" s="3"/>
      <c r="BW240" s="3"/>
      <c r="BX240" s="3"/>
      <c r="BY240" s="3"/>
    </row>
    <row r="241" spans="1:77" ht="41.45" customHeight="1">
      <c r="A241" s="64" t="s">
        <v>504</v>
      </c>
      <c r="C241" s="65"/>
      <c r="D241" s="65" t="s">
        <v>64</v>
      </c>
      <c r="E241" s="66">
        <v>733.0991533240621</v>
      </c>
      <c r="F241" s="68">
        <v>98.70206233331373</v>
      </c>
      <c r="G241" s="100" t="s">
        <v>3264</v>
      </c>
      <c r="H241" s="65"/>
      <c r="I241" s="69" t="s">
        <v>504</v>
      </c>
      <c r="J241" s="70"/>
      <c r="K241" s="70"/>
      <c r="L241" s="69" t="s">
        <v>3855</v>
      </c>
      <c r="M241" s="73">
        <v>433.55935971764217</v>
      </c>
      <c r="N241" s="74">
        <v>9289.1943359375</v>
      </c>
      <c r="O241" s="74">
        <v>1370.451171875</v>
      </c>
      <c r="P241" s="75"/>
      <c r="Q241" s="76"/>
      <c r="R241" s="76"/>
      <c r="S241" s="86"/>
      <c r="T241" s="48">
        <v>1</v>
      </c>
      <c r="U241" s="48">
        <v>0</v>
      </c>
      <c r="V241" s="49">
        <v>0</v>
      </c>
      <c r="W241" s="49">
        <v>1</v>
      </c>
      <c r="X241" s="49">
        <v>0</v>
      </c>
      <c r="Y241" s="49">
        <v>0.999998</v>
      </c>
      <c r="Z241" s="49">
        <v>0</v>
      </c>
      <c r="AA241" s="49">
        <v>0</v>
      </c>
      <c r="AB241" s="71">
        <v>241</v>
      </c>
      <c r="AC241" s="71"/>
      <c r="AD241" s="72"/>
      <c r="AE241" s="78" t="s">
        <v>2139</v>
      </c>
      <c r="AF241" s="78">
        <v>255</v>
      </c>
      <c r="AG241" s="78">
        <v>2590380</v>
      </c>
      <c r="AH241" s="78">
        <v>562897</v>
      </c>
      <c r="AI241" s="78">
        <v>560</v>
      </c>
      <c r="AJ241" s="78"/>
      <c r="AK241" s="78" t="s">
        <v>2427</v>
      </c>
      <c r="AL241" s="78" t="s">
        <v>2652</v>
      </c>
      <c r="AM241" s="83" t="s">
        <v>2831</v>
      </c>
      <c r="AN241" s="78"/>
      <c r="AO241" s="80">
        <v>39855.054375</v>
      </c>
      <c r="AP241" s="83" t="s">
        <v>3088</v>
      </c>
      <c r="AQ241" s="78" t="b">
        <v>0</v>
      </c>
      <c r="AR241" s="78" t="b">
        <v>0</v>
      </c>
      <c r="AS241" s="78" t="b">
        <v>0</v>
      </c>
      <c r="AT241" s="78" t="s">
        <v>1797</v>
      </c>
      <c r="AU241" s="78">
        <v>31265</v>
      </c>
      <c r="AV241" s="83" t="s">
        <v>3162</v>
      </c>
      <c r="AW241" s="78" t="b">
        <v>1</v>
      </c>
      <c r="AX241" s="78" t="s">
        <v>3300</v>
      </c>
      <c r="AY241" s="83" t="s">
        <v>3539</v>
      </c>
      <c r="AZ241" s="78" t="s">
        <v>65</v>
      </c>
      <c r="BA241" s="78" t="str">
        <f>REPLACE(INDEX(GroupVertices[Group],MATCH(Vertices[[#This Row],[Vertex]],GroupVertices[Vertex],0)),1,1,"")</f>
        <v>47</v>
      </c>
      <c r="BB241" s="48"/>
      <c r="BC241" s="48"/>
      <c r="BD241" s="48"/>
      <c r="BE241" s="48"/>
      <c r="BF241" s="48"/>
      <c r="BG241" s="48"/>
      <c r="BH241" s="48"/>
      <c r="BI241" s="48"/>
      <c r="BJ241" s="48"/>
      <c r="BK241" s="48"/>
      <c r="BL241" s="48"/>
      <c r="BM241" s="49"/>
      <c r="BN241" s="48"/>
      <c r="BO241" s="49"/>
      <c r="BP241" s="48"/>
      <c r="BQ241" s="49"/>
      <c r="BR241" s="48"/>
      <c r="BS241" s="49"/>
      <c r="BT241" s="48"/>
      <c r="BU241" s="2"/>
      <c r="BV241" s="3"/>
      <c r="BW241" s="3"/>
      <c r="BX241" s="3"/>
      <c r="BY241" s="3"/>
    </row>
    <row r="242" spans="1:77" ht="41.45" customHeight="1">
      <c r="A242" s="64" t="s">
        <v>381</v>
      </c>
      <c r="C242" s="65"/>
      <c r="D242" s="65" t="s">
        <v>64</v>
      </c>
      <c r="E242" s="66">
        <v>176.17860384500636</v>
      </c>
      <c r="F242" s="68">
        <v>99.9677762716258</v>
      </c>
      <c r="G242" s="100" t="s">
        <v>1163</v>
      </c>
      <c r="H242" s="65"/>
      <c r="I242" s="69" t="s">
        <v>381</v>
      </c>
      <c r="J242" s="70"/>
      <c r="K242" s="70"/>
      <c r="L242" s="69" t="s">
        <v>3856</v>
      </c>
      <c r="M242" s="73">
        <v>11.739094542845384</v>
      </c>
      <c r="N242" s="74">
        <v>778.2568969726562</v>
      </c>
      <c r="O242" s="74">
        <v>2931.257568359375</v>
      </c>
      <c r="P242" s="75"/>
      <c r="Q242" s="76"/>
      <c r="R242" s="76"/>
      <c r="S242" s="86"/>
      <c r="T242" s="48">
        <v>1</v>
      </c>
      <c r="U242" s="48">
        <v>1</v>
      </c>
      <c r="V242" s="49">
        <v>0</v>
      </c>
      <c r="W242" s="49">
        <v>0</v>
      </c>
      <c r="X242" s="49">
        <v>0</v>
      </c>
      <c r="Y242" s="49">
        <v>0.999998</v>
      </c>
      <c r="Z242" s="49">
        <v>0</v>
      </c>
      <c r="AA242" s="49" t="s">
        <v>5414</v>
      </c>
      <c r="AB242" s="71">
        <v>242</v>
      </c>
      <c r="AC242" s="71"/>
      <c r="AD242" s="72"/>
      <c r="AE242" s="78" t="s">
        <v>2140</v>
      </c>
      <c r="AF242" s="78">
        <v>6476</v>
      </c>
      <c r="AG242" s="78">
        <v>64312</v>
      </c>
      <c r="AH242" s="78">
        <v>4932</v>
      </c>
      <c r="AI242" s="78">
        <v>951</v>
      </c>
      <c r="AJ242" s="78"/>
      <c r="AK242" s="78" t="s">
        <v>2428</v>
      </c>
      <c r="AL242" s="78" t="s">
        <v>2653</v>
      </c>
      <c r="AM242" s="83" t="s">
        <v>2832</v>
      </c>
      <c r="AN242" s="78"/>
      <c r="AO242" s="80">
        <v>40969.75417824074</v>
      </c>
      <c r="AP242" s="83" t="s">
        <v>3089</v>
      </c>
      <c r="AQ242" s="78" t="b">
        <v>0</v>
      </c>
      <c r="AR242" s="78" t="b">
        <v>0</v>
      </c>
      <c r="AS242" s="78" t="b">
        <v>1</v>
      </c>
      <c r="AT242" s="78" t="s">
        <v>1797</v>
      </c>
      <c r="AU242" s="78">
        <v>72</v>
      </c>
      <c r="AV242" s="83" t="s">
        <v>3158</v>
      </c>
      <c r="AW242" s="78" t="b">
        <v>0</v>
      </c>
      <c r="AX242" s="78" t="s">
        <v>3300</v>
      </c>
      <c r="AY242" s="83" t="s">
        <v>3540</v>
      </c>
      <c r="AZ242" s="78" t="s">
        <v>66</v>
      </c>
      <c r="BA242" s="78" t="str">
        <f>REPLACE(INDEX(GroupVertices[Group],MATCH(Vertices[[#This Row],[Vertex]],GroupVertices[Vertex],0)),1,1,"")</f>
        <v>1</v>
      </c>
      <c r="BB242" s="48" t="s">
        <v>799</v>
      </c>
      <c r="BC242" s="48" t="s">
        <v>799</v>
      </c>
      <c r="BD242" s="48" t="s">
        <v>891</v>
      </c>
      <c r="BE242" s="48" t="s">
        <v>891</v>
      </c>
      <c r="BF242" s="48"/>
      <c r="BG242" s="48"/>
      <c r="BH242" s="121" t="s">
        <v>4681</v>
      </c>
      <c r="BI242" s="121" t="s">
        <v>4681</v>
      </c>
      <c r="BJ242" s="121" t="s">
        <v>4874</v>
      </c>
      <c r="BK242" s="121" t="s">
        <v>4874</v>
      </c>
      <c r="BL242" s="121">
        <v>0</v>
      </c>
      <c r="BM242" s="124">
        <v>0</v>
      </c>
      <c r="BN242" s="121">
        <v>0</v>
      </c>
      <c r="BO242" s="124">
        <v>0</v>
      </c>
      <c r="BP242" s="121">
        <v>0</v>
      </c>
      <c r="BQ242" s="124">
        <v>0</v>
      </c>
      <c r="BR242" s="121">
        <v>19</v>
      </c>
      <c r="BS242" s="124">
        <v>100</v>
      </c>
      <c r="BT242" s="121">
        <v>19</v>
      </c>
      <c r="BU242" s="2"/>
      <c r="BV242" s="3"/>
      <c r="BW242" s="3"/>
      <c r="BX242" s="3"/>
      <c r="BY242" s="3"/>
    </row>
    <row r="243" spans="1:77" ht="41.45" customHeight="1">
      <c r="A243" s="64" t="s">
        <v>382</v>
      </c>
      <c r="C243" s="65"/>
      <c r="D243" s="65" t="s">
        <v>64</v>
      </c>
      <c r="E243" s="66">
        <v>162.03725931877605</v>
      </c>
      <c r="F243" s="68">
        <v>99.99991532070571</v>
      </c>
      <c r="G243" s="100" t="s">
        <v>3265</v>
      </c>
      <c r="H243" s="65"/>
      <c r="I243" s="69" t="s">
        <v>382</v>
      </c>
      <c r="J243" s="70"/>
      <c r="K243" s="70"/>
      <c r="L243" s="69" t="s">
        <v>3857</v>
      </c>
      <c r="M243" s="73">
        <v>1.02822078614453</v>
      </c>
      <c r="N243" s="74">
        <v>2333.842529296875</v>
      </c>
      <c r="O243" s="74">
        <v>8047.32421875</v>
      </c>
      <c r="P243" s="75"/>
      <c r="Q243" s="76"/>
      <c r="R243" s="76"/>
      <c r="S243" s="86"/>
      <c r="T243" s="48">
        <v>1</v>
      </c>
      <c r="U243" s="48">
        <v>1</v>
      </c>
      <c r="V243" s="49">
        <v>0</v>
      </c>
      <c r="W243" s="49">
        <v>0</v>
      </c>
      <c r="X243" s="49">
        <v>0</v>
      </c>
      <c r="Y243" s="49">
        <v>0.999998</v>
      </c>
      <c r="Z243" s="49">
        <v>0</v>
      </c>
      <c r="AA243" s="49" t="s">
        <v>5414</v>
      </c>
      <c r="AB243" s="71">
        <v>243</v>
      </c>
      <c r="AC243" s="71"/>
      <c r="AD243" s="72"/>
      <c r="AE243" s="78" t="s">
        <v>2141</v>
      </c>
      <c r="AF243" s="78">
        <v>260</v>
      </c>
      <c r="AG243" s="78">
        <v>170</v>
      </c>
      <c r="AH243" s="78">
        <v>3992</v>
      </c>
      <c r="AI243" s="78">
        <v>12</v>
      </c>
      <c r="AJ243" s="78"/>
      <c r="AK243" s="78" t="s">
        <v>2429</v>
      </c>
      <c r="AL243" s="78" t="s">
        <v>2654</v>
      </c>
      <c r="AM243" s="83" t="s">
        <v>2833</v>
      </c>
      <c r="AN243" s="78"/>
      <c r="AO243" s="80">
        <v>41779.80131944444</v>
      </c>
      <c r="AP243" s="83" t="s">
        <v>3090</v>
      </c>
      <c r="AQ243" s="78" t="b">
        <v>1</v>
      </c>
      <c r="AR243" s="78" t="b">
        <v>0</v>
      </c>
      <c r="AS243" s="78" t="b">
        <v>1</v>
      </c>
      <c r="AT243" s="78" t="s">
        <v>1797</v>
      </c>
      <c r="AU243" s="78">
        <v>36</v>
      </c>
      <c r="AV243" s="83" t="s">
        <v>3158</v>
      </c>
      <c r="AW243" s="78" t="b">
        <v>0</v>
      </c>
      <c r="AX243" s="78" t="s">
        <v>3300</v>
      </c>
      <c r="AY243" s="83" t="s">
        <v>3541</v>
      </c>
      <c r="AZ243" s="78" t="s">
        <v>66</v>
      </c>
      <c r="BA243" s="78" t="str">
        <f>REPLACE(INDEX(GroupVertices[Group],MATCH(Vertices[[#This Row],[Vertex]],GroupVertices[Vertex],0)),1,1,"")</f>
        <v>1</v>
      </c>
      <c r="BB243" s="48" t="s">
        <v>4514</v>
      </c>
      <c r="BC243" s="48" t="s">
        <v>4514</v>
      </c>
      <c r="BD243" s="48" t="s">
        <v>857</v>
      </c>
      <c r="BE243" s="48" t="s">
        <v>857</v>
      </c>
      <c r="BF243" s="48" t="s">
        <v>952</v>
      </c>
      <c r="BG243" s="48" t="s">
        <v>952</v>
      </c>
      <c r="BH243" s="121" t="s">
        <v>4682</v>
      </c>
      <c r="BI243" s="121" t="s">
        <v>4682</v>
      </c>
      <c r="BJ243" s="121" t="s">
        <v>4875</v>
      </c>
      <c r="BK243" s="121" t="s">
        <v>4875</v>
      </c>
      <c r="BL243" s="121">
        <v>0</v>
      </c>
      <c r="BM243" s="124">
        <v>0</v>
      </c>
      <c r="BN243" s="121">
        <v>2</v>
      </c>
      <c r="BO243" s="124">
        <v>5.128205128205129</v>
      </c>
      <c r="BP243" s="121">
        <v>0</v>
      </c>
      <c r="BQ243" s="124">
        <v>0</v>
      </c>
      <c r="BR243" s="121">
        <v>37</v>
      </c>
      <c r="BS243" s="124">
        <v>94.87179487179488</v>
      </c>
      <c r="BT243" s="121">
        <v>39</v>
      </c>
      <c r="BU243" s="2"/>
      <c r="BV243" s="3"/>
      <c r="BW243" s="3"/>
      <c r="BX243" s="3"/>
      <c r="BY243" s="3"/>
    </row>
    <row r="244" spans="1:77" ht="41.45" customHeight="1">
      <c r="A244" s="64" t="s">
        <v>383</v>
      </c>
      <c r="C244" s="65"/>
      <c r="D244" s="65" t="s">
        <v>64</v>
      </c>
      <c r="E244" s="66">
        <v>167.97361681796968</v>
      </c>
      <c r="F244" s="68">
        <v>99.98642375456299</v>
      </c>
      <c r="G244" s="100" t="s">
        <v>3266</v>
      </c>
      <c r="H244" s="65"/>
      <c r="I244" s="69" t="s">
        <v>383</v>
      </c>
      <c r="J244" s="70"/>
      <c r="K244" s="70"/>
      <c r="L244" s="69" t="s">
        <v>3858</v>
      </c>
      <c r="M244" s="73">
        <v>5.524510062639295</v>
      </c>
      <c r="N244" s="74">
        <v>3346.397216796875</v>
      </c>
      <c r="O244" s="74">
        <v>8886.9794921875</v>
      </c>
      <c r="P244" s="75"/>
      <c r="Q244" s="76"/>
      <c r="R244" s="76"/>
      <c r="S244" s="86"/>
      <c r="T244" s="48">
        <v>1</v>
      </c>
      <c r="U244" s="48">
        <v>2</v>
      </c>
      <c r="V244" s="49">
        <v>20</v>
      </c>
      <c r="W244" s="49">
        <v>0.032258</v>
      </c>
      <c r="X244" s="49">
        <v>0</v>
      </c>
      <c r="Y244" s="49">
        <v>1.077198</v>
      </c>
      <c r="Z244" s="49">
        <v>0</v>
      </c>
      <c r="AA244" s="49">
        <v>0.5</v>
      </c>
      <c r="AB244" s="71">
        <v>244</v>
      </c>
      <c r="AC244" s="71"/>
      <c r="AD244" s="72"/>
      <c r="AE244" s="78" t="s">
        <v>2142</v>
      </c>
      <c r="AF244" s="78">
        <v>20510</v>
      </c>
      <c r="AG244" s="78">
        <v>27096</v>
      </c>
      <c r="AH244" s="78">
        <v>48319</v>
      </c>
      <c r="AI244" s="78">
        <v>34356</v>
      </c>
      <c r="AJ244" s="78"/>
      <c r="AK244" s="78" t="s">
        <v>2430</v>
      </c>
      <c r="AL244" s="78" t="s">
        <v>2655</v>
      </c>
      <c r="AM244" s="83" t="s">
        <v>2834</v>
      </c>
      <c r="AN244" s="78"/>
      <c r="AO244" s="80">
        <v>39764.893113425926</v>
      </c>
      <c r="AP244" s="83" t="s">
        <v>3091</v>
      </c>
      <c r="AQ244" s="78" t="b">
        <v>0</v>
      </c>
      <c r="AR244" s="78" t="b">
        <v>0</v>
      </c>
      <c r="AS244" s="78" t="b">
        <v>0</v>
      </c>
      <c r="AT244" s="78" t="s">
        <v>1797</v>
      </c>
      <c r="AU244" s="78">
        <v>493</v>
      </c>
      <c r="AV244" s="83" t="s">
        <v>3172</v>
      </c>
      <c r="AW244" s="78" t="b">
        <v>0</v>
      </c>
      <c r="AX244" s="78" t="s">
        <v>3300</v>
      </c>
      <c r="AY244" s="83" t="s">
        <v>3542</v>
      </c>
      <c r="AZ244" s="78" t="s">
        <v>66</v>
      </c>
      <c r="BA244" s="78" t="str">
        <f>REPLACE(INDEX(GroupVertices[Group],MATCH(Vertices[[#This Row],[Vertex]],GroupVertices[Vertex],0)),1,1,"")</f>
        <v>3</v>
      </c>
      <c r="BB244" s="48" t="s">
        <v>828</v>
      </c>
      <c r="BC244" s="48" t="s">
        <v>828</v>
      </c>
      <c r="BD244" s="48" t="s">
        <v>907</v>
      </c>
      <c r="BE244" s="48" t="s">
        <v>907</v>
      </c>
      <c r="BF244" s="48" t="s">
        <v>953</v>
      </c>
      <c r="BG244" s="48" t="s">
        <v>953</v>
      </c>
      <c r="BH244" s="121" t="s">
        <v>4683</v>
      </c>
      <c r="BI244" s="121" t="s">
        <v>4683</v>
      </c>
      <c r="BJ244" s="121" t="s">
        <v>4876</v>
      </c>
      <c r="BK244" s="121" t="s">
        <v>4876</v>
      </c>
      <c r="BL244" s="121">
        <v>3</v>
      </c>
      <c r="BM244" s="124">
        <v>9.090909090909092</v>
      </c>
      <c r="BN244" s="121">
        <v>2</v>
      </c>
      <c r="BO244" s="124">
        <v>6.0606060606060606</v>
      </c>
      <c r="BP244" s="121">
        <v>0</v>
      </c>
      <c r="BQ244" s="124">
        <v>0</v>
      </c>
      <c r="BR244" s="121">
        <v>28</v>
      </c>
      <c r="BS244" s="124">
        <v>84.84848484848484</v>
      </c>
      <c r="BT244" s="121">
        <v>33</v>
      </c>
      <c r="BU244" s="2"/>
      <c r="BV244" s="3"/>
      <c r="BW244" s="3"/>
      <c r="BX244" s="3"/>
      <c r="BY244" s="3"/>
    </row>
    <row r="245" spans="1:77" ht="41.45" customHeight="1">
      <c r="A245" s="64" t="s">
        <v>505</v>
      </c>
      <c r="C245" s="65"/>
      <c r="D245" s="65" t="s">
        <v>64</v>
      </c>
      <c r="E245" s="66">
        <v>162.1302973810452</v>
      </c>
      <c r="F245" s="68">
        <v>99.99970387300043</v>
      </c>
      <c r="G245" s="100" t="s">
        <v>3267</v>
      </c>
      <c r="H245" s="65"/>
      <c r="I245" s="69" t="s">
        <v>505</v>
      </c>
      <c r="J245" s="70"/>
      <c r="K245" s="70"/>
      <c r="L245" s="69" t="s">
        <v>3859</v>
      </c>
      <c r="M245" s="73">
        <v>1.0986892580557233</v>
      </c>
      <c r="N245" s="74">
        <v>3269.8515625</v>
      </c>
      <c r="O245" s="74">
        <v>9646.09375</v>
      </c>
      <c r="P245" s="75"/>
      <c r="Q245" s="76"/>
      <c r="R245" s="76"/>
      <c r="S245" s="86"/>
      <c r="T245" s="48">
        <v>1</v>
      </c>
      <c r="U245" s="48">
        <v>0</v>
      </c>
      <c r="V245" s="49">
        <v>0</v>
      </c>
      <c r="W245" s="49">
        <v>0.02439</v>
      </c>
      <c r="X245" s="49">
        <v>0</v>
      </c>
      <c r="Y245" s="49">
        <v>0.607809</v>
      </c>
      <c r="Z245" s="49">
        <v>0</v>
      </c>
      <c r="AA245" s="49">
        <v>0</v>
      </c>
      <c r="AB245" s="71">
        <v>245</v>
      </c>
      <c r="AC245" s="71"/>
      <c r="AD245" s="72"/>
      <c r="AE245" s="78" t="s">
        <v>2143</v>
      </c>
      <c r="AF245" s="78">
        <v>368</v>
      </c>
      <c r="AG245" s="78">
        <v>592</v>
      </c>
      <c r="AH245" s="78">
        <v>415</v>
      </c>
      <c r="AI245" s="78">
        <v>253</v>
      </c>
      <c r="AJ245" s="78"/>
      <c r="AK245" s="78" t="s">
        <v>2431</v>
      </c>
      <c r="AL245" s="78" t="s">
        <v>2577</v>
      </c>
      <c r="AM245" s="83" t="s">
        <v>2835</v>
      </c>
      <c r="AN245" s="78"/>
      <c r="AO245" s="80">
        <v>42349.8119212963</v>
      </c>
      <c r="AP245" s="78"/>
      <c r="AQ245" s="78" t="b">
        <v>1</v>
      </c>
      <c r="AR245" s="78" t="b">
        <v>0</v>
      </c>
      <c r="AS245" s="78" t="b">
        <v>0</v>
      </c>
      <c r="AT245" s="78" t="s">
        <v>1797</v>
      </c>
      <c r="AU245" s="78">
        <v>8</v>
      </c>
      <c r="AV245" s="78"/>
      <c r="AW245" s="78" t="b">
        <v>0</v>
      </c>
      <c r="AX245" s="78" t="s">
        <v>3300</v>
      </c>
      <c r="AY245" s="83" t="s">
        <v>3543</v>
      </c>
      <c r="AZ245" s="78" t="s">
        <v>65</v>
      </c>
      <c r="BA245" s="78" t="str">
        <f>REPLACE(INDEX(GroupVertices[Group],MATCH(Vertices[[#This Row],[Vertex]],GroupVertices[Vertex],0)),1,1,"")</f>
        <v>3</v>
      </c>
      <c r="BB245" s="48"/>
      <c r="BC245" s="48"/>
      <c r="BD245" s="48"/>
      <c r="BE245" s="48"/>
      <c r="BF245" s="48"/>
      <c r="BG245" s="48"/>
      <c r="BH245" s="48"/>
      <c r="BI245" s="48"/>
      <c r="BJ245" s="48"/>
      <c r="BK245" s="48"/>
      <c r="BL245" s="48"/>
      <c r="BM245" s="49"/>
      <c r="BN245" s="48"/>
      <c r="BO245" s="49"/>
      <c r="BP245" s="48"/>
      <c r="BQ245" s="49"/>
      <c r="BR245" s="48"/>
      <c r="BS245" s="49"/>
      <c r="BT245" s="48"/>
      <c r="BU245" s="2"/>
      <c r="BV245" s="3"/>
      <c r="BW245" s="3"/>
      <c r="BX245" s="3"/>
      <c r="BY245" s="3"/>
    </row>
    <row r="246" spans="1:77" ht="41.45" customHeight="1">
      <c r="A246" s="64" t="s">
        <v>384</v>
      </c>
      <c r="C246" s="65"/>
      <c r="D246" s="65" t="s">
        <v>64</v>
      </c>
      <c r="E246" s="66">
        <v>162.2976336115246</v>
      </c>
      <c r="F246" s="68">
        <v>99.99932356776749</v>
      </c>
      <c r="G246" s="100" t="s">
        <v>1164</v>
      </c>
      <c r="H246" s="65"/>
      <c r="I246" s="69" t="s">
        <v>384</v>
      </c>
      <c r="J246" s="70"/>
      <c r="K246" s="70"/>
      <c r="L246" s="69" t="s">
        <v>3860</v>
      </c>
      <c r="M246" s="73">
        <v>1.2254323153557132</v>
      </c>
      <c r="N246" s="74">
        <v>4574.5400390625</v>
      </c>
      <c r="O246" s="74">
        <v>3010.954345703125</v>
      </c>
      <c r="P246" s="75"/>
      <c r="Q246" s="76"/>
      <c r="R246" s="76"/>
      <c r="S246" s="86"/>
      <c r="T246" s="48">
        <v>0</v>
      </c>
      <c r="U246" s="48">
        <v>5</v>
      </c>
      <c r="V246" s="49">
        <v>20</v>
      </c>
      <c r="W246" s="49">
        <v>0.2</v>
      </c>
      <c r="X246" s="49">
        <v>0</v>
      </c>
      <c r="Y246" s="49">
        <v>2.837833</v>
      </c>
      <c r="Z246" s="49">
        <v>0</v>
      </c>
      <c r="AA246" s="49">
        <v>0</v>
      </c>
      <c r="AB246" s="71">
        <v>246</v>
      </c>
      <c r="AC246" s="71"/>
      <c r="AD246" s="72"/>
      <c r="AE246" s="78" t="s">
        <v>2144</v>
      </c>
      <c r="AF246" s="78">
        <v>1158</v>
      </c>
      <c r="AG246" s="78">
        <v>1351</v>
      </c>
      <c r="AH246" s="78">
        <v>30993</v>
      </c>
      <c r="AI246" s="78">
        <v>18335</v>
      </c>
      <c r="AJ246" s="78"/>
      <c r="AK246" s="78" t="s">
        <v>2432</v>
      </c>
      <c r="AL246" s="78" t="s">
        <v>2656</v>
      </c>
      <c r="AM246" s="83" t="s">
        <v>2836</v>
      </c>
      <c r="AN246" s="78"/>
      <c r="AO246" s="80">
        <v>39797.11162037037</v>
      </c>
      <c r="AP246" s="83" t="s">
        <v>3092</v>
      </c>
      <c r="AQ246" s="78" t="b">
        <v>0</v>
      </c>
      <c r="AR246" s="78" t="b">
        <v>0</v>
      </c>
      <c r="AS246" s="78" t="b">
        <v>1</v>
      </c>
      <c r="AT246" s="78" t="s">
        <v>1797</v>
      </c>
      <c r="AU246" s="78">
        <v>50</v>
      </c>
      <c r="AV246" s="83" t="s">
        <v>3158</v>
      </c>
      <c r="AW246" s="78" t="b">
        <v>0</v>
      </c>
      <c r="AX246" s="78" t="s">
        <v>3300</v>
      </c>
      <c r="AY246" s="83" t="s">
        <v>3544</v>
      </c>
      <c r="AZ246" s="78" t="s">
        <v>66</v>
      </c>
      <c r="BA246" s="78" t="str">
        <f>REPLACE(INDEX(GroupVertices[Group],MATCH(Vertices[[#This Row],[Vertex]],GroupVertices[Vertex],0)),1,1,"")</f>
        <v>7</v>
      </c>
      <c r="BB246" s="48"/>
      <c r="BC246" s="48"/>
      <c r="BD246" s="48"/>
      <c r="BE246" s="48"/>
      <c r="BF246" s="48"/>
      <c r="BG246" s="48"/>
      <c r="BH246" s="121" t="s">
        <v>4684</v>
      </c>
      <c r="BI246" s="121" t="s">
        <v>4684</v>
      </c>
      <c r="BJ246" s="121" t="s">
        <v>4877</v>
      </c>
      <c r="BK246" s="121" t="s">
        <v>4877</v>
      </c>
      <c r="BL246" s="121">
        <v>1</v>
      </c>
      <c r="BM246" s="124">
        <v>2.9411764705882355</v>
      </c>
      <c r="BN246" s="121">
        <v>1</v>
      </c>
      <c r="BO246" s="124">
        <v>2.9411764705882355</v>
      </c>
      <c r="BP246" s="121">
        <v>0</v>
      </c>
      <c r="BQ246" s="124">
        <v>0</v>
      </c>
      <c r="BR246" s="121">
        <v>32</v>
      </c>
      <c r="BS246" s="124">
        <v>94.11764705882354</v>
      </c>
      <c r="BT246" s="121">
        <v>34</v>
      </c>
      <c r="BU246" s="2"/>
      <c r="BV246" s="3"/>
      <c r="BW246" s="3"/>
      <c r="BX246" s="3"/>
      <c r="BY246" s="3"/>
    </row>
    <row r="247" spans="1:77" ht="41.45" customHeight="1">
      <c r="A247" s="64" t="s">
        <v>506</v>
      </c>
      <c r="C247" s="65"/>
      <c r="D247" s="65" t="s">
        <v>64</v>
      </c>
      <c r="E247" s="66">
        <v>162.57851155306707</v>
      </c>
      <c r="F247" s="68">
        <v>99.99868521616436</v>
      </c>
      <c r="G247" s="100" t="s">
        <v>3268</v>
      </c>
      <c r="H247" s="65"/>
      <c r="I247" s="69" t="s">
        <v>506</v>
      </c>
      <c r="J247" s="70"/>
      <c r="K247" s="70"/>
      <c r="L247" s="69" t="s">
        <v>3861</v>
      </c>
      <c r="M247" s="73">
        <v>1.4381736262914009</v>
      </c>
      <c r="N247" s="74">
        <v>4197.111328125</v>
      </c>
      <c r="O247" s="74">
        <v>3202.94482421875</v>
      </c>
      <c r="P247" s="75"/>
      <c r="Q247" s="76"/>
      <c r="R247" s="76"/>
      <c r="S247" s="86"/>
      <c r="T247" s="48">
        <v>1</v>
      </c>
      <c r="U247" s="48">
        <v>0</v>
      </c>
      <c r="V247" s="49">
        <v>0</v>
      </c>
      <c r="W247" s="49">
        <v>0.111111</v>
      </c>
      <c r="X247" s="49">
        <v>0</v>
      </c>
      <c r="Y247" s="49">
        <v>0.632431</v>
      </c>
      <c r="Z247" s="49">
        <v>0</v>
      </c>
      <c r="AA247" s="49">
        <v>0</v>
      </c>
      <c r="AB247" s="71">
        <v>247</v>
      </c>
      <c r="AC247" s="71"/>
      <c r="AD247" s="72"/>
      <c r="AE247" s="78" t="s">
        <v>2145</v>
      </c>
      <c r="AF247" s="78">
        <v>1201</v>
      </c>
      <c r="AG247" s="78">
        <v>2625</v>
      </c>
      <c r="AH247" s="78">
        <v>71893</v>
      </c>
      <c r="AI247" s="78">
        <v>38602</v>
      </c>
      <c r="AJ247" s="78"/>
      <c r="AK247" s="78" t="s">
        <v>2433</v>
      </c>
      <c r="AL247" s="78" t="s">
        <v>2657</v>
      </c>
      <c r="AM247" s="83" t="s">
        <v>2837</v>
      </c>
      <c r="AN247" s="78"/>
      <c r="AO247" s="80">
        <v>40581.11865740741</v>
      </c>
      <c r="AP247" s="83" t="s">
        <v>3093</v>
      </c>
      <c r="AQ247" s="78" t="b">
        <v>1</v>
      </c>
      <c r="AR247" s="78" t="b">
        <v>0</v>
      </c>
      <c r="AS247" s="78" t="b">
        <v>1</v>
      </c>
      <c r="AT247" s="78" t="s">
        <v>1797</v>
      </c>
      <c r="AU247" s="78">
        <v>41</v>
      </c>
      <c r="AV247" s="83" t="s">
        <v>3158</v>
      </c>
      <c r="AW247" s="78" t="b">
        <v>0</v>
      </c>
      <c r="AX247" s="78" t="s">
        <v>3300</v>
      </c>
      <c r="AY247" s="83" t="s">
        <v>3545</v>
      </c>
      <c r="AZ247" s="78" t="s">
        <v>65</v>
      </c>
      <c r="BA247" s="78" t="str">
        <f>REPLACE(INDEX(GroupVertices[Group],MATCH(Vertices[[#This Row],[Vertex]],GroupVertices[Vertex],0)),1,1,"")</f>
        <v>7</v>
      </c>
      <c r="BB247" s="48"/>
      <c r="BC247" s="48"/>
      <c r="BD247" s="48"/>
      <c r="BE247" s="48"/>
      <c r="BF247" s="48"/>
      <c r="BG247" s="48"/>
      <c r="BH247" s="48"/>
      <c r="BI247" s="48"/>
      <c r="BJ247" s="48"/>
      <c r="BK247" s="48"/>
      <c r="BL247" s="48"/>
      <c r="BM247" s="49"/>
      <c r="BN247" s="48"/>
      <c r="BO247" s="49"/>
      <c r="BP247" s="48"/>
      <c r="BQ247" s="49"/>
      <c r="BR247" s="48"/>
      <c r="BS247" s="49"/>
      <c r="BT247" s="48"/>
      <c r="BU247" s="2"/>
      <c r="BV247" s="3"/>
      <c r="BW247" s="3"/>
      <c r="BX247" s="3"/>
      <c r="BY247" s="3"/>
    </row>
    <row r="248" spans="1:77" ht="41.45" customHeight="1">
      <c r="A248" s="64" t="s">
        <v>507</v>
      </c>
      <c r="C248" s="65"/>
      <c r="D248" s="65" t="s">
        <v>64</v>
      </c>
      <c r="E248" s="66">
        <v>162.23105187027983</v>
      </c>
      <c r="F248" s="68">
        <v>99.9994748881632</v>
      </c>
      <c r="G248" s="100" t="s">
        <v>3269</v>
      </c>
      <c r="H248" s="65"/>
      <c r="I248" s="69" t="s">
        <v>507</v>
      </c>
      <c r="J248" s="70"/>
      <c r="K248" s="70"/>
      <c r="L248" s="69" t="s">
        <v>3862</v>
      </c>
      <c r="M248" s="73">
        <v>1.1750022714761388</v>
      </c>
      <c r="N248" s="74">
        <v>4828.48974609375</v>
      </c>
      <c r="O248" s="74">
        <v>2368.521728515625</v>
      </c>
      <c r="P248" s="75"/>
      <c r="Q248" s="76"/>
      <c r="R248" s="76"/>
      <c r="S248" s="86"/>
      <c r="T248" s="48">
        <v>1</v>
      </c>
      <c r="U248" s="48">
        <v>0</v>
      </c>
      <c r="V248" s="49">
        <v>0</v>
      </c>
      <c r="W248" s="49">
        <v>0.111111</v>
      </c>
      <c r="X248" s="49">
        <v>0</v>
      </c>
      <c r="Y248" s="49">
        <v>0.632431</v>
      </c>
      <c r="Z248" s="49">
        <v>0</v>
      </c>
      <c r="AA248" s="49">
        <v>0</v>
      </c>
      <c r="AB248" s="71">
        <v>248</v>
      </c>
      <c r="AC248" s="71"/>
      <c r="AD248" s="72"/>
      <c r="AE248" s="78" t="s">
        <v>2146</v>
      </c>
      <c r="AF248" s="78">
        <v>2660</v>
      </c>
      <c r="AG248" s="78">
        <v>1049</v>
      </c>
      <c r="AH248" s="78">
        <v>92893</v>
      </c>
      <c r="AI248" s="78">
        <v>99973</v>
      </c>
      <c r="AJ248" s="78"/>
      <c r="AK248" s="78" t="s">
        <v>2434</v>
      </c>
      <c r="AL248" s="78" t="s">
        <v>1848</v>
      </c>
      <c r="AM248" s="83" t="s">
        <v>2838</v>
      </c>
      <c r="AN248" s="78"/>
      <c r="AO248" s="80">
        <v>41645.965462962966</v>
      </c>
      <c r="AP248" s="83" t="s">
        <v>3094</v>
      </c>
      <c r="AQ248" s="78" t="b">
        <v>1</v>
      </c>
      <c r="AR248" s="78" t="b">
        <v>0</v>
      </c>
      <c r="AS248" s="78" t="b">
        <v>0</v>
      </c>
      <c r="AT248" s="78" t="s">
        <v>1797</v>
      </c>
      <c r="AU248" s="78">
        <v>30</v>
      </c>
      <c r="AV248" s="83" t="s">
        <v>3158</v>
      </c>
      <c r="AW248" s="78" t="b">
        <v>0</v>
      </c>
      <c r="AX248" s="78" t="s">
        <v>3300</v>
      </c>
      <c r="AY248" s="83" t="s">
        <v>3546</v>
      </c>
      <c r="AZ248" s="78" t="s">
        <v>65</v>
      </c>
      <c r="BA248" s="78" t="str">
        <f>REPLACE(INDEX(GroupVertices[Group],MATCH(Vertices[[#This Row],[Vertex]],GroupVertices[Vertex],0)),1,1,"")</f>
        <v>7</v>
      </c>
      <c r="BB248" s="48"/>
      <c r="BC248" s="48"/>
      <c r="BD248" s="48"/>
      <c r="BE248" s="48"/>
      <c r="BF248" s="48"/>
      <c r="BG248" s="48"/>
      <c r="BH248" s="48"/>
      <c r="BI248" s="48"/>
      <c r="BJ248" s="48"/>
      <c r="BK248" s="48"/>
      <c r="BL248" s="48"/>
      <c r="BM248" s="49"/>
      <c r="BN248" s="48"/>
      <c r="BO248" s="49"/>
      <c r="BP248" s="48"/>
      <c r="BQ248" s="49"/>
      <c r="BR248" s="48"/>
      <c r="BS248" s="49"/>
      <c r="BT248" s="48"/>
      <c r="BU248" s="2"/>
      <c r="BV248" s="3"/>
      <c r="BW248" s="3"/>
      <c r="BX248" s="3"/>
      <c r="BY248" s="3"/>
    </row>
    <row r="249" spans="1:77" ht="41.45" customHeight="1">
      <c r="A249" s="64" t="s">
        <v>508</v>
      </c>
      <c r="C249" s="65"/>
      <c r="D249" s="65" t="s">
        <v>64</v>
      </c>
      <c r="E249" s="66">
        <v>162.1891626953245</v>
      </c>
      <c r="F249" s="68">
        <v>99.99957008973666</v>
      </c>
      <c r="G249" s="100" t="s">
        <v>3270</v>
      </c>
      <c r="H249" s="65"/>
      <c r="I249" s="69" t="s">
        <v>508</v>
      </c>
      <c r="J249" s="70"/>
      <c r="K249" s="70"/>
      <c r="L249" s="69" t="s">
        <v>3863</v>
      </c>
      <c r="M249" s="73">
        <v>1.1432747604260756</v>
      </c>
      <c r="N249" s="74">
        <v>4541.064453125</v>
      </c>
      <c r="O249" s="74">
        <v>3858.437744140625</v>
      </c>
      <c r="P249" s="75"/>
      <c r="Q249" s="76"/>
      <c r="R249" s="76"/>
      <c r="S249" s="86"/>
      <c r="T249" s="48">
        <v>1</v>
      </c>
      <c r="U249" s="48">
        <v>0</v>
      </c>
      <c r="V249" s="49">
        <v>0</v>
      </c>
      <c r="W249" s="49">
        <v>0.111111</v>
      </c>
      <c r="X249" s="49">
        <v>0</v>
      </c>
      <c r="Y249" s="49">
        <v>0.632431</v>
      </c>
      <c r="Z249" s="49">
        <v>0</v>
      </c>
      <c r="AA249" s="49">
        <v>0</v>
      </c>
      <c r="AB249" s="71">
        <v>249</v>
      </c>
      <c r="AC249" s="71"/>
      <c r="AD249" s="72"/>
      <c r="AE249" s="78" t="s">
        <v>2147</v>
      </c>
      <c r="AF249" s="78">
        <v>836</v>
      </c>
      <c r="AG249" s="78">
        <v>859</v>
      </c>
      <c r="AH249" s="78">
        <v>23340</v>
      </c>
      <c r="AI249" s="78">
        <v>13114</v>
      </c>
      <c r="AJ249" s="78"/>
      <c r="AK249" s="78" t="s">
        <v>2435</v>
      </c>
      <c r="AL249" s="78" t="s">
        <v>2658</v>
      </c>
      <c r="AM249" s="83" t="s">
        <v>2839</v>
      </c>
      <c r="AN249" s="78"/>
      <c r="AO249" s="80">
        <v>39855.95547453704</v>
      </c>
      <c r="AP249" s="83" t="s">
        <v>3095</v>
      </c>
      <c r="AQ249" s="78" t="b">
        <v>1</v>
      </c>
      <c r="AR249" s="78" t="b">
        <v>0</v>
      </c>
      <c r="AS249" s="78" t="b">
        <v>1</v>
      </c>
      <c r="AT249" s="78" t="s">
        <v>1797</v>
      </c>
      <c r="AU249" s="78">
        <v>25</v>
      </c>
      <c r="AV249" s="83" t="s">
        <v>3158</v>
      </c>
      <c r="AW249" s="78" t="b">
        <v>0</v>
      </c>
      <c r="AX249" s="78" t="s">
        <v>3300</v>
      </c>
      <c r="AY249" s="83" t="s">
        <v>3547</v>
      </c>
      <c r="AZ249" s="78" t="s">
        <v>65</v>
      </c>
      <c r="BA249" s="78" t="str">
        <f>REPLACE(INDEX(GroupVertices[Group],MATCH(Vertices[[#This Row],[Vertex]],GroupVertices[Vertex],0)),1,1,"")</f>
        <v>7</v>
      </c>
      <c r="BB249" s="48"/>
      <c r="BC249" s="48"/>
      <c r="BD249" s="48"/>
      <c r="BE249" s="48"/>
      <c r="BF249" s="48"/>
      <c r="BG249" s="48"/>
      <c r="BH249" s="48"/>
      <c r="BI249" s="48"/>
      <c r="BJ249" s="48"/>
      <c r="BK249" s="48"/>
      <c r="BL249" s="48"/>
      <c r="BM249" s="49"/>
      <c r="BN249" s="48"/>
      <c r="BO249" s="49"/>
      <c r="BP249" s="48"/>
      <c r="BQ249" s="49"/>
      <c r="BR249" s="48"/>
      <c r="BS249" s="49"/>
      <c r="BT249" s="48"/>
      <c r="BU249" s="2"/>
      <c r="BV249" s="3"/>
      <c r="BW249" s="3"/>
      <c r="BX249" s="3"/>
      <c r="BY249" s="3"/>
    </row>
    <row r="250" spans="1:77" ht="41.45" customHeight="1">
      <c r="A250" s="64" t="s">
        <v>509</v>
      </c>
      <c r="C250" s="65"/>
      <c r="D250" s="65" t="s">
        <v>64</v>
      </c>
      <c r="E250" s="66">
        <v>162.03968448153663</v>
      </c>
      <c r="F250" s="68">
        <v>99.99990980903567</v>
      </c>
      <c r="G250" s="100" t="s">
        <v>3271</v>
      </c>
      <c r="H250" s="65"/>
      <c r="I250" s="69" t="s">
        <v>509</v>
      </c>
      <c r="J250" s="70"/>
      <c r="K250" s="70"/>
      <c r="L250" s="69" t="s">
        <v>3864</v>
      </c>
      <c r="M250" s="73">
        <v>1.0300576420474283</v>
      </c>
      <c r="N250" s="74">
        <v>4374.75</v>
      </c>
      <c r="O250" s="74">
        <v>2282.124755859375</v>
      </c>
      <c r="P250" s="75"/>
      <c r="Q250" s="76"/>
      <c r="R250" s="76"/>
      <c r="S250" s="86"/>
      <c r="T250" s="48">
        <v>1</v>
      </c>
      <c r="U250" s="48">
        <v>0</v>
      </c>
      <c r="V250" s="49">
        <v>0</v>
      </c>
      <c r="W250" s="49">
        <v>0.111111</v>
      </c>
      <c r="X250" s="49">
        <v>0</v>
      </c>
      <c r="Y250" s="49">
        <v>0.632431</v>
      </c>
      <c r="Z250" s="49">
        <v>0</v>
      </c>
      <c r="AA250" s="49">
        <v>0</v>
      </c>
      <c r="AB250" s="71">
        <v>250</v>
      </c>
      <c r="AC250" s="71"/>
      <c r="AD250" s="72"/>
      <c r="AE250" s="78" t="s">
        <v>2148</v>
      </c>
      <c r="AF250" s="78">
        <v>212</v>
      </c>
      <c r="AG250" s="78">
        <v>181</v>
      </c>
      <c r="AH250" s="78">
        <v>3969</v>
      </c>
      <c r="AI250" s="78">
        <v>4040</v>
      </c>
      <c r="AJ250" s="78"/>
      <c r="AK250" s="78" t="s">
        <v>2436</v>
      </c>
      <c r="AL250" s="78" t="s">
        <v>2659</v>
      </c>
      <c r="AM250" s="83" t="s">
        <v>2840</v>
      </c>
      <c r="AN250" s="78"/>
      <c r="AO250" s="80">
        <v>39931.634375</v>
      </c>
      <c r="AP250" s="78"/>
      <c r="AQ250" s="78" t="b">
        <v>0</v>
      </c>
      <c r="AR250" s="78" t="b">
        <v>0</v>
      </c>
      <c r="AS250" s="78" t="b">
        <v>0</v>
      </c>
      <c r="AT250" s="78" t="s">
        <v>1797</v>
      </c>
      <c r="AU250" s="78">
        <v>4</v>
      </c>
      <c r="AV250" s="83" t="s">
        <v>3158</v>
      </c>
      <c r="AW250" s="78" t="b">
        <v>0</v>
      </c>
      <c r="AX250" s="78" t="s">
        <v>3300</v>
      </c>
      <c r="AY250" s="83" t="s">
        <v>3548</v>
      </c>
      <c r="AZ250" s="78" t="s">
        <v>65</v>
      </c>
      <c r="BA250" s="78" t="str">
        <f>REPLACE(INDEX(GroupVertices[Group],MATCH(Vertices[[#This Row],[Vertex]],GroupVertices[Vertex],0)),1,1,"")</f>
        <v>7</v>
      </c>
      <c r="BB250" s="48"/>
      <c r="BC250" s="48"/>
      <c r="BD250" s="48"/>
      <c r="BE250" s="48"/>
      <c r="BF250" s="48"/>
      <c r="BG250" s="48"/>
      <c r="BH250" s="48"/>
      <c r="BI250" s="48"/>
      <c r="BJ250" s="48"/>
      <c r="BK250" s="48"/>
      <c r="BL250" s="48"/>
      <c r="BM250" s="49"/>
      <c r="BN250" s="48"/>
      <c r="BO250" s="49"/>
      <c r="BP250" s="48"/>
      <c r="BQ250" s="49"/>
      <c r="BR250" s="48"/>
      <c r="BS250" s="49"/>
      <c r="BT250" s="48"/>
      <c r="BU250" s="2"/>
      <c r="BV250" s="3"/>
      <c r="BW250" s="3"/>
      <c r="BX250" s="3"/>
      <c r="BY250" s="3"/>
    </row>
    <row r="251" spans="1:77" ht="41.45" customHeight="1">
      <c r="A251" s="64" t="s">
        <v>510</v>
      </c>
      <c r="C251" s="65"/>
      <c r="D251" s="65" t="s">
        <v>64</v>
      </c>
      <c r="E251" s="66">
        <v>162.40213607957102</v>
      </c>
      <c r="F251" s="68">
        <v>99.99908606489474</v>
      </c>
      <c r="G251" s="100" t="s">
        <v>3272</v>
      </c>
      <c r="H251" s="65"/>
      <c r="I251" s="69" t="s">
        <v>510</v>
      </c>
      <c r="J251" s="70"/>
      <c r="K251" s="70"/>
      <c r="L251" s="69" t="s">
        <v>3865</v>
      </c>
      <c r="M251" s="73">
        <v>1.304584106080608</v>
      </c>
      <c r="N251" s="74">
        <v>4931.28076171875</v>
      </c>
      <c r="O251" s="74">
        <v>3342.742919921875</v>
      </c>
      <c r="P251" s="75"/>
      <c r="Q251" s="76"/>
      <c r="R251" s="76"/>
      <c r="S251" s="86"/>
      <c r="T251" s="48">
        <v>1</v>
      </c>
      <c r="U251" s="48">
        <v>0</v>
      </c>
      <c r="V251" s="49">
        <v>0</v>
      </c>
      <c r="W251" s="49">
        <v>0.111111</v>
      </c>
      <c r="X251" s="49">
        <v>0</v>
      </c>
      <c r="Y251" s="49">
        <v>0.632431</v>
      </c>
      <c r="Z251" s="49">
        <v>0</v>
      </c>
      <c r="AA251" s="49">
        <v>0</v>
      </c>
      <c r="AB251" s="71">
        <v>251</v>
      </c>
      <c r="AC251" s="71"/>
      <c r="AD251" s="72"/>
      <c r="AE251" s="78" t="s">
        <v>2149</v>
      </c>
      <c r="AF251" s="78">
        <v>1018</v>
      </c>
      <c r="AG251" s="78">
        <v>1825</v>
      </c>
      <c r="AH251" s="78">
        <v>38009</v>
      </c>
      <c r="AI251" s="78">
        <v>5177</v>
      </c>
      <c r="AJ251" s="78"/>
      <c r="AK251" s="78" t="s">
        <v>2437</v>
      </c>
      <c r="AL251" s="78" t="s">
        <v>2660</v>
      </c>
      <c r="AM251" s="83" t="s">
        <v>2841</v>
      </c>
      <c r="AN251" s="78"/>
      <c r="AO251" s="80">
        <v>40907.841516203705</v>
      </c>
      <c r="AP251" s="83" t="s">
        <v>3096</v>
      </c>
      <c r="AQ251" s="78" t="b">
        <v>0</v>
      </c>
      <c r="AR251" s="78" t="b">
        <v>0</v>
      </c>
      <c r="AS251" s="78" t="b">
        <v>1</v>
      </c>
      <c r="AT251" s="78" t="s">
        <v>1797</v>
      </c>
      <c r="AU251" s="78">
        <v>62</v>
      </c>
      <c r="AV251" s="83" t="s">
        <v>3158</v>
      </c>
      <c r="AW251" s="78" t="b">
        <v>0</v>
      </c>
      <c r="AX251" s="78" t="s">
        <v>3300</v>
      </c>
      <c r="AY251" s="83" t="s">
        <v>3549</v>
      </c>
      <c r="AZ251" s="78" t="s">
        <v>65</v>
      </c>
      <c r="BA251" s="78" t="str">
        <f>REPLACE(INDEX(GroupVertices[Group],MATCH(Vertices[[#This Row],[Vertex]],GroupVertices[Vertex],0)),1,1,"")</f>
        <v>7</v>
      </c>
      <c r="BB251" s="48"/>
      <c r="BC251" s="48"/>
      <c r="BD251" s="48"/>
      <c r="BE251" s="48"/>
      <c r="BF251" s="48"/>
      <c r="BG251" s="48"/>
      <c r="BH251" s="48"/>
      <c r="BI251" s="48"/>
      <c r="BJ251" s="48"/>
      <c r="BK251" s="48"/>
      <c r="BL251" s="48"/>
      <c r="BM251" s="49"/>
      <c r="BN251" s="48"/>
      <c r="BO251" s="49"/>
      <c r="BP251" s="48"/>
      <c r="BQ251" s="49"/>
      <c r="BR251" s="48"/>
      <c r="BS251" s="49"/>
      <c r="BT251" s="48"/>
      <c r="BU251" s="2"/>
      <c r="BV251" s="3"/>
      <c r="BW251" s="3"/>
      <c r="BX251" s="3"/>
      <c r="BY251" s="3"/>
    </row>
    <row r="252" spans="1:77" ht="41.45" customHeight="1">
      <c r="A252" s="64" t="s">
        <v>386</v>
      </c>
      <c r="C252" s="65"/>
      <c r="D252" s="65" t="s">
        <v>64</v>
      </c>
      <c r="E252" s="66">
        <v>164.56758595541888</v>
      </c>
      <c r="F252" s="68">
        <v>99.99416464460752</v>
      </c>
      <c r="G252" s="100" t="s">
        <v>1166</v>
      </c>
      <c r="H252" s="65"/>
      <c r="I252" s="69" t="s">
        <v>386</v>
      </c>
      <c r="J252" s="70"/>
      <c r="K252" s="70"/>
      <c r="L252" s="69" t="s">
        <v>3866</v>
      </c>
      <c r="M252" s="73">
        <v>2.9447294404686186</v>
      </c>
      <c r="N252" s="74">
        <v>778.2568969726562</v>
      </c>
      <c r="O252" s="74">
        <v>3570.76611328125</v>
      </c>
      <c r="P252" s="75"/>
      <c r="Q252" s="76"/>
      <c r="R252" s="76"/>
      <c r="S252" s="86"/>
      <c r="T252" s="48">
        <v>1</v>
      </c>
      <c r="U252" s="48">
        <v>1</v>
      </c>
      <c r="V252" s="49">
        <v>0</v>
      </c>
      <c r="W252" s="49">
        <v>0</v>
      </c>
      <c r="X252" s="49">
        <v>0</v>
      </c>
      <c r="Y252" s="49">
        <v>0.999998</v>
      </c>
      <c r="Z252" s="49">
        <v>0</v>
      </c>
      <c r="AA252" s="49" t="s">
        <v>5414</v>
      </c>
      <c r="AB252" s="71">
        <v>252</v>
      </c>
      <c r="AC252" s="71"/>
      <c r="AD252" s="72"/>
      <c r="AE252" s="78" t="s">
        <v>2150</v>
      </c>
      <c r="AF252" s="78">
        <v>476</v>
      </c>
      <c r="AG252" s="78">
        <v>11647</v>
      </c>
      <c r="AH252" s="78">
        <v>15125</v>
      </c>
      <c r="AI252" s="78">
        <v>804</v>
      </c>
      <c r="AJ252" s="78"/>
      <c r="AK252" s="78" t="s">
        <v>2438</v>
      </c>
      <c r="AL252" s="78" t="s">
        <v>2507</v>
      </c>
      <c r="AM252" s="83" t="s">
        <v>2842</v>
      </c>
      <c r="AN252" s="78"/>
      <c r="AO252" s="80">
        <v>41457.87247685185</v>
      </c>
      <c r="AP252" s="83" t="s">
        <v>3097</v>
      </c>
      <c r="AQ252" s="78" t="b">
        <v>0</v>
      </c>
      <c r="AR252" s="78" t="b">
        <v>0</v>
      </c>
      <c r="AS252" s="78" t="b">
        <v>0</v>
      </c>
      <c r="AT252" s="78" t="s">
        <v>1797</v>
      </c>
      <c r="AU252" s="78">
        <v>470</v>
      </c>
      <c r="AV252" s="83" t="s">
        <v>3158</v>
      </c>
      <c r="AW252" s="78" t="b">
        <v>0</v>
      </c>
      <c r="AX252" s="78" t="s">
        <v>3300</v>
      </c>
      <c r="AY252" s="83" t="s">
        <v>3550</v>
      </c>
      <c r="AZ252" s="78" t="s">
        <v>66</v>
      </c>
      <c r="BA252" s="78" t="str">
        <f>REPLACE(INDEX(GroupVertices[Group],MATCH(Vertices[[#This Row],[Vertex]],GroupVertices[Vertex],0)),1,1,"")</f>
        <v>1</v>
      </c>
      <c r="BB252" s="48" t="s">
        <v>829</v>
      </c>
      <c r="BC252" s="48" t="s">
        <v>829</v>
      </c>
      <c r="BD252" s="48" t="s">
        <v>908</v>
      </c>
      <c r="BE252" s="48" t="s">
        <v>908</v>
      </c>
      <c r="BF252" s="48"/>
      <c r="BG252" s="48"/>
      <c r="BH252" s="121" t="s">
        <v>4685</v>
      </c>
      <c r="BI252" s="121" t="s">
        <v>4685</v>
      </c>
      <c r="BJ252" s="121" t="s">
        <v>4878</v>
      </c>
      <c r="BK252" s="121" t="s">
        <v>4878</v>
      </c>
      <c r="BL252" s="121">
        <v>0</v>
      </c>
      <c r="BM252" s="124">
        <v>0</v>
      </c>
      <c r="BN252" s="121">
        <v>1</v>
      </c>
      <c r="BO252" s="124">
        <v>8.333333333333334</v>
      </c>
      <c r="BP252" s="121">
        <v>0</v>
      </c>
      <c r="BQ252" s="124">
        <v>0</v>
      </c>
      <c r="BR252" s="121">
        <v>11</v>
      </c>
      <c r="BS252" s="124">
        <v>91.66666666666667</v>
      </c>
      <c r="BT252" s="121">
        <v>12</v>
      </c>
      <c r="BU252" s="2"/>
      <c r="BV252" s="3"/>
      <c r="BW252" s="3"/>
      <c r="BX252" s="3"/>
      <c r="BY252" s="3"/>
    </row>
    <row r="253" spans="1:77" ht="41.45" customHeight="1">
      <c r="A253" s="64" t="s">
        <v>387</v>
      </c>
      <c r="C253" s="65"/>
      <c r="D253" s="65" t="s">
        <v>64</v>
      </c>
      <c r="E253" s="66">
        <v>162.13007691170336</v>
      </c>
      <c r="F253" s="68">
        <v>99.99970437406135</v>
      </c>
      <c r="G253" s="100" t="s">
        <v>3273</v>
      </c>
      <c r="H253" s="65"/>
      <c r="I253" s="69" t="s">
        <v>387</v>
      </c>
      <c r="J253" s="70"/>
      <c r="K253" s="70"/>
      <c r="L253" s="69" t="s">
        <v>3867</v>
      </c>
      <c r="M253" s="73">
        <v>1.0985222711554599</v>
      </c>
      <c r="N253" s="74">
        <v>7773.751953125</v>
      </c>
      <c r="O253" s="74">
        <v>2599.739990234375</v>
      </c>
      <c r="P253" s="75"/>
      <c r="Q253" s="76"/>
      <c r="R253" s="76"/>
      <c r="S253" s="86"/>
      <c r="T253" s="48">
        <v>1</v>
      </c>
      <c r="U253" s="48">
        <v>1</v>
      </c>
      <c r="V253" s="49">
        <v>0</v>
      </c>
      <c r="W253" s="49">
        <v>1</v>
      </c>
      <c r="X253" s="49">
        <v>0</v>
      </c>
      <c r="Y253" s="49">
        <v>0.999998</v>
      </c>
      <c r="Z253" s="49">
        <v>0</v>
      </c>
      <c r="AA253" s="49">
        <v>1</v>
      </c>
      <c r="AB253" s="71">
        <v>253</v>
      </c>
      <c r="AC253" s="71"/>
      <c r="AD253" s="72"/>
      <c r="AE253" s="78" t="s">
        <v>2151</v>
      </c>
      <c r="AF253" s="78">
        <v>1382</v>
      </c>
      <c r="AG253" s="78">
        <v>591</v>
      </c>
      <c r="AH253" s="78">
        <v>1015</v>
      </c>
      <c r="AI253" s="78">
        <v>1157</v>
      </c>
      <c r="AJ253" s="78"/>
      <c r="AK253" s="78" t="s">
        <v>2439</v>
      </c>
      <c r="AL253" s="78" t="s">
        <v>1848</v>
      </c>
      <c r="AM253" s="83" t="s">
        <v>2843</v>
      </c>
      <c r="AN253" s="78"/>
      <c r="AO253" s="80">
        <v>42187.84662037037</v>
      </c>
      <c r="AP253" s="83" t="s">
        <v>3098</v>
      </c>
      <c r="AQ253" s="78" t="b">
        <v>0</v>
      </c>
      <c r="AR253" s="78" t="b">
        <v>0</v>
      </c>
      <c r="AS253" s="78" t="b">
        <v>0</v>
      </c>
      <c r="AT253" s="78" t="s">
        <v>1797</v>
      </c>
      <c r="AU253" s="78">
        <v>5</v>
      </c>
      <c r="AV253" s="83" t="s">
        <v>3158</v>
      </c>
      <c r="AW253" s="78" t="b">
        <v>0</v>
      </c>
      <c r="AX253" s="78" t="s">
        <v>3300</v>
      </c>
      <c r="AY253" s="83" t="s">
        <v>3551</v>
      </c>
      <c r="AZ253" s="78" t="s">
        <v>66</v>
      </c>
      <c r="BA253" s="78" t="str">
        <f>REPLACE(INDEX(GroupVertices[Group],MATCH(Vertices[[#This Row],[Vertex]],GroupVertices[Vertex],0)),1,1,"")</f>
        <v>46</v>
      </c>
      <c r="BB253" s="48" t="s">
        <v>830</v>
      </c>
      <c r="BC253" s="48" t="s">
        <v>830</v>
      </c>
      <c r="BD253" s="48" t="s">
        <v>909</v>
      </c>
      <c r="BE253" s="48" t="s">
        <v>909</v>
      </c>
      <c r="BF253" s="48"/>
      <c r="BG253" s="48"/>
      <c r="BH253" s="121" t="s">
        <v>4686</v>
      </c>
      <c r="BI253" s="121" t="s">
        <v>4686</v>
      </c>
      <c r="BJ253" s="121" t="s">
        <v>4364</v>
      </c>
      <c r="BK253" s="121" t="s">
        <v>4364</v>
      </c>
      <c r="BL253" s="121">
        <v>1</v>
      </c>
      <c r="BM253" s="124">
        <v>5</v>
      </c>
      <c r="BN253" s="121">
        <v>1</v>
      </c>
      <c r="BO253" s="124">
        <v>5</v>
      </c>
      <c r="BP253" s="121">
        <v>0</v>
      </c>
      <c r="BQ253" s="124">
        <v>0</v>
      </c>
      <c r="BR253" s="121">
        <v>18</v>
      </c>
      <c r="BS253" s="124">
        <v>90</v>
      </c>
      <c r="BT253" s="121">
        <v>20</v>
      </c>
      <c r="BU253" s="2"/>
      <c r="BV253" s="3"/>
      <c r="BW253" s="3"/>
      <c r="BX253" s="3"/>
      <c r="BY253" s="3"/>
    </row>
    <row r="254" spans="1:77" ht="41.45" customHeight="1">
      <c r="A254" s="64" t="s">
        <v>388</v>
      </c>
      <c r="C254" s="65"/>
      <c r="D254" s="65" t="s">
        <v>64</v>
      </c>
      <c r="E254" s="66">
        <v>162.3853804095889</v>
      </c>
      <c r="F254" s="68">
        <v>99.99912414552412</v>
      </c>
      <c r="G254" s="100" t="s">
        <v>1167</v>
      </c>
      <c r="H254" s="65"/>
      <c r="I254" s="69" t="s">
        <v>388</v>
      </c>
      <c r="J254" s="70"/>
      <c r="K254" s="70"/>
      <c r="L254" s="69" t="s">
        <v>3868</v>
      </c>
      <c r="M254" s="73">
        <v>1.2918931016605826</v>
      </c>
      <c r="N254" s="74">
        <v>7773.751953125</v>
      </c>
      <c r="O254" s="74">
        <v>2317.415283203125</v>
      </c>
      <c r="P254" s="75"/>
      <c r="Q254" s="76"/>
      <c r="R254" s="76"/>
      <c r="S254" s="86"/>
      <c r="T254" s="48">
        <v>1</v>
      </c>
      <c r="U254" s="48">
        <v>1</v>
      </c>
      <c r="V254" s="49">
        <v>0</v>
      </c>
      <c r="W254" s="49">
        <v>1</v>
      </c>
      <c r="X254" s="49">
        <v>0</v>
      </c>
      <c r="Y254" s="49">
        <v>0.999998</v>
      </c>
      <c r="Z254" s="49">
        <v>0</v>
      </c>
      <c r="AA254" s="49">
        <v>1</v>
      </c>
      <c r="AB254" s="71">
        <v>254</v>
      </c>
      <c r="AC254" s="71"/>
      <c r="AD254" s="72"/>
      <c r="AE254" s="78" t="s">
        <v>2152</v>
      </c>
      <c r="AF254" s="78">
        <v>1434</v>
      </c>
      <c r="AG254" s="78">
        <v>1749</v>
      </c>
      <c r="AH254" s="78">
        <v>2797</v>
      </c>
      <c r="AI254" s="78">
        <v>1305</v>
      </c>
      <c r="AJ254" s="78"/>
      <c r="AK254" s="78" t="s">
        <v>2440</v>
      </c>
      <c r="AL254" s="78" t="s">
        <v>2661</v>
      </c>
      <c r="AM254" s="83" t="s">
        <v>2844</v>
      </c>
      <c r="AN254" s="78"/>
      <c r="AO254" s="80">
        <v>40218.793125</v>
      </c>
      <c r="AP254" s="83" t="s">
        <v>3099</v>
      </c>
      <c r="AQ254" s="78" t="b">
        <v>0</v>
      </c>
      <c r="AR254" s="78" t="b">
        <v>0</v>
      </c>
      <c r="AS254" s="78" t="b">
        <v>0</v>
      </c>
      <c r="AT254" s="78" t="s">
        <v>1797</v>
      </c>
      <c r="AU254" s="78">
        <v>12</v>
      </c>
      <c r="AV254" s="83" t="s">
        <v>3168</v>
      </c>
      <c r="AW254" s="78" t="b">
        <v>0</v>
      </c>
      <c r="AX254" s="78" t="s">
        <v>3300</v>
      </c>
      <c r="AY254" s="83" t="s">
        <v>3552</v>
      </c>
      <c r="AZ254" s="78" t="s">
        <v>66</v>
      </c>
      <c r="BA254" s="78" t="str">
        <f>REPLACE(INDEX(GroupVertices[Group],MATCH(Vertices[[#This Row],[Vertex]],GroupVertices[Vertex],0)),1,1,"")</f>
        <v>46</v>
      </c>
      <c r="BB254" s="48"/>
      <c r="BC254" s="48"/>
      <c r="BD254" s="48"/>
      <c r="BE254" s="48"/>
      <c r="BF254" s="48"/>
      <c r="BG254" s="48"/>
      <c r="BH254" s="121" t="s">
        <v>4687</v>
      </c>
      <c r="BI254" s="121" t="s">
        <v>4687</v>
      </c>
      <c r="BJ254" s="121" t="s">
        <v>4879</v>
      </c>
      <c r="BK254" s="121" t="s">
        <v>4879</v>
      </c>
      <c r="BL254" s="121">
        <v>1</v>
      </c>
      <c r="BM254" s="124">
        <v>5.2631578947368425</v>
      </c>
      <c r="BN254" s="121">
        <v>1</v>
      </c>
      <c r="BO254" s="124">
        <v>5.2631578947368425</v>
      </c>
      <c r="BP254" s="121">
        <v>0</v>
      </c>
      <c r="BQ254" s="124">
        <v>0</v>
      </c>
      <c r="BR254" s="121">
        <v>17</v>
      </c>
      <c r="BS254" s="124">
        <v>89.47368421052632</v>
      </c>
      <c r="BT254" s="121">
        <v>19</v>
      </c>
      <c r="BU254" s="2"/>
      <c r="BV254" s="3"/>
      <c r="BW254" s="3"/>
      <c r="BX254" s="3"/>
      <c r="BY254" s="3"/>
    </row>
    <row r="255" spans="1:77" ht="41.45" customHeight="1">
      <c r="A255" s="64" t="s">
        <v>389</v>
      </c>
      <c r="C255" s="65"/>
      <c r="D255" s="65" t="s">
        <v>64</v>
      </c>
      <c r="E255" s="66">
        <v>162.02094458747766</v>
      </c>
      <c r="F255" s="68">
        <v>99.99995239921327</v>
      </c>
      <c r="G255" s="100" t="s">
        <v>1168</v>
      </c>
      <c r="H255" s="65"/>
      <c r="I255" s="69" t="s">
        <v>389</v>
      </c>
      <c r="J255" s="70"/>
      <c r="K255" s="70"/>
      <c r="L255" s="69" t="s">
        <v>3869</v>
      </c>
      <c r="M255" s="73">
        <v>1.0158637555250316</v>
      </c>
      <c r="N255" s="74">
        <v>7281.59765625</v>
      </c>
      <c r="O255" s="74">
        <v>6666.97998046875</v>
      </c>
      <c r="P255" s="75"/>
      <c r="Q255" s="76"/>
      <c r="R255" s="76"/>
      <c r="S255" s="86"/>
      <c r="T255" s="48">
        <v>1</v>
      </c>
      <c r="U255" s="48">
        <v>1</v>
      </c>
      <c r="V255" s="49">
        <v>0</v>
      </c>
      <c r="W255" s="49">
        <v>0.5</v>
      </c>
      <c r="X255" s="49">
        <v>0</v>
      </c>
      <c r="Y255" s="49">
        <v>0.999998</v>
      </c>
      <c r="Z255" s="49">
        <v>0.5</v>
      </c>
      <c r="AA255" s="49">
        <v>0</v>
      </c>
      <c r="AB255" s="71">
        <v>255</v>
      </c>
      <c r="AC255" s="71"/>
      <c r="AD255" s="72"/>
      <c r="AE255" s="78" t="s">
        <v>2153</v>
      </c>
      <c r="AF255" s="78">
        <v>478</v>
      </c>
      <c r="AG255" s="78">
        <v>96</v>
      </c>
      <c r="AH255" s="78">
        <v>5180</v>
      </c>
      <c r="AI255" s="78">
        <v>4567</v>
      </c>
      <c r="AJ255" s="78"/>
      <c r="AK255" s="78" t="s">
        <v>2441</v>
      </c>
      <c r="AL255" s="78" t="s">
        <v>2662</v>
      </c>
      <c r="AM255" s="78"/>
      <c r="AN255" s="78"/>
      <c r="AO255" s="80">
        <v>42780.66679398148</v>
      </c>
      <c r="AP255" s="83" t="s">
        <v>3100</v>
      </c>
      <c r="AQ255" s="78" t="b">
        <v>0</v>
      </c>
      <c r="AR255" s="78" t="b">
        <v>0</v>
      </c>
      <c r="AS255" s="78" t="b">
        <v>0</v>
      </c>
      <c r="AT255" s="78" t="s">
        <v>1797</v>
      </c>
      <c r="AU255" s="78">
        <v>1</v>
      </c>
      <c r="AV255" s="83" t="s">
        <v>3158</v>
      </c>
      <c r="AW255" s="78" t="b">
        <v>0</v>
      </c>
      <c r="AX255" s="78" t="s">
        <v>3300</v>
      </c>
      <c r="AY255" s="83" t="s">
        <v>3553</v>
      </c>
      <c r="AZ255" s="78" t="s">
        <v>66</v>
      </c>
      <c r="BA255" s="78" t="str">
        <f>REPLACE(INDEX(GroupVertices[Group],MATCH(Vertices[[#This Row],[Vertex]],GroupVertices[Vertex],0)),1,1,"")</f>
        <v>24</v>
      </c>
      <c r="BB255" s="48"/>
      <c r="BC255" s="48"/>
      <c r="BD255" s="48"/>
      <c r="BE255" s="48"/>
      <c r="BF255" s="48"/>
      <c r="BG255" s="48"/>
      <c r="BH255" s="121" t="s">
        <v>4688</v>
      </c>
      <c r="BI255" s="121" t="s">
        <v>4688</v>
      </c>
      <c r="BJ255" s="121" t="s">
        <v>4880</v>
      </c>
      <c r="BK255" s="121" t="s">
        <v>4880</v>
      </c>
      <c r="BL255" s="121">
        <v>2</v>
      </c>
      <c r="BM255" s="124">
        <v>4</v>
      </c>
      <c r="BN255" s="121">
        <v>2</v>
      </c>
      <c r="BO255" s="124">
        <v>4</v>
      </c>
      <c r="BP255" s="121">
        <v>0</v>
      </c>
      <c r="BQ255" s="124">
        <v>0</v>
      </c>
      <c r="BR255" s="121">
        <v>46</v>
      </c>
      <c r="BS255" s="124">
        <v>92</v>
      </c>
      <c r="BT255" s="121">
        <v>50</v>
      </c>
      <c r="BU255" s="2"/>
      <c r="BV255" s="3"/>
      <c r="BW255" s="3"/>
      <c r="BX255" s="3"/>
      <c r="BY255" s="3"/>
    </row>
    <row r="256" spans="1:77" ht="41.45" customHeight="1">
      <c r="A256" s="64" t="s">
        <v>511</v>
      </c>
      <c r="C256" s="65"/>
      <c r="D256" s="65" t="s">
        <v>64</v>
      </c>
      <c r="E256" s="66">
        <v>166.95394611182058</v>
      </c>
      <c r="F256" s="68">
        <v>99.98874116128549</v>
      </c>
      <c r="G256" s="100" t="s">
        <v>3274</v>
      </c>
      <c r="H256" s="65"/>
      <c r="I256" s="69" t="s">
        <v>511</v>
      </c>
      <c r="J256" s="70"/>
      <c r="K256" s="70"/>
      <c r="L256" s="69" t="s">
        <v>3870</v>
      </c>
      <c r="M256" s="73">
        <v>4.752195648920647</v>
      </c>
      <c r="N256" s="74">
        <v>7281.59765625</v>
      </c>
      <c r="O256" s="74">
        <v>6214.08447265625</v>
      </c>
      <c r="P256" s="75"/>
      <c r="Q256" s="76"/>
      <c r="R256" s="76"/>
      <c r="S256" s="86"/>
      <c r="T256" s="48">
        <v>2</v>
      </c>
      <c r="U256" s="48">
        <v>0</v>
      </c>
      <c r="V256" s="49">
        <v>0</v>
      </c>
      <c r="W256" s="49">
        <v>0.5</v>
      </c>
      <c r="X256" s="49">
        <v>0</v>
      </c>
      <c r="Y256" s="49">
        <v>0.999998</v>
      </c>
      <c r="Z256" s="49">
        <v>0.5</v>
      </c>
      <c r="AA256" s="49">
        <v>0</v>
      </c>
      <c r="AB256" s="71">
        <v>256</v>
      </c>
      <c r="AC256" s="71"/>
      <c r="AD256" s="72"/>
      <c r="AE256" s="78" t="s">
        <v>2154</v>
      </c>
      <c r="AF256" s="78">
        <v>1110</v>
      </c>
      <c r="AG256" s="78">
        <v>22471</v>
      </c>
      <c r="AH256" s="78">
        <v>2158</v>
      </c>
      <c r="AI256" s="78">
        <v>102</v>
      </c>
      <c r="AJ256" s="78"/>
      <c r="AK256" s="78" t="s">
        <v>2442</v>
      </c>
      <c r="AL256" s="78" t="s">
        <v>2663</v>
      </c>
      <c r="AM256" s="83" t="s">
        <v>2845</v>
      </c>
      <c r="AN256" s="78"/>
      <c r="AO256" s="80">
        <v>40653.75015046296</v>
      </c>
      <c r="AP256" s="83" t="s">
        <v>3101</v>
      </c>
      <c r="AQ256" s="78" t="b">
        <v>1</v>
      </c>
      <c r="AR256" s="78" t="b">
        <v>0</v>
      </c>
      <c r="AS256" s="78" t="b">
        <v>1</v>
      </c>
      <c r="AT256" s="78" t="s">
        <v>1797</v>
      </c>
      <c r="AU256" s="78">
        <v>145</v>
      </c>
      <c r="AV256" s="83" t="s">
        <v>3158</v>
      </c>
      <c r="AW256" s="78" t="b">
        <v>0</v>
      </c>
      <c r="AX256" s="78" t="s">
        <v>3300</v>
      </c>
      <c r="AY256" s="83" t="s">
        <v>3554</v>
      </c>
      <c r="AZ256" s="78" t="s">
        <v>65</v>
      </c>
      <c r="BA256" s="78" t="str">
        <f>REPLACE(INDEX(GroupVertices[Group],MATCH(Vertices[[#This Row],[Vertex]],GroupVertices[Vertex],0)),1,1,"")</f>
        <v>24</v>
      </c>
      <c r="BB256" s="48"/>
      <c r="BC256" s="48"/>
      <c r="BD256" s="48"/>
      <c r="BE256" s="48"/>
      <c r="BF256" s="48"/>
      <c r="BG256" s="48"/>
      <c r="BH256" s="48"/>
      <c r="BI256" s="48"/>
      <c r="BJ256" s="48"/>
      <c r="BK256" s="48"/>
      <c r="BL256" s="48"/>
      <c r="BM256" s="49"/>
      <c r="BN256" s="48"/>
      <c r="BO256" s="49"/>
      <c r="BP256" s="48"/>
      <c r="BQ256" s="49"/>
      <c r="BR256" s="48"/>
      <c r="BS256" s="49"/>
      <c r="BT256" s="48"/>
      <c r="BU256" s="2"/>
      <c r="BV256" s="3"/>
      <c r="BW256" s="3"/>
      <c r="BX256" s="3"/>
      <c r="BY256" s="3"/>
    </row>
    <row r="257" spans="1:77" ht="41.45" customHeight="1">
      <c r="A257" s="64" t="s">
        <v>390</v>
      </c>
      <c r="C257" s="65"/>
      <c r="D257" s="65" t="s">
        <v>64</v>
      </c>
      <c r="E257" s="66">
        <v>162.34371170397546</v>
      </c>
      <c r="F257" s="68">
        <v>99.99921884603667</v>
      </c>
      <c r="G257" s="100" t="s">
        <v>1169</v>
      </c>
      <c r="H257" s="65"/>
      <c r="I257" s="69" t="s">
        <v>390</v>
      </c>
      <c r="J257" s="70"/>
      <c r="K257" s="70"/>
      <c r="L257" s="69" t="s">
        <v>3871</v>
      </c>
      <c r="M257" s="73">
        <v>1.2603325775107828</v>
      </c>
      <c r="N257" s="74">
        <v>7538.232421875</v>
      </c>
      <c r="O257" s="74">
        <v>6666.97998046875</v>
      </c>
      <c r="P257" s="75"/>
      <c r="Q257" s="76"/>
      <c r="R257" s="76"/>
      <c r="S257" s="86"/>
      <c r="T257" s="48">
        <v>0</v>
      </c>
      <c r="U257" s="48">
        <v>2</v>
      </c>
      <c r="V257" s="49">
        <v>0</v>
      </c>
      <c r="W257" s="49">
        <v>0.5</v>
      </c>
      <c r="X257" s="49">
        <v>0</v>
      </c>
      <c r="Y257" s="49">
        <v>0.999998</v>
      </c>
      <c r="Z257" s="49">
        <v>0.5</v>
      </c>
      <c r="AA257" s="49">
        <v>0</v>
      </c>
      <c r="AB257" s="71">
        <v>257</v>
      </c>
      <c r="AC257" s="71"/>
      <c r="AD257" s="72"/>
      <c r="AE257" s="78" t="s">
        <v>2155</v>
      </c>
      <c r="AF257" s="78">
        <v>2913</v>
      </c>
      <c r="AG257" s="78">
        <v>1560</v>
      </c>
      <c r="AH257" s="78">
        <v>10834</v>
      </c>
      <c r="AI257" s="78">
        <v>34887</v>
      </c>
      <c r="AJ257" s="78"/>
      <c r="AK257" s="78" t="s">
        <v>2443</v>
      </c>
      <c r="AL257" s="78" t="s">
        <v>2510</v>
      </c>
      <c r="AM257" s="83" t="s">
        <v>2846</v>
      </c>
      <c r="AN257" s="78"/>
      <c r="AO257" s="80">
        <v>41930.89759259259</v>
      </c>
      <c r="AP257" s="83" t="s">
        <v>3102</v>
      </c>
      <c r="AQ257" s="78" t="b">
        <v>0</v>
      </c>
      <c r="AR257" s="78" t="b">
        <v>0</v>
      </c>
      <c r="AS257" s="78" t="b">
        <v>0</v>
      </c>
      <c r="AT257" s="78" t="s">
        <v>1797</v>
      </c>
      <c r="AU257" s="78">
        <v>5</v>
      </c>
      <c r="AV257" s="83" t="s">
        <v>3158</v>
      </c>
      <c r="AW257" s="78" t="b">
        <v>0</v>
      </c>
      <c r="AX257" s="78" t="s">
        <v>3300</v>
      </c>
      <c r="AY257" s="83" t="s">
        <v>3555</v>
      </c>
      <c r="AZ257" s="78" t="s">
        <v>66</v>
      </c>
      <c r="BA257" s="78" t="str">
        <f>REPLACE(INDEX(GroupVertices[Group],MATCH(Vertices[[#This Row],[Vertex]],GroupVertices[Vertex],0)),1,1,"")</f>
        <v>24</v>
      </c>
      <c r="BB257" s="48"/>
      <c r="BC257" s="48"/>
      <c r="BD257" s="48"/>
      <c r="BE257" s="48"/>
      <c r="BF257" s="48"/>
      <c r="BG257" s="48"/>
      <c r="BH257" s="121" t="s">
        <v>4689</v>
      </c>
      <c r="BI257" s="121" t="s">
        <v>4689</v>
      </c>
      <c r="BJ257" s="121" t="s">
        <v>4881</v>
      </c>
      <c r="BK257" s="121" t="s">
        <v>4881</v>
      </c>
      <c r="BL257" s="121">
        <v>0</v>
      </c>
      <c r="BM257" s="124">
        <v>0</v>
      </c>
      <c r="BN257" s="121">
        <v>0</v>
      </c>
      <c r="BO257" s="124">
        <v>0</v>
      </c>
      <c r="BP257" s="121">
        <v>0</v>
      </c>
      <c r="BQ257" s="124">
        <v>0</v>
      </c>
      <c r="BR257" s="121">
        <v>20</v>
      </c>
      <c r="BS257" s="124">
        <v>100</v>
      </c>
      <c r="BT257" s="121">
        <v>20</v>
      </c>
      <c r="BU257" s="2"/>
      <c r="BV257" s="3"/>
      <c r="BW257" s="3"/>
      <c r="BX257" s="3"/>
      <c r="BY257" s="3"/>
    </row>
    <row r="258" spans="1:77" ht="41.45" customHeight="1">
      <c r="A258" s="64" t="s">
        <v>392</v>
      </c>
      <c r="C258" s="65"/>
      <c r="D258" s="65" t="s">
        <v>64</v>
      </c>
      <c r="E258" s="66">
        <v>162.0663612719029</v>
      </c>
      <c r="F258" s="68">
        <v>99.9998491806652</v>
      </c>
      <c r="G258" s="100" t="s">
        <v>1171</v>
      </c>
      <c r="H258" s="65"/>
      <c r="I258" s="69" t="s">
        <v>392</v>
      </c>
      <c r="J258" s="70"/>
      <c r="K258" s="70"/>
      <c r="L258" s="69" t="s">
        <v>3872</v>
      </c>
      <c r="M258" s="73">
        <v>1.0502630569793108</v>
      </c>
      <c r="N258" s="74">
        <v>8369.6865234375</v>
      </c>
      <c r="O258" s="74">
        <v>9543.9267578125</v>
      </c>
      <c r="P258" s="75"/>
      <c r="Q258" s="76"/>
      <c r="R258" s="76"/>
      <c r="S258" s="86"/>
      <c r="T258" s="48">
        <v>0</v>
      </c>
      <c r="U258" s="48">
        <v>3</v>
      </c>
      <c r="V258" s="49">
        <v>1</v>
      </c>
      <c r="W258" s="49">
        <v>0.2</v>
      </c>
      <c r="X258" s="49">
        <v>0</v>
      </c>
      <c r="Y258" s="49">
        <v>0.949361</v>
      </c>
      <c r="Z258" s="49">
        <v>0.3333333333333333</v>
      </c>
      <c r="AA258" s="49">
        <v>0</v>
      </c>
      <c r="AB258" s="71">
        <v>258</v>
      </c>
      <c r="AC258" s="71"/>
      <c r="AD258" s="72"/>
      <c r="AE258" s="78" t="s">
        <v>2156</v>
      </c>
      <c r="AF258" s="78">
        <v>459</v>
      </c>
      <c r="AG258" s="78">
        <v>302</v>
      </c>
      <c r="AH258" s="78">
        <v>2725</v>
      </c>
      <c r="AI258" s="78">
        <v>5357</v>
      </c>
      <c r="AJ258" s="78"/>
      <c r="AK258" s="78" t="s">
        <v>2444</v>
      </c>
      <c r="AL258" s="78"/>
      <c r="AM258" s="83" t="s">
        <v>2847</v>
      </c>
      <c r="AN258" s="78"/>
      <c r="AO258" s="80">
        <v>41400.92986111111</v>
      </c>
      <c r="AP258" s="83" t="s">
        <v>3103</v>
      </c>
      <c r="AQ258" s="78" t="b">
        <v>1</v>
      </c>
      <c r="AR258" s="78" t="b">
        <v>0</v>
      </c>
      <c r="AS258" s="78" t="b">
        <v>1</v>
      </c>
      <c r="AT258" s="78" t="s">
        <v>1797</v>
      </c>
      <c r="AU258" s="78">
        <v>19</v>
      </c>
      <c r="AV258" s="83" t="s">
        <v>3158</v>
      </c>
      <c r="AW258" s="78" t="b">
        <v>0</v>
      </c>
      <c r="AX258" s="78" t="s">
        <v>3300</v>
      </c>
      <c r="AY258" s="83" t="s">
        <v>3556</v>
      </c>
      <c r="AZ258" s="78" t="s">
        <v>66</v>
      </c>
      <c r="BA258" s="78" t="str">
        <f>REPLACE(INDEX(GroupVertices[Group],MATCH(Vertices[[#This Row],[Vertex]],GroupVertices[Vertex],0)),1,1,"")</f>
        <v>13</v>
      </c>
      <c r="BB258" s="48"/>
      <c r="BC258" s="48"/>
      <c r="BD258" s="48"/>
      <c r="BE258" s="48"/>
      <c r="BF258" s="48"/>
      <c r="BG258" s="48"/>
      <c r="BH258" s="121" t="s">
        <v>4690</v>
      </c>
      <c r="BI258" s="121" t="s">
        <v>4740</v>
      </c>
      <c r="BJ258" s="121" t="s">
        <v>4882</v>
      </c>
      <c r="BK258" s="121" t="s">
        <v>4882</v>
      </c>
      <c r="BL258" s="121">
        <v>2</v>
      </c>
      <c r="BM258" s="124">
        <v>4.651162790697675</v>
      </c>
      <c r="BN258" s="121">
        <v>1</v>
      </c>
      <c r="BO258" s="124">
        <v>2.3255813953488373</v>
      </c>
      <c r="BP258" s="121">
        <v>0</v>
      </c>
      <c r="BQ258" s="124">
        <v>0</v>
      </c>
      <c r="BR258" s="121">
        <v>40</v>
      </c>
      <c r="BS258" s="124">
        <v>93.02325581395348</v>
      </c>
      <c r="BT258" s="121">
        <v>43</v>
      </c>
      <c r="BU258" s="2"/>
      <c r="BV258" s="3"/>
      <c r="BW258" s="3"/>
      <c r="BX258" s="3"/>
      <c r="BY258" s="3"/>
    </row>
    <row r="259" spans="1:77" ht="41.45" customHeight="1">
      <c r="A259" s="64" t="s">
        <v>512</v>
      </c>
      <c r="C259" s="65"/>
      <c r="D259" s="65" t="s">
        <v>64</v>
      </c>
      <c r="E259" s="66">
        <v>165.63311428467696</v>
      </c>
      <c r="F259" s="68">
        <v>99.99174301721511</v>
      </c>
      <c r="G259" s="100" t="s">
        <v>3275</v>
      </c>
      <c r="H259" s="65"/>
      <c r="I259" s="69" t="s">
        <v>512</v>
      </c>
      <c r="J259" s="70"/>
      <c r="K259" s="70"/>
      <c r="L259" s="69" t="s">
        <v>3873</v>
      </c>
      <c r="M259" s="73">
        <v>3.751777129442072</v>
      </c>
      <c r="N259" s="74">
        <v>8991.953125</v>
      </c>
      <c r="O259" s="74">
        <v>9646.09375</v>
      </c>
      <c r="P259" s="75"/>
      <c r="Q259" s="76"/>
      <c r="R259" s="76"/>
      <c r="S259" s="86"/>
      <c r="T259" s="48">
        <v>2</v>
      </c>
      <c r="U259" s="48">
        <v>0</v>
      </c>
      <c r="V259" s="49">
        <v>0</v>
      </c>
      <c r="W259" s="49">
        <v>0.166667</v>
      </c>
      <c r="X259" s="49">
        <v>0</v>
      </c>
      <c r="Y259" s="49">
        <v>0.674</v>
      </c>
      <c r="Z259" s="49">
        <v>0.5</v>
      </c>
      <c r="AA259" s="49">
        <v>0</v>
      </c>
      <c r="AB259" s="71">
        <v>259</v>
      </c>
      <c r="AC259" s="71"/>
      <c r="AD259" s="72"/>
      <c r="AE259" s="78" t="s">
        <v>2157</v>
      </c>
      <c r="AF259" s="78">
        <v>357</v>
      </c>
      <c r="AG259" s="78">
        <v>16480</v>
      </c>
      <c r="AH259" s="78">
        <v>9432</v>
      </c>
      <c r="AI259" s="78">
        <v>581</v>
      </c>
      <c r="AJ259" s="78"/>
      <c r="AK259" s="78" t="s">
        <v>2445</v>
      </c>
      <c r="AL259" s="78" t="s">
        <v>2664</v>
      </c>
      <c r="AM259" s="83" t="s">
        <v>2848</v>
      </c>
      <c r="AN259" s="78"/>
      <c r="AO259" s="80">
        <v>39890.46193287037</v>
      </c>
      <c r="AP259" s="83" t="s">
        <v>3104</v>
      </c>
      <c r="AQ259" s="78" t="b">
        <v>0</v>
      </c>
      <c r="AR259" s="78" t="b">
        <v>0</v>
      </c>
      <c r="AS259" s="78" t="b">
        <v>1</v>
      </c>
      <c r="AT259" s="78" t="s">
        <v>1797</v>
      </c>
      <c r="AU259" s="78">
        <v>178</v>
      </c>
      <c r="AV259" s="83" t="s">
        <v>3158</v>
      </c>
      <c r="AW259" s="78" t="b">
        <v>0</v>
      </c>
      <c r="AX259" s="78" t="s">
        <v>3300</v>
      </c>
      <c r="AY259" s="83" t="s">
        <v>3557</v>
      </c>
      <c r="AZ259" s="78" t="s">
        <v>65</v>
      </c>
      <c r="BA259" s="78" t="str">
        <f>REPLACE(INDEX(GroupVertices[Group],MATCH(Vertices[[#This Row],[Vertex]],GroupVertices[Vertex],0)),1,1,"")</f>
        <v>13</v>
      </c>
      <c r="BB259" s="48"/>
      <c r="BC259" s="48"/>
      <c r="BD259" s="48"/>
      <c r="BE259" s="48"/>
      <c r="BF259" s="48"/>
      <c r="BG259" s="48"/>
      <c r="BH259" s="48"/>
      <c r="BI259" s="48"/>
      <c r="BJ259" s="48"/>
      <c r="BK259" s="48"/>
      <c r="BL259" s="48"/>
      <c r="BM259" s="49"/>
      <c r="BN259" s="48"/>
      <c r="BO259" s="49"/>
      <c r="BP259" s="48"/>
      <c r="BQ259" s="49"/>
      <c r="BR259" s="48"/>
      <c r="BS259" s="49"/>
      <c r="BT259" s="48"/>
      <c r="BU259" s="2"/>
      <c r="BV259" s="3"/>
      <c r="BW259" s="3"/>
      <c r="BX259" s="3"/>
      <c r="BY259" s="3"/>
    </row>
    <row r="260" spans="1:77" ht="41.45" customHeight="1">
      <c r="A260" s="64" t="s">
        <v>393</v>
      </c>
      <c r="C260" s="65"/>
      <c r="D260" s="65" t="s">
        <v>64</v>
      </c>
      <c r="E260" s="66">
        <v>162.24119346000586</v>
      </c>
      <c r="F260" s="68">
        <v>99.99945183936121</v>
      </c>
      <c r="G260" s="100" t="s">
        <v>3276</v>
      </c>
      <c r="H260" s="65"/>
      <c r="I260" s="69" t="s">
        <v>393</v>
      </c>
      <c r="J260" s="70"/>
      <c r="K260" s="70"/>
      <c r="L260" s="69" t="s">
        <v>3874</v>
      </c>
      <c r="M260" s="73">
        <v>1.1826836688882594</v>
      </c>
      <c r="N260" s="74">
        <v>1944.946044921875</v>
      </c>
      <c r="O260" s="74">
        <v>6128.798828125</v>
      </c>
      <c r="P260" s="75"/>
      <c r="Q260" s="76"/>
      <c r="R260" s="76"/>
      <c r="S260" s="86"/>
      <c r="T260" s="48">
        <v>1</v>
      </c>
      <c r="U260" s="48">
        <v>1</v>
      </c>
      <c r="V260" s="49">
        <v>0</v>
      </c>
      <c r="W260" s="49">
        <v>0</v>
      </c>
      <c r="X260" s="49">
        <v>0</v>
      </c>
      <c r="Y260" s="49">
        <v>0.999998</v>
      </c>
      <c r="Z260" s="49">
        <v>0</v>
      </c>
      <c r="AA260" s="49" t="s">
        <v>5414</v>
      </c>
      <c r="AB260" s="71">
        <v>260</v>
      </c>
      <c r="AC260" s="71"/>
      <c r="AD260" s="72"/>
      <c r="AE260" s="78" t="s">
        <v>2158</v>
      </c>
      <c r="AF260" s="78">
        <v>943</v>
      </c>
      <c r="AG260" s="78">
        <v>1095</v>
      </c>
      <c r="AH260" s="78">
        <v>7331</v>
      </c>
      <c r="AI260" s="78">
        <v>234</v>
      </c>
      <c r="AJ260" s="78"/>
      <c r="AK260" s="78" t="s">
        <v>2446</v>
      </c>
      <c r="AL260" s="78" t="s">
        <v>2665</v>
      </c>
      <c r="AM260" s="83" t="s">
        <v>2849</v>
      </c>
      <c r="AN260" s="78"/>
      <c r="AO260" s="80">
        <v>41403.85078703704</v>
      </c>
      <c r="AP260" s="83" t="s">
        <v>3105</v>
      </c>
      <c r="AQ260" s="78" t="b">
        <v>0</v>
      </c>
      <c r="AR260" s="78" t="b">
        <v>0</v>
      </c>
      <c r="AS260" s="78" t="b">
        <v>0</v>
      </c>
      <c r="AT260" s="78" t="s">
        <v>1797</v>
      </c>
      <c r="AU260" s="78">
        <v>46</v>
      </c>
      <c r="AV260" s="83" t="s">
        <v>3158</v>
      </c>
      <c r="AW260" s="78" t="b">
        <v>0</v>
      </c>
      <c r="AX260" s="78" t="s">
        <v>3300</v>
      </c>
      <c r="AY260" s="83" t="s">
        <v>3558</v>
      </c>
      <c r="AZ260" s="78" t="s">
        <v>66</v>
      </c>
      <c r="BA260" s="78" t="str">
        <f>REPLACE(INDEX(GroupVertices[Group],MATCH(Vertices[[#This Row],[Vertex]],GroupVertices[Vertex],0)),1,1,"")</f>
        <v>1</v>
      </c>
      <c r="BB260" s="48" t="s">
        <v>834</v>
      </c>
      <c r="BC260" s="48" t="s">
        <v>834</v>
      </c>
      <c r="BD260" s="48" t="s">
        <v>857</v>
      </c>
      <c r="BE260" s="48" t="s">
        <v>857</v>
      </c>
      <c r="BF260" s="48"/>
      <c r="BG260" s="48"/>
      <c r="BH260" s="121" t="s">
        <v>4554</v>
      </c>
      <c r="BI260" s="121" t="s">
        <v>4554</v>
      </c>
      <c r="BJ260" s="121" t="s">
        <v>4756</v>
      </c>
      <c r="BK260" s="121" t="s">
        <v>4756</v>
      </c>
      <c r="BL260" s="121">
        <v>0</v>
      </c>
      <c r="BM260" s="124">
        <v>0</v>
      </c>
      <c r="BN260" s="121">
        <v>2</v>
      </c>
      <c r="BO260" s="124">
        <v>8.695652173913043</v>
      </c>
      <c r="BP260" s="121">
        <v>0</v>
      </c>
      <c r="BQ260" s="124">
        <v>0</v>
      </c>
      <c r="BR260" s="121">
        <v>21</v>
      </c>
      <c r="BS260" s="124">
        <v>91.30434782608695</v>
      </c>
      <c r="BT260" s="121">
        <v>23</v>
      </c>
      <c r="BU260" s="2"/>
      <c r="BV260" s="3"/>
      <c r="BW260" s="3"/>
      <c r="BX260" s="3"/>
      <c r="BY260" s="3"/>
    </row>
    <row r="261" spans="1:77" ht="41.45" customHeight="1">
      <c r="A261" s="64" t="s">
        <v>394</v>
      </c>
      <c r="C261" s="65"/>
      <c r="D261" s="65" t="s">
        <v>64</v>
      </c>
      <c r="E261" s="66">
        <v>162.016976139324</v>
      </c>
      <c r="F261" s="68">
        <v>99.9999614183097</v>
      </c>
      <c r="G261" s="100" t="s">
        <v>1172</v>
      </c>
      <c r="H261" s="65"/>
      <c r="I261" s="69" t="s">
        <v>394</v>
      </c>
      <c r="J261" s="70"/>
      <c r="K261" s="70"/>
      <c r="L261" s="69" t="s">
        <v>3875</v>
      </c>
      <c r="M261" s="73">
        <v>1.0128579913202889</v>
      </c>
      <c r="N261" s="74">
        <v>7773.751953125</v>
      </c>
      <c r="O261" s="74">
        <v>1685.1256103515625</v>
      </c>
      <c r="P261" s="75"/>
      <c r="Q261" s="76"/>
      <c r="R261" s="76"/>
      <c r="S261" s="86"/>
      <c r="T261" s="48">
        <v>0</v>
      </c>
      <c r="U261" s="48">
        <v>1</v>
      </c>
      <c r="V261" s="49">
        <v>0</v>
      </c>
      <c r="W261" s="49">
        <v>1</v>
      </c>
      <c r="X261" s="49">
        <v>0</v>
      </c>
      <c r="Y261" s="49">
        <v>0.999998</v>
      </c>
      <c r="Z261" s="49">
        <v>0</v>
      </c>
      <c r="AA261" s="49">
        <v>0</v>
      </c>
      <c r="AB261" s="71">
        <v>261</v>
      </c>
      <c r="AC261" s="71"/>
      <c r="AD261" s="72"/>
      <c r="AE261" s="78" t="s">
        <v>2159</v>
      </c>
      <c r="AF261" s="78">
        <v>78</v>
      </c>
      <c r="AG261" s="78">
        <v>78</v>
      </c>
      <c r="AH261" s="78">
        <v>4890</v>
      </c>
      <c r="AI261" s="78">
        <v>5508</v>
      </c>
      <c r="AJ261" s="78"/>
      <c r="AK261" s="78"/>
      <c r="AL261" s="78" t="s">
        <v>2666</v>
      </c>
      <c r="AM261" s="78"/>
      <c r="AN261" s="78"/>
      <c r="AO261" s="80">
        <v>40859.61116898148</v>
      </c>
      <c r="AP261" s="83" t="s">
        <v>3106</v>
      </c>
      <c r="AQ261" s="78" t="b">
        <v>1</v>
      </c>
      <c r="AR261" s="78" t="b">
        <v>0</v>
      </c>
      <c r="AS261" s="78" t="b">
        <v>0</v>
      </c>
      <c r="AT261" s="78" t="s">
        <v>1797</v>
      </c>
      <c r="AU261" s="78">
        <v>1</v>
      </c>
      <c r="AV261" s="83" t="s">
        <v>3158</v>
      </c>
      <c r="AW261" s="78" t="b">
        <v>0</v>
      </c>
      <c r="AX261" s="78" t="s">
        <v>3300</v>
      </c>
      <c r="AY261" s="83" t="s">
        <v>3559</v>
      </c>
      <c r="AZ261" s="78" t="s">
        <v>66</v>
      </c>
      <c r="BA261" s="78" t="str">
        <f>REPLACE(INDEX(GroupVertices[Group],MATCH(Vertices[[#This Row],[Vertex]],GroupVertices[Vertex],0)),1,1,"")</f>
        <v>45</v>
      </c>
      <c r="BB261" s="48"/>
      <c r="BC261" s="48"/>
      <c r="BD261" s="48"/>
      <c r="BE261" s="48"/>
      <c r="BF261" s="48"/>
      <c r="BG261" s="48"/>
      <c r="BH261" s="121" t="s">
        <v>4691</v>
      </c>
      <c r="BI261" s="121" t="s">
        <v>4691</v>
      </c>
      <c r="BJ261" s="121" t="s">
        <v>4883</v>
      </c>
      <c r="BK261" s="121" t="s">
        <v>4883</v>
      </c>
      <c r="BL261" s="121">
        <v>0</v>
      </c>
      <c r="BM261" s="124">
        <v>0</v>
      </c>
      <c r="BN261" s="121">
        <v>3</v>
      </c>
      <c r="BO261" s="124">
        <v>6.122448979591836</v>
      </c>
      <c r="BP261" s="121">
        <v>0</v>
      </c>
      <c r="BQ261" s="124">
        <v>0</v>
      </c>
      <c r="BR261" s="121">
        <v>46</v>
      </c>
      <c r="BS261" s="124">
        <v>93.87755102040816</v>
      </c>
      <c r="BT261" s="121">
        <v>49</v>
      </c>
      <c r="BU261" s="2"/>
      <c r="BV261" s="3"/>
      <c r="BW261" s="3"/>
      <c r="BX261" s="3"/>
      <c r="BY261" s="3"/>
    </row>
    <row r="262" spans="1:77" ht="41.45" customHeight="1">
      <c r="A262" s="64" t="s">
        <v>513</v>
      </c>
      <c r="C262" s="65"/>
      <c r="D262" s="65" t="s">
        <v>64</v>
      </c>
      <c r="E262" s="66">
        <v>733.1099563218137</v>
      </c>
      <c r="F262" s="68">
        <v>98.702037781329</v>
      </c>
      <c r="G262" s="100" t="s">
        <v>3277</v>
      </c>
      <c r="H262" s="65"/>
      <c r="I262" s="69" t="s">
        <v>513</v>
      </c>
      <c r="J262" s="70"/>
      <c r="K262" s="70"/>
      <c r="L262" s="69" t="s">
        <v>3876</v>
      </c>
      <c r="M262" s="73">
        <v>433.56754207575506</v>
      </c>
      <c r="N262" s="74">
        <v>7773.751953125</v>
      </c>
      <c r="O262" s="74">
        <v>1408.6826171875</v>
      </c>
      <c r="P262" s="75"/>
      <c r="Q262" s="76"/>
      <c r="R262" s="76"/>
      <c r="S262" s="86"/>
      <c r="T262" s="48">
        <v>1</v>
      </c>
      <c r="U262" s="48">
        <v>0</v>
      </c>
      <c r="V262" s="49">
        <v>0</v>
      </c>
      <c r="W262" s="49">
        <v>1</v>
      </c>
      <c r="X262" s="49">
        <v>0</v>
      </c>
      <c r="Y262" s="49">
        <v>0.999998</v>
      </c>
      <c r="Z262" s="49">
        <v>0</v>
      </c>
      <c r="AA262" s="49">
        <v>0</v>
      </c>
      <c r="AB262" s="71">
        <v>262</v>
      </c>
      <c r="AC262" s="71"/>
      <c r="AD262" s="72"/>
      <c r="AE262" s="78" t="s">
        <v>2160</v>
      </c>
      <c r="AF262" s="78">
        <v>716</v>
      </c>
      <c r="AG262" s="78">
        <v>2590429</v>
      </c>
      <c r="AH262" s="78">
        <v>10645</v>
      </c>
      <c r="AI262" s="78">
        <v>216</v>
      </c>
      <c r="AJ262" s="78"/>
      <c r="AK262" s="78" t="s">
        <v>2447</v>
      </c>
      <c r="AL262" s="78" t="s">
        <v>2667</v>
      </c>
      <c r="AM262" s="83" t="s">
        <v>2850</v>
      </c>
      <c r="AN262" s="78"/>
      <c r="AO262" s="80">
        <v>39914.02924768518</v>
      </c>
      <c r="AP262" s="83" t="s">
        <v>3107</v>
      </c>
      <c r="AQ262" s="78" t="b">
        <v>0</v>
      </c>
      <c r="AR262" s="78" t="b">
        <v>0</v>
      </c>
      <c r="AS262" s="78" t="b">
        <v>1</v>
      </c>
      <c r="AT262" s="78" t="s">
        <v>1797</v>
      </c>
      <c r="AU262" s="78">
        <v>11578</v>
      </c>
      <c r="AV262" s="83" t="s">
        <v>3169</v>
      </c>
      <c r="AW262" s="78" t="b">
        <v>1</v>
      </c>
      <c r="AX262" s="78" t="s">
        <v>3300</v>
      </c>
      <c r="AY262" s="83" t="s">
        <v>3560</v>
      </c>
      <c r="AZ262" s="78" t="s">
        <v>65</v>
      </c>
      <c r="BA262" s="78" t="str">
        <f>REPLACE(INDEX(GroupVertices[Group],MATCH(Vertices[[#This Row],[Vertex]],GroupVertices[Vertex],0)),1,1,"")</f>
        <v>45</v>
      </c>
      <c r="BB262" s="48"/>
      <c r="BC262" s="48"/>
      <c r="BD262" s="48"/>
      <c r="BE262" s="48"/>
      <c r="BF262" s="48"/>
      <c r="BG262" s="48"/>
      <c r="BH262" s="48"/>
      <c r="BI262" s="48"/>
      <c r="BJ262" s="48"/>
      <c r="BK262" s="48"/>
      <c r="BL262" s="48"/>
      <c r="BM262" s="49"/>
      <c r="BN262" s="48"/>
      <c r="BO262" s="49"/>
      <c r="BP262" s="48"/>
      <c r="BQ262" s="49"/>
      <c r="BR262" s="48"/>
      <c r="BS262" s="49"/>
      <c r="BT262" s="48"/>
      <c r="BU262" s="2"/>
      <c r="BV262" s="3"/>
      <c r="BW262" s="3"/>
      <c r="BX262" s="3"/>
      <c r="BY262" s="3"/>
    </row>
    <row r="263" spans="1:77" ht="41.45" customHeight="1">
      <c r="A263" s="64" t="s">
        <v>395</v>
      </c>
      <c r="C263" s="65"/>
      <c r="D263" s="65" t="s">
        <v>64</v>
      </c>
      <c r="E263" s="66">
        <v>162.0683454959797</v>
      </c>
      <c r="F263" s="68">
        <v>99.99984467111697</v>
      </c>
      <c r="G263" s="100" t="s">
        <v>1173</v>
      </c>
      <c r="H263" s="65"/>
      <c r="I263" s="69" t="s">
        <v>395</v>
      </c>
      <c r="J263" s="70"/>
      <c r="K263" s="70"/>
      <c r="L263" s="69" t="s">
        <v>3877</v>
      </c>
      <c r="M263" s="73">
        <v>1.0517659390816823</v>
      </c>
      <c r="N263" s="74">
        <v>778.2568969726562</v>
      </c>
      <c r="O263" s="74">
        <v>7407.8154296875</v>
      </c>
      <c r="P263" s="75"/>
      <c r="Q263" s="76"/>
      <c r="R263" s="76"/>
      <c r="S263" s="86"/>
      <c r="T263" s="48">
        <v>1</v>
      </c>
      <c r="U263" s="48">
        <v>1</v>
      </c>
      <c r="V263" s="49">
        <v>0</v>
      </c>
      <c r="W263" s="49">
        <v>0</v>
      </c>
      <c r="X263" s="49">
        <v>0</v>
      </c>
      <c r="Y263" s="49">
        <v>0.999998</v>
      </c>
      <c r="Z263" s="49">
        <v>0</v>
      </c>
      <c r="AA263" s="49" t="s">
        <v>5414</v>
      </c>
      <c r="AB263" s="71">
        <v>263</v>
      </c>
      <c r="AC263" s="71"/>
      <c r="AD263" s="72"/>
      <c r="AE263" s="78" t="s">
        <v>2161</v>
      </c>
      <c r="AF263" s="78">
        <v>325</v>
      </c>
      <c r="AG263" s="78">
        <v>311</v>
      </c>
      <c r="AH263" s="78">
        <v>715</v>
      </c>
      <c r="AI263" s="78">
        <v>131</v>
      </c>
      <c r="AJ263" s="78"/>
      <c r="AK263" s="78" t="s">
        <v>2448</v>
      </c>
      <c r="AL263" s="78" t="s">
        <v>2668</v>
      </c>
      <c r="AM263" s="83" t="s">
        <v>2851</v>
      </c>
      <c r="AN263" s="78"/>
      <c r="AO263" s="80">
        <v>42102.02069444444</v>
      </c>
      <c r="AP263" s="83" t="s">
        <v>3108</v>
      </c>
      <c r="AQ263" s="78" t="b">
        <v>0</v>
      </c>
      <c r="AR263" s="78" t="b">
        <v>0</v>
      </c>
      <c r="AS263" s="78" t="b">
        <v>0</v>
      </c>
      <c r="AT263" s="78" t="s">
        <v>1797</v>
      </c>
      <c r="AU263" s="78">
        <v>38</v>
      </c>
      <c r="AV263" s="83" t="s">
        <v>3158</v>
      </c>
      <c r="AW263" s="78" t="b">
        <v>0</v>
      </c>
      <c r="AX263" s="78" t="s">
        <v>3300</v>
      </c>
      <c r="AY263" s="83" t="s">
        <v>3561</v>
      </c>
      <c r="AZ263" s="78" t="s">
        <v>66</v>
      </c>
      <c r="BA263" s="78" t="str">
        <f>REPLACE(INDEX(GroupVertices[Group],MATCH(Vertices[[#This Row],[Vertex]],GroupVertices[Vertex],0)),1,1,"")</f>
        <v>1</v>
      </c>
      <c r="BB263" s="48" t="s">
        <v>835</v>
      </c>
      <c r="BC263" s="48" t="s">
        <v>835</v>
      </c>
      <c r="BD263" s="48" t="s">
        <v>911</v>
      </c>
      <c r="BE263" s="48" t="s">
        <v>911</v>
      </c>
      <c r="BF263" s="48" t="s">
        <v>954</v>
      </c>
      <c r="BG263" s="48" t="s">
        <v>954</v>
      </c>
      <c r="BH263" s="121" t="s">
        <v>4692</v>
      </c>
      <c r="BI263" s="121" t="s">
        <v>4692</v>
      </c>
      <c r="BJ263" s="121" t="s">
        <v>4884</v>
      </c>
      <c r="BK263" s="121" t="s">
        <v>4884</v>
      </c>
      <c r="BL263" s="121">
        <v>0</v>
      </c>
      <c r="BM263" s="124">
        <v>0</v>
      </c>
      <c r="BN263" s="121">
        <v>1</v>
      </c>
      <c r="BO263" s="124">
        <v>2.9411764705882355</v>
      </c>
      <c r="BP263" s="121">
        <v>0</v>
      </c>
      <c r="BQ263" s="124">
        <v>0</v>
      </c>
      <c r="BR263" s="121">
        <v>33</v>
      </c>
      <c r="BS263" s="124">
        <v>97.05882352941177</v>
      </c>
      <c r="BT263" s="121">
        <v>34</v>
      </c>
      <c r="BU263" s="2"/>
      <c r="BV263" s="3"/>
      <c r="BW263" s="3"/>
      <c r="BX263" s="3"/>
      <c r="BY263" s="3"/>
    </row>
    <row r="264" spans="1:77" ht="41.45" customHeight="1">
      <c r="A264" s="64" t="s">
        <v>396</v>
      </c>
      <c r="C264" s="65"/>
      <c r="D264" s="65" t="s">
        <v>64</v>
      </c>
      <c r="E264" s="66">
        <v>162.47378861567879</v>
      </c>
      <c r="F264" s="68">
        <v>99.99892322009802</v>
      </c>
      <c r="G264" s="100" t="s">
        <v>1174</v>
      </c>
      <c r="H264" s="65"/>
      <c r="I264" s="69" t="s">
        <v>396</v>
      </c>
      <c r="J264" s="70"/>
      <c r="K264" s="70"/>
      <c r="L264" s="69" t="s">
        <v>3878</v>
      </c>
      <c r="M264" s="73">
        <v>1.3588548486662426</v>
      </c>
      <c r="N264" s="74">
        <v>9592.9326171875</v>
      </c>
      <c r="O264" s="74">
        <v>4467.2001953125</v>
      </c>
      <c r="P264" s="75"/>
      <c r="Q264" s="76"/>
      <c r="R264" s="76"/>
      <c r="S264" s="86"/>
      <c r="T264" s="48">
        <v>0</v>
      </c>
      <c r="U264" s="48">
        <v>1</v>
      </c>
      <c r="V264" s="49">
        <v>0</v>
      </c>
      <c r="W264" s="49">
        <v>1</v>
      </c>
      <c r="X264" s="49">
        <v>0</v>
      </c>
      <c r="Y264" s="49">
        <v>0.999998</v>
      </c>
      <c r="Z264" s="49">
        <v>0</v>
      </c>
      <c r="AA264" s="49">
        <v>0</v>
      </c>
      <c r="AB264" s="71">
        <v>264</v>
      </c>
      <c r="AC264" s="71"/>
      <c r="AD264" s="72"/>
      <c r="AE264" s="78" t="s">
        <v>2162</v>
      </c>
      <c r="AF264" s="78">
        <v>2337</v>
      </c>
      <c r="AG264" s="78">
        <v>2150</v>
      </c>
      <c r="AH264" s="78">
        <v>2863</v>
      </c>
      <c r="AI264" s="78">
        <v>22</v>
      </c>
      <c r="AJ264" s="78"/>
      <c r="AK264" s="78" t="s">
        <v>2449</v>
      </c>
      <c r="AL264" s="78" t="s">
        <v>2667</v>
      </c>
      <c r="AM264" s="83" t="s">
        <v>2852</v>
      </c>
      <c r="AN264" s="78"/>
      <c r="AO264" s="80">
        <v>39892.177824074075</v>
      </c>
      <c r="AP264" s="83" t="s">
        <v>3109</v>
      </c>
      <c r="AQ264" s="78" t="b">
        <v>0</v>
      </c>
      <c r="AR264" s="78" t="b">
        <v>0</v>
      </c>
      <c r="AS264" s="78" t="b">
        <v>0</v>
      </c>
      <c r="AT264" s="78" t="s">
        <v>1797</v>
      </c>
      <c r="AU264" s="78">
        <v>40</v>
      </c>
      <c r="AV264" s="83" t="s">
        <v>3158</v>
      </c>
      <c r="AW264" s="78" t="b">
        <v>0</v>
      </c>
      <c r="AX264" s="78" t="s">
        <v>3300</v>
      </c>
      <c r="AY264" s="83" t="s">
        <v>3562</v>
      </c>
      <c r="AZ264" s="78" t="s">
        <v>66</v>
      </c>
      <c r="BA264" s="78" t="str">
        <f>REPLACE(INDEX(GroupVertices[Group],MATCH(Vertices[[#This Row],[Vertex]],GroupVertices[Vertex],0)),1,1,"")</f>
        <v>44</v>
      </c>
      <c r="BB264" s="48" t="s">
        <v>836</v>
      </c>
      <c r="BC264" s="48" t="s">
        <v>836</v>
      </c>
      <c r="BD264" s="48" t="s">
        <v>912</v>
      </c>
      <c r="BE264" s="48" t="s">
        <v>912</v>
      </c>
      <c r="BF264" s="48"/>
      <c r="BG264" s="48"/>
      <c r="BH264" s="121" t="s">
        <v>4693</v>
      </c>
      <c r="BI264" s="121" t="s">
        <v>4693</v>
      </c>
      <c r="BJ264" s="121" t="s">
        <v>4885</v>
      </c>
      <c r="BK264" s="121" t="s">
        <v>4885</v>
      </c>
      <c r="BL264" s="121">
        <v>0</v>
      </c>
      <c r="BM264" s="124">
        <v>0</v>
      </c>
      <c r="BN264" s="121">
        <v>1</v>
      </c>
      <c r="BO264" s="124">
        <v>14.285714285714286</v>
      </c>
      <c r="BP264" s="121">
        <v>0</v>
      </c>
      <c r="BQ264" s="124">
        <v>0</v>
      </c>
      <c r="BR264" s="121">
        <v>6</v>
      </c>
      <c r="BS264" s="124">
        <v>85.71428571428571</v>
      </c>
      <c r="BT264" s="121">
        <v>7</v>
      </c>
      <c r="BU264" s="2"/>
      <c r="BV264" s="3"/>
      <c r="BW264" s="3"/>
      <c r="BX264" s="3"/>
      <c r="BY264" s="3"/>
    </row>
    <row r="265" spans="1:77" ht="41.45" customHeight="1">
      <c r="A265" s="64" t="s">
        <v>514</v>
      </c>
      <c r="C265" s="65"/>
      <c r="D265" s="65" t="s">
        <v>64</v>
      </c>
      <c r="E265" s="66">
        <v>163.66388212309346</v>
      </c>
      <c r="F265" s="68">
        <v>99.99621849328979</v>
      </c>
      <c r="G265" s="100" t="s">
        <v>3278</v>
      </c>
      <c r="H265" s="65"/>
      <c r="I265" s="69" t="s">
        <v>514</v>
      </c>
      <c r="J265" s="70"/>
      <c r="K265" s="70"/>
      <c r="L265" s="69" t="s">
        <v>3879</v>
      </c>
      <c r="M265" s="73">
        <v>2.260250136288568</v>
      </c>
      <c r="N265" s="74">
        <v>9592.9326171875</v>
      </c>
      <c r="O265" s="74">
        <v>4155.466796875</v>
      </c>
      <c r="P265" s="75"/>
      <c r="Q265" s="76"/>
      <c r="R265" s="76"/>
      <c r="S265" s="86"/>
      <c r="T265" s="48">
        <v>1</v>
      </c>
      <c r="U265" s="48">
        <v>0</v>
      </c>
      <c r="V265" s="49">
        <v>0</v>
      </c>
      <c r="W265" s="49">
        <v>1</v>
      </c>
      <c r="X265" s="49">
        <v>0</v>
      </c>
      <c r="Y265" s="49">
        <v>0.999998</v>
      </c>
      <c r="Z265" s="49">
        <v>0</v>
      </c>
      <c r="AA265" s="49">
        <v>0</v>
      </c>
      <c r="AB265" s="71">
        <v>265</v>
      </c>
      <c r="AC265" s="71"/>
      <c r="AD265" s="72"/>
      <c r="AE265" s="78" t="s">
        <v>2163</v>
      </c>
      <c r="AF265" s="78">
        <v>797</v>
      </c>
      <c r="AG265" s="78">
        <v>7548</v>
      </c>
      <c r="AH265" s="78">
        <v>29191</v>
      </c>
      <c r="AI265" s="78">
        <v>708</v>
      </c>
      <c r="AJ265" s="78"/>
      <c r="AK265" s="78" t="s">
        <v>2450</v>
      </c>
      <c r="AL265" s="78" t="s">
        <v>2669</v>
      </c>
      <c r="AM265" s="83" t="s">
        <v>2853</v>
      </c>
      <c r="AN265" s="78"/>
      <c r="AO265" s="80">
        <v>39896.69315972222</v>
      </c>
      <c r="AP265" s="83" t="s">
        <v>3110</v>
      </c>
      <c r="AQ265" s="78" t="b">
        <v>0</v>
      </c>
      <c r="AR265" s="78" t="b">
        <v>0</v>
      </c>
      <c r="AS265" s="78" t="b">
        <v>1</v>
      </c>
      <c r="AT265" s="78" t="s">
        <v>1797</v>
      </c>
      <c r="AU265" s="78">
        <v>191</v>
      </c>
      <c r="AV265" s="83" t="s">
        <v>3158</v>
      </c>
      <c r="AW265" s="78" t="b">
        <v>0</v>
      </c>
      <c r="AX265" s="78" t="s">
        <v>3300</v>
      </c>
      <c r="AY265" s="83" t="s">
        <v>3563</v>
      </c>
      <c r="AZ265" s="78" t="s">
        <v>65</v>
      </c>
      <c r="BA265" s="78" t="str">
        <f>REPLACE(INDEX(GroupVertices[Group],MATCH(Vertices[[#This Row],[Vertex]],GroupVertices[Vertex],0)),1,1,"")</f>
        <v>44</v>
      </c>
      <c r="BB265" s="48"/>
      <c r="BC265" s="48"/>
      <c r="BD265" s="48"/>
      <c r="BE265" s="48"/>
      <c r="BF265" s="48"/>
      <c r="BG265" s="48"/>
      <c r="BH265" s="48"/>
      <c r="BI265" s="48"/>
      <c r="BJ265" s="48"/>
      <c r="BK265" s="48"/>
      <c r="BL265" s="48"/>
      <c r="BM265" s="49"/>
      <c r="BN265" s="48"/>
      <c r="BO265" s="49"/>
      <c r="BP265" s="48"/>
      <c r="BQ265" s="49"/>
      <c r="BR265" s="48"/>
      <c r="BS265" s="49"/>
      <c r="BT265" s="48"/>
      <c r="BU265" s="2"/>
      <c r="BV265" s="3"/>
      <c r="BW265" s="3"/>
      <c r="BX265" s="3"/>
      <c r="BY265" s="3"/>
    </row>
    <row r="266" spans="1:77" ht="41.45" customHeight="1">
      <c r="A266" s="64" t="s">
        <v>397</v>
      </c>
      <c r="C266" s="65"/>
      <c r="D266" s="65" t="s">
        <v>64</v>
      </c>
      <c r="E266" s="66">
        <v>162.01829895537523</v>
      </c>
      <c r="F266" s="68">
        <v>99.99995841194422</v>
      </c>
      <c r="G266" s="100" t="s">
        <v>1175</v>
      </c>
      <c r="H266" s="65"/>
      <c r="I266" s="69" t="s">
        <v>397</v>
      </c>
      <c r="J266" s="70"/>
      <c r="K266" s="70"/>
      <c r="L266" s="69" t="s">
        <v>3880</v>
      </c>
      <c r="M266" s="73">
        <v>1.0138599127218697</v>
      </c>
      <c r="N266" s="74">
        <v>1944.946044921875</v>
      </c>
      <c r="O266" s="74">
        <v>8686.83203125</v>
      </c>
      <c r="P266" s="75"/>
      <c r="Q266" s="76"/>
      <c r="R266" s="76"/>
      <c r="S266" s="86"/>
      <c r="T266" s="48">
        <v>1</v>
      </c>
      <c r="U266" s="48">
        <v>1</v>
      </c>
      <c r="V266" s="49">
        <v>0</v>
      </c>
      <c r="W266" s="49">
        <v>0</v>
      </c>
      <c r="X266" s="49">
        <v>0</v>
      </c>
      <c r="Y266" s="49">
        <v>0.999998</v>
      </c>
      <c r="Z266" s="49">
        <v>0</v>
      </c>
      <c r="AA266" s="49" t="s">
        <v>5414</v>
      </c>
      <c r="AB266" s="71">
        <v>266</v>
      </c>
      <c r="AC266" s="71"/>
      <c r="AD266" s="72"/>
      <c r="AE266" s="78" t="s">
        <v>2164</v>
      </c>
      <c r="AF266" s="78">
        <v>419</v>
      </c>
      <c r="AG266" s="78">
        <v>84</v>
      </c>
      <c r="AH266" s="78">
        <v>555</v>
      </c>
      <c r="AI266" s="78">
        <v>692</v>
      </c>
      <c r="AJ266" s="78"/>
      <c r="AK266" s="78" t="s">
        <v>2451</v>
      </c>
      <c r="AL266" s="78"/>
      <c r="AM266" s="78"/>
      <c r="AN266" s="78"/>
      <c r="AO266" s="80">
        <v>43565.80631944445</v>
      </c>
      <c r="AP266" s="83" t="s">
        <v>3111</v>
      </c>
      <c r="AQ266" s="78" t="b">
        <v>1</v>
      </c>
      <c r="AR266" s="78" t="b">
        <v>0</v>
      </c>
      <c r="AS266" s="78" t="b">
        <v>1</v>
      </c>
      <c r="AT266" s="78" t="s">
        <v>1797</v>
      </c>
      <c r="AU266" s="78">
        <v>0</v>
      </c>
      <c r="AV266" s="78"/>
      <c r="AW266" s="78" t="b">
        <v>0</v>
      </c>
      <c r="AX266" s="78" t="s">
        <v>3300</v>
      </c>
      <c r="AY266" s="83" t="s">
        <v>3564</v>
      </c>
      <c r="AZ266" s="78" t="s">
        <v>66</v>
      </c>
      <c r="BA266" s="78" t="str">
        <f>REPLACE(INDEX(GroupVertices[Group],MATCH(Vertices[[#This Row],[Vertex]],GroupVertices[Vertex],0)),1,1,"")</f>
        <v>1</v>
      </c>
      <c r="BB266" s="48" t="s">
        <v>4515</v>
      </c>
      <c r="BC266" s="48" t="s">
        <v>4515</v>
      </c>
      <c r="BD266" s="48" t="s">
        <v>4524</v>
      </c>
      <c r="BE266" s="48" t="s">
        <v>4524</v>
      </c>
      <c r="BF266" s="48" t="s">
        <v>955</v>
      </c>
      <c r="BG266" s="48" t="s">
        <v>4538</v>
      </c>
      <c r="BH266" s="121" t="s">
        <v>4694</v>
      </c>
      <c r="BI266" s="121" t="s">
        <v>4741</v>
      </c>
      <c r="BJ266" s="121" t="s">
        <v>4886</v>
      </c>
      <c r="BK266" s="121" t="s">
        <v>4886</v>
      </c>
      <c r="BL266" s="121">
        <v>0</v>
      </c>
      <c r="BM266" s="124">
        <v>0</v>
      </c>
      <c r="BN266" s="121">
        <v>1</v>
      </c>
      <c r="BO266" s="124">
        <v>7.6923076923076925</v>
      </c>
      <c r="BP266" s="121">
        <v>0</v>
      </c>
      <c r="BQ266" s="124">
        <v>0</v>
      </c>
      <c r="BR266" s="121">
        <v>12</v>
      </c>
      <c r="BS266" s="124">
        <v>92.3076923076923</v>
      </c>
      <c r="BT266" s="121">
        <v>13</v>
      </c>
      <c r="BU266" s="2"/>
      <c r="BV266" s="3"/>
      <c r="BW266" s="3"/>
      <c r="BX266" s="3"/>
      <c r="BY266" s="3"/>
    </row>
    <row r="267" spans="1:77" ht="41.45" customHeight="1">
      <c r="A267" s="64" t="s">
        <v>398</v>
      </c>
      <c r="C267" s="65"/>
      <c r="D267" s="65" t="s">
        <v>64</v>
      </c>
      <c r="E267" s="66">
        <v>162.14440741892489</v>
      </c>
      <c r="F267" s="68">
        <v>99.999671805102</v>
      </c>
      <c r="G267" s="100" t="s">
        <v>1176</v>
      </c>
      <c r="H267" s="65"/>
      <c r="I267" s="69" t="s">
        <v>398</v>
      </c>
      <c r="J267" s="70"/>
      <c r="K267" s="70"/>
      <c r="L267" s="69" t="s">
        <v>3881</v>
      </c>
      <c r="M267" s="73">
        <v>1.1093764196725868</v>
      </c>
      <c r="N267" s="74">
        <v>1944.946044921875</v>
      </c>
      <c r="O267" s="74">
        <v>6768.30712890625</v>
      </c>
      <c r="P267" s="75"/>
      <c r="Q267" s="76"/>
      <c r="R267" s="76"/>
      <c r="S267" s="86"/>
      <c r="T267" s="48">
        <v>1</v>
      </c>
      <c r="U267" s="48">
        <v>1</v>
      </c>
      <c r="V267" s="49">
        <v>0</v>
      </c>
      <c r="W267" s="49">
        <v>0</v>
      </c>
      <c r="X267" s="49">
        <v>0</v>
      </c>
      <c r="Y267" s="49">
        <v>0.999998</v>
      </c>
      <c r="Z267" s="49">
        <v>0</v>
      </c>
      <c r="AA267" s="49" t="s">
        <v>5414</v>
      </c>
      <c r="AB267" s="71">
        <v>267</v>
      </c>
      <c r="AC267" s="71"/>
      <c r="AD267" s="72"/>
      <c r="AE267" s="78" t="s">
        <v>2165</v>
      </c>
      <c r="AF267" s="78">
        <v>1490</v>
      </c>
      <c r="AG267" s="78">
        <v>656</v>
      </c>
      <c r="AH267" s="78">
        <v>3290</v>
      </c>
      <c r="AI267" s="78">
        <v>4222</v>
      </c>
      <c r="AJ267" s="78"/>
      <c r="AK267" s="78" t="s">
        <v>2452</v>
      </c>
      <c r="AL267" s="78" t="s">
        <v>2670</v>
      </c>
      <c r="AM267" s="83" t="s">
        <v>2854</v>
      </c>
      <c r="AN267" s="78"/>
      <c r="AO267" s="80">
        <v>40843.88590277778</v>
      </c>
      <c r="AP267" s="83" t="s">
        <v>3112</v>
      </c>
      <c r="AQ267" s="78" t="b">
        <v>0</v>
      </c>
      <c r="AR267" s="78" t="b">
        <v>0</v>
      </c>
      <c r="AS267" s="78" t="b">
        <v>1</v>
      </c>
      <c r="AT267" s="78" t="s">
        <v>1797</v>
      </c>
      <c r="AU267" s="78">
        <v>16</v>
      </c>
      <c r="AV267" s="83" t="s">
        <v>3162</v>
      </c>
      <c r="AW267" s="78" t="b">
        <v>0</v>
      </c>
      <c r="AX267" s="78" t="s">
        <v>3300</v>
      </c>
      <c r="AY267" s="83" t="s">
        <v>3565</v>
      </c>
      <c r="AZ267" s="78" t="s">
        <v>66</v>
      </c>
      <c r="BA267" s="78" t="str">
        <f>REPLACE(INDEX(GroupVertices[Group],MATCH(Vertices[[#This Row],[Vertex]],GroupVertices[Vertex],0)),1,1,"")</f>
        <v>1</v>
      </c>
      <c r="BB267" s="48" t="s">
        <v>756</v>
      </c>
      <c r="BC267" s="48" t="s">
        <v>756</v>
      </c>
      <c r="BD267" s="48" t="s">
        <v>855</v>
      </c>
      <c r="BE267" s="48" t="s">
        <v>855</v>
      </c>
      <c r="BF267" s="48" t="s">
        <v>957</v>
      </c>
      <c r="BG267" s="48" t="s">
        <v>957</v>
      </c>
      <c r="BH267" s="121" t="s">
        <v>4695</v>
      </c>
      <c r="BI267" s="121" t="s">
        <v>4695</v>
      </c>
      <c r="BJ267" s="121" t="s">
        <v>4887</v>
      </c>
      <c r="BK267" s="121" t="s">
        <v>4887</v>
      </c>
      <c r="BL267" s="121">
        <v>0</v>
      </c>
      <c r="BM267" s="124">
        <v>0</v>
      </c>
      <c r="BN267" s="121">
        <v>1</v>
      </c>
      <c r="BO267" s="124">
        <v>4.761904761904762</v>
      </c>
      <c r="BP267" s="121">
        <v>0</v>
      </c>
      <c r="BQ267" s="124">
        <v>0</v>
      </c>
      <c r="BR267" s="121">
        <v>20</v>
      </c>
      <c r="BS267" s="124">
        <v>95.23809523809524</v>
      </c>
      <c r="BT267" s="121">
        <v>21</v>
      </c>
      <c r="BU267" s="2"/>
      <c r="BV267" s="3"/>
      <c r="BW267" s="3"/>
      <c r="BX267" s="3"/>
      <c r="BY267" s="3"/>
    </row>
    <row r="268" spans="1:77" ht="41.45" customHeight="1">
      <c r="A268" s="64" t="s">
        <v>399</v>
      </c>
      <c r="C268" s="65"/>
      <c r="D268" s="65" t="s">
        <v>64</v>
      </c>
      <c r="E268" s="66">
        <v>162.9268531132218</v>
      </c>
      <c r="F268" s="68">
        <v>99.99789353992186</v>
      </c>
      <c r="G268" s="100" t="s">
        <v>1177</v>
      </c>
      <c r="H268" s="65"/>
      <c r="I268" s="69" t="s">
        <v>399</v>
      </c>
      <c r="J268" s="70"/>
      <c r="K268" s="70"/>
      <c r="L268" s="69" t="s">
        <v>3882</v>
      </c>
      <c r="M268" s="73">
        <v>1.7020129287077173</v>
      </c>
      <c r="N268" s="74">
        <v>778.2568969726562</v>
      </c>
      <c r="O268" s="74">
        <v>4849.7822265625</v>
      </c>
      <c r="P268" s="75"/>
      <c r="Q268" s="76"/>
      <c r="R268" s="76"/>
      <c r="S268" s="86"/>
      <c r="T268" s="48">
        <v>1</v>
      </c>
      <c r="U268" s="48">
        <v>1</v>
      </c>
      <c r="V268" s="49">
        <v>0</v>
      </c>
      <c r="W268" s="49">
        <v>0</v>
      </c>
      <c r="X268" s="49">
        <v>0</v>
      </c>
      <c r="Y268" s="49">
        <v>0.999998</v>
      </c>
      <c r="Z268" s="49">
        <v>0</v>
      </c>
      <c r="AA268" s="49" t="s">
        <v>5414</v>
      </c>
      <c r="AB268" s="71">
        <v>268</v>
      </c>
      <c r="AC268" s="71"/>
      <c r="AD268" s="72"/>
      <c r="AE268" s="78" t="s">
        <v>2166</v>
      </c>
      <c r="AF268" s="78">
        <v>815</v>
      </c>
      <c r="AG268" s="78">
        <v>4205</v>
      </c>
      <c r="AH268" s="78">
        <v>5372</v>
      </c>
      <c r="AI268" s="78">
        <v>224</v>
      </c>
      <c r="AJ268" s="78"/>
      <c r="AK268" s="78" t="s">
        <v>2453</v>
      </c>
      <c r="AL268" s="78" t="s">
        <v>2532</v>
      </c>
      <c r="AM268" s="83" t="s">
        <v>2855</v>
      </c>
      <c r="AN268" s="78"/>
      <c r="AO268" s="80">
        <v>40423.54840277778</v>
      </c>
      <c r="AP268" s="83" t="s">
        <v>3113</v>
      </c>
      <c r="AQ268" s="78" t="b">
        <v>0</v>
      </c>
      <c r="AR268" s="78" t="b">
        <v>0</v>
      </c>
      <c r="AS268" s="78" t="b">
        <v>1</v>
      </c>
      <c r="AT268" s="78" t="s">
        <v>1797</v>
      </c>
      <c r="AU268" s="78">
        <v>143</v>
      </c>
      <c r="AV268" s="83" t="s">
        <v>3162</v>
      </c>
      <c r="AW268" s="78" t="b">
        <v>1</v>
      </c>
      <c r="AX268" s="78" t="s">
        <v>3300</v>
      </c>
      <c r="AY268" s="83" t="s">
        <v>3566</v>
      </c>
      <c r="AZ268" s="78" t="s">
        <v>66</v>
      </c>
      <c r="BA268" s="78" t="str">
        <f>REPLACE(INDEX(GroupVertices[Group],MATCH(Vertices[[#This Row],[Vertex]],GroupVertices[Vertex],0)),1,1,"")</f>
        <v>1</v>
      </c>
      <c r="BB268" s="48" t="s">
        <v>4067</v>
      </c>
      <c r="BC268" s="48" t="s">
        <v>4067</v>
      </c>
      <c r="BD268" s="48" t="s">
        <v>4525</v>
      </c>
      <c r="BE268" s="48" t="s">
        <v>4525</v>
      </c>
      <c r="BF268" s="48" t="s">
        <v>958</v>
      </c>
      <c r="BG268" s="48" t="s">
        <v>958</v>
      </c>
      <c r="BH268" s="121" t="s">
        <v>4696</v>
      </c>
      <c r="BI268" s="121" t="s">
        <v>4696</v>
      </c>
      <c r="BJ268" s="121" t="s">
        <v>4888</v>
      </c>
      <c r="BK268" s="121" t="s">
        <v>4888</v>
      </c>
      <c r="BL268" s="121">
        <v>1</v>
      </c>
      <c r="BM268" s="124">
        <v>5.882352941176471</v>
      </c>
      <c r="BN268" s="121">
        <v>1</v>
      </c>
      <c r="BO268" s="124">
        <v>5.882352941176471</v>
      </c>
      <c r="BP268" s="121">
        <v>0</v>
      </c>
      <c r="BQ268" s="124">
        <v>0</v>
      </c>
      <c r="BR268" s="121">
        <v>15</v>
      </c>
      <c r="BS268" s="124">
        <v>88.23529411764706</v>
      </c>
      <c r="BT268" s="121">
        <v>17</v>
      </c>
      <c r="BU268" s="2"/>
      <c r="BV268" s="3"/>
      <c r="BW268" s="3"/>
      <c r="BX268" s="3"/>
      <c r="BY268" s="3"/>
    </row>
    <row r="269" spans="1:77" ht="41.45" customHeight="1">
      <c r="A269" s="64" t="s">
        <v>400</v>
      </c>
      <c r="C269" s="65"/>
      <c r="D269" s="65" t="s">
        <v>64</v>
      </c>
      <c r="E269" s="66">
        <v>162.81110670874</v>
      </c>
      <c r="F269" s="68">
        <v>99.99815659690117</v>
      </c>
      <c r="G269" s="100" t="s">
        <v>1178</v>
      </c>
      <c r="H269" s="65"/>
      <c r="I269" s="69" t="s">
        <v>400</v>
      </c>
      <c r="J269" s="70"/>
      <c r="K269" s="70"/>
      <c r="L269" s="69" t="s">
        <v>3883</v>
      </c>
      <c r="M269" s="73">
        <v>1.6143448060693841</v>
      </c>
      <c r="N269" s="74">
        <v>2722.739013671875</v>
      </c>
      <c r="O269" s="74">
        <v>5489.29052734375</v>
      </c>
      <c r="P269" s="75"/>
      <c r="Q269" s="76"/>
      <c r="R269" s="76"/>
      <c r="S269" s="86"/>
      <c r="T269" s="48">
        <v>1</v>
      </c>
      <c r="U269" s="48">
        <v>1</v>
      </c>
      <c r="V269" s="49">
        <v>0</v>
      </c>
      <c r="W269" s="49">
        <v>0</v>
      </c>
      <c r="X269" s="49">
        <v>0</v>
      </c>
      <c r="Y269" s="49">
        <v>0.999998</v>
      </c>
      <c r="Z269" s="49">
        <v>0</v>
      </c>
      <c r="AA269" s="49" t="s">
        <v>5414</v>
      </c>
      <c r="AB269" s="71">
        <v>269</v>
      </c>
      <c r="AC269" s="71"/>
      <c r="AD269" s="72"/>
      <c r="AE269" s="78" t="s">
        <v>2167</v>
      </c>
      <c r="AF269" s="78">
        <v>1932</v>
      </c>
      <c r="AG269" s="78">
        <v>3680</v>
      </c>
      <c r="AH269" s="78">
        <v>6793</v>
      </c>
      <c r="AI269" s="78">
        <v>83</v>
      </c>
      <c r="AJ269" s="78"/>
      <c r="AK269" s="78" t="s">
        <v>2454</v>
      </c>
      <c r="AL269" s="78"/>
      <c r="AM269" s="83" t="s">
        <v>2856</v>
      </c>
      <c r="AN269" s="78"/>
      <c r="AO269" s="80">
        <v>40577.42170138889</v>
      </c>
      <c r="AP269" s="78"/>
      <c r="AQ269" s="78" t="b">
        <v>1</v>
      </c>
      <c r="AR269" s="78" t="b">
        <v>0</v>
      </c>
      <c r="AS269" s="78" t="b">
        <v>0</v>
      </c>
      <c r="AT269" s="78" t="s">
        <v>1797</v>
      </c>
      <c r="AU269" s="78">
        <v>35</v>
      </c>
      <c r="AV269" s="83" t="s">
        <v>3158</v>
      </c>
      <c r="AW269" s="78" t="b">
        <v>0</v>
      </c>
      <c r="AX269" s="78" t="s">
        <v>3300</v>
      </c>
      <c r="AY269" s="83" t="s">
        <v>3567</v>
      </c>
      <c r="AZ269" s="78" t="s">
        <v>66</v>
      </c>
      <c r="BA269" s="78" t="str">
        <f>REPLACE(INDEX(GroupVertices[Group],MATCH(Vertices[[#This Row],[Vertex]],GroupVertices[Vertex],0)),1,1,"")</f>
        <v>1</v>
      </c>
      <c r="BB269" s="48" t="s">
        <v>840</v>
      </c>
      <c r="BC269" s="48" t="s">
        <v>840</v>
      </c>
      <c r="BD269" s="48" t="s">
        <v>853</v>
      </c>
      <c r="BE269" s="48" t="s">
        <v>853</v>
      </c>
      <c r="BF269" s="48" t="s">
        <v>959</v>
      </c>
      <c r="BG269" s="48" t="s">
        <v>959</v>
      </c>
      <c r="BH269" s="121" t="s">
        <v>4697</v>
      </c>
      <c r="BI269" s="121" t="s">
        <v>4697</v>
      </c>
      <c r="BJ269" s="121" t="s">
        <v>4889</v>
      </c>
      <c r="BK269" s="121" t="s">
        <v>4889</v>
      </c>
      <c r="BL269" s="121">
        <v>0</v>
      </c>
      <c r="BM269" s="124">
        <v>0</v>
      </c>
      <c r="BN269" s="121">
        <v>1</v>
      </c>
      <c r="BO269" s="124">
        <v>2.4390243902439024</v>
      </c>
      <c r="BP269" s="121">
        <v>0</v>
      </c>
      <c r="BQ269" s="124">
        <v>0</v>
      </c>
      <c r="BR269" s="121">
        <v>40</v>
      </c>
      <c r="BS269" s="124">
        <v>97.5609756097561</v>
      </c>
      <c r="BT269" s="121">
        <v>41</v>
      </c>
      <c r="BU269" s="2"/>
      <c r="BV269" s="3"/>
      <c r="BW269" s="3"/>
      <c r="BX269" s="3"/>
      <c r="BY269" s="3"/>
    </row>
    <row r="270" spans="1:77" ht="41.45" customHeight="1">
      <c r="A270" s="64" t="s">
        <v>401</v>
      </c>
      <c r="C270" s="65"/>
      <c r="D270" s="65" t="s">
        <v>64</v>
      </c>
      <c r="E270" s="66">
        <v>162.07055018939843</v>
      </c>
      <c r="F270" s="68">
        <v>99.99983966050785</v>
      </c>
      <c r="G270" s="100" t="s">
        <v>3279</v>
      </c>
      <c r="H270" s="65"/>
      <c r="I270" s="69" t="s">
        <v>401</v>
      </c>
      <c r="J270" s="70"/>
      <c r="K270" s="70"/>
      <c r="L270" s="69" t="s">
        <v>3884</v>
      </c>
      <c r="M270" s="73">
        <v>1.0534358080843171</v>
      </c>
      <c r="N270" s="74">
        <v>7773.751953125</v>
      </c>
      <c r="O270" s="74">
        <v>3232.02978515625</v>
      </c>
      <c r="P270" s="75"/>
      <c r="Q270" s="76"/>
      <c r="R270" s="76"/>
      <c r="S270" s="86"/>
      <c r="T270" s="48">
        <v>2</v>
      </c>
      <c r="U270" s="48">
        <v>1</v>
      </c>
      <c r="V270" s="49">
        <v>0</v>
      </c>
      <c r="W270" s="49">
        <v>1</v>
      </c>
      <c r="X270" s="49">
        <v>0</v>
      </c>
      <c r="Y270" s="49">
        <v>1.298243</v>
      </c>
      <c r="Z270" s="49">
        <v>0</v>
      </c>
      <c r="AA270" s="49">
        <v>0</v>
      </c>
      <c r="AB270" s="71">
        <v>270</v>
      </c>
      <c r="AC270" s="71"/>
      <c r="AD270" s="72"/>
      <c r="AE270" s="78" t="s">
        <v>2168</v>
      </c>
      <c r="AF270" s="78">
        <v>56</v>
      </c>
      <c r="AG270" s="78">
        <v>321</v>
      </c>
      <c r="AH270" s="78">
        <v>1003</v>
      </c>
      <c r="AI270" s="78">
        <v>162</v>
      </c>
      <c r="AJ270" s="78"/>
      <c r="AK270" s="78" t="s">
        <v>2455</v>
      </c>
      <c r="AL270" s="78" t="s">
        <v>2671</v>
      </c>
      <c r="AM270" s="83" t="s">
        <v>2857</v>
      </c>
      <c r="AN270" s="78"/>
      <c r="AO270" s="80">
        <v>42222.7434375</v>
      </c>
      <c r="AP270" s="83" t="s">
        <v>3114</v>
      </c>
      <c r="AQ270" s="78" t="b">
        <v>0</v>
      </c>
      <c r="AR270" s="78" t="b">
        <v>0</v>
      </c>
      <c r="AS270" s="78" t="b">
        <v>0</v>
      </c>
      <c r="AT270" s="78" t="s">
        <v>1797</v>
      </c>
      <c r="AU270" s="78">
        <v>2</v>
      </c>
      <c r="AV270" s="83" t="s">
        <v>3158</v>
      </c>
      <c r="AW270" s="78" t="b">
        <v>0</v>
      </c>
      <c r="AX270" s="78" t="s">
        <v>3300</v>
      </c>
      <c r="AY270" s="83" t="s">
        <v>3568</v>
      </c>
      <c r="AZ270" s="78" t="s">
        <v>66</v>
      </c>
      <c r="BA270" s="78" t="str">
        <f>REPLACE(INDEX(GroupVertices[Group],MATCH(Vertices[[#This Row],[Vertex]],GroupVertices[Vertex],0)),1,1,"")</f>
        <v>43</v>
      </c>
      <c r="BB270" s="48"/>
      <c r="BC270" s="48"/>
      <c r="BD270" s="48"/>
      <c r="BE270" s="48"/>
      <c r="BF270" s="48"/>
      <c r="BG270" s="48"/>
      <c r="BH270" s="121" t="s">
        <v>4698</v>
      </c>
      <c r="BI270" s="121" t="s">
        <v>4698</v>
      </c>
      <c r="BJ270" s="121" t="s">
        <v>4363</v>
      </c>
      <c r="BK270" s="121" t="s">
        <v>4363</v>
      </c>
      <c r="BL270" s="121">
        <v>1</v>
      </c>
      <c r="BM270" s="124">
        <v>2.0408163265306123</v>
      </c>
      <c r="BN270" s="121">
        <v>2</v>
      </c>
      <c r="BO270" s="124">
        <v>4.081632653061225</v>
      </c>
      <c r="BP270" s="121">
        <v>0</v>
      </c>
      <c r="BQ270" s="124">
        <v>0</v>
      </c>
      <c r="BR270" s="121">
        <v>46</v>
      </c>
      <c r="BS270" s="124">
        <v>93.87755102040816</v>
      </c>
      <c r="BT270" s="121">
        <v>49</v>
      </c>
      <c r="BU270" s="2"/>
      <c r="BV270" s="3"/>
      <c r="BW270" s="3"/>
      <c r="BX270" s="3"/>
      <c r="BY270" s="3"/>
    </row>
    <row r="271" spans="1:77" ht="41.45" customHeight="1">
      <c r="A271" s="64" t="s">
        <v>402</v>
      </c>
      <c r="C271" s="65"/>
      <c r="D271" s="65" t="s">
        <v>64</v>
      </c>
      <c r="E271" s="66">
        <v>162.00418891749553</v>
      </c>
      <c r="F271" s="68">
        <v>99.99999047984265</v>
      </c>
      <c r="G271" s="100" t="s">
        <v>1179</v>
      </c>
      <c r="H271" s="65"/>
      <c r="I271" s="69" t="s">
        <v>402</v>
      </c>
      <c r="J271" s="70"/>
      <c r="K271" s="70"/>
      <c r="L271" s="69" t="s">
        <v>3885</v>
      </c>
      <c r="M271" s="73">
        <v>1.0031727511050064</v>
      </c>
      <c r="N271" s="74">
        <v>7773.751953125</v>
      </c>
      <c r="O271" s="74">
        <v>3508.47265625</v>
      </c>
      <c r="P271" s="75"/>
      <c r="Q271" s="76"/>
      <c r="R271" s="76"/>
      <c r="S271" s="86"/>
      <c r="T271" s="48">
        <v>0</v>
      </c>
      <c r="U271" s="48">
        <v>1</v>
      </c>
      <c r="V271" s="49">
        <v>0</v>
      </c>
      <c r="W271" s="49">
        <v>1</v>
      </c>
      <c r="X271" s="49">
        <v>0</v>
      </c>
      <c r="Y271" s="49">
        <v>0.701753</v>
      </c>
      <c r="Z271" s="49">
        <v>0</v>
      </c>
      <c r="AA271" s="49">
        <v>0</v>
      </c>
      <c r="AB271" s="71">
        <v>271</v>
      </c>
      <c r="AC271" s="71"/>
      <c r="AD271" s="72"/>
      <c r="AE271" s="78" t="s">
        <v>2169</v>
      </c>
      <c r="AF271" s="78">
        <v>143</v>
      </c>
      <c r="AG271" s="78">
        <v>20</v>
      </c>
      <c r="AH271" s="78">
        <v>30</v>
      </c>
      <c r="AI271" s="78">
        <v>478</v>
      </c>
      <c r="AJ271" s="78"/>
      <c r="AK271" s="78"/>
      <c r="AL271" s="78" t="s">
        <v>2671</v>
      </c>
      <c r="AM271" s="78"/>
      <c r="AN271" s="78"/>
      <c r="AO271" s="80">
        <v>43154.68541666667</v>
      </c>
      <c r="AP271" s="78"/>
      <c r="AQ271" s="78" t="b">
        <v>1</v>
      </c>
      <c r="AR271" s="78" t="b">
        <v>0</v>
      </c>
      <c r="AS271" s="78" t="b">
        <v>0</v>
      </c>
      <c r="AT271" s="78" t="s">
        <v>1797</v>
      </c>
      <c r="AU271" s="78">
        <v>0</v>
      </c>
      <c r="AV271" s="78"/>
      <c r="AW271" s="78" t="b">
        <v>0</v>
      </c>
      <c r="AX271" s="78" t="s">
        <v>3300</v>
      </c>
      <c r="AY271" s="83" t="s">
        <v>3569</v>
      </c>
      <c r="AZ271" s="78" t="s">
        <v>66</v>
      </c>
      <c r="BA271" s="78" t="str">
        <f>REPLACE(INDEX(GroupVertices[Group],MATCH(Vertices[[#This Row],[Vertex]],GroupVertices[Vertex],0)),1,1,"")</f>
        <v>43</v>
      </c>
      <c r="BB271" s="48"/>
      <c r="BC271" s="48"/>
      <c r="BD271" s="48"/>
      <c r="BE271" s="48"/>
      <c r="BF271" s="48"/>
      <c r="BG271" s="48"/>
      <c r="BH271" s="121" t="s">
        <v>4699</v>
      </c>
      <c r="BI271" s="121" t="s">
        <v>4699</v>
      </c>
      <c r="BJ271" s="121" t="s">
        <v>4890</v>
      </c>
      <c r="BK271" s="121" t="s">
        <v>4890</v>
      </c>
      <c r="BL271" s="121">
        <v>0</v>
      </c>
      <c r="BM271" s="124">
        <v>0</v>
      </c>
      <c r="BN271" s="121">
        <v>1</v>
      </c>
      <c r="BO271" s="124">
        <v>4.545454545454546</v>
      </c>
      <c r="BP271" s="121">
        <v>0</v>
      </c>
      <c r="BQ271" s="124">
        <v>0</v>
      </c>
      <c r="BR271" s="121">
        <v>21</v>
      </c>
      <c r="BS271" s="124">
        <v>95.45454545454545</v>
      </c>
      <c r="BT271" s="121">
        <v>22</v>
      </c>
      <c r="BU271" s="2"/>
      <c r="BV271" s="3"/>
      <c r="BW271" s="3"/>
      <c r="BX271" s="3"/>
      <c r="BY271" s="3"/>
    </row>
    <row r="272" spans="1:77" ht="41.45" customHeight="1">
      <c r="A272" s="64" t="s">
        <v>403</v>
      </c>
      <c r="C272" s="65"/>
      <c r="D272" s="65" t="s">
        <v>64</v>
      </c>
      <c r="E272" s="66">
        <v>162.11354171106308</v>
      </c>
      <c r="F272" s="68">
        <v>99.99974195362982</v>
      </c>
      <c r="G272" s="100" t="s">
        <v>3280</v>
      </c>
      <c r="H272" s="65"/>
      <c r="I272" s="69" t="s">
        <v>403</v>
      </c>
      <c r="J272" s="70"/>
      <c r="K272" s="70"/>
      <c r="L272" s="69" t="s">
        <v>3886</v>
      </c>
      <c r="M272" s="73">
        <v>1.085998253635698</v>
      </c>
      <c r="N272" s="74">
        <v>778.2568969726562</v>
      </c>
      <c r="O272" s="74">
        <v>6768.30712890625</v>
      </c>
      <c r="P272" s="75"/>
      <c r="Q272" s="76"/>
      <c r="R272" s="76"/>
      <c r="S272" s="86"/>
      <c r="T272" s="48">
        <v>1</v>
      </c>
      <c r="U272" s="48">
        <v>1</v>
      </c>
      <c r="V272" s="49">
        <v>0</v>
      </c>
      <c r="W272" s="49">
        <v>0</v>
      </c>
      <c r="X272" s="49">
        <v>0</v>
      </c>
      <c r="Y272" s="49">
        <v>0.999998</v>
      </c>
      <c r="Z272" s="49">
        <v>0</v>
      </c>
      <c r="AA272" s="49" t="s">
        <v>5414</v>
      </c>
      <c r="AB272" s="71">
        <v>272</v>
      </c>
      <c r="AC272" s="71"/>
      <c r="AD272" s="72"/>
      <c r="AE272" s="78" t="s">
        <v>2170</v>
      </c>
      <c r="AF272" s="78">
        <v>603</v>
      </c>
      <c r="AG272" s="78">
        <v>516</v>
      </c>
      <c r="AH272" s="78">
        <v>923</v>
      </c>
      <c r="AI272" s="78">
        <v>50</v>
      </c>
      <c r="AJ272" s="78"/>
      <c r="AK272" s="78" t="s">
        <v>2456</v>
      </c>
      <c r="AL272" s="78" t="s">
        <v>2524</v>
      </c>
      <c r="AM272" s="83" t="s">
        <v>2858</v>
      </c>
      <c r="AN272" s="78"/>
      <c r="AO272" s="80">
        <v>41289.591527777775</v>
      </c>
      <c r="AP272" s="83" t="s">
        <v>3115</v>
      </c>
      <c r="AQ272" s="78" t="b">
        <v>0</v>
      </c>
      <c r="AR272" s="78" t="b">
        <v>0</v>
      </c>
      <c r="AS272" s="78" t="b">
        <v>0</v>
      </c>
      <c r="AT272" s="78" t="s">
        <v>1797</v>
      </c>
      <c r="AU272" s="78">
        <v>3</v>
      </c>
      <c r="AV272" s="83" t="s">
        <v>3158</v>
      </c>
      <c r="AW272" s="78" t="b">
        <v>0</v>
      </c>
      <c r="AX272" s="78" t="s">
        <v>3300</v>
      </c>
      <c r="AY272" s="83" t="s">
        <v>3570</v>
      </c>
      <c r="AZ272" s="78" t="s">
        <v>66</v>
      </c>
      <c r="BA272" s="78" t="str">
        <f>REPLACE(INDEX(GroupVertices[Group],MATCH(Vertices[[#This Row],[Vertex]],GroupVertices[Vertex],0)),1,1,"")</f>
        <v>1</v>
      </c>
      <c r="BB272" s="48" t="s">
        <v>841</v>
      </c>
      <c r="BC272" s="48" t="s">
        <v>841</v>
      </c>
      <c r="BD272" s="48" t="s">
        <v>916</v>
      </c>
      <c r="BE272" s="48" t="s">
        <v>916</v>
      </c>
      <c r="BF272" s="48" t="s">
        <v>949</v>
      </c>
      <c r="BG272" s="48" t="s">
        <v>949</v>
      </c>
      <c r="BH272" s="121" t="s">
        <v>4700</v>
      </c>
      <c r="BI272" s="121" t="s">
        <v>4700</v>
      </c>
      <c r="BJ272" s="121" t="s">
        <v>4891</v>
      </c>
      <c r="BK272" s="121" t="s">
        <v>4891</v>
      </c>
      <c r="BL272" s="121">
        <v>0</v>
      </c>
      <c r="BM272" s="124">
        <v>0</v>
      </c>
      <c r="BN272" s="121">
        <v>3</v>
      </c>
      <c r="BO272" s="124">
        <v>12.5</v>
      </c>
      <c r="BP272" s="121">
        <v>0</v>
      </c>
      <c r="BQ272" s="124">
        <v>0</v>
      </c>
      <c r="BR272" s="121">
        <v>21</v>
      </c>
      <c r="BS272" s="124">
        <v>87.5</v>
      </c>
      <c r="BT272" s="121">
        <v>24</v>
      </c>
      <c r="BU272" s="2"/>
      <c r="BV272" s="3"/>
      <c r="BW272" s="3"/>
      <c r="BX272" s="3"/>
      <c r="BY272" s="3"/>
    </row>
    <row r="273" spans="1:77" ht="41.45" customHeight="1">
      <c r="A273" s="64" t="s">
        <v>404</v>
      </c>
      <c r="C273" s="65"/>
      <c r="D273" s="65" t="s">
        <v>64</v>
      </c>
      <c r="E273" s="66">
        <v>162.08730585938054</v>
      </c>
      <c r="F273" s="68">
        <v>99.99980157987846</v>
      </c>
      <c r="G273" s="100" t="s">
        <v>1180</v>
      </c>
      <c r="H273" s="65"/>
      <c r="I273" s="69" t="s">
        <v>404</v>
      </c>
      <c r="J273" s="70"/>
      <c r="K273" s="70"/>
      <c r="L273" s="69" t="s">
        <v>3887</v>
      </c>
      <c r="M273" s="73">
        <v>1.0661268125043426</v>
      </c>
      <c r="N273" s="74">
        <v>2550.510498046875</v>
      </c>
      <c r="O273" s="74">
        <v>1385.33935546875</v>
      </c>
      <c r="P273" s="75"/>
      <c r="Q273" s="76"/>
      <c r="R273" s="76"/>
      <c r="S273" s="86"/>
      <c r="T273" s="48">
        <v>0</v>
      </c>
      <c r="U273" s="48">
        <v>2</v>
      </c>
      <c r="V273" s="49">
        <v>0</v>
      </c>
      <c r="W273" s="49">
        <v>0.021739</v>
      </c>
      <c r="X273" s="49">
        <v>0.051064</v>
      </c>
      <c r="Y273" s="49">
        <v>0.64249</v>
      </c>
      <c r="Z273" s="49">
        <v>1</v>
      </c>
      <c r="AA273" s="49">
        <v>0</v>
      </c>
      <c r="AB273" s="71">
        <v>273</v>
      </c>
      <c r="AC273" s="71"/>
      <c r="AD273" s="72"/>
      <c r="AE273" s="78" t="s">
        <v>2171</v>
      </c>
      <c r="AF273" s="78">
        <v>433</v>
      </c>
      <c r="AG273" s="78">
        <v>397</v>
      </c>
      <c r="AH273" s="78">
        <v>963</v>
      </c>
      <c r="AI273" s="78">
        <v>417</v>
      </c>
      <c r="AJ273" s="78"/>
      <c r="AK273" s="78" t="s">
        <v>2457</v>
      </c>
      <c r="AL273" s="78" t="s">
        <v>2509</v>
      </c>
      <c r="AM273" s="83" t="s">
        <v>2859</v>
      </c>
      <c r="AN273" s="78"/>
      <c r="AO273" s="80">
        <v>40667.5865162037</v>
      </c>
      <c r="AP273" s="83" t="s">
        <v>3116</v>
      </c>
      <c r="AQ273" s="78" t="b">
        <v>1</v>
      </c>
      <c r="AR273" s="78" t="b">
        <v>0</v>
      </c>
      <c r="AS273" s="78" t="b">
        <v>1</v>
      </c>
      <c r="AT273" s="78" t="s">
        <v>1797</v>
      </c>
      <c r="AU273" s="78">
        <v>15</v>
      </c>
      <c r="AV273" s="83" t="s">
        <v>3158</v>
      </c>
      <c r="AW273" s="78" t="b">
        <v>0</v>
      </c>
      <c r="AX273" s="78" t="s">
        <v>3300</v>
      </c>
      <c r="AY273" s="83" t="s">
        <v>3571</v>
      </c>
      <c r="AZ273" s="78" t="s">
        <v>66</v>
      </c>
      <c r="BA273" s="78" t="str">
        <f>REPLACE(INDEX(GroupVertices[Group],MATCH(Vertices[[#This Row],[Vertex]],GroupVertices[Vertex],0)),1,1,"")</f>
        <v>2</v>
      </c>
      <c r="BB273" s="48" t="s">
        <v>756</v>
      </c>
      <c r="BC273" s="48" t="s">
        <v>756</v>
      </c>
      <c r="BD273" s="48" t="s">
        <v>855</v>
      </c>
      <c r="BE273" s="48" t="s">
        <v>855</v>
      </c>
      <c r="BF273" s="48"/>
      <c r="BG273" s="48"/>
      <c r="BH273" s="121" t="s">
        <v>4546</v>
      </c>
      <c r="BI273" s="121" t="s">
        <v>4546</v>
      </c>
      <c r="BJ273" s="121" t="s">
        <v>4751</v>
      </c>
      <c r="BK273" s="121" t="s">
        <v>4751</v>
      </c>
      <c r="BL273" s="121">
        <v>0</v>
      </c>
      <c r="BM273" s="124">
        <v>0</v>
      </c>
      <c r="BN273" s="121">
        <v>1</v>
      </c>
      <c r="BO273" s="124">
        <v>5.882352941176471</v>
      </c>
      <c r="BP273" s="121">
        <v>0</v>
      </c>
      <c r="BQ273" s="124">
        <v>0</v>
      </c>
      <c r="BR273" s="121">
        <v>16</v>
      </c>
      <c r="BS273" s="124">
        <v>94.11764705882354</v>
      </c>
      <c r="BT273" s="121">
        <v>17</v>
      </c>
      <c r="BU273" s="2"/>
      <c r="BV273" s="3"/>
      <c r="BW273" s="3"/>
      <c r="BX273" s="3"/>
      <c r="BY273" s="3"/>
    </row>
    <row r="274" spans="1:77" ht="41.45" customHeight="1">
      <c r="A274" s="64" t="s">
        <v>405</v>
      </c>
      <c r="C274" s="65"/>
      <c r="D274" s="65" t="s">
        <v>64</v>
      </c>
      <c r="E274" s="66">
        <v>162.07980990175696</v>
      </c>
      <c r="F274" s="68">
        <v>99.99981861594951</v>
      </c>
      <c r="G274" s="100" t="s">
        <v>1181</v>
      </c>
      <c r="H274" s="65"/>
      <c r="I274" s="69" t="s">
        <v>405</v>
      </c>
      <c r="J274" s="70"/>
      <c r="K274" s="70"/>
      <c r="L274" s="69" t="s">
        <v>3888</v>
      </c>
      <c r="M274" s="73">
        <v>1.060449257895384</v>
      </c>
      <c r="N274" s="74">
        <v>1944.946044921875</v>
      </c>
      <c r="O274" s="74">
        <v>7407.8154296875</v>
      </c>
      <c r="P274" s="75"/>
      <c r="Q274" s="76"/>
      <c r="R274" s="76"/>
      <c r="S274" s="86"/>
      <c r="T274" s="48">
        <v>1</v>
      </c>
      <c r="U274" s="48">
        <v>1</v>
      </c>
      <c r="V274" s="49">
        <v>0</v>
      </c>
      <c r="W274" s="49">
        <v>0</v>
      </c>
      <c r="X274" s="49">
        <v>0</v>
      </c>
      <c r="Y274" s="49">
        <v>0.999998</v>
      </c>
      <c r="Z274" s="49">
        <v>0</v>
      </c>
      <c r="AA274" s="49" t="s">
        <v>5414</v>
      </c>
      <c r="AB274" s="71">
        <v>274</v>
      </c>
      <c r="AC274" s="71"/>
      <c r="AD274" s="72"/>
      <c r="AE274" s="78" t="s">
        <v>2172</v>
      </c>
      <c r="AF274" s="78">
        <v>302</v>
      </c>
      <c r="AG274" s="78">
        <v>363</v>
      </c>
      <c r="AH274" s="78">
        <v>978</v>
      </c>
      <c r="AI274" s="78">
        <v>178</v>
      </c>
      <c r="AJ274" s="78"/>
      <c r="AK274" s="78" t="s">
        <v>2458</v>
      </c>
      <c r="AL274" s="78"/>
      <c r="AM274" s="83" t="s">
        <v>2860</v>
      </c>
      <c r="AN274" s="78"/>
      <c r="AO274" s="80">
        <v>42222.669583333336</v>
      </c>
      <c r="AP274" s="83" t="s">
        <v>3117</v>
      </c>
      <c r="AQ274" s="78" t="b">
        <v>1</v>
      </c>
      <c r="AR274" s="78" t="b">
        <v>0</v>
      </c>
      <c r="AS274" s="78" t="b">
        <v>0</v>
      </c>
      <c r="AT274" s="78" t="s">
        <v>1797</v>
      </c>
      <c r="AU274" s="78">
        <v>5</v>
      </c>
      <c r="AV274" s="83" t="s">
        <v>3158</v>
      </c>
      <c r="AW274" s="78" t="b">
        <v>0</v>
      </c>
      <c r="AX274" s="78" t="s">
        <v>3300</v>
      </c>
      <c r="AY274" s="83" t="s">
        <v>3572</v>
      </c>
      <c r="AZ274" s="78" t="s">
        <v>66</v>
      </c>
      <c r="BA274" s="78" t="str">
        <f>REPLACE(INDEX(GroupVertices[Group],MATCH(Vertices[[#This Row],[Vertex]],GroupVertices[Vertex],0)),1,1,"")</f>
        <v>1</v>
      </c>
      <c r="BB274" s="48"/>
      <c r="BC274" s="48"/>
      <c r="BD274" s="48"/>
      <c r="BE274" s="48"/>
      <c r="BF274" s="48"/>
      <c r="BG274" s="48"/>
      <c r="BH274" s="121" t="s">
        <v>4701</v>
      </c>
      <c r="BI274" s="121" t="s">
        <v>4701</v>
      </c>
      <c r="BJ274" s="121" t="s">
        <v>4892</v>
      </c>
      <c r="BK274" s="121" t="s">
        <v>4892</v>
      </c>
      <c r="BL274" s="121">
        <v>0</v>
      </c>
      <c r="BM274" s="124">
        <v>0</v>
      </c>
      <c r="BN274" s="121">
        <v>1</v>
      </c>
      <c r="BO274" s="124">
        <v>2.4390243902439024</v>
      </c>
      <c r="BP274" s="121">
        <v>0</v>
      </c>
      <c r="BQ274" s="124">
        <v>0</v>
      </c>
      <c r="BR274" s="121">
        <v>40</v>
      </c>
      <c r="BS274" s="124">
        <v>97.5609756097561</v>
      </c>
      <c r="BT274" s="121">
        <v>41</v>
      </c>
      <c r="BU274" s="2"/>
      <c r="BV274" s="3"/>
      <c r="BW274" s="3"/>
      <c r="BX274" s="3"/>
      <c r="BY274" s="3"/>
    </row>
    <row r="275" spans="1:77" ht="41.45" customHeight="1">
      <c r="A275" s="64" t="s">
        <v>406</v>
      </c>
      <c r="C275" s="65"/>
      <c r="D275" s="65" t="s">
        <v>64</v>
      </c>
      <c r="E275" s="66">
        <v>162.02689725970814</v>
      </c>
      <c r="F275" s="68">
        <v>99.99993887056861</v>
      </c>
      <c r="G275" s="100" t="s">
        <v>1182</v>
      </c>
      <c r="H275" s="65"/>
      <c r="I275" s="69" t="s">
        <v>406</v>
      </c>
      <c r="J275" s="70"/>
      <c r="K275" s="70"/>
      <c r="L275" s="69" t="s">
        <v>3889</v>
      </c>
      <c r="M275" s="73">
        <v>1.0203724018321458</v>
      </c>
      <c r="N275" s="74">
        <v>1329.3802490234375</v>
      </c>
      <c r="O275" s="74">
        <v>1589.1715087890625</v>
      </c>
      <c r="P275" s="75"/>
      <c r="Q275" s="76"/>
      <c r="R275" s="76"/>
      <c r="S275" s="86"/>
      <c r="T275" s="48">
        <v>0</v>
      </c>
      <c r="U275" s="48">
        <v>2</v>
      </c>
      <c r="V275" s="49">
        <v>0</v>
      </c>
      <c r="W275" s="49">
        <v>0.021739</v>
      </c>
      <c r="X275" s="49">
        <v>0.051064</v>
      </c>
      <c r="Y275" s="49">
        <v>0.64249</v>
      </c>
      <c r="Z275" s="49">
        <v>1</v>
      </c>
      <c r="AA275" s="49">
        <v>0</v>
      </c>
      <c r="AB275" s="71">
        <v>275</v>
      </c>
      <c r="AC275" s="71"/>
      <c r="AD275" s="72"/>
      <c r="AE275" s="78" t="s">
        <v>2173</v>
      </c>
      <c r="AF275" s="78">
        <v>52</v>
      </c>
      <c r="AG275" s="78">
        <v>123</v>
      </c>
      <c r="AH275" s="78">
        <v>1970</v>
      </c>
      <c r="AI275" s="78">
        <v>521</v>
      </c>
      <c r="AJ275" s="78"/>
      <c r="AK275" s="78"/>
      <c r="AL275" s="78"/>
      <c r="AM275" s="78"/>
      <c r="AN275" s="78"/>
      <c r="AO275" s="80">
        <v>40772.462592592594</v>
      </c>
      <c r="AP275" s="83" t="s">
        <v>3118</v>
      </c>
      <c r="AQ275" s="78" t="b">
        <v>1</v>
      </c>
      <c r="AR275" s="78" t="b">
        <v>0</v>
      </c>
      <c r="AS275" s="78" t="b">
        <v>0</v>
      </c>
      <c r="AT275" s="78" t="s">
        <v>1797</v>
      </c>
      <c r="AU275" s="78">
        <v>2</v>
      </c>
      <c r="AV275" s="83" t="s">
        <v>3158</v>
      </c>
      <c r="AW275" s="78" t="b">
        <v>0</v>
      </c>
      <c r="AX275" s="78" t="s">
        <v>3300</v>
      </c>
      <c r="AY275" s="83" t="s">
        <v>3573</v>
      </c>
      <c r="AZ275" s="78" t="s">
        <v>66</v>
      </c>
      <c r="BA275" s="78" t="str">
        <f>REPLACE(INDEX(GroupVertices[Group],MATCH(Vertices[[#This Row],[Vertex]],GroupVertices[Vertex],0)),1,1,"")</f>
        <v>2</v>
      </c>
      <c r="BB275" s="48" t="s">
        <v>756</v>
      </c>
      <c r="BC275" s="48" t="s">
        <v>756</v>
      </c>
      <c r="BD275" s="48" t="s">
        <v>855</v>
      </c>
      <c r="BE275" s="48" t="s">
        <v>855</v>
      </c>
      <c r="BF275" s="48"/>
      <c r="BG275" s="48"/>
      <c r="BH275" s="121" t="s">
        <v>4546</v>
      </c>
      <c r="BI275" s="121" t="s">
        <v>4546</v>
      </c>
      <c r="BJ275" s="121" t="s">
        <v>4751</v>
      </c>
      <c r="BK275" s="121" t="s">
        <v>4751</v>
      </c>
      <c r="BL275" s="121">
        <v>0</v>
      </c>
      <c r="BM275" s="124">
        <v>0</v>
      </c>
      <c r="BN275" s="121">
        <v>2</v>
      </c>
      <c r="BO275" s="124">
        <v>5.882352941176471</v>
      </c>
      <c r="BP275" s="121">
        <v>0</v>
      </c>
      <c r="BQ275" s="124">
        <v>0</v>
      </c>
      <c r="BR275" s="121">
        <v>32</v>
      </c>
      <c r="BS275" s="124">
        <v>94.11764705882354</v>
      </c>
      <c r="BT275" s="121">
        <v>34</v>
      </c>
      <c r="BU275" s="2"/>
      <c r="BV275" s="3"/>
      <c r="BW275" s="3"/>
      <c r="BX275" s="3"/>
      <c r="BY275" s="3"/>
    </row>
    <row r="276" spans="1:77" ht="41.45" customHeight="1">
      <c r="A276" s="64" t="s">
        <v>407</v>
      </c>
      <c r="C276" s="65"/>
      <c r="D276" s="65" t="s">
        <v>64</v>
      </c>
      <c r="E276" s="66">
        <v>163.04987500598529</v>
      </c>
      <c r="F276" s="68">
        <v>99.99761394793242</v>
      </c>
      <c r="G276" s="100" t="s">
        <v>1183</v>
      </c>
      <c r="H276" s="65"/>
      <c r="I276" s="69" t="s">
        <v>407</v>
      </c>
      <c r="J276" s="70"/>
      <c r="K276" s="70"/>
      <c r="L276" s="69" t="s">
        <v>3890</v>
      </c>
      <c r="M276" s="73">
        <v>1.7951916190547452</v>
      </c>
      <c r="N276" s="74">
        <v>1944.946044921875</v>
      </c>
      <c r="O276" s="74">
        <v>4849.7822265625</v>
      </c>
      <c r="P276" s="75"/>
      <c r="Q276" s="76"/>
      <c r="R276" s="76"/>
      <c r="S276" s="86"/>
      <c r="T276" s="48">
        <v>1</v>
      </c>
      <c r="U276" s="48">
        <v>1</v>
      </c>
      <c r="V276" s="49">
        <v>0</v>
      </c>
      <c r="W276" s="49">
        <v>0</v>
      </c>
      <c r="X276" s="49">
        <v>0</v>
      </c>
      <c r="Y276" s="49">
        <v>0.999998</v>
      </c>
      <c r="Z276" s="49">
        <v>0</v>
      </c>
      <c r="AA276" s="49" t="s">
        <v>5414</v>
      </c>
      <c r="AB276" s="71">
        <v>276</v>
      </c>
      <c r="AC276" s="71"/>
      <c r="AD276" s="72"/>
      <c r="AE276" s="78" t="s">
        <v>2174</v>
      </c>
      <c r="AF276" s="78">
        <v>569</v>
      </c>
      <c r="AG276" s="78">
        <v>4763</v>
      </c>
      <c r="AH276" s="78">
        <v>15297</v>
      </c>
      <c r="AI276" s="78">
        <v>133</v>
      </c>
      <c r="AJ276" s="78"/>
      <c r="AK276" s="78" t="s">
        <v>2459</v>
      </c>
      <c r="AL276" s="78"/>
      <c r="AM276" s="83" t="s">
        <v>2861</v>
      </c>
      <c r="AN276" s="78"/>
      <c r="AO276" s="80">
        <v>40325.61115740741</v>
      </c>
      <c r="AP276" s="78"/>
      <c r="AQ276" s="78" t="b">
        <v>1</v>
      </c>
      <c r="AR276" s="78" t="b">
        <v>0</v>
      </c>
      <c r="AS276" s="78" t="b">
        <v>0</v>
      </c>
      <c r="AT276" s="78" t="s">
        <v>1797</v>
      </c>
      <c r="AU276" s="78">
        <v>127</v>
      </c>
      <c r="AV276" s="83" t="s">
        <v>3158</v>
      </c>
      <c r="AW276" s="78" t="b">
        <v>0</v>
      </c>
      <c r="AX276" s="78" t="s">
        <v>3300</v>
      </c>
      <c r="AY276" s="83" t="s">
        <v>3574</v>
      </c>
      <c r="AZ276" s="78" t="s">
        <v>66</v>
      </c>
      <c r="BA276" s="78" t="str">
        <f>REPLACE(INDEX(GroupVertices[Group],MATCH(Vertices[[#This Row],[Vertex]],GroupVertices[Vertex],0)),1,1,"")</f>
        <v>1</v>
      </c>
      <c r="BB276" s="48" t="s">
        <v>842</v>
      </c>
      <c r="BC276" s="48" t="s">
        <v>842</v>
      </c>
      <c r="BD276" s="48" t="s">
        <v>916</v>
      </c>
      <c r="BE276" s="48" t="s">
        <v>916</v>
      </c>
      <c r="BF276" s="48"/>
      <c r="BG276" s="48"/>
      <c r="BH276" s="121" t="s">
        <v>4702</v>
      </c>
      <c r="BI276" s="121" t="s">
        <v>4702</v>
      </c>
      <c r="BJ276" s="121" t="s">
        <v>4893</v>
      </c>
      <c r="BK276" s="121" t="s">
        <v>4893</v>
      </c>
      <c r="BL276" s="121">
        <v>1</v>
      </c>
      <c r="BM276" s="124">
        <v>7.6923076923076925</v>
      </c>
      <c r="BN276" s="121">
        <v>2</v>
      </c>
      <c r="BO276" s="124">
        <v>15.384615384615385</v>
      </c>
      <c r="BP276" s="121">
        <v>0</v>
      </c>
      <c r="BQ276" s="124">
        <v>0</v>
      </c>
      <c r="BR276" s="121">
        <v>10</v>
      </c>
      <c r="BS276" s="124">
        <v>76.92307692307692</v>
      </c>
      <c r="BT276" s="121">
        <v>13</v>
      </c>
      <c r="BU276" s="2"/>
      <c r="BV276" s="3"/>
      <c r="BW276" s="3"/>
      <c r="BX276" s="3"/>
      <c r="BY276" s="3"/>
    </row>
    <row r="277" spans="1:77" ht="41.45" customHeight="1">
      <c r="A277" s="64" t="s">
        <v>408</v>
      </c>
      <c r="C277" s="65"/>
      <c r="D277" s="65" t="s">
        <v>64</v>
      </c>
      <c r="E277" s="66">
        <v>162.08091224846632</v>
      </c>
      <c r="F277" s="68">
        <v>99.99981611064494</v>
      </c>
      <c r="G277" s="100" t="s">
        <v>3281</v>
      </c>
      <c r="H277" s="65"/>
      <c r="I277" s="69" t="s">
        <v>408</v>
      </c>
      <c r="J277" s="70"/>
      <c r="K277" s="70"/>
      <c r="L277" s="69" t="s">
        <v>3891</v>
      </c>
      <c r="M277" s="73">
        <v>1.0612841923967014</v>
      </c>
      <c r="N277" s="74">
        <v>9001.6982421875</v>
      </c>
      <c r="O277" s="74">
        <v>3487.886474609375</v>
      </c>
      <c r="P277" s="75"/>
      <c r="Q277" s="76"/>
      <c r="R277" s="76"/>
      <c r="S277" s="86"/>
      <c r="T277" s="48">
        <v>0</v>
      </c>
      <c r="U277" s="48">
        <v>1</v>
      </c>
      <c r="V277" s="49">
        <v>0</v>
      </c>
      <c r="W277" s="49">
        <v>1</v>
      </c>
      <c r="X277" s="49">
        <v>0</v>
      </c>
      <c r="Y277" s="49">
        <v>0.999998</v>
      </c>
      <c r="Z277" s="49">
        <v>0</v>
      </c>
      <c r="AA277" s="49">
        <v>0</v>
      </c>
      <c r="AB277" s="71">
        <v>277</v>
      </c>
      <c r="AC277" s="71"/>
      <c r="AD277" s="72"/>
      <c r="AE277" s="78" t="s">
        <v>2175</v>
      </c>
      <c r="AF277" s="78">
        <v>310</v>
      </c>
      <c r="AG277" s="78">
        <v>368</v>
      </c>
      <c r="AH277" s="78">
        <v>1864</v>
      </c>
      <c r="AI277" s="78">
        <v>594</v>
      </c>
      <c r="AJ277" s="78"/>
      <c r="AK277" s="78" t="s">
        <v>2460</v>
      </c>
      <c r="AL277" s="78" t="s">
        <v>2672</v>
      </c>
      <c r="AM277" s="83" t="s">
        <v>2862</v>
      </c>
      <c r="AN277" s="78"/>
      <c r="AO277" s="80">
        <v>41190.835648148146</v>
      </c>
      <c r="AP277" s="83" t="s">
        <v>3119</v>
      </c>
      <c r="AQ277" s="78" t="b">
        <v>0</v>
      </c>
      <c r="AR277" s="78" t="b">
        <v>0</v>
      </c>
      <c r="AS277" s="78" t="b">
        <v>0</v>
      </c>
      <c r="AT277" s="78" t="s">
        <v>1797</v>
      </c>
      <c r="AU277" s="78">
        <v>15</v>
      </c>
      <c r="AV277" s="83" t="s">
        <v>3163</v>
      </c>
      <c r="AW277" s="78" t="b">
        <v>0</v>
      </c>
      <c r="AX277" s="78" t="s">
        <v>3300</v>
      </c>
      <c r="AY277" s="83" t="s">
        <v>3575</v>
      </c>
      <c r="AZ277" s="78" t="s">
        <v>66</v>
      </c>
      <c r="BA277" s="78" t="str">
        <f>REPLACE(INDEX(GroupVertices[Group],MATCH(Vertices[[#This Row],[Vertex]],GroupVertices[Vertex],0)),1,1,"")</f>
        <v>42</v>
      </c>
      <c r="BB277" s="48" t="s">
        <v>843</v>
      </c>
      <c r="BC277" s="48" t="s">
        <v>843</v>
      </c>
      <c r="BD277" s="48" t="s">
        <v>917</v>
      </c>
      <c r="BE277" s="48" t="s">
        <v>917</v>
      </c>
      <c r="BF277" s="48" t="s">
        <v>960</v>
      </c>
      <c r="BG277" s="48" t="s">
        <v>960</v>
      </c>
      <c r="BH277" s="121" t="s">
        <v>4703</v>
      </c>
      <c r="BI277" s="121" t="s">
        <v>4703</v>
      </c>
      <c r="BJ277" s="121" t="s">
        <v>4894</v>
      </c>
      <c r="BK277" s="121" t="s">
        <v>4894</v>
      </c>
      <c r="BL277" s="121">
        <v>0</v>
      </c>
      <c r="BM277" s="124">
        <v>0</v>
      </c>
      <c r="BN277" s="121">
        <v>2</v>
      </c>
      <c r="BO277" s="124">
        <v>10</v>
      </c>
      <c r="BP277" s="121">
        <v>0</v>
      </c>
      <c r="BQ277" s="124">
        <v>0</v>
      </c>
      <c r="BR277" s="121">
        <v>18</v>
      </c>
      <c r="BS277" s="124">
        <v>90</v>
      </c>
      <c r="BT277" s="121">
        <v>20</v>
      </c>
      <c r="BU277" s="2"/>
      <c r="BV277" s="3"/>
      <c r="BW277" s="3"/>
      <c r="BX277" s="3"/>
      <c r="BY277" s="3"/>
    </row>
    <row r="278" spans="1:77" ht="41.45" customHeight="1">
      <c r="A278" s="64" t="s">
        <v>515</v>
      </c>
      <c r="C278" s="65"/>
      <c r="D278" s="65" t="s">
        <v>64</v>
      </c>
      <c r="E278" s="66">
        <v>476.37605334621423</v>
      </c>
      <c r="F278" s="68">
        <v>99.28551720175518</v>
      </c>
      <c r="G278" s="100" t="s">
        <v>3282</v>
      </c>
      <c r="H278" s="65"/>
      <c r="I278" s="69" t="s">
        <v>515</v>
      </c>
      <c r="J278" s="70"/>
      <c r="K278" s="70"/>
      <c r="L278" s="69" t="s">
        <v>3892</v>
      </c>
      <c r="M278" s="73">
        <v>239.1133005617227</v>
      </c>
      <c r="N278" s="74">
        <v>9001.6982421875</v>
      </c>
      <c r="O278" s="74">
        <v>3170.271240234375</v>
      </c>
      <c r="P278" s="75"/>
      <c r="Q278" s="76"/>
      <c r="R278" s="76"/>
      <c r="S278" s="86"/>
      <c r="T278" s="48">
        <v>1</v>
      </c>
      <c r="U278" s="48">
        <v>0</v>
      </c>
      <c r="V278" s="49">
        <v>0</v>
      </c>
      <c r="W278" s="49">
        <v>1</v>
      </c>
      <c r="X278" s="49">
        <v>0</v>
      </c>
      <c r="Y278" s="49">
        <v>0.999998</v>
      </c>
      <c r="Z278" s="49">
        <v>0</v>
      </c>
      <c r="AA278" s="49">
        <v>0</v>
      </c>
      <c r="AB278" s="71">
        <v>278</v>
      </c>
      <c r="AC278" s="71"/>
      <c r="AD278" s="72"/>
      <c r="AE278" s="78" t="s">
        <v>2176</v>
      </c>
      <c r="AF278" s="78">
        <v>8896</v>
      </c>
      <c r="AG278" s="78">
        <v>1425941</v>
      </c>
      <c r="AH278" s="78">
        <v>296830</v>
      </c>
      <c r="AI278" s="78">
        <v>109</v>
      </c>
      <c r="AJ278" s="78"/>
      <c r="AK278" s="78" t="s">
        <v>2461</v>
      </c>
      <c r="AL278" s="78" t="s">
        <v>2518</v>
      </c>
      <c r="AM278" s="83" t="s">
        <v>2863</v>
      </c>
      <c r="AN278" s="78"/>
      <c r="AO278" s="80">
        <v>39645.82344907407</v>
      </c>
      <c r="AP278" s="83" t="s">
        <v>3120</v>
      </c>
      <c r="AQ278" s="78" t="b">
        <v>0</v>
      </c>
      <c r="AR278" s="78" t="b">
        <v>0</v>
      </c>
      <c r="AS278" s="78" t="b">
        <v>1</v>
      </c>
      <c r="AT278" s="78" t="s">
        <v>1797</v>
      </c>
      <c r="AU278" s="78">
        <v>16979</v>
      </c>
      <c r="AV278" s="83" t="s">
        <v>3158</v>
      </c>
      <c r="AW278" s="78" t="b">
        <v>1</v>
      </c>
      <c r="AX278" s="78" t="s">
        <v>3300</v>
      </c>
      <c r="AY278" s="83" t="s">
        <v>3576</v>
      </c>
      <c r="AZ278" s="78" t="s">
        <v>65</v>
      </c>
      <c r="BA278" s="78" t="str">
        <f>REPLACE(INDEX(GroupVertices[Group],MATCH(Vertices[[#This Row],[Vertex]],GroupVertices[Vertex],0)),1,1,"")</f>
        <v>42</v>
      </c>
      <c r="BB278" s="48"/>
      <c r="BC278" s="48"/>
      <c r="BD278" s="48"/>
      <c r="BE278" s="48"/>
      <c r="BF278" s="48"/>
      <c r="BG278" s="48"/>
      <c r="BH278" s="48"/>
      <c r="BI278" s="48"/>
      <c r="BJ278" s="48"/>
      <c r="BK278" s="48"/>
      <c r="BL278" s="48"/>
      <c r="BM278" s="49"/>
      <c r="BN278" s="48"/>
      <c r="BO278" s="49"/>
      <c r="BP278" s="48"/>
      <c r="BQ278" s="49"/>
      <c r="BR278" s="48"/>
      <c r="BS278" s="49"/>
      <c r="BT278" s="48"/>
      <c r="BU278" s="2"/>
      <c r="BV278" s="3"/>
      <c r="BW278" s="3"/>
      <c r="BX278" s="3"/>
      <c r="BY278" s="3"/>
    </row>
    <row r="279" spans="1:77" ht="41.45" customHeight="1">
      <c r="A279" s="64" t="s">
        <v>409</v>
      </c>
      <c r="C279" s="65"/>
      <c r="D279" s="65" t="s">
        <v>64</v>
      </c>
      <c r="E279" s="66">
        <v>162.48238692001172</v>
      </c>
      <c r="F279" s="68">
        <v>99.99890367872241</v>
      </c>
      <c r="G279" s="100" t="s">
        <v>1184</v>
      </c>
      <c r="H279" s="65"/>
      <c r="I279" s="69" t="s">
        <v>409</v>
      </c>
      <c r="J279" s="70"/>
      <c r="K279" s="70"/>
      <c r="L279" s="69" t="s">
        <v>3893</v>
      </c>
      <c r="M279" s="73">
        <v>1.3653673377765188</v>
      </c>
      <c r="N279" s="74">
        <v>5902.59375</v>
      </c>
      <c r="O279" s="74">
        <v>1985.0955810546875</v>
      </c>
      <c r="P279" s="75"/>
      <c r="Q279" s="76"/>
      <c r="R279" s="76"/>
      <c r="S279" s="86"/>
      <c r="T279" s="48">
        <v>0</v>
      </c>
      <c r="U279" s="48">
        <v>2</v>
      </c>
      <c r="V279" s="49">
        <v>2</v>
      </c>
      <c r="W279" s="49">
        <v>0.5</v>
      </c>
      <c r="X279" s="49">
        <v>0</v>
      </c>
      <c r="Y279" s="49">
        <v>1.459457</v>
      </c>
      <c r="Z279" s="49">
        <v>0</v>
      </c>
      <c r="AA279" s="49">
        <v>0</v>
      </c>
      <c r="AB279" s="71">
        <v>279</v>
      </c>
      <c r="AC279" s="71"/>
      <c r="AD279" s="72"/>
      <c r="AE279" s="78" t="s">
        <v>2177</v>
      </c>
      <c r="AF279" s="78">
        <v>549</v>
      </c>
      <c r="AG279" s="78">
        <v>2189</v>
      </c>
      <c r="AH279" s="78">
        <v>305754</v>
      </c>
      <c r="AI279" s="78">
        <v>47464</v>
      </c>
      <c r="AJ279" s="78"/>
      <c r="AK279" s="78" t="s">
        <v>2462</v>
      </c>
      <c r="AL279" s="78" t="s">
        <v>2673</v>
      </c>
      <c r="AM279" s="83" t="s">
        <v>2864</v>
      </c>
      <c r="AN279" s="78"/>
      <c r="AO279" s="80">
        <v>40606.78942129629</v>
      </c>
      <c r="AP279" s="83" t="s">
        <v>3121</v>
      </c>
      <c r="AQ279" s="78" t="b">
        <v>0</v>
      </c>
      <c r="AR279" s="78" t="b">
        <v>0</v>
      </c>
      <c r="AS279" s="78" t="b">
        <v>0</v>
      </c>
      <c r="AT279" s="78" t="s">
        <v>1797</v>
      </c>
      <c r="AU279" s="78">
        <v>209</v>
      </c>
      <c r="AV279" s="83" t="s">
        <v>3158</v>
      </c>
      <c r="AW279" s="78" t="b">
        <v>0</v>
      </c>
      <c r="AX279" s="78" t="s">
        <v>3300</v>
      </c>
      <c r="AY279" s="83" t="s">
        <v>3577</v>
      </c>
      <c r="AZ279" s="78" t="s">
        <v>66</v>
      </c>
      <c r="BA279" s="78" t="str">
        <f>REPLACE(INDEX(GroupVertices[Group],MATCH(Vertices[[#This Row],[Vertex]],GroupVertices[Vertex],0)),1,1,"")</f>
        <v>23</v>
      </c>
      <c r="BB279" s="48"/>
      <c r="BC279" s="48"/>
      <c r="BD279" s="48"/>
      <c r="BE279" s="48"/>
      <c r="BF279" s="48"/>
      <c r="BG279" s="48"/>
      <c r="BH279" s="121" t="s">
        <v>4704</v>
      </c>
      <c r="BI279" s="121" t="s">
        <v>4704</v>
      </c>
      <c r="BJ279" s="121" t="s">
        <v>4895</v>
      </c>
      <c r="BK279" s="121" t="s">
        <v>4895</v>
      </c>
      <c r="BL279" s="121">
        <v>1</v>
      </c>
      <c r="BM279" s="124">
        <v>3.3333333333333335</v>
      </c>
      <c r="BN279" s="121">
        <v>1</v>
      </c>
      <c r="BO279" s="124">
        <v>3.3333333333333335</v>
      </c>
      <c r="BP279" s="121">
        <v>0</v>
      </c>
      <c r="BQ279" s="124">
        <v>0</v>
      </c>
      <c r="BR279" s="121">
        <v>28</v>
      </c>
      <c r="BS279" s="124">
        <v>93.33333333333333</v>
      </c>
      <c r="BT279" s="121">
        <v>30</v>
      </c>
      <c r="BU279" s="2"/>
      <c r="BV279" s="3"/>
      <c r="BW279" s="3"/>
      <c r="BX279" s="3"/>
      <c r="BY279" s="3"/>
    </row>
    <row r="280" spans="1:77" ht="41.45" customHeight="1">
      <c r="A280" s="64" t="s">
        <v>516</v>
      </c>
      <c r="C280" s="65"/>
      <c r="D280" s="65" t="s">
        <v>64</v>
      </c>
      <c r="E280" s="66">
        <v>162.05423545810004</v>
      </c>
      <c r="F280" s="68">
        <v>99.9998767390154</v>
      </c>
      <c r="G280" s="100" t="s">
        <v>3283</v>
      </c>
      <c r="H280" s="65"/>
      <c r="I280" s="69" t="s">
        <v>516</v>
      </c>
      <c r="J280" s="70"/>
      <c r="K280" s="70"/>
      <c r="L280" s="69" t="s">
        <v>3894</v>
      </c>
      <c r="M280" s="73">
        <v>1.041078777464819</v>
      </c>
      <c r="N280" s="74">
        <v>6129.99072265625</v>
      </c>
      <c r="O280" s="74">
        <v>2496.80908203125</v>
      </c>
      <c r="P280" s="75"/>
      <c r="Q280" s="76"/>
      <c r="R280" s="76"/>
      <c r="S280" s="86"/>
      <c r="T280" s="48">
        <v>1</v>
      </c>
      <c r="U280" s="48">
        <v>0</v>
      </c>
      <c r="V280" s="49">
        <v>0</v>
      </c>
      <c r="W280" s="49">
        <v>0.333333</v>
      </c>
      <c r="X280" s="49">
        <v>0</v>
      </c>
      <c r="Y280" s="49">
        <v>0.770269</v>
      </c>
      <c r="Z280" s="49">
        <v>0</v>
      </c>
      <c r="AA280" s="49">
        <v>0</v>
      </c>
      <c r="AB280" s="71">
        <v>280</v>
      </c>
      <c r="AC280" s="71"/>
      <c r="AD280" s="72"/>
      <c r="AE280" s="78" t="s">
        <v>2178</v>
      </c>
      <c r="AF280" s="78">
        <v>1990</v>
      </c>
      <c r="AG280" s="78">
        <v>247</v>
      </c>
      <c r="AH280" s="78">
        <v>5464</v>
      </c>
      <c r="AI280" s="78">
        <v>18504</v>
      </c>
      <c r="AJ280" s="78"/>
      <c r="AK280" s="78" t="s">
        <v>2463</v>
      </c>
      <c r="AL280" s="78" t="s">
        <v>2668</v>
      </c>
      <c r="AM280" s="83" t="s">
        <v>2865</v>
      </c>
      <c r="AN280" s="78"/>
      <c r="AO280" s="80">
        <v>43336.24320601852</v>
      </c>
      <c r="AP280" s="83" t="s">
        <v>3122</v>
      </c>
      <c r="AQ280" s="78" t="b">
        <v>0</v>
      </c>
      <c r="AR280" s="78" t="b">
        <v>0</v>
      </c>
      <c r="AS280" s="78" t="b">
        <v>0</v>
      </c>
      <c r="AT280" s="78" t="s">
        <v>1797</v>
      </c>
      <c r="AU280" s="78">
        <v>3</v>
      </c>
      <c r="AV280" s="83" t="s">
        <v>3158</v>
      </c>
      <c r="AW280" s="78" t="b">
        <v>0</v>
      </c>
      <c r="AX280" s="78" t="s">
        <v>3300</v>
      </c>
      <c r="AY280" s="83" t="s">
        <v>3578</v>
      </c>
      <c r="AZ280" s="78" t="s">
        <v>65</v>
      </c>
      <c r="BA280" s="78" t="str">
        <f>REPLACE(INDEX(GroupVertices[Group],MATCH(Vertices[[#This Row],[Vertex]],GroupVertices[Vertex],0)),1,1,"")</f>
        <v>23</v>
      </c>
      <c r="BB280" s="48"/>
      <c r="BC280" s="48"/>
      <c r="BD280" s="48"/>
      <c r="BE280" s="48"/>
      <c r="BF280" s="48"/>
      <c r="BG280" s="48"/>
      <c r="BH280" s="48"/>
      <c r="BI280" s="48"/>
      <c r="BJ280" s="48"/>
      <c r="BK280" s="48"/>
      <c r="BL280" s="48"/>
      <c r="BM280" s="49"/>
      <c r="BN280" s="48"/>
      <c r="BO280" s="49"/>
      <c r="BP280" s="48"/>
      <c r="BQ280" s="49"/>
      <c r="BR280" s="48"/>
      <c r="BS280" s="49"/>
      <c r="BT280" s="48"/>
      <c r="BU280" s="2"/>
      <c r="BV280" s="3"/>
      <c r="BW280" s="3"/>
      <c r="BX280" s="3"/>
      <c r="BY280" s="3"/>
    </row>
    <row r="281" spans="1:77" ht="41.45" customHeight="1">
      <c r="A281" s="64" t="s">
        <v>517</v>
      </c>
      <c r="C281" s="65"/>
      <c r="D281" s="65" t="s">
        <v>64</v>
      </c>
      <c r="E281" s="66">
        <v>162.04806231652768</v>
      </c>
      <c r="F281" s="68">
        <v>99.99989076872097</v>
      </c>
      <c r="G281" s="100" t="s">
        <v>3284</v>
      </c>
      <c r="H281" s="65"/>
      <c r="I281" s="69" t="s">
        <v>517</v>
      </c>
      <c r="J281" s="70"/>
      <c r="K281" s="70"/>
      <c r="L281" s="69" t="s">
        <v>3895</v>
      </c>
      <c r="M281" s="73">
        <v>1.036403144257441</v>
      </c>
      <c r="N281" s="74">
        <v>5902.59375</v>
      </c>
      <c r="O281" s="74">
        <v>2496.80908203125</v>
      </c>
      <c r="P281" s="75"/>
      <c r="Q281" s="76"/>
      <c r="R281" s="76"/>
      <c r="S281" s="86"/>
      <c r="T281" s="48">
        <v>1</v>
      </c>
      <c r="U281" s="48">
        <v>0</v>
      </c>
      <c r="V281" s="49">
        <v>0</v>
      </c>
      <c r="W281" s="49">
        <v>0.333333</v>
      </c>
      <c r="X281" s="49">
        <v>0</v>
      </c>
      <c r="Y281" s="49">
        <v>0.770269</v>
      </c>
      <c r="Z281" s="49">
        <v>0</v>
      </c>
      <c r="AA281" s="49">
        <v>0</v>
      </c>
      <c r="AB281" s="71">
        <v>281</v>
      </c>
      <c r="AC281" s="71"/>
      <c r="AD281" s="72"/>
      <c r="AE281" s="78" t="s">
        <v>2179</v>
      </c>
      <c r="AF281" s="78">
        <v>737</v>
      </c>
      <c r="AG281" s="78">
        <v>219</v>
      </c>
      <c r="AH281" s="78">
        <v>5526</v>
      </c>
      <c r="AI281" s="78">
        <v>19666</v>
      </c>
      <c r="AJ281" s="78"/>
      <c r="AK281" s="78" t="s">
        <v>2464</v>
      </c>
      <c r="AL281" s="78" t="s">
        <v>2668</v>
      </c>
      <c r="AM281" s="78"/>
      <c r="AN281" s="78"/>
      <c r="AO281" s="80">
        <v>43387.86393518518</v>
      </c>
      <c r="AP281" s="78"/>
      <c r="AQ281" s="78" t="b">
        <v>1</v>
      </c>
      <c r="AR281" s="78" t="b">
        <v>0</v>
      </c>
      <c r="AS281" s="78" t="b">
        <v>0</v>
      </c>
      <c r="AT281" s="78" t="s">
        <v>1797</v>
      </c>
      <c r="AU281" s="78">
        <v>0</v>
      </c>
      <c r="AV281" s="78"/>
      <c r="AW281" s="78" t="b">
        <v>0</v>
      </c>
      <c r="AX281" s="78" t="s">
        <v>3300</v>
      </c>
      <c r="AY281" s="83" t="s">
        <v>3579</v>
      </c>
      <c r="AZ281" s="78" t="s">
        <v>65</v>
      </c>
      <c r="BA281" s="78" t="str">
        <f>REPLACE(INDEX(GroupVertices[Group],MATCH(Vertices[[#This Row],[Vertex]],GroupVertices[Vertex],0)),1,1,"")</f>
        <v>23</v>
      </c>
      <c r="BB281" s="48"/>
      <c r="BC281" s="48"/>
      <c r="BD281" s="48"/>
      <c r="BE281" s="48"/>
      <c r="BF281" s="48"/>
      <c r="BG281" s="48"/>
      <c r="BH281" s="48"/>
      <c r="BI281" s="48"/>
      <c r="BJ281" s="48"/>
      <c r="BK281" s="48"/>
      <c r="BL281" s="48"/>
      <c r="BM281" s="49"/>
      <c r="BN281" s="48"/>
      <c r="BO281" s="49"/>
      <c r="BP281" s="48"/>
      <c r="BQ281" s="49"/>
      <c r="BR281" s="48"/>
      <c r="BS281" s="49"/>
      <c r="BT281" s="48"/>
      <c r="BU281" s="2"/>
      <c r="BV281" s="3"/>
      <c r="BW281" s="3"/>
      <c r="BX281" s="3"/>
      <c r="BY281" s="3"/>
    </row>
    <row r="282" spans="1:77" ht="41.45" customHeight="1">
      <c r="A282" s="64" t="s">
        <v>410</v>
      </c>
      <c r="C282" s="65"/>
      <c r="D282" s="65" t="s">
        <v>64</v>
      </c>
      <c r="E282" s="66">
        <v>162.13162019709642</v>
      </c>
      <c r="F282" s="68">
        <v>99.99970086663495</v>
      </c>
      <c r="G282" s="100" t="s">
        <v>1185</v>
      </c>
      <c r="H282" s="65"/>
      <c r="I282" s="69" t="s">
        <v>410</v>
      </c>
      <c r="J282" s="70"/>
      <c r="K282" s="70"/>
      <c r="L282" s="69" t="s">
        <v>3896</v>
      </c>
      <c r="M282" s="73">
        <v>1.0996911794573043</v>
      </c>
      <c r="N282" s="74">
        <v>1556.0496826171875</v>
      </c>
      <c r="O282" s="74">
        <v>6768.30712890625</v>
      </c>
      <c r="P282" s="75"/>
      <c r="Q282" s="76"/>
      <c r="R282" s="76"/>
      <c r="S282" s="86"/>
      <c r="T282" s="48">
        <v>1</v>
      </c>
      <c r="U282" s="48">
        <v>1</v>
      </c>
      <c r="V282" s="49">
        <v>0</v>
      </c>
      <c r="W282" s="49">
        <v>0</v>
      </c>
      <c r="X282" s="49">
        <v>0</v>
      </c>
      <c r="Y282" s="49">
        <v>0.999998</v>
      </c>
      <c r="Z282" s="49">
        <v>0</v>
      </c>
      <c r="AA282" s="49" t="s">
        <v>5414</v>
      </c>
      <c r="AB282" s="71">
        <v>282</v>
      </c>
      <c r="AC282" s="71"/>
      <c r="AD282" s="72"/>
      <c r="AE282" s="78" t="s">
        <v>2180</v>
      </c>
      <c r="AF282" s="78">
        <v>598</v>
      </c>
      <c r="AG282" s="78">
        <v>598</v>
      </c>
      <c r="AH282" s="78">
        <v>1485</v>
      </c>
      <c r="AI282" s="78">
        <v>284</v>
      </c>
      <c r="AJ282" s="78"/>
      <c r="AK282" s="78" t="s">
        <v>2465</v>
      </c>
      <c r="AL282" s="78" t="s">
        <v>2674</v>
      </c>
      <c r="AM282" s="83" t="s">
        <v>2866</v>
      </c>
      <c r="AN282" s="78"/>
      <c r="AO282" s="80">
        <v>41061.93079861111</v>
      </c>
      <c r="AP282" s="83" t="s">
        <v>3123</v>
      </c>
      <c r="AQ282" s="78" t="b">
        <v>0</v>
      </c>
      <c r="AR282" s="78" t="b">
        <v>0</v>
      </c>
      <c r="AS282" s="78" t="b">
        <v>1</v>
      </c>
      <c r="AT282" s="78" t="s">
        <v>1797</v>
      </c>
      <c r="AU282" s="78">
        <v>12</v>
      </c>
      <c r="AV282" s="83" t="s">
        <v>3158</v>
      </c>
      <c r="AW282" s="78" t="b">
        <v>0</v>
      </c>
      <c r="AX282" s="78" t="s">
        <v>3300</v>
      </c>
      <c r="AY282" s="83" t="s">
        <v>3580</v>
      </c>
      <c r="AZ282" s="78" t="s">
        <v>66</v>
      </c>
      <c r="BA282" s="78" t="str">
        <f>REPLACE(INDEX(GroupVertices[Group],MATCH(Vertices[[#This Row],[Vertex]],GroupVertices[Vertex],0)),1,1,"")</f>
        <v>1</v>
      </c>
      <c r="BB282" s="48" t="s">
        <v>844</v>
      </c>
      <c r="BC282" s="48" t="s">
        <v>844</v>
      </c>
      <c r="BD282" s="48" t="s">
        <v>918</v>
      </c>
      <c r="BE282" s="48" t="s">
        <v>918</v>
      </c>
      <c r="BF282" s="48" t="s">
        <v>961</v>
      </c>
      <c r="BG282" s="48" t="s">
        <v>961</v>
      </c>
      <c r="BH282" s="121" t="s">
        <v>4705</v>
      </c>
      <c r="BI282" s="121" t="s">
        <v>4705</v>
      </c>
      <c r="BJ282" s="121" t="s">
        <v>4896</v>
      </c>
      <c r="BK282" s="121" t="s">
        <v>4896</v>
      </c>
      <c r="BL282" s="121">
        <v>2</v>
      </c>
      <c r="BM282" s="124">
        <v>4.878048780487805</v>
      </c>
      <c r="BN282" s="121">
        <v>0</v>
      </c>
      <c r="BO282" s="124">
        <v>0</v>
      </c>
      <c r="BP282" s="121">
        <v>0</v>
      </c>
      <c r="BQ282" s="124">
        <v>0</v>
      </c>
      <c r="BR282" s="121">
        <v>39</v>
      </c>
      <c r="BS282" s="124">
        <v>95.1219512195122</v>
      </c>
      <c r="BT282" s="121">
        <v>41</v>
      </c>
      <c r="BU282" s="2"/>
      <c r="BV282" s="3"/>
      <c r="BW282" s="3"/>
      <c r="BX282" s="3"/>
      <c r="BY282" s="3"/>
    </row>
    <row r="283" spans="1:77" ht="41.45" customHeight="1">
      <c r="A283" s="64" t="s">
        <v>411</v>
      </c>
      <c r="C283" s="65"/>
      <c r="D283" s="65" t="s">
        <v>64</v>
      </c>
      <c r="E283" s="66">
        <v>162.72358038001758</v>
      </c>
      <c r="F283" s="68">
        <v>99.99835551808363</v>
      </c>
      <c r="G283" s="100" t="s">
        <v>1186</v>
      </c>
      <c r="H283" s="65"/>
      <c r="I283" s="69" t="s">
        <v>411</v>
      </c>
      <c r="J283" s="70"/>
      <c r="K283" s="70"/>
      <c r="L283" s="69" t="s">
        <v>3897</v>
      </c>
      <c r="M283" s="73">
        <v>1.5480510066647781</v>
      </c>
      <c r="N283" s="74">
        <v>6129.99072265625</v>
      </c>
      <c r="O283" s="74">
        <v>1120.4761962890625</v>
      </c>
      <c r="P283" s="75"/>
      <c r="Q283" s="76"/>
      <c r="R283" s="76"/>
      <c r="S283" s="86"/>
      <c r="T283" s="48">
        <v>0</v>
      </c>
      <c r="U283" s="48">
        <v>1</v>
      </c>
      <c r="V283" s="49">
        <v>0</v>
      </c>
      <c r="W283" s="49">
        <v>0.333333</v>
      </c>
      <c r="X283" s="49">
        <v>0</v>
      </c>
      <c r="Y283" s="49">
        <v>0.638297</v>
      </c>
      <c r="Z283" s="49">
        <v>0</v>
      </c>
      <c r="AA283" s="49">
        <v>0</v>
      </c>
      <c r="AB283" s="71">
        <v>283</v>
      </c>
      <c r="AC283" s="71"/>
      <c r="AD283" s="72"/>
      <c r="AE283" s="78" t="s">
        <v>2181</v>
      </c>
      <c r="AF283" s="78">
        <v>3261</v>
      </c>
      <c r="AG283" s="78">
        <v>3283</v>
      </c>
      <c r="AH283" s="78">
        <v>3685</v>
      </c>
      <c r="AI283" s="78">
        <v>1148</v>
      </c>
      <c r="AJ283" s="78"/>
      <c r="AK283" s="78"/>
      <c r="AL283" s="78" t="s">
        <v>2675</v>
      </c>
      <c r="AM283" s="83" t="s">
        <v>2867</v>
      </c>
      <c r="AN283" s="78"/>
      <c r="AO283" s="80">
        <v>41407.04017361111</v>
      </c>
      <c r="AP283" s="83" t="s">
        <v>3124</v>
      </c>
      <c r="AQ283" s="78" t="b">
        <v>1</v>
      </c>
      <c r="AR283" s="78" t="b">
        <v>0</v>
      </c>
      <c r="AS283" s="78" t="b">
        <v>1</v>
      </c>
      <c r="AT283" s="78" t="s">
        <v>1797</v>
      </c>
      <c r="AU283" s="78">
        <v>24</v>
      </c>
      <c r="AV283" s="83" t="s">
        <v>3158</v>
      </c>
      <c r="AW283" s="78" t="b">
        <v>0</v>
      </c>
      <c r="AX283" s="78" t="s">
        <v>3300</v>
      </c>
      <c r="AY283" s="83" t="s">
        <v>3581</v>
      </c>
      <c r="AZ283" s="78" t="s">
        <v>66</v>
      </c>
      <c r="BA283" s="78" t="str">
        <f>REPLACE(INDEX(GroupVertices[Group],MATCH(Vertices[[#This Row],[Vertex]],GroupVertices[Vertex],0)),1,1,"")</f>
        <v>20</v>
      </c>
      <c r="BB283" s="48"/>
      <c r="BC283" s="48"/>
      <c r="BD283" s="48"/>
      <c r="BE283" s="48"/>
      <c r="BF283" s="48"/>
      <c r="BG283" s="48"/>
      <c r="BH283" s="121" t="s">
        <v>4706</v>
      </c>
      <c r="BI283" s="121" t="s">
        <v>4706</v>
      </c>
      <c r="BJ283" s="121" t="s">
        <v>4897</v>
      </c>
      <c r="BK283" s="121" t="s">
        <v>4897</v>
      </c>
      <c r="BL283" s="121">
        <v>0</v>
      </c>
      <c r="BM283" s="124">
        <v>0</v>
      </c>
      <c r="BN283" s="121">
        <v>1</v>
      </c>
      <c r="BO283" s="124">
        <v>4.545454545454546</v>
      </c>
      <c r="BP283" s="121">
        <v>0</v>
      </c>
      <c r="BQ283" s="124">
        <v>0</v>
      </c>
      <c r="BR283" s="121">
        <v>21</v>
      </c>
      <c r="BS283" s="124">
        <v>95.45454545454545</v>
      </c>
      <c r="BT283" s="121">
        <v>22</v>
      </c>
      <c r="BU283" s="2"/>
      <c r="BV283" s="3"/>
      <c r="BW283" s="3"/>
      <c r="BX283" s="3"/>
      <c r="BY283" s="3"/>
    </row>
    <row r="284" spans="1:77" ht="41.45" customHeight="1">
      <c r="A284" s="64" t="s">
        <v>427</v>
      </c>
      <c r="C284" s="65"/>
      <c r="D284" s="65" t="s">
        <v>64</v>
      </c>
      <c r="E284" s="66">
        <v>162.17791875888915</v>
      </c>
      <c r="F284" s="68">
        <v>99.99959564384324</v>
      </c>
      <c r="G284" s="100" t="s">
        <v>1200</v>
      </c>
      <c r="H284" s="65"/>
      <c r="I284" s="69" t="s">
        <v>427</v>
      </c>
      <c r="J284" s="70"/>
      <c r="K284" s="70"/>
      <c r="L284" s="69" t="s">
        <v>3898</v>
      </c>
      <c r="M284" s="73">
        <v>1.1347584285126375</v>
      </c>
      <c r="N284" s="74">
        <v>5902.59375</v>
      </c>
      <c r="O284" s="74">
        <v>1120.4761962890625</v>
      </c>
      <c r="P284" s="75"/>
      <c r="Q284" s="76"/>
      <c r="R284" s="76"/>
      <c r="S284" s="86"/>
      <c r="T284" s="48">
        <v>3</v>
      </c>
      <c r="U284" s="48">
        <v>1</v>
      </c>
      <c r="V284" s="49">
        <v>2</v>
      </c>
      <c r="W284" s="49">
        <v>0.5</v>
      </c>
      <c r="X284" s="49">
        <v>0</v>
      </c>
      <c r="Y284" s="49">
        <v>1.723401</v>
      </c>
      <c r="Z284" s="49">
        <v>0</v>
      </c>
      <c r="AA284" s="49">
        <v>0</v>
      </c>
      <c r="AB284" s="71">
        <v>284</v>
      </c>
      <c r="AC284" s="71"/>
      <c r="AD284" s="72"/>
      <c r="AE284" s="78" t="s">
        <v>2182</v>
      </c>
      <c r="AF284" s="78">
        <v>2606</v>
      </c>
      <c r="AG284" s="78">
        <v>808</v>
      </c>
      <c r="AH284" s="78">
        <v>468</v>
      </c>
      <c r="AI284" s="78">
        <v>80</v>
      </c>
      <c r="AJ284" s="78"/>
      <c r="AK284" s="78" t="s">
        <v>2466</v>
      </c>
      <c r="AL284" s="78" t="s">
        <v>2676</v>
      </c>
      <c r="AM284" s="83" t="s">
        <v>2868</v>
      </c>
      <c r="AN284" s="78"/>
      <c r="AO284" s="80">
        <v>40571.731354166666</v>
      </c>
      <c r="AP284" s="83" t="s">
        <v>3125</v>
      </c>
      <c r="AQ284" s="78" t="b">
        <v>0</v>
      </c>
      <c r="AR284" s="78" t="b">
        <v>0</v>
      </c>
      <c r="AS284" s="78" t="b">
        <v>1</v>
      </c>
      <c r="AT284" s="78" t="s">
        <v>1797</v>
      </c>
      <c r="AU284" s="78">
        <v>13</v>
      </c>
      <c r="AV284" s="83" t="s">
        <v>3172</v>
      </c>
      <c r="AW284" s="78" t="b">
        <v>0</v>
      </c>
      <c r="AX284" s="78" t="s">
        <v>3300</v>
      </c>
      <c r="AY284" s="83" t="s">
        <v>3582</v>
      </c>
      <c r="AZ284" s="78" t="s">
        <v>66</v>
      </c>
      <c r="BA284" s="78" t="str">
        <f>REPLACE(INDEX(GroupVertices[Group],MATCH(Vertices[[#This Row],[Vertex]],GroupVertices[Vertex],0)),1,1,"")</f>
        <v>20</v>
      </c>
      <c r="BB284" s="48" t="s">
        <v>847</v>
      </c>
      <c r="BC284" s="48" t="s">
        <v>847</v>
      </c>
      <c r="BD284" s="48" t="s">
        <v>920</v>
      </c>
      <c r="BE284" s="48" t="s">
        <v>920</v>
      </c>
      <c r="BF284" s="48" t="s">
        <v>934</v>
      </c>
      <c r="BG284" s="48" t="s">
        <v>934</v>
      </c>
      <c r="BH284" s="121" t="s">
        <v>4707</v>
      </c>
      <c r="BI284" s="121" t="s">
        <v>4707</v>
      </c>
      <c r="BJ284" s="121" t="s">
        <v>4353</v>
      </c>
      <c r="BK284" s="121" t="s">
        <v>4353</v>
      </c>
      <c r="BL284" s="121">
        <v>0</v>
      </c>
      <c r="BM284" s="124">
        <v>0</v>
      </c>
      <c r="BN284" s="121">
        <v>2</v>
      </c>
      <c r="BO284" s="124">
        <v>5.2631578947368425</v>
      </c>
      <c r="BP284" s="121">
        <v>0</v>
      </c>
      <c r="BQ284" s="124">
        <v>0</v>
      </c>
      <c r="BR284" s="121">
        <v>36</v>
      </c>
      <c r="BS284" s="124">
        <v>94.73684210526316</v>
      </c>
      <c r="BT284" s="121">
        <v>38</v>
      </c>
      <c r="BU284" s="2"/>
      <c r="BV284" s="3"/>
      <c r="BW284" s="3"/>
      <c r="BX284" s="3"/>
      <c r="BY284" s="3"/>
    </row>
    <row r="285" spans="1:77" ht="41.45" customHeight="1">
      <c r="A285" s="64" t="s">
        <v>412</v>
      </c>
      <c r="C285" s="65"/>
      <c r="D285" s="65" t="s">
        <v>64</v>
      </c>
      <c r="E285" s="66">
        <v>162.00198422407684</v>
      </c>
      <c r="F285" s="68">
        <v>99.99999549045178</v>
      </c>
      <c r="G285" s="100" t="s">
        <v>1187</v>
      </c>
      <c r="H285" s="65"/>
      <c r="I285" s="69" t="s">
        <v>412</v>
      </c>
      <c r="J285" s="70"/>
      <c r="K285" s="70"/>
      <c r="L285" s="69" t="s">
        <v>3899</v>
      </c>
      <c r="M285" s="73">
        <v>1.0015028821023715</v>
      </c>
      <c r="N285" s="74">
        <v>1167.1533203125</v>
      </c>
      <c r="O285" s="74">
        <v>9326.33984375</v>
      </c>
      <c r="P285" s="75"/>
      <c r="Q285" s="76"/>
      <c r="R285" s="76"/>
      <c r="S285" s="86"/>
      <c r="T285" s="48">
        <v>1</v>
      </c>
      <c r="U285" s="48">
        <v>1</v>
      </c>
      <c r="V285" s="49">
        <v>0</v>
      </c>
      <c r="W285" s="49">
        <v>0</v>
      </c>
      <c r="X285" s="49">
        <v>0</v>
      </c>
      <c r="Y285" s="49">
        <v>0.999998</v>
      </c>
      <c r="Z285" s="49">
        <v>0</v>
      </c>
      <c r="AA285" s="49" t="s">
        <v>5414</v>
      </c>
      <c r="AB285" s="71">
        <v>285</v>
      </c>
      <c r="AC285" s="71"/>
      <c r="AD285" s="72"/>
      <c r="AE285" s="78" t="s">
        <v>2183</v>
      </c>
      <c r="AF285" s="78">
        <v>15</v>
      </c>
      <c r="AG285" s="78">
        <v>10</v>
      </c>
      <c r="AH285" s="78">
        <v>57</v>
      </c>
      <c r="AI285" s="78">
        <v>46</v>
      </c>
      <c r="AJ285" s="78"/>
      <c r="AK285" s="78" t="s">
        <v>2467</v>
      </c>
      <c r="AL285" s="78" t="s">
        <v>2548</v>
      </c>
      <c r="AM285" s="83" t="s">
        <v>2869</v>
      </c>
      <c r="AN285" s="78"/>
      <c r="AO285" s="80">
        <v>43130.01703703704</v>
      </c>
      <c r="AP285" s="83" t="s">
        <v>3126</v>
      </c>
      <c r="AQ285" s="78" t="b">
        <v>0</v>
      </c>
      <c r="AR285" s="78" t="b">
        <v>0</v>
      </c>
      <c r="AS285" s="78" t="b">
        <v>0</v>
      </c>
      <c r="AT285" s="78" t="s">
        <v>1797</v>
      </c>
      <c r="AU285" s="78">
        <v>0</v>
      </c>
      <c r="AV285" s="83" t="s">
        <v>3158</v>
      </c>
      <c r="AW285" s="78" t="b">
        <v>0</v>
      </c>
      <c r="AX285" s="78" t="s">
        <v>3300</v>
      </c>
      <c r="AY285" s="83" t="s">
        <v>3583</v>
      </c>
      <c r="AZ285" s="78" t="s">
        <v>66</v>
      </c>
      <c r="BA285" s="78" t="str">
        <f>REPLACE(INDEX(GroupVertices[Group],MATCH(Vertices[[#This Row],[Vertex]],GroupVertices[Vertex],0)),1,1,"")</f>
        <v>1</v>
      </c>
      <c r="BB285" s="48" t="s">
        <v>845</v>
      </c>
      <c r="BC285" s="48" t="s">
        <v>845</v>
      </c>
      <c r="BD285" s="48" t="s">
        <v>912</v>
      </c>
      <c r="BE285" s="48" t="s">
        <v>912</v>
      </c>
      <c r="BF285" s="48" t="s">
        <v>962</v>
      </c>
      <c r="BG285" s="48" t="s">
        <v>962</v>
      </c>
      <c r="BH285" s="121" t="s">
        <v>4708</v>
      </c>
      <c r="BI285" s="121" t="s">
        <v>4708</v>
      </c>
      <c r="BJ285" s="121" t="s">
        <v>4898</v>
      </c>
      <c r="BK285" s="121" t="s">
        <v>4898</v>
      </c>
      <c r="BL285" s="121">
        <v>0</v>
      </c>
      <c r="BM285" s="124">
        <v>0</v>
      </c>
      <c r="BN285" s="121">
        <v>2</v>
      </c>
      <c r="BO285" s="124">
        <v>9.523809523809524</v>
      </c>
      <c r="BP285" s="121">
        <v>0</v>
      </c>
      <c r="BQ285" s="124">
        <v>0</v>
      </c>
      <c r="BR285" s="121">
        <v>19</v>
      </c>
      <c r="BS285" s="124">
        <v>90.47619047619048</v>
      </c>
      <c r="BT285" s="121">
        <v>21</v>
      </c>
      <c r="BU285" s="2"/>
      <c r="BV285" s="3"/>
      <c r="BW285" s="3"/>
      <c r="BX285" s="3"/>
      <c r="BY285" s="3"/>
    </row>
    <row r="286" spans="1:77" ht="41.45" customHeight="1">
      <c r="A286" s="64" t="s">
        <v>413</v>
      </c>
      <c r="C286" s="65"/>
      <c r="D286" s="65" t="s">
        <v>64</v>
      </c>
      <c r="E286" s="66">
        <v>162.00330704012805</v>
      </c>
      <c r="F286" s="68">
        <v>99.9999924840863</v>
      </c>
      <c r="G286" s="100" t="s">
        <v>1188</v>
      </c>
      <c r="H286" s="65"/>
      <c r="I286" s="69" t="s">
        <v>413</v>
      </c>
      <c r="J286" s="70"/>
      <c r="K286" s="70"/>
      <c r="L286" s="69" t="s">
        <v>3900</v>
      </c>
      <c r="M286" s="73">
        <v>1.0025048035039523</v>
      </c>
      <c r="N286" s="74">
        <v>9602.6787109375</v>
      </c>
      <c r="O286" s="74">
        <v>3487.886474609375</v>
      </c>
      <c r="P286" s="75"/>
      <c r="Q286" s="76"/>
      <c r="R286" s="76"/>
      <c r="S286" s="86"/>
      <c r="T286" s="48">
        <v>0</v>
      </c>
      <c r="U286" s="48">
        <v>1</v>
      </c>
      <c r="V286" s="49">
        <v>0</v>
      </c>
      <c r="W286" s="49">
        <v>1</v>
      </c>
      <c r="X286" s="49">
        <v>0</v>
      </c>
      <c r="Y286" s="49">
        <v>0.999998</v>
      </c>
      <c r="Z286" s="49">
        <v>0</v>
      </c>
      <c r="AA286" s="49">
        <v>0</v>
      </c>
      <c r="AB286" s="71">
        <v>286</v>
      </c>
      <c r="AC286" s="71"/>
      <c r="AD286" s="72"/>
      <c r="AE286" s="78" t="s">
        <v>2184</v>
      </c>
      <c r="AF286" s="78">
        <v>5</v>
      </c>
      <c r="AG286" s="78">
        <v>16</v>
      </c>
      <c r="AH286" s="78">
        <v>2063</v>
      </c>
      <c r="AI286" s="78">
        <v>10</v>
      </c>
      <c r="AJ286" s="78"/>
      <c r="AK286" s="78"/>
      <c r="AL286" s="78"/>
      <c r="AM286" s="78"/>
      <c r="AN286" s="78"/>
      <c r="AO286" s="80">
        <v>40142.95096064815</v>
      </c>
      <c r="AP286" s="78"/>
      <c r="AQ286" s="78" t="b">
        <v>0</v>
      </c>
      <c r="AR286" s="78" t="b">
        <v>0</v>
      </c>
      <c r="AS286" s="78" t="b">
        <v>0</v>
      </c>
      <c r="AT286" s="78" t="s">
        <v>1797</v>
      </c>
      <c r="AU286" s="78">
        <v>1</v>
      </c>
      <c r="AV286" s="83" t="s">
        <v>3158</v>
      </c>
      <c r="AW286" s="78" t="b">
        <v>0</v>
      </c>
      <c r="AX286" s="78" t="s">
        <v>3300</v>
      </c>
      <c r="AY286" s="83" t="s">
        <v>3584</v>
      </c>
      <c r="AZ286" s="78" t="s">
        <v>66</v>
      </c>
      <c r="BA286" s="78" t="str">
        <f>REPLACE(INDEX(GroupVertices[Group],MATCH(Vertices[[#This Row],[Vertex]],GroupVertices[Vertex],0)),1,1,"")</f>
        <v>41</v>
      </c>
      <c r="BB286" s="48"/>
      <c r="BC286" s="48"/>
      <c r="BD286" s="48"/>
      <c r="BE286" s="48"/>
      <c r="BF286" s="48"/>
      <c r="BG286" s="48"/>
      <c r="BH286" s="121" t="s">
        <v>4709</v>
      </c>
      <c r="BI286" s="121" t="s">
        <v>4709</v>
      </c>
      <c r="BJ286" s="121" t="s">
        <v>4899</v>
      </c>
      <c r="BK286" s="121" t="s">
        <v>4899</v>
      </c>
      <c r="BL286" s="121">
        <v>1</v>
      </c>
      <c r="BM286" s="124">
        <v>3.5714285714285716</v>
      </c>
      <c r="BN286" s="121">
        <v>1</v>
      </c>
      <c r="BO286" s="124">
        <v>3.5714285714285716</v>
      </c>
      <c r="BP286" s="121">
        <v>0</v>
      </c>
      <c r="BQ286" s="124">
        <v>0</v>
      </c>
      <c r="BR286" s="121">
        <v>26</v>
      </c>
      <c r="BS286" s="124">
        <v>92.85714285714286</v>
      </c>
      <c r="BT286" s="121">
        <v>28</v>
      </c>
      <c r="BU286" s="2"/>
      <c r="BV286" s="3"/>
      <c r="BW286" s="3"/>
      <c r="BX286" s="3"/>
      <c r="BY286" s="3"/>
    </row>
    <row r="287" spans="1:77" ht="41.45" customHeight="1">
      <c r="A287" s="64" t="s">
        <v>518</v>
      </c>
      <c r="C287" s="65"/>
      <c r="D287" s="65" t="s">
        <v>64</v>
      </c>
      <c r="E287" s="66">
        <v>198.32100125704358</v>
      </c>
      <c r="F287" s="68">
        <v>99.91745322095316</v>
      </c>
      <c r="G287" s="100" t="s">
        <v>3285</v>
      </c>
      <c r="H287" s="65"/>
      <c r="I287" s="69" t="s">
        <v>518</v>
      </c>
      <c r="J287" s="70"/>
      <c r="K287" s="70"/>
      <c r="L287" s="69" t="s">
        <v>3901</v>
      </c>
      <c r="M287" s="73">
        <v>28.510089897008598</v>
      </c>
      <c r="N287" s="74">
        <v>9602.6787109375</v>
      </c>
      <c r="O287" s="74">
        <v>3170.271240234375</v>
      </c>
      <c r="P287" s="75"/>
      <c r="Q287" s="76"/>
      <c r="R287" s="76"/>
      <c r="S287" s="86"/>
      <c r="T287" s="48">
        <v>1</v>
      </c>
      <c r="U287" s="48">
        <v>0</v>
      </c>
      <c r="V287" s="49">
        <v>0</v>
      </c>
      <c r="W287" s="49">
        <v>1</v>
      </c>
      <c r="X287" s="49">
        <v>0</v>
      </c>
      <c r="Y287" s="49">
        <v>0.999998</v>
      </c>
      <c r="Z287" s="49">
        <v>0</v>
      </c>
      <c r="AA287" s="49">
        <v>0</v>
      </c>
      <c r="AB287" s="71">
        <v>287</v>
      </c>
      <c r="AC287" s="71"/>
      <c r="AD287" s="72"/>
      <c r="AE287" s="78" t="s">
        <v>2185</v>
      </c>
      <c r="AF287" s="78">
        <v>413</v>
      </c>
      <c r="AG287" s="78">
        <v>164745</v>
      </c>
      <c r="AH287" s="78">
        <v>94908</v>
      </c>
      <c r="AI287" s="78">
        <v>4519</v>
      </c>
      <c r="AJ287" s="78"/>
      <c r="AK287" s="78" t="s">
        <v>2468</v>
      </c>
      <c r="AL287" s="78" t="s">
        <v>2548</v>
      </c>
      <c r="AM287" s="83" t="s">
        <v>2870</v>
      </c>
      <c r="AN287" s="78"/>
      <c r="AO287" s="80">
        <v>40207.99369212963</v>
      </c>
      <c r="AP287" s="83" t="s">
        <v>3127</v>
      </c>
      <c r="AQ287" s="78" t="b">
        <v>0</v>
      </c>
      <c r="AR287" s="78" t="b">
        <v>0</v>
      </c>
      <c r="AS287" s="78" t="b">
        <v>1</v>
      </c>
      <c r="AT287" s="78" t="s">
        <v>1797</v>
      </c>
      <c r="AU287" s="78">
        <v>1574</v>
      </c>
      <c r="AV287" s="83" t="s">
        <v>3160</v>
      </c>
      <c r="AW287" s="78" t="b">
        <v>1</v>
      </c>
      <c r="AX287" s="78" t="s">
        <v>3300</v>
      </c>
      <c r="AY287" s="83" t="s">
        <v>3585</v>
      </c>
      <c r="AZ287" s="78" t="s">
        <v>65</v>
      </c>
      <c r="BA287" s="78" t="str">
        <f>REPLACE(INDEX(GroupVertices[Group],MATCH(Vertices[[#This Row],[Vertex]],GroupVertices[Vertex],0)),1,1,"")</f>
        <v>41</v>
      </c>
      <c r="BB287" s="48"/>
      <c r="BC287" s="48"/>
      <c r="BD287" s="48"/>
      <c r="BE287" s="48"/>
      <c r="BF287" s="48"/>
      <c r="BG287" s="48"/>
      <c r="BH287" s="48"/>
      <c r="BI287" s="48"/>
      <c r="BJ287" s="48"/>
      <c r="BK287" s="48"/>
      <c r="BL287" s="48"/>
      <c r="BM287" s="49"/>
      <c r="BN287" s="48"/>
      <c r="BO287" s="49"/>
      <c r="BP287" s="48"/>
      <c r="BQ287" s="49"/>
      <c r="BR287" s="48"/>
      <c r="BS287" s="49"/>
      <c r="BT287" s="48"/>
      <c r="BU287" s="2"/>
      <c r="BV287" s="3"/>
      <c r="BW287" s="3"/>
      <c r="BX287" s="3"/>
      <c r="BY287" s="3"/>
    </row>
    <row r="288" spans="1:77" ht="41.45" customHeight="1">
      <c r="A288" s="64" t="s">
        <v>414</v>
      </c>
      <c r="C288" s="65"/>
      <c r="D288" s="65" t="s">
        <v>64</v>
      </c>
      <c r="E288" s="66">
        <v>162.1435255415574</v>
      </c>
      <c r="F288" s="68">
        <v>99.99967380934565</v>
      </c>
      <c r="G288" s="100" t="s">
        <v>1189</v>
      </c>
      <c r="H288" s="65"/>
      <c r="I288" s="69" t="s">
        <v>414</v>
      </c>
      <c r="J288" s="70"/>
      <c r="K288" s="70"/>
      <c r="L288" s="69" t="s">
        <v>3902</v>
      </c>
      <c r="M288" s="73">
        <v>1.1087084720715328</v>
      </c>
      <c r="N288" s="74">
        <v>5902.59375</v>
      </c>
      <c r="O288" s="74">
        <v>3881.964599609375</v>
      </c>
      <c r="P288" s="75"/>
      <c r="Q288" s="76"/>
      <c r="R288" s="76"/>
      <c r="S288" s="86"/>
      <c r="T288" s="48">
        <v>0</v>
      </c>
      <c r="U288" s="48">
        <v>2</v>
      </c>
      <c r="V288" s="49">
        <v>2</v>
      </c>
      <c r="W288" s="49">
        <v>0.5</v>
      </c>
      <c r="X288" s="49">
        <v>0</v>
      </c>
      <c r="Y288" s="49">
        <v>1.459457</v>
      </c>
      <c r="Z288" s="49">
        <v>0</v>
      </c>
      <c r="AA288" s="49">
        <v>0</v>
      </c>
      <c r="AB288" s="71">
        <v>288</v>
      </c>
      <c r="AC288" s="71"/>
      <c r="AD288" s="72"/>
      <c r="AE288" s="78" t="s">
        <v>2186</v>
      </c>
      <c r="AF288" s="78">
        <v>884</v>
      </c>
      <c r="AG288" s="78">
        <v>652</v>
      </c>
      <c r="AH288" s="78">
        <v>12054</v>
      </c>
      <c r="AI288" s="78">
        <v>26110</v>
      </c>
      <c r="AJ288" s="78"/>
      <c r="AK288" s="78" t="s">
        <v>2469</v>
      </c>
      <c r="AL288" s="78" t="s">
        <v>2572</v>
      </c>
      <c r="AM288" s="78"/>
      <c r="AN288" s="78"/>
      <c r="AO288" s="80">
        <v>39850.43457175926</v>
      </c>
      <c r="AP288" s="83" t="s">
        <v>3128</v>
      </c>
      <c r="AQ288" s="78" t="b">
        <v>0</v>
      </c>
      <c r="AR288" s="78" t="b">
        <v>0</v>
      </c>
      <c r="AS288" s="78" t="b">
        <v>1</v>
      </c>
      <c r="AT288" s="78" t="s">
        <v>1797</v>
      </c>
      <c r="AU288" s="78">
        <v>18</v>
      </c>
      <c r="AV288" s="83" t="s">
        <v>3175</v>
      </c>
      <c r="AW288" s="78" t="b">
        <v>0</v>
      </c>
      <c r="AX288" s="78" t="s">
        <v>3300</v>
      </c>
      <c r="AY288" s="83" t="s">
        <v>3586</v>
      </c>
      <c r="AZ288" s="78" t="s">
        <v>66</v>
      </c>
      <c r="BA288" s="78" t="str">
        <f>REPLACE(INDEX(GroupVertices[Group],MATCH(Vertices[[#This Row],[Vertex]],GroupVertices[Vertex],0)),1,1,"")</f>
        <v>22</v>
      </c>
      <c r="BB288" s="48"/>
      <c r="BC288" s="48"/>
      <c r="BD288" s="48"/>
      <c r="BE288" s="48"/>
      <c r="BF288" s="48"/>
      <c r="BG288" s="48"/>
      <c r="BH288" s="121" t="s">
        <v>4710</v>
      </c>
      <c r="BI288" s="121" t="s">
        <v>4710</v>
      </c>
      <c r="BJ288" s="121" t="s">
        <v>4900</v>
      </c>
      <c r="BK288" s="121" t="s">
        <v>4900</v>
      </c>
      <c r="BL288" s="121">
        <v>0</v>
      </c>
      <c r="BM288" s="124">
        <v>0</v>
      </c>
      <c r="BN288" s="121">
        <v>2</v>
      </c>
      <c r="BO288" s="124">
        <v>3.7037037037037037</v>
      </c>
      <c r="BP288" s="121">
        <v>0</v>
      </c>
      <c r="BQ288" s="124">
        <v>0</v>
      </c>
      <c r="BR288" s="121">
        <v>52</v>
      </c>
      <c r="BS288" s="124">
        <v>96.29629629629629</v>
      </c>
      <c r="BT288" s="121">
        <v>54</v>
      </c>
      <c r="BU288" s="2"/>
      <c r="BV288" s="3"/>
      <c r="BW288" s="3"/>
      <c r="BX288" s="3"/>
      <c r="BY288" s="3"/>
    </row>
    <row r="289" spans="1:77" ht="41.45" customHeight="1">
      <c r="A289" s="64" t="s">
        <v>519</v>
      </c>
      <c r="C289" s="65"/>
      <c r="D289" s="65" t="s">
        <v>64</v>
      </c>
      <c r="E289" s="66">
        <v>164.39121048192283</v>
      </c>
      <c r="F289" s="68">
        <v>99.99456549333789</v>
      </c>
      <c r="G289" s="100" t="s">
        <v>3286</v>
      </c>
      <c r="H289" s="65"/>
      <c r="I289" s="69" t="s">
        <v>519</v>
      </c>
      <c r="J289" s="70"/>
      <c r="K289" s="70"/>
      <c r="L289" s="69" t="s">
        <v>3903</v>
      </c>
      <c r="M289" s="73">
        <v>2.811139920257826</v>
      </c>
      <c r="N289" s="74">
        <v>6129.99072265625</v>
      </c>
      <c r="O289" s="74">
        <v>3881.964599609375</v>
      </c>
      <c r="P289" s="75"/>
      <c r="Q289" s="76"/>
      <c r="R289" s="76"/>
      <c r="S289" s="86"/>
      <c r="T289" s="48">
        <v>1</v>
      </c>
      <c r="U289" s="48">
        <v>0</v>
      </c>
      <c r="V289" s="49">
        <v>0</v>
      </c>
      <c r="W289" s="49">
        <v>0.333333</v>
      </c>
      <c r="X289" s="49">
        <v>0</v>
      </c>
      <c r="Y289" s="49">
        <v>0.770269</v>
      </c>
      <c r="Z289" s="49">
        <v>0</v>
      </c>
      <c r="AA289" s="49">
        <v>0</v>
      </c>
      <c r="AB289" s="71">
        <v>289</v>
      </c>
      <c r="AC289" s="71"/>
      <c r="AD289" s="72"/>
      <c r="AE289" s="78" t="s">
        <v>2187</v>
      </c>
      <c r="AF289" s="78">
        <v>2473</v>
      </c>
      <c r="AG289" s="78">
        <v>10847</v>
      </c>
      <c r="AH289" s="78">
        <v>7405</v>
      </c>
      <c r="AI289" s="78">
        <v>3591</v>
      </c>
      <c r="AJ289" s="78"/>
      <c r="AK289" s="78" t="s">
        <v>2470</v>
      </c>
      <c r="AL289" s="78" t="s">
        <v>2523</v>
      </c>
      <c r="AM289" s="83" t="s">
        <v>2871</v>
      </c>
      <c r="AN289" s="78"/>
      <c r="AO289" s="80">
        <v>40948.34578703704</v>
      </c>
      <c r="AP289" s="83" t="s">
        <v>3129</v>
      </c>
      <c r="AQ289" s="78" t="b">
        <v>0</v>
      </c>
      <c r="AR289" s="78" t="b">
        <v>0</v>
      </c>
      <c r="AS289" s="78" t="b">
        <v>1</v>
      </c>
      <c r="AT289" s="78" t="s">
        <v>3154</v>
      </c>
      <c r="AU289" s="78">
        <v>105</v>
      </c>
      <c r="AV289" s="83" t="s">
        <v>3158</v>
      </c>
      <c r="AW289" s="78" t="b">
        <v>1</v>
      </c>
      <c r="AX289" s="78" t="s">
        <v>3300</v>
      </c>
      <c r="AY289" s="83" t="s">
        <v>3587</v>
      </c>
      <c r="AZ289" s="78" t="s">
        <v>65</v>
      </c>
      <c r="BA289" s="78" t="str">
        <f>REPLACE(INDEX(GroupVertices[Group],MATCH(Vertices[[#This Row],[Vertex]],GroupVertices[Vertex],0)),1,1,"")</f>
        <v>22</v>
      </c>
      <c r="BB289" s="48"/>
      <c r="BC289" s="48"/>
      <c r="BD289" s="48"/>
      <c r="BE289" s="48"/>
      <c r="BF289" s="48"/>
      <c r="BG289" s="48"/>
      <c r="BH289" s="48"/>
      <c r="BI289" s="48"/>
      <c r="BJ289" s="48"/>
      <c r="BK289" s="48"/>
      <c r="BL289" s="48"/>
      <c r="BM289" s="49"/>
      <c r="BN289" s="48"/>
      <c r="BO289" s="49"/>
      <c r="BP289" s="48"/>
      <c r="BQ289" s="49"/>
      <c r="BR289" s="48"/>
      <c r="BS289" s="49"/>
      <c r="BT289" s="48"/>
      <c r="BU289" s="2"/>
      <c r="BV289" s="3"/>
      <c r="BW289" s="3"/>
      <c r="BX289" s="3"/>
      <c r="BY289" s="3"/>
    </row>
    <row r="290" spans="1:77" ht="41.45" customHeight="1">
      <c r="A290" s="64" t="s">
        <v>520</v>
      </c>
      <c r="C290" s="65"/>
      <c r="D290" s="65" t="s">
        <v>64</v>
      </c>
      <c r="E290" s="66">
        <v>168.64274127054534</v>
      </c>
      <c r="F290" s="68">
        <v>99.98490303469212</v>
      </c>
      <c r="G290" s="100" t="s">
        <v>3287</v>
      </c>
      <c r="H290" s="65"/>
      <c r="I290" s="69" t="s">
        <v>520</v>
      </c>
      <c r="J290" s="70"/>
      <c r="K290" s="70"/>
      <c r="L290" s="69" t="s">
        <v>3904</v>
      </c>
      <c r="M290" s="73">
        <v>6.031315304938991</v>
      </c>
      <c r="N290" s="74">
        <v>5902.59375</v>
      </c>
      <c r="O290" s="74">
        <v>3364.369384765625</v>
      </c>
      <c r="P290" s="75"/>
      <c r="Q290" s="76"/>
      <c r="R290" s="76"/>
      <c r="S290" s="86"/>
      <c r="T290" s="48">
        <v>1</v>
      </c>
      <c r="U290" s="48">
        <v>0</v>
      </c>
      <c r="V290" s="49">
        <v>0</v>
      </c>
      <c r="W290" s="49">
        <v>0.333333</v>
      </c>
      <c r="X290" s="49">
        <v>0</v>
      </c>
      <c r="Y290" s="49">
        <v>0.770269</v>
      </c>
      <c r="Z290" s="49">
        <v>0</v>
      </c>
      <c r="AA290" s="49">
        <v>0</v>
      </c>
      <c r="AB290" s="71">
        <v>290</v>
      </c>
      <c r="AC290" s="71"/>
      <c r="AD290" s="72"/>
      <c r="AE290" s="78" t="s">
        <v>2188</v>
      </c>
      <c r="AF290" s="78">
        <v>1612</v>
      </c>
      <c r="AG290" s="78">
        <v>30131</v>
      </c>
      <c r="AH290" s="78">
        <v>129457</v>
      </c>
      <c r="AI290" s="78">
        <v>35187</v>
      </c>
      <c r="AJ290" s="78"/>
      <c r="AK290" s="78" t="s">
        <v>2471</v>
      </c>
      <c r="AL290" s="78" t="s">
        <v>2677</v>
      </c>
      <c r="AM290" s="83" t="s">
        <v>2872</v>
      </c>
      <c r="AN290" s="78"/>
      <c r="AO290" s="80">
        <v>40749.62394675926</v>
      </c>
      <c r="AP290" s="83" t="s">
        <v>3130</v>
      </c>
      <c r="AQ290" s="78" t="b">
        <v>0</v>
      </c>
      <c r="AR290" s="78" t="b">
        <v>0</v>
      </c>
      <c r="AS290" s="78" t="b">
        <v>1</v>
      </c>
      <c r="AT290" s="78" t="s">
        <v>1797</v>
      </c>
      <c r="AU290" s="78">
        <v>1294</v>
      </c>
      <c r="AV290" s="83" t="s">
        <v>3163</v>
      </c>
      <c r="AW290" s="78" t="b">
        <v>1</v>
      </c>
      <c r="AX290" s="78" t="s">
        <v>3300</v>
      </c>
      <c r="AY290" s="83" t="s">
        <v>3588</v>
      </c>
      <c r="AZ290" s="78" t="s">
        <v>65</v>
      </c>
      <c r="BA290" s="78" t="str">
        <f>REPLACE(INDEX(GroupVertices[Group],MATCH(Vertices[[#This Row],[Vertex]],GroupVertices[Vertex],0)),1,1,"")</f>
        <v>22</v>
      </c>
      <c r="BB290" s="48"/>
      <c r="BC290" s="48"/>
      <c r="BD290" s="48"/>
      <c r="BE290" s="48"/>
      <c r="BF290" s="48"/>
      <c r="BG290" s="48"/>
      <c r="BH290" s="48"/>
      <c r="BI290" s="48"/>
      <c r="BJ290" s="48"/>
      <c r="BK290" s="48"/>
      <c r="BL290" s="48"/>
      <c r="BM290" s="49"/>
      <c r="BN290" s="48"/>
      <c r="BO290" s="49"/>
      <c r="BP290" s="48"/>
      <c r="BQ290" s="49"/>
      <c r="BR290" s="48"/>
      <c r="BS290" s="49"/>
      <c r="BT290" s="48"/>
      <c r="BU290" s="2"/>
      <c r="BV290" s="3"/>
      <c r="BW290" s="3"/>
      <c r="BX290" s="3"/>
      <c r="BY290" s="3"/>
    </row>
    <row r="291" spans="1:77" ht="41.45" customHeight="1">
      <c r="A291" s="64" t="s">
        <v>415</v>
      </c>
      <c r="C291" s="65"/>
      <c r="D291" s="65" t="s">
        <v>64</v>
      </c>
      <c r="E291" s="66">
        <v>162.01212581380287</v>
      </c>
      <c r="F291" s="68">
        <v>99.99997244164979</v>
      </c>
      <c r="G291" s="100" t="s">
        <v>1062</v>
      </c>
      <c r="H291" s="65"/>
      <c r="I291" s="69" t="s">
        <v>415</v>
      </c>
      <c r="J291" s="70"/>
      <c r="K291" s="70"/>
      <c r="L291" s="69" t="s">
        <v>3905</v>
      </c>
      <c r="M291" s="73">
        <v>1.009184279514492</v>
      </c>
      <c r="N291" s="74">
        <v>3222.190673828125</v>
      </c>
      <c r="O291" s="74">
        <v>3847.0224609375</v>
      </c>
      <c r="P291" s="75"/>
      <c r="Q291" s="76"/>
      <c r="R291" s="76"/>
      <c r="S291" s="86"/>
      <c r="T291" s="48">
        <v>0</v>
      </c>
      <c r="U291" s="48">
        <v>2</v>
      </c>
      <c r="V291" s="49">
        <v>0</v>
      </c>
      <c r="W291" s="49">
        <v>0.083333</v>
      </c>
      <c r="X291" s="49">
        <v>0</v>
      </c>
      <c r="Y291" s="49">
        <v>0.648759</v>
      </c>
      <c r="Z291" s="49">
        <v>0.5</v>
      </c>
      <c r="AA291" s="49">
        <v>0</v>
      </c>
      <c r="AB291" s="71">
        <v>291</v>
      </c>
      <c r="AC291" s="71"/>
      <c r="AD291" s="72"/>
      <c r="AE291" s="78" t="s">
        <v>2189</v>
      </c>
      <c r="AF291" s="78">
        <v>155</v>
      </c>
      <c r="AG291" s="78">
        <v>56</v>
      </c>
      <c r="AH291" s="78">
        <v>18749</v>
      </c>
      <c r="AI291" s="78">
        <v>4606</v>
      </c>
      <c r="AJ291" s="78"/>
      <c r="AK291" s="78"/>
      <c r="AL291" s="78"/>
      <c r="AM291" s="78"/>
      <c r="AN291" s="78"/>
      <c r="AO291" s="80">
        <v>41033.56894675926</v>
      </c>
      <c r="AP291" s="78"/>
      <c r="AQ291" s="78" t="b">
        <v>1</v>
      </c>
      <c r="AR291" s="78" t="b">
        <v>1</v>
      </c>
      <c r="AS291" s="78" t="b">
        <v>0</v>
      </c>
      <c r="AT291" s="78" t="s">
        <v>1797</v>
      </c>
      <c r="AU291" s="78">
        <v>0</v>
      </c>
      <c r="AV291" s="83" t="s">
        <v>3158</v>
      </c>
      <c r="AW291" s="78" t="b">
        <v>0</v>
      </c>
      <c r="AX291" s="78" t="s">
        <v>3300</v>
      </c>
      <c r="AY291" s="83" t="s">
        <v>3589</v>
      </c>
      <c r="AZ291" s="78" t="s">
        <v>66</v>
      </c>
      <c r="BA291" s="78" t="str">
        <f>REPLACE(INDEX(GroupVertices[Group],MATCH(Vertices[[#This Row],[Vertex]],GroupVertices[Vertex],0)),1,1,"")</f>
        <v>4</v>
      </c>
      <c r="BB291" s="48"/>
      <c r="BC291" s="48"/>
      <c r="BD291" s="48"/>
      <c r="BE291" s="48"/>
      <c r="BF291" s="48"/>
      <c r="BG291" s="48"/>
      <c r="BH291" s="121" t="s">
        <v>4711</v>
      </c>
      <c r="BI291" s="121" t="s">
        <v>4711</v>
      </c>
      <c r="BJ291" s="121" t="s">
        <v>4901</v>
      </c>
      <c r="BK291" s="121" t="s">
        <v>4901</v>
      </c>
      <c r="BL291" s="121">
        <v>0</v>
      </c>
      <c r="BM291" s="124">
        <v>0</v>
      </c>
      <c r="BN291" s="121">
        <v>2</v>
      </c>
      <c r="BO291" s="124">
        <v>8.695652173913043</v>
      </c>
      <c r="BP291" s="121">
        <v>0</v>
      </c>
      <c r="BQ291" s="124">
        <v>0</v>
      </c>
      <c r="BR291" s="121">
        <v>21</v>
      </c>
      <c r="BS291" s="124">
        <v>91.30434782608695</v>
      </c>
      <c r="BT291" s="121">
        <v>23</v>
      </c>
      <c r="BU291" s="2"/>
      <c r="BV291" s="3"/>
      <c r="BW291" s="3"/>
      <c r="BX291" s="3"/>
      <c r="BY291" s="3"/>
    </row>
    <row r="292" spans="1:77" ht="41.45" customHeight="1">
      <c r="A292" s="64" t="s">
        <v>521</v>
      </c>
      <c r="C292" s="65"/>
      <c r="D292" s="65" t="s">
        <v>64</v>
      </c>
      <c r="E292" s="66">
        <v>190.29062594876797</v>
      </c>
      <c r="F292" s="68">
        <v>99.93570386364729</v>
      </c>
      <c r="G292" s="100" t="s">
        <v>3288</v>
      </c>
      <c r="H292" s="65"/>
      <c r="I292" s="69" t="s">
        <v>521</v>
      </c>
      <c r="J292" s="70"/>
      <c r="K292" s="70"/>
      <c r="L292" s="69" t="s">
        <v>3906</v>
      </c>
      <c r="M292" s="73">
        <v>22.427759041811196</v>
      </c>
      <c r="N292" s="74">
        <v>3503.79052734375</v>
      </c>
      <c r="O292" s="74">
        <v>3095.3447265625</v>
      </c>
      <c r="P292" s="75"/>
      <c r="Q292" s="76"/>
      <c r="R292" s="76"/>
      <c r="S292" s="86"/>
      <c r="T292" s="48">
        <v>7</v>
      </c>
      <c r="U292" s="48">
        <v>0</v>
      </c>
      <c r="V292" s="49">
        <v>15</v>
      </c>
      <c r="W292" s="49">
        <v>0.142857</v>
      </c>
      <c r="X292" s="49">
        <v>0</v>
      </c>
      <c r="Y292" s="49">
        <v>2.053716</v>
      </c>
      <c r="Z292" s="49">
        <v>0.14285714285714285</v>
      </c>
      <c r="AA292" s="49">
        <v>0</v>
      </c>
      <c r="AB292" s="71">
        <v>292</v>
      </c>
      <c r="AC292" s="71"/>
      <c r="AD292" s="72"/>
      <c r="AE292" s="78" t="s">
        <v>2190</v>
      </c>
      <c r="AF292" s="78">
        <v>1719</v>
      </c>
      <c r="AG292" s="78">
        <v>128321</v>
      </c>
      <c r="AH292" s="78">
        <v>3756</v>
      </c>
      <c r="AI292" s="78">
        <v>3079</v>
      </c>
      <c r="AJ292" s="78"/>
      <c r="AK292" s="78" t="s">
        <v>2472</v>
      </c>
      <c r="AL292" s="78" t="s">
        <v>2678</v>
      </c>
      <c r="AM292" s="83" t="s">
        <v>2873</v>
      </c>
      <c r="AN292" s="78"/>
      <c r="AO292" s="80">
        <v>41896.79981481482</v>
      </c>
      <c r="AP292" s="83" t="s">
        <v>3131</v>
      </c>
      <c r="AQ292" s="78" t="b">
        <v>0</v>
      </c>
      <c r="AR292" s="78" t="b">
        <v>0</v>
      </c>
      <c r="AS292" s="78" t="b">
        <v>1</v>
      </c>
      <c r="AT292" s="78" t="s">
        <v>1797</v>
      </c>
      <c r="AU292" s="78">
        <v>561</v>
      </c>
      <c r="AV292" s="83" t="s">
        <v>3158</v>
      </c>
      <c r="AW292" s="78" t="b">
        <v>1</v>
      </c>
      <c r="AX292" s="78" t="s">
        <v>3300</v>
      </c>
      <c r="AY292" s="83" t="s">
        <v>3590</v>
      </c>
      <c r="AZ292" s="78" t="s">
        <v>65</v>
      </c>
      <c r="BA292" s="78" t="str">
        <f>REPLACE(INDEX(GroupVertices[Group],MATCH(Vertices[[#This Row],[Vertex]],GroupVertices[Vertex],0)),1,1,"")</f>
        <v>4</v>
      </c>
      <c r="BB292" s="48"/>
      <c r="BC292" s="48"/>
      <c r="BD292" s="48"/>
      <c r="BE292" s="48"/>
      <c r="BF292" s="48"/>
      <c r="BG292" s="48"/>
      <c r="BH292" s="48"/>
      <c r="BI292" s="48"/>
      <c r="BJ292" s="48"/>
      <c r="BK292" s="48"/>
      <c r="BL292" s="48"/>
      <c r="BM292" s="49"/>
      <c r="BN292" s="48"/>
      <c r="BO292" s="49"/>
      <c r="BP292" s="48"/>
      <c r="BQ292" s="49"/>
      <c r="BR292" s="48"/>
      <c r="BS292" s="49"/>
      <c r="BT292" s="48"/>
      <c r="BU292" s="2"/>
      <c r="BV292" s="3"/>
      <c r="BW292" s="3"/>
      <c r="BX292" s="3"/>
      <c r="BY292" s="3"/>
    </row>
    <row r="293" spans="1:77" ht="41.45" customHeight="1">
      <c r="A293" s="64" t="s">
        <v>437</v>
      </c>
      <c r="C293" s="65"/>
      <c r="D293" s="65" t="s">
        <v>64</v>
      </c>
      <c r="E293" s="66">
        <v>164.54950746938553</v>
      </c>
      <c r="F293" s="68">
        <v>99.99420573160238</v>
      </c>
      <c r="G293" s="100" t="s">
        <v>1205</v>
      </c>
      <c r="H293" s="65"/>
      <c r="I293" s="69" t="s">
        <v>437</v>
      </c>
      <c r="J293" s="70"/>
      <c r="K293" s="70"/>
      <c r="L293" s="69" t="s">
        <v>3907</v>
      </c>
      <c r="M293" s="73">
        <v>2.9310365146470128</v>
      </c>
      <c r="N293" s="74">
        <v>3610.486572265625</v>
      </c>
      <c r="O293" s="74">
        <v>3315.8046875</v>
      </c>
      <c r="P293" s="75"/>
      <c r="Q293" s="76"/>
      <c r="R293" s="76"/>
      <c r="S293" s="86"/>
      <c r="T293" s="48">
        <v>6</v>
      </c>
      <c r="U293" s="48">
        <v>1</v>
      </c>
      <c r="V293" s="49">
        <v>15</v>
      </c>
      <c r="W293" s="49">
        <v>0.142857</v>
      </c>
      <c r="X293" s="49">
        <v>0</v>
      </c>
      <c r="Y293" s="49">
        <v>2.053716</v>
      </c>
      <c r="Z293" s="49">
        <v>0.14285714285714285</v>
      </c>
      <c r="AA293" s="49">
        <v>0</v>
      </c>
      <c r="AB293" s="71">
        <v>293</v>
      </c>
      <c r="AC293" s="71"/>
      <c r="AD293" s="72"/>
      <c r="AE293" s="78" t="s">
        <v>2191</v>
      </c>
      <c r="AF293" s="78">
        <v>3150</v>
      </c>
      <c r="AG293" s="78">
        <v>11565</v>
      </c>
      <c r="AH293" s="78">
        <v>6645</v>
      </c>
      <c r="AI293" s="78">
        <v>1062</v>
      </c>
      <c r="AJ293" s="78"/>
      <c r="AK293" s="78" t="s">
        <v>2473</v>
      </c>
      <c r="AL293" s="78" t="s">
        <v>1850</v>
      </c>
      <c r="AM293" s="83" t="s">
        <v>2874</v>
      </c>
      <c r="AN293" s="78"/>
      <c r="AO293" s="80">
        <v>41495.92863425926</v>
      </c>
      <c r="AP293" s="83" t="s">
        <v>3132</v>
      </c>
      <c r="AQ293" s="78" t="b">
        <v>0</v>
      </c>
      <c r="AR293" s="78" t="b">
        <v>0</v>
      </c>
      <c r="AS293" s="78" t="b">
        <v>1</v>
      </c>
      <c r="AT293" s="78" t="s">
        <v>1797</v>
      </c>
      <c r="AU293" s="78">
        <v>144</v>
      </c>
      <c r="AV293" s="83" t="s">
        <v>3158</v>
      </c>
      <c r="AW293" s="78" t="b">
        <v>0</v>
      </c>
      <c r="AX293" s="78" t="s">
        <v>3300</v>
      </c>
      <c r="AY293" s="83" t="s">
        <v>3591</v>
      </c>
      <c r="AZ293" s="78" t="s">
        <v>66</v>
      </c>
      <c r="BA293" s="78" t="str">
        <f>REPLACE(INDEX(GroupVertices[Group],MATCH(Vertices[[#This Row],[Vertex]],GroupVertices[Vertex],0)),1,1,"")</f>
        <v>4</v>
      </c>
      <c r="BB293" s="48" t="s">
        <v>851</v>
      </c>
      <c r="BC293" s="48" t="s">
        <v>851</v>
      </c>
      <c r="BD293" s="48" t="s">
        <v>856</v>
      </c>
      <c r="BE293" s="48" t="s">
        <v>856</v>
      </c>
      <c r="BF293" s="48"/>
      <c r="BG293" s="48"/>
      <c r="BH293" s="121" t="s">
        <v>4219</v>
      </c>
      <c r="BI293" s="121" t="s">
        <v>4219</v>
      </c>
      <c r="BJ293" s="121" t="s">
        <v>4344</v>
      </c>
      <c r="BK293" s="121" t="s">
        <v>4344</v>
      </c>
      <c r="BL293" s="121">
        <v>0</v>
      </c>
      <c r="BM293" s="124">
        <v>0</v>
      </c>
      <c r="BN293" s="121">
        <v>2</v>
      </c>
      <c r="BO293" s="124">
        <v>9.523809523809524</v>
      </c>
      <c r="BP293" s="121">
        <v>0</v>
      </c>
      <c r="BQ293" s="124">
        <v>0</v>
      </c>
      <c r="BR293" s="121">
        <v>19</v>
      </c>
      <c r="BS293" s="124">
        <v>90.47619047619048</v>
      </c>
      <c r="BT293" s="121">
        <v>21</v>
      </c>
      <c r="BU293" s="2"/>
      <c r="BV293" s="3"/>
      <c r="BW293" s="3"/>
      <c r="BX293" s="3"/>
      <c r="BY293" s="3"/>
    </row>
    <row r="294" spans="1:77" ht="41.45" customHeight="1">
      <c r="A294" s="64" t="s">
        <v>416</v>
      </c>
      <c r="C294" s="65"/>
      <c r="D294" s="65" t="s">
        <v>64</v>
      </c>
      <c r="E294" s="66">
        <v>162.0670226799285</v>
      </c>
      <c r="F294" s="68">
        <v>99.99984767748245</v>
      </c>
      <c r="G294" s="100" t="s">
        <v>1190</v>
      </c>
      <c r="H294" s="65"/>
      <c r="I294" s="69" t="s">
        <v>416</v>
      </c>
      <c r="J294" s="70"/>
      <c r="K294" s="70"/>
      <c r="L294" s="69" t="s">
        <v>3908</v>
      </c>
      <c r="M294" s="73">
        <v>1.0507640176801014</v>
      </c>
      <c r="N294" s="74">
        <v>389.3604736328125</v>
      </c>
      <c r="O294" s="74">
        <v>7407.8154296875</v>
      </c>
      <c r="P294" s="75"/>
      <c r="Q294" s="76"/>
      <c r="R294" s="76"/>
      <c r="S294" s="86"/>
      <c r="T294" s="48">
        <v>1</v>
      </c>
      <c r="U294" s="48">
        <v>1</v>
      </c>
      <c r="V294" s="49">
        <v>0</v>
      </c>
      <c r="W294" s="49">
        <v>0</v>
      </c>
      <c r="X294" s="49">
        <v>0</v>
      </c>
      <c r="Y294" s="49">
        <v>0.999998</v>
      </c>
      <c r="Z294" s="49">
        <v>0</v>
      </c>
      <c r="AA294" s="49" t="s">
        <v>5414</v>
      </c>
      <c r="AB294" s="71">
        <v>294</v>
      </c>
      <c r="AC294" s="71"/>
      <c r="AD294" s="72"/>
      <c r="AE294" s="78" t="s">
        <v>2192</v>
      </c>
      <c r="AF294" s="78">
        <v>163</v>
      </c>
      <c r="AG294" s="78">
        <v>305</v>
      </c>
      <c r="AH294" s="78">
        <v>4043</v>
      </c>
      <c r="AI294" s="78">
        <v>0</v>
      </c>
      <c r="AJ294" s="78"/>
      <c r="AK294" s="78" t="s">
        <v>2474</v>
      </c>
      <c r="AL294" s="78" t="s">
        <v>2679</v>
      </c>
      <c r="AM294" s="83" t="s">
        <v>2875</v>
      </c>
      <c r="AN294" s="78"/>
      <c r="AO294" s="80">
        <v>40117.578310185185</v>
      </c>
      <c r="AP294" s="83" t="s">
        <v>3133</v>
      </c>
      <c r="AQ294" s="78" t="b">
        <v>0</v>
      </c>
      <c r="AR294" s="78" t="b">
        <v>0</v>
      </c>
      <c r="AS294" s="78" t="b">
        <v>0</v>
      </c>
      <c r="AT294" s="78" t="s">
        <v>1797</v>
      </c>
      <c r="AU294" s="78">
        <v>1</v>
      </c>
      <c r="AV294" s="83" t="s">
        <v>3158</v>
      </c>
      <c r="AW294" s="78" t="b">
        <v>0</v>
      </c>
      <c r="AX294" s="78" t="s">
        <v>3300</v>
      </c>
      <c r="AY294" s="83" t="s">
        <v>3592</v>
      </c>
      <c r="AZ294" s="78" t="s">
        <v>66</v>
      </c>
      <c r="BA294" s="78" t="str">
        <f>REPLACE(INDEX(GroupVertices[Group],MATCH(Vertices[[#This Row],[Vertex]],GroupVertices[Vertex],0)),1,1,"")</f>
        <v>1</v>
      </c>
      <c r="BB294" s="48" t="s">
        <v>4516</v>
      </c>
      <c r="BC294" s="48" t="s">
        <v>4516</v>
      </c>
      <c r="BD294" s="48" t="s">
        <v>4526</v>
      </c>
      <c r="BE294" s="48" t="s">
        <v>4526</v>
      </c>
      <c r="BF294" s="48" t="s">
        <v>4534</v>
      </c>
      <c r="BG294" s="48" t="s">
        <v>4539</v>
      </c>
      <c r="BH294" s="121" t="s">
        <v>4712</v>
      </c>
      <c r="BI294" s="121" t="s">
        <v>4742</v>
      </c>
      <c r="BJ294" s="121" t="s">
        <v>4902</v>
      </c>
      <c r="BK294" s="121" t="s">
        <v>4902</v>
      </c>
      <c r="BL294" s="121">
        <v>2</v>
      </c>
      <c r="BM294" s="124">
        <v>3.225806451612903</v>
      </c>
      <c r="BN294" s="121">
        <v>2</v>
      </c>
      <c r="BO294" s="124">
        <v>3.225806451612903</v>
      </c>
      <c r="BP294" s="121">
        <v>0</v>
      </c>
      <c r="BQ294" s="124">
        <v>0</v>
      </c>
      <c r="BR294" s="121">
        <v>58</v>
      </c>
      <c r="BS294" s="124">
        <v>93.54838709677419</v>
      </c>
      <c r="BT294" s="121">
        <v>62</v>
      </c>
      <c r="BU294" s="2"/>
      <c r="BV294" s="3"/>
      <c r="BW294" s="3"/>
      <c r="BX294" s="3"/>
      <c r="BY294" s="3"/>
    </row>
    <row r="295" spans="1:77" ht="41.45" customHeight="1">
      <c r="A295" s="64" t="s">
        <v>417</v>
      </c>
      <c r="C295" s="65"/>
      <c r="D295" s="65" t="s">
        <v>64</v>
      </c>
      <c r="E295" s="66">
        <v>162.24692566289448</v>
      </c>
      <c r="F295" s="68">
        <v>99.99943881177747</v>
      </c>
      <c r="G295" s="100" t="s">
        <v>1191</v>
      </c>
      <c r="H295" s="65"/>
      <c r="I295" s="69" t="s">
        <v>417</v>
      </c>
      <c r="J295" s="70"/>
      <c r="K295" s="70"/>
      <c r="L295" s="69" t="s">
        <v>3909</v>
      </c>
      <c r="M295" s="73">
        <v>1.1870253282951102</v>
      </c>
      <c r="N295" s="74">
        <v>4002.19873046875</v>
      </c>
      <c r="O295" s="74">
        <v>3469.1611328125</v>
      </c>
      <c r="P295" s="75"/>
      <c r="Q295" s="76"/>
      <c r="R295" s="76"/>
      <c r="S295" s="86"/>
      <c r="T295" s="48">
        <v>0</v>
      </c>
      <c r="U295" s="48">
        <v>2</v>
      </c>
      <c r="V295" s="49">
        <v>0</v>
      </c>
      <c r="W295" s="49">
        <v>0.083333</v>
      </c>
      <c r="X295" s="49">
        <v>0</v>
      </c>
      <c r="Y295" s="49">
        <v>0.648759</v>
      </c>
      <c r="Z295" s="49">
        <v>0.5</v>
      </c>
      <c r="AA295" s="49">
        <v>0</v>
      </c>
      <c r="AB295" s="71">
        <v>295</v>
      </c>
      <c r="AC295" s="71"/>
      <c r="AD295" s="72"/>
      <c r="AE295" s="78" t="s">
        <v>2193</v>
      </c>
      <c r="AF295" s="78">
        <v>1835</v>
      </c>
      <c r="AG295" s="78">
        <v>1121</v>
      </c>
      <c r="AH295" s="78">
        <v>55933</v>
      </c>
      <c r="AI295" s="78">
        <v>50336</v>
      </c>
      <c r="AJ295" s="78"/>
      <c r="AK295" s="78" t="s">
        <v>2475</v>
      </c>
      <c r="AL295" s="78" t="s">
        <v>2680</v>
      </c>
      <c r="AM295" s="78"/>
      <c r="AN295" s="78"/>
      <c r="AO295" s="80">
        <v>40642.71511574074</v>
      </c>
      <c r="AP295" s="83" t="s">
        <v>3134</v>
      </c>
      <c r="AQ295" s="78" t="b">
        <v>1</v>
      </c>
      <c r="AR295" s="78" t="b">
        <v>0</v>
      </c>
      <c r="AS295" s="78" t="b">
        <v>0</v>
      </c>
      <c r="AT295" s="78" t="s">
        <v>1797</v>
      </c>
      <c r="AU295" s="78">
        <v>48</v>
      </c>
      <c r="AV295" s="83" t="s">
        <v>3158</v>
      </c>
      <c r="AW295" s="78" t="b">
        <v>0</v>
      </c>
      <c r="AX295" s="78" t="s">
        <v>3300</v>
      </c>
      <c r="AY295" s="83" t="s">
        <v>3593</v>
      </c>
      <c r="AZ295" s="78" t="s">
        <v>66</v>
      </c>
      <c r="BA295" s="78" t="str">
        <f>REPLACE(INDEX(GroupVertices[Group],MATCH(Vertices[[#This Row],[Vertex]],GroupVertices[Vertex],0)),1,1,"")</f>
        <v>4</v>
      </c>
      <c r="BB295" s="48"/>
      <c r="BC295" s="48"/>
      <c r="BD295" s="48"/>
      <c r="BE295" s="48"/>
      <c r="BF295" s="48"/>
      <c r="BG295" s="48"/>
      <c r="BH295" s="121" t="s">
        <v>4711</v>
      </c>
      <c r="BI295" s="121" t="s">
        <v>4711</v>
      </c>
      <c r="BJ295" s="121" t="s">
        <v>4901</v>
      </c>
      <c r="BK295" s="121" t="s">
        <v>4901</v>
      </c>
      <c r="BL295" s="121">
        <v>0</v>
      </c>
      <c r="BM295" s="124">
        <v>0</v>
      </c>
      <c r="BN295" s="121">
        <v>2</v>
      </c>
      <c r="BO295" s="124">
        <v>8.695652173913043</v>
      </c>
      <c r="BP295" s="121">
        <v>0</v>
      </c>
      <c r="BQ295" s="124">
        <v>0</v>
      </c>
      <c r="BR295" s="121">
        <v>21</v>
      </c>
      <c r="BS295" s="124">
        <v>91.30434782608695</v>
      </c>
      <c r="BT295" s="121">
        <v>23</v>
      </c>
      <c r="BU295" s="2"/>
      <c r="BV295" s="3"/>
      <c r="BW295" s="3"/>
      <c r="BX295" s="3"/>
      <c r="BY295" s="3"/>
    </row>
    <row r="296" spans="1:77" ht="41.45" customHeight="1">
      <c r="A296" s="64" t="s">
        <v>418</v>
      </c>
      <c r="C296" s="65"/>
      <c r="D296" s="65" t="s">
        <v>64</v>
      </c>
      <c r="E296" s="66">
        <v>162.07760520833827</v>
      </c>
      <c r="F296" s="68">
        <v>99.99982362655864</v>
      </c>
      <c r="G296" s="100" t="s">
        <v>1192</v>
      </c>
      <c r="H296" s="65"/>
      <c r="I296" s="69" t="s">
        <v>418</v>
      </c>
      <c r="J296" s="70"/>
      <c r="K296" s="70"/>
      <c r="L296" s="69" t="s">
        <v>3910</v>
      </c>
      <c r="M296" s="73">
        <v>1.0587793888927488</v>
      </c>
      <c r="N296" s="74">
        <v>3112.099365234375</v>
      </c>
      <c r="O296" s="74">
        <v>2941.931396484375</v>
      </c>
      <c r="P296" s="75"/>
      <c r="Q296" s="76"/>
      <c r="R296" s="76"/>
      <c r="S296" s="86"/>
      <c r="T296" s="48">
        <v>0</v>
      </c>
      <c r="U296" s="48">
        <v>2</v>
      </c>
      <c r="V296" s="49">
        <v>0</v>
      </c>
      <c r="W296" s="49">
        <v>0.083333</v>
      </c>
      <c r="X296" s="49">
        <v>0</v>
      </c>
      <c r="Y296" s="49">
        <v>0.648759</v>
      </c>
      <c r="Z296" s="49">
        <v>0.5</v>
      </c>
      <c r="AA296" s="49">
        <v>0</v>
      </c>
      <c r="AB296" s="71">
        <v>296</v>
      </c>
      <c r="AC296" s="71"/>
      <c r="AD296" s="72"/>
      <c r="AE296" s="78" t="s">
        <v>2194</v>
      </c>
      <c r="AF296" s="78">
        <v>792</v>
      </c>
      <c r="AG296" s="78">
        <v>353</v>
      </c>
      <c r="AH296" s="78">
        <v>5369</v>
      </c>
      <c r="AI296" s="78">
        <v>22963</v>
      </c>
      <c r="AJ296" s="78"/>
      <c r="AK296" s="78" t="s">
        <v>2476</v>
      </c>
      <c r="AL296" s="78"/>
      <c r="AM296" s="78"/>
      <c r="AN296" s="78"/>
      <c r="AO296" s="80">
        <v>40960.92864583333</v>
      </c>
      <c r="AP296" s="83" t="s">
        <v>3135</v>
      </c>
      <c r="AQ296" s="78" t="b">
        <v>1</v>
      </c>
      <c r="AR296" s="78" t="b">
        <v>0</v>
      </c>
      <c r="AS296" s="78" t="b">
        <v>1</v>
      </c>
      <c r="AT296" s="78" t="s">
        <v>1797</v>
      </c>
      <c r="AU296" s="78">
        <v>7</v>
      </c>
      <c r="AV296" s="83" t="s">
        <v>3158</v>
      </c>
      <c r="AW296" s="78" t="b">
        <v>0</v>
      </c>
      <c r="AX296" s="78" t="s">
        <v>3300</v>
      </c>
      <c r="AY296" s="83" t="s">
        <v>3594</v>
      </c>
      <c r="AZ296" s="78" t="s">
        <v>66</v>
      </c>
      <c r="BA296" s="78" t="str">
        <f>REPLACE(INDEX(GroupVertices[Group],MATCH(Vertices[[#This Row],[Vertex]],GroupVertices[Vertex],0)),1,1,"")</f>
        <v>4</v>
      </c>
      <c r="BB296" s="48"/>
      <c r="BC296" s="48"/>
      <c r="BD296" s="48"/>
      <c r="BE296" s="48"/>
      <c r="BF296" s="48"/>
      <c r="BG296" s="48"/>
      <c r="BH296" s="121" t="s">
        <v>4711</v>
      </c>
      <c r="BI296" s="121" t="s">
        <v>4711</v>
      </c>
      <c r="BJ296" s="121" t="s">
        <v>4901</v>
      </c>
      <c r="BK296" s="121" t="s">
        <v>4901</v>
      </c>
      <c r="BL296" s="121">
        <v>0</v>
      </c>
      <c r="BM296" s="124">
        <v>0</v>
      </c>
      <c r="BN296" s="121">
        <v>2</v>
      </c>
      <c r="BO296" s="124">
        <v>8.695652173913043</v>
      </c>
      <c r="BP296" s="121">
        <v>0</v>
      </c>
      <c r="BQ296" s="124">
        <v>0</v>
      </c>
      <c r="BR296" s="121">
        <v>21</v>
      </c>
      <c r="BS296" s="124">
        <v>91.30434782608695</v>
      </c>
      <c r="BT296" s="121">
        <v>23</v>
      </c>
      <c r="BU296" s="2"/>
      <c r="BV296" s="3"/>
      <c r="BW296" s="3"/>
      <c r="BX296" s="3"/>
      <c r="BY296" s="3"/>
    </row>
    <row r="297" spans="1:77" ht="41.45" customHeight="1">
      <c r="A297" s="64" t="s">
        <v>419</v>
      </c>
      <c r="C297" s="65"/>
      <c r="D297" s="65" t="s">
        <v>64</v>
      </c>
      <c r="E297" s="66">
        <v>162.24626425486886</v>
      </c>
      <c r="F297" s="68">
        <v>99.99944031496021</v>
      </c>
      <c r="G297" s="100" t="s">
        <v>1193</v>
      </c>
      <c r="H297" s="65"/>
      <c r="I297" s="69" t="s">
        <v>419</v>
      </c>
      <c r="J297" s="70"/>
      <c r="K297" s="70"/>
      <c r="L297" s="69" t="s">
        <v>3911</v>
      </c>
      <c r="M297" s="73">
        <v>1.1865243675943198</v>
      </c>
      <c r="N297" s="74">
        <v>6568.5439453125</v>
      </c>
      <c r="O297" s="74">
        <v>6666.97998046875</v>
      </c>
      <c r="P297" s="75"/>
      <c r="Q297" s="76"/>
      <c r="R297" s="76"/>
      <c r="S297" s="86"/>
      <c r="T297" s="48">
        <v>0</v>
      </c>
      <c r="U297" s="48">
        <v>1</v>
      </c>
      <c r="V297" s="49">
        <v>0</v>
      </c>
      <c r="W297" s="49">
        <v>0.333333</v>
      </c>
      <c r="X297" s="49">
        <v>0</v>
      </c>
      <c r="Y297" s="49">
        <v>0.638297</v>
      </c>
      <c r="Z297" s="49">
        <v>0</v>
      </c>
      <c r="AA297" s="49">
        <v>0</v>
      </c>
      <c r="AB297" s="71">
        <v>297</v>
      </c>
      <c r="AC297" s="71"/>
      <c r="AD297" s="72"/>
      <c r="AE297" s="78" t="s">
        <v>2195</v>
      </c>
      <c r="AF297" s="78">
        <v>1010</v>
      </c>
      <c r="AG297" s="78">
        <v>1118</v>
      </c>
      <c r="AH297" s="78">
        <v>14340</v>
      </c>
      <c r="AI297" s="78">
        <v>34030</v>
      </c>
      <c r="AJ297" s="78"/>
      <c r="AK297" s="78" t="s">
        <v>2477</v>
      </c>
      <c r="AL297" s="78" t="s">
        <v>2681</v>
      </c>
      <c r="AM297" s="78"/>
      <c r="AN297" s="78"/>
      <c r="AO297" s="80">
        <v>41220.220138888886</v>
      </c>
      <c r="AP297" s="83" t="s">
        <v>3136</v>
      </c>
      <c r="AQ297" s="78" t="b">
        <v>1</v>
      </c>
      <c r="AR297" s="78" t="b">
        <v>0</v>
      </c>
      <c r="AS297" s="78" t="b">
        <v>1</v>
      </c>
      <c r="AT297" s="78" t="s">
        <v>1797</v>
      </c>
      <c r="AU297" s="78">
        <v>18</v>
      </c>
      <c r="AV297" s="83" t="s">
        <v>3158</v>
      </c>
      <c r="AW297" s="78" t="b">
        <v>0</v>
      </c>
      <c r="AX297" s="78" t="s">
        <v>3300</v>
      </c>
      <c r="AY297" s="83" t="s">
        <v>3595</v>
      </c>
      <c r="AZ297" s="78" t="s">
        <v>66</v>
      </c>
      <c r="BA297" s="78" t="str">
        <f>REPLACE(INDEX(GroupVertices[Group],MATCH(Vertices[[#This Row],[Vertex]],GroupVertices[Vertex],0)),1,1,"")</f>
        <v>21</v>
      </c>
      <c r="BB297" s="48"/>
      <c r="BC297" s="48"/>
      <c r="BD297" s="48"/>
      <c r="BE297" s="48"/>
      <c r="BF297" s="48"/>
      <c r="BG297" s="48"/>
      <c r="BH297" s="121" t="s">
        <v>4713</v>
      </c>
      <c r="BI297" s="121" t="s">
        <v>4713</v>
      </c>
      <c r="BJ297" s="121" t="s">
        <v>4903</v>
      </c>
      <c r="BK297" s="121" t="s">
        <v>4903</v>
      </c>
      <c r="BL297" s="121">
        <v>1</v>
      </c>
      <c r="BM297" s="124">
        <v>4</v>
      </c>
      <c r="BN297" s="121">
        <v>1</v>
      </c>
      <c r="BO297" s="124">
        <v>4</v>
      </c>
      <c r="BP297" s="121">
        <v>0</v>
      </c>
      <c r="BQ297" s="124">
        <v>0</v>
      </c>
      <c r="BR297" s="121">
        <v>23</v>
      </c>
      <c r="BS297" s="124">
        <v>92</v>
      </c>
      <c r="BT297" s="121">
        <v>25</v>
      </c>
      <c r="BU297" s="2"/>
      <c r="BV297" s="3"/>
      <c r="BW297" s="3"/>
      <c r="BX297" s="3"/>
      <c r="BY297" s="3"/>
    </row>
    <row r="298" spans="1:77" ht="41.45" customHeight="1">
      <c r="A298" s="64" t="s">
        <v>423</v>
      </c>
      <c r="C298" s="65"/>
      <c r="D298" s="65" t="s">
        <v>64</v>
      </c>
      <c r="E298" s="66">
        <v>162.59659003910042</v>
      </c>
      <c r="F298" s="68">
        <v>99.99864412916949</v>
      </c>
      <c r="G298" s="100" t="s">
        <v>3289</v>
      </c>
      <c r="H298" s="65"/>
      <c r="I298" s="69" t="s">
        <v>423</v>
      </c>
      <c r="J298" s="70"/>
      <c r="K298" s="70"/>
      <c r="L298" s="69" t="s">
        <v>3912</v>
      </c>
      <c r="M298" s="73">
        <v>1.4518665521130072</v>
      </c>
      <c r="N298" s="74">
        <v>6828.4267578125</v>
      </c>
      <c r="O298" s="74">
        <v>6666.97998046875</v>
      </c>
      <c r="P298" s="75"/>
      <c r="Q298" s="76"/>
      <c r="R298" s="76"/>
      <c r="S298" s="86"/>
      <c r="T298" s="48">
        <v>3</v>
      </c>
      <c r="U298" s="48">
        <v>1</v>
      </c>
      <c r="V298" s="49">
        <v>2</v>
      </c>
      <c r="W298" s="49">
        <v>0.5</v>
      </c>
      <c r="X298" s="49">
        <v>0</v>
      </c>
      <c r="Y298" s="49">
        <v>1.723401</v>
      </c>
      <c r="Z298" s="49">
        <v>0</v>
      </c>
      <c r="AA298" s="49">
        <v>0</v>
      </c>
      <c r="AB298" s="71">
        <v>298</v>
      </c>
      <c r="AC298" s="71"/>
      <c r="AD298" s="72"/>
      <c r="AE298" s="78" t="s">
        <v>2196</v>
      </c>
      <c r="AF298" s="78">
        <v>83</v>
      </c>
      <c r="AG298" s="78">
        <v>2707</v>
      </c>
      <c r="AH298" s="78">
        <v>3008</v>
      </c>
      <c r="AI298" s="78">
        <v>1573</v>
      </c>
      <c r="AJ298" s="78"/>
      <c r="AK298" s="78" t="s">
        <v>2478</v>
      </c>
      <c r="AL298" s="78" t="s">
        <v>2682</v>
      </c>
      <c r="AM298" s="78"/>
      <c r="AN298" s="78"/>
      <c r="AO298" s="80">
        <v>42494.77947916667</v>
      </c>
      <c r="AP298" s="83" t="s">
        <v>3137</v>
      </c>
      <c r="AQ298" s="78" t="b">
        <v>0</v>
      </c>
      <c r="AR298" s="78" t="b">
        <v>0</v>
      </c>
      <c r="AS298" s="78" t="b">
        <v>1</v>
      </c>
      <c r="AT298" s="78" t="s">
        <v>1797</v>
      </c>
      <c r="AU298" s="78">
        <v>7</v>
      </c>
      <c r="AV298" s="83" t="s">
        <v>3158</v>
      </c>
      <c r="AW298" s="78" t="b">
        <v>0</v>
      </c>
      <c r="AX298" s="78" t="s">
        <v>3300</v>
      </c>
      <c r="AY298" s="83" t="s">
        <v>3596</v>
      </c>
      <c r="AZ298" s="78" t="s">
        <v>66</v>
      </c>
      <c r="BA298" s="78" t="str">
        <f>REPLACE(INDEX(GroupVertices[Group],MATCH(Vertices[[#This Row],[Vertex]],GroupVertices[Vertex],0)),1,1,"")</f>
        <v>21</v>
      </c>
      <c r="BB298" s="48"/>
      <c r="BC298" s="48"/>
      <c r="BD298" s="48"/>
      <c r="BE298" s="48"/>
      <c r="BF298" s="48" t="s">
        <v>965</v>
      </c>
      <c r="BG298" s="48" t="s">
        <v>965</v>
      </c>
      <c r="BH298" s="121" t="s">
        <v>4714</v>
      </c>
      <c r="BI298" s="121" t="s">
        <v>4714</v>
      </c>
      <c r="BJ298" s="121" t="s">
        <v>4904</v>
      </c>
      <c r="BK298" s="121" t="s">
        <v>4904</v>
      </c>
      <c r="BL298" s="121">
        <v>3</v>
      </c>
      <c r="BM298" s="124">
        <v>8.333333333333334</v>
      </c>
      <c r="BN298" s="121">
        <v>2</v>
      </c>
      <c r="BO298" s="124">
        <v>5.555555555555555</v>
      </c>
      <c r="BP298" s="121">
        <v>0</v>
      </c>
      <c r="BQ298" s="124">
        <v>0</v>
      </c>
      <c r="BR298" s="121">
        <v>31</v>
      </c>
      <c r="BS298" s="124">
        <v>86.11111111111111</v>
      </c>
      <c r="BT298" s="121">
        <v>36</v>
      </c>
      <c r="BU298" s="2"/>
      <c r="BV298" s="3"/>
      <c r="BW298" s="3"/>
      <c r="BX298" s="3"/>
      <c r="BY298" s="3"/>
    </row>
    <row r="299" spans="1:77" ht="41.45" customHeight="1">
      <c r="A299" s="64" t="s">
        <v>420</v>
      </c>
      <c r="C299" s="65"/>
      <c r="D299" s="65" t="s">
        <v>64</v>
      </c>
      <c r="E299" s="66">
        <v>162.02248787287076</v>
      </c>
      <c r="F299" s="68">
        <v>99.99994889178687</v>
      </c>
      <c r="G299" s="100" t="s">
        <v>1194</v>
      </c>
      <c r="H299" s="65"/>
      <c r="I299" s="69" t="s">
        <v>420</v>
      </c>
      <c r="J299" s="70"/>
      <c r="K299" s="70"/>
      <c r="L299" s="69" t="s">
        <v>3913</v>
      </c>
      <c r="M299" s="73">
        <v>1.017032663826876</v>
      </c>
      <c r="N299" s="74">
        <v>2722.739013671875</v>
      </c>
      <c r="O299" s="74">
        <v>8686.83203125</v>
      </c>
      <c r="P299" s="75"/>
      <c r="Q299" s="76"/>
      <c r="R299" s="76"/>
      <c r="S299" s="86"/>
      <c r="T299" s="48">
        <v>1</v>
      </c>
      <c r="U299" s="48">
        <v>1</v>
      </c>
      <c r="V299" s="49">
        <v>0</v>
      </c>
      <c r="W299" s="49">
        <v>0</v>
      </c>
      <c r="X299" s="49">
        <v>0</v>
      </c>
      <c r="Y299" s="49">
        <v>0.999998</v>
      </c>
      <c r="Z299" s="49">
        <v>0</v>
      </c>
      <c r="AA299" s="49" t="s">
        <v>5414</v>
      </c>
      <c r="AB299" s="71">
        <v>299</v>
      </c>
      <c r="AC299" s="71"/>
      <c r="AD299" s="72"/>
      <c r="AE299" s="78" t="s">
        <v>2197</v>
      </c>
      <c r="AF299" s="78">
        <v>150</v>
      </c>
      <c r="AG299" s="78">
        <v>103</v>
      </c>
      <c r="AH299" s="78">
        <v>369</v>
      </c>
      <c r="AI299" s="78">
        <v>70</v>
      </c>
      <c r="AJ299" s="78"/>
      <c r="AK299" s="78"/>
      <c r="AL299" s="78"/>
      <c r="AM299" s="78"/>
      <c r="AN299" s="78"/>
      <c r="AO299" s="80">
        <v>42206.82144675926</v>
      </c>
      <c r="AP299" s="83" t="s">
        <v>3138</v>
      </c>
      <c r="AQ299" s="78" t="b">
        <v>0</v>
      </c>
      <c r="AR299" s="78" t="b">
        <v>0</v>
      </c>
      <c r="AS299" s="78" t="b">
        <v>0</v>
      </c>
      <c r="AT299" s="78" t="s">
        <v>1797</v>
      </c>
      <c r="AU299" s="78">
        <v>0</v>
      </c>
      <c r="AV299" s="83" t="s">
        <v>3158</v>
      </c>
      <c r="AW299" s="78" t="b">
        <v>0</v>
      </c>
      <c r="AX299" s="78" t="s">
        <v>3300</v>
      </c>
      <c r="AY299" s="83" t="s">
        <v>3597</v>
      </c>
      <c r="AZ299" s="78" t="s">
        <v>66</v>
      </c>
      <c r="BA299" s="78" t="str">
        <f>REPLACE(INDEX(GroupVertices[Group],MATCH(Vertices[[#This Row],[Vertex]],GroupVertices[Vertex],0)),1,1,"")</f>
        <v>1</v>
      </c>
      <c r="BB299" s="48" t="s">
        <v>4517</v>
      </c>
      <c r="BC299" s="48" t="s">
        <v>4517</v>
      </c>
      <c r="BD299" s="48" t="s">
        <v>4527</v>
      </c>
      <c r="BE299" s="48" t="s">
        <v>4527</v>
      </c>
      <c r="BF299" s="48" t="s">
        <v>934</v>
      </c>
      <c r="BG299" s="48" t="s">
        <v>934</v>
      </c>
      <c r="BH299" s="121" t="s">
        <v>4715</v>
      </c>
      <c r="BI299" s="121" t="s">
        <v>4743</v>
      </c>
      <c r="BJ299" s="121" t="s">
        <v>4905</v>
      </c>
      <c r="BK299" s="121" t="s">
        <v>4927</v>
      </c>
      <c r="BL299" s="121">
        <v>1</v>
      </c>
      <c r="BM299" s="124">
        <v>1.8518518518518519</v>
      </c>
      <c r="BN299" s="121">
        <v>3</v>
      </c>
      <c r="BO299" s="124">
        <v>5.555555555555555</v>
      </c>
      <c r="BP299" s="121">
        <v>0</v>
      </c>
      <c r="BQ299" s="124">
        <v>0</v>
      </c>
      <c r="BR299" s="121">
        <v>50</v>
      </c>
      <c r="BS299" s="124">
        <v>92.5925925925926</v>
      </c>
      <c r="BT299" s="121">
        <v>54</v>
      </c>
      <c r="BU299" s="2"/>
      <c r="BV299" s="3"/>
      <c r="BW299" s="3"/>
      <c r="BX299" s="3"/>
      <c r="BY299" s="3"/>
    </row>
    <row r="300" spans="1:77" ht="41.45" customHeight="1">
      <c r="A300" s="64" t="s">
        <v>421</v>
      </c>
      <c r="C300" s="65"/>
      <c r="D300" s="65" t="s">
        <v>64</v>
      </c>
      <c r="E300" s="66">
        <v>162.01344862985408</v>
      </c>
      <c r="F300" s="68">
        <v>99.99996943528431</v>
      </c>
      <c r="G300" s="100" t="s">
        <v>1195</v>
      </c>
      <c r="H300" s="65"/>
      <c r="I300" s="69" t="s">
        <v>421</v>
      </c>
      <c r="J300" s="70"/>
      <c r="K300" s="70"/>
      <c r="L300" s="69" t="s">
        <v>3914</v>
      </c>
      <c r="M300" s="73">
        <v>1.010186200916073</v>
      </c>
      <c r="N300" s="74">
        <v>3457.70068359375</v>
      </c>
      <c r="O300" s="74">
        <v>2282.124755859375</v>
      </c>
      <c r="P300" s="75"/>
      <c r="Q300" s="76"/>
      <c r="R300" s="76"/>
      <c r="S300" s="86"/>
      <c r="T300" s="48">
        <v>0</v>
      </c>
      <c r="U300" s="48">
        <v>2</v>
      </c>
      <c r="V300" s="49">
        <v>0</v>
      </c>
      <c r="W300" s="49">
        <v>0.083333</v>
      </c>
      <c r="X300" s="49">
        <v>0</v>
      </c>
      <c r="Y300" s="49">
        <v>0.648759</v>
      </c>
      <c r="Z300" s="49">
        <v>0.5</v>
      </c>
      <c r="AA300" s="49">
        <v>0</v>
      </c>
      <c r="AB300" s="71">
        <v>300</v>
      </c>
      <c r="AC300" s="71"/>
      <c r="AD300" s="72"/>
      <c r="AE300" s="78" t="s">
        <v>2198</v>
      </c>
      <c r="AF300" s="78">
        <v>71</v>
      </c>
      <c r="AG300" s="78">
        <v>62</v>
      </c>
      <c r="AH300" s="78">
        <v>310</v>
      </c>
      <c r="AI300" s="78">
        <v>763</v>
      </c>
      <c r="AJ300" s="78"/>
      <c r="AK300" s="78" t="s">
        <v>2479</v>
      </c>
      <c r="AL300" s="78" t="s">
        <v>2683</v>
      </c>
      <c r="AM300" s="78"/>
      <c r="AN300" s="78"/>
      <c r="AO300" s="80">
        <v>42939.65144675926</v>
      </c>
      <c r="AP300" s="78"/>
      <c r="AQ300" s="78" t="b">
        <v>1</v>
      </c>
      <c r="AR300" s="78" t="b">
        <v>0</v>
      </c>
      <c r="AS300" s="78" t="b">
        <v>0</v>
      </c>
      <c r="AT300" s="78" t="s">
        <v>1797</v>
      </c>
      <c r="AU300" s="78">
        <v>0</v>
      </c>
      <c r="AV300" s="78"/>
      <c r="AW300" s="78" t="b">
        <v>0</v>
      </c>
      <c r="AX300" s="78" t="s">
        <v>3300</v>
      </c>
      <c r="AY300" s="83" t="s">
        <v>3598</v>
      </c>
      <c r="AZ300" s="78" t="s">
        <v>66</v>
      </c>
      <c r="BA300" s="78" t="str">
        <f>REPLACE(INDEX(GroupVertices[Group],MATCH(Vertices[[#This Row],[Vertex]],GroupVertices[Vertex],0)),1,1,"")</f>
        <v>4</v>
      </c>
      <c r="BB300" s="48"/>
      <c r="BC300" s="48"/>
      <c r="BD300" s="48"/>
      <c r="BE300" s="48"/>
      <c r="BF300" s="48"/>
      <c r="BG300" s="48"/>
      <c r="BH300" s="121" t="s">
        <v>4711</v>
      </c>
      <c r="BI300" s="121" t="s">
        <v>4711</v>
      </c>
      <c r="BJ300" s="121" t="s">
        <v>4901</v>
      </c>
      <c r="BK300" s="121" t="s">
        <v>4901</v>
      </c>
      <c r="BL300" s="121">
        <v>0</v>
      </c>
      <c r="BM300" s="124">
        <v>0</v>
      </c>
      <c r="BN300" s="121">
        <v>2</v>
      </c>
      <c r="BO300" s="124">
        <v>8.695652173913043</v>
      </c>
      <c r="BP300" s="121">
        <v>0</v>
      </c>
      <c r="BQ300" s="124">
        <v>0</v>
      </c>
      <c r="BR300" s="121">
        <v>21</v>
      </c>
      <c r="BS300" s="124">
        <v>91.30434782608695</v>
      </c>
      <c r="BT300" s="121">
        <v>23</v>
      </c>
      <c r="BU300" s="2"/>
      <c r="BV300" s="3"/>
      <c r="BW300" s="3"/>
      <c r="BX300" s="3"/>
      <c r="BY300" s="3"/>
    </row>
    <row r="301" spans="1:77" ht="41.45" customHeight="1">
      <c r="A301" s="64" t="s">
        <v>422</v>
      </c>
      <c r="C301" s="65"/>
      <c r="D301" s="65" t="s">
        <v>64</v>
      </c>
      <c r="E301" s="66">
        <v>162.0079368963073</v>
      </c>
      <c r="F301" s="68">
        <v>99.99998196180714</v>
      </c>
      <c r="G301" s="100" t="s">
        <v>1196</v>
      </c>
      <c r="H301" s="65"/>
      <c r="I301" s="69" t="s">
        <v>422</v>
      </c>
      <c r="J301" s="70"/>
      <c r="K301" s="70"/>
      <c r="L301" s="69" t="s">
        <v>3915</v>
      </c>
      <c r="M301" s="73">
        <v>1.0060115284094857</v>
      </c>
      <c r="N301" s="74">
        <v>3656.622802734375</v>
      </c>
      <c r="O301" s="74">
        <v>4128.9990234375</v>
      </c>
      <c r="P301" s="75"/>
      <c r="Q301" s="76"/>
      <c r="R301" s="76"/>
      <c r="S301" s="86"/>
      <c r="T301" s="48">
        <v>0</v>
      </c>
      <c r="U301" s="48">
        <v>2</v>
      </c>
      <c r="V301" s="49">
        <v>0</v>
      </c>
      <c r="W301" s="49">
        <v>0.083333</v>
      </c>
      <c r="X301" s="49">
        <v>0</v>
      </c>
      <c r="Y301" s="49">
        <v>0.648759</v>
      </c>
      <c r="Z301" s="49">
        <v>0.5</v>
      </c>
      <c r="AA301" s="49">
        <v>0</v>
      </c>
      <c r="AB301" s="71">
        <v>301</v>
      </c>
      <c r="AC301" s="71"/>
      <c r="AD301" s="72"/>
      <c r="AE301" s="78" t="s">
        <v>2199</v>
      </c>
      <c r="AF301" s="78">
        <v>189</v>
      </c>
      <c r="AG301" s="78">
        <v>37</v>
      </c>
      <c r="AH301" s="78">
        <v>7097</v>
      </c>
      <c r="AI301" s="78">
        <v>7637</v>
      </c>
      <c r="AJ301" s="78"/>
      <c r="AK301" s="78" t="s">
        <v>2480</v>
      </c>
      <c r="AL301" s="78" t="s">
        <v>1850</v>
      </c>
      <c r="AM301" s="78"/>
      <c r="AN301" s="78"/>
      <c r="AO301" s="80">
        <v>39875.824895833335</v>
      </c>
      <c r="AP301" s="83" t="s">
        <v>3139</v>
      </c>
      <c r="AQ301" s="78" t="b">
        <v>1</v>
      </c>
      <c r="AR301" s="78" t="b">
        <v>0</v>
      </c>
      <c r="AS301" s="78" t="b">
        <v>1</v>
      </c>
      <c r="AT301" s="78" t="s">
        <v>1797</v>
      </c>
      <c r="AU301" s="78">
        <v>7</v>
      </c>
      <c r="AV301" s="83" t="s">
        <v>3158</v>
      </c>
      <c r="AW301" s="78" t="b">
        <v>0</v>
      </c>
      <c r="AX301" s="78" t="s">
        <v>3300</v>
      </c>
      <c r="AY301" s="83" t="s">
        <v>3599</v>
      </c>
      <c r="AZ301" s="78" t="s">
        <v>66</v>
      </c>
      <c r="BA301" s="78" t="str">
        <f>REPLACE(INDEX(GroupVertices[Group],MATCH(Vertices[[#This Row],[Vertex]],GroupVertices[Vertex],0)),1,1,"")</f>
        <v>4</v>
      </c>
      <c r="BB301" s="48"/>
      <c r="BC301" s="48"/>
      <c r="BD301" s="48"/>
      <c r="BE301" s="48"/>
      <c r="BF301" s="48"/>
      <c r="BG301" s="48"/>
      <c r="BH301" s="121" t="s">
        <v>4711</v>
      </c>
      <c r="BI301" s="121" t="s">
        <v>4711</v>
      </c>
      <c r="BJ301" s="121" t="s">
        <v>4901</v>
      </c>
      <c r="BK301" s="121" t="s">
        <v>4901</v>
      </c>
      <c r="BL301" s="121">
        <v>0</v>
      </c>
      <c r="BM301" s="124">
        <v>0</v>
      </c>
      <c r="BN301" s="121">
        <v>2</v>
      </c>
      <c r="BO301" s="124">
        <v>8.695652173913043</v>
      </c>
      <c r="BP301" s="121">
        <v>0</v>
      </c>
      <c r="BQ301" s="124">
        <v>0</v>
      </c>
      <c r="BR301" s="121">
        <v>21</v>
      </c>
      <c r="BS301" s="124">
        <v>91.30434782608695</v>
      </c>
      <c r="BT301" s="121">
        <v>23</v>
      </c>
      <c r="BU301" s="2"/>
      <c r="BV301" s="3"/>
      <c r="BW301" s="3"/>
      <c r="BX301" s="3"/>
      <c r="BY301" s="3"/>
    </row>
    <row r="302" spans="1:77" ht="41.45" customHeight="1">
      <c r="A302" s="64" t="s">
        <v>424</v>
      </c>
      <c r="C302" s="65"/>
      <c r="D302" s="65" t="s">
        <v>64</v>
      </c>
      <c r="E302" s="66">
        <v>162.79016212126234</v>
      </c>
      <c r="F302" s="68">
        <v>99.9982041976879</v>
      </c>
      <c r="G302" s="100" t="s">
        <v>1197</v>
      </c>
      <c r="H302" s="65"/>
      <c r="I302" s="69" t="s">
        <v>424</v>
      </c>
      <c r="J302" s="70"/>
      <c r="K302" s="70"/>
      <c r="L302" s="69" t="s">
        <v>3916</v>
      </c>
      <c r="M302" s="73">
        <v>1.5984810505443525</v>
      </c>
      <c r="N302" s="74">
        <v>6568.5439453125</v>
      </c>
      <c r="O302" s="74">
        <v>6214.08447265625</v>
      </c>
      <c r="P302" s="75"/>
      <c r="Q302" s="76"/>
      <c r="R302" s="76"/>
      <c r="S302" s="86"/>
      <c r="T302" s="48">
        <v>0</v>
      </c>
      <c r="U302" s="48">
        <v>1</v>
      </c>
      <c r="V302" s="49">
        <v>0</v>
      </c>
      <c r="W302" s="49">
        <v>0.333333</v>
      </c>
      <c r="X302" s="49">
        <v>0</v>
      </c>
      <c r="Y302" s="49">
        <v>0.638297</v>
      </c>
      <c r="Z302" s="49">
        <v>0</v>
      </c>
      <c r="AA302" s="49">
        <v>0</v>
      </c>
      <c r="AB302" s="71">
        <v>302</v>
      </c>
      <c r="AC302" s="71"/>
      <c r="AD302" s="72"/>
      <c r="AE302" s="78" t="s">
        <v>2200</v>
      </c>
      <c r="AF302" s="78">
        <v>4961</v>
      </c>
      <c r="AG302" s="78">
        <v>3585</v>
      </c>
      <c r="AH302" s="78">
        <v>13835</v>
      </c>
      <c r="AI302" s="78">
        <v>17145</v>
      </c>
      <c r="AJ302" s="78"/>
      <c r="AK302" s="78" t="s">
        <v>2481</v>
      </c>
      <c r="AL302" s="78" t="s">
        <v>2684</v>
      </c>
      <c r="AM302" s="78"/>
      <c r="AN302" s="78"/>
      <c r="AO302" s="80">
        <v>41010.09166666667</v>
      </c>
      <c r="AP302" s="83" t="s">
        <v>3140</v>
      </c>
      <c r="AQ302" s="78" t="b">
        <v>0</v>
      </c>
      <c r="AR302" s="78" t="b">
        <v>0</v>
      </c>
      <c r="AS302" s="78" t="b">
        <v>1</v>
      </c>
      <c r="AT302" s="78" t="s">
        <v>1797</v>
      </c>
      <c r="AU302" s="78">
        <v>73</v>
      </c>
      <c r="AV302" s="83" t="s">
        <v>3158</v>
      </c>
      <c r="AW302" s="78" t="b">
        <v>0</v>
      </c>
      <c r="AX302" s="78" t="s">
        <v>3300</v>
      </c>
      <c r="AY302" s="83" t="s">
        <v>3600</v>
      </c>
      <c r="AZ302" s="78" t="s">
        <v>66</v>
      </c>
      <c r="BA302" s="78" t="str">
        <f>REPLACE(INDEX(GroupVertices[Group],MATCH(Vertices[[#This Row],[Vertex]],GroupVertices[Vertex],0)),1,1,"")</f>
        <v>21</v>
      </c>
      <c r="BB302" s="48"/>
      <c r="BC302" s="48"/>
      <c r="BD302" s="48"/>
      <c r="BE302" s="48"/>
      <c r="BF302" s="48"/>
      <c r="BG302" s="48"/>
      <c r="BH302" s="121" t="s">
        <v>4713</v>
      </c>
      <c r="BI302" s="121" t="s">
        <v>4713</v>
      </c>
      <c r="BJ302" s="121" t="s">
        <v>4903</v>
      </c>
      <c r="BK302" s="121" t="s">
        <v>4903</v>
      </c>
      <c r="BL302" s="121">
        <v>1</v>
      </c>
      <c r="BM302" s="124">
        <v>4</v>
      </c>
      <c r="BN302" s="121">
        <v>1</v>
      </c>
      <c r="BO302" s="124">
        <v>4</v>
      </c>
      <c r="BP302" s="121">
        <v>0</v>
      </c>
      <c r="BQ302" s="124">
        <v>0</v>
      </c>
      <c r="BR302" s="121">
        <v>23</v>
      </c>
      <c r="BS302" s="124">
        <v>92</v>
      </c>
      <c r="BT302" s="121">
        <v>25</v>
      </c>
      <c r="BU302" s="2"/>
      <c r="BV302" s="3"/>
      <c r="BW302" s="3"/>
      <c r="BX302" s="3"/>
      <c r="BY302" s="3"/>
    </row>
    <row r="303" spans="1:77" ht="41.45" customHeight="1">
      <c r="A303" s="64" t="s">
        <v>425</v>
      </c>
      <c r="C303" s="65"/>
      <c r="D303" s="65" t="s">
        <v>64</v>
      </c>
      <c r="E303" s="66">
        <v>162.00066140802562</v>
      </c>
      <c r="F303" s="68">
        <v>99.99999849681726</v>
      </c>
      <c r="G303" s="100" t="s">
        <v>1198</v>
      </c>
      <c r="H303" s="65"/>
      <c r="I303" s="69" t="s">
        <v>425</v>
      </c>
      <c r="J303" s="70"/>
      <c r="K303" s="70"/>
      <c r="L303" s="69" t="s">
        <v>3917</v>
      </c>
      <c r="M303" s="73">
        <v>1.0005009607007904</v>
      </c>
      <c r="N303" s="74">
        <v>7159.77783203125</v>
      </c>
      <c r="O303" s="74">
        <v>9338.8359375</v>
      </c>
      <c r="P303" s="75"/>
      <c r="Q303" s="76"/>
      <c r="R303" s="76"/>
      <c r="S303" s="86"/>
      <c r="T303" s="48">
        <v>0</v>
      </c>
      <c r="U303" s="48">
        <v>4</v>
      </c>
      <c r="V303" s="49">
        <v>12</v>
      </c>
      <c r="W303" s="49">
        <v>0.25</v>
      </c>
      <c r="X303" s="49">
        <v>0</v>
      </c>
      <c r="Y303" s="49">
        <v>2.378375</v>
      </c>
      <c r="Z303" s="49">
        <v>0</v>
      </c>
      <c r="AA303" s="49">
        <v>0</v>
      </c>
      <c r="AB303" s="71">
        <v>303</v>
      </c>
      <c r="AC303" s="71"/>
      <c r="AD303" s="72"/>
      <c r="AE303" s="78" t="s">
        <v>2201</v>
      </c>
      <c r="AF303" s="78">
        <v>122</v>
      </c>
      <c r="AG303" s="78">
        <v>4</v>
      </c>
      <c r="AH303" s="78">
        <v>119</v>
      </c>
      <c r="AI303" s="78">
        <v>659</v>
      </c>
      <c r="AJ303" s="78"/>
      <c r="AK303" s="78"/>
      <c r="AL303" s="78" t="s">
        <v>2685</v>
      </c>
      <c r="AM303" s="78"/>
      <c r="AN303" s="78"/>
      <c r="AO303" s="80">
        <v>43293.25927083333</v>
      </c>
      <c r="AP303" s="78"/>
      <c r="AQ303" s="78" t="b">
        <v>1</v>
      </c>
      <c r="AR303" s="78" t="b">
        <v>0</v>
      </c>
      <c r="AS303" s="78" t="b">
        <v>0</v>
      </c>
      <c r="AT303" s="78" t="s">
        <v>1797</v>
      </c>
      <c r="AU303" s="78">
        <v>0</v>
      </c>
      <c r="AV303" s="78"/>
      <c r="AW303" s="78" t="b">
        <v>0</v>
      </c>
      <c r="AX303" s="78" t="s">
        <v>3300</v>
      </c>
      <c r="AY303" s="83" t="s">
        <v>3601</v>
      </c>
      <c r="AZ303" s="78" t="s">
        <v>66</v>
      </c>
      <c r="BA303" s="78" t="str">
        <f>REPLACE(INDEX(GroupVertices[Group],MATCH(Vertices[[#This Row],[Vertex]],GroupVertices[Vertex],0)),1,1,"")</f>
        <v>12</v>
      </c>
      <c r="BB303" s="48"/>
      <c r="BC303" s="48"/>
      <c r="BD303" s="48"/>
      <c r="BE303" s="48"/>
      <c r="BF303" s="48"/>
      <c r="BG303" s="48"/>
      <c r="BH303" s="121" t="s">
        <v>4716</v>
      </c>
      <c r="BI303" s="121" t="s">
        <v>4716</v>
      </c>
      <c r="BJ303" s="121" t="s">
        <v>4906</v>
      </c>
      <c r="BK303" s="121" t="s">
        <v>4906</v>
      </c>
      <c r="BL303" s="121">
        <v>0</v>
      </c>
      <c r="BM303" s="124">
        <v>0</v>
      </c>
      <c r="BN303" s="121">
        <v>4</v>
      </c>
      <c r="BO303" s="124">
        <v>10.81081081081081</v>
      </c>
      <c r="BP303" s="121">
        <v>0</v>
      </c>
      <c r="BQ303" s="124">
        <v>0</v>
      </c>
      <c r="BR303" s="121">
        <v>33</v>
      </c>
      <c r="BS303" s="124">
        <v>89.1891891891892</v>
      </c>
      <c r="BT303" s="121">
        <v>37</v>
      </c>
      <c r="BU303" s="2"/>
      <c r="BV303" s="3"/>
      <c r="BW303" s="3"/>
      <c r="BX303" s="3"/>
      <c r="BY303" s="3"/>
    </row>
    <row r="304" spans="1:77" ht="41.45" customHeight="1">
      <c r="A304" s="64" t="s">
        <v>522</v>
      </c>
      <c r="C304" s="65"/>
      <c r="D304" s="65" t="s">
        <v>64</v>
      </c>
      <c r="E304" s="66">
        <v>1000</v>
      </c>
      <c r="F304" s="68">
        <v>85.55497155978259</v>
      </c>
      <c r="G304" s="100" t="s">
        <v>3290</v>
      </c>
      <c r="H304" s="65"/>
      <c r="I304" s="69" t="s">
        <v>522</v>
      </c>
      <c r="J304" s="70"/>
      <c r="K304" s="70"/>
      <c r="L304" s="69" t="s">
        <v>3918</v>
      </c>
      <c r="M304" s="73">
        <v>4815.046478176459</v>
      </c>
      <c r="N304" s="74">
        <v>7978.4091796875</v>
      </c>
      <c r="O304" s="74">
        <v>9646.09375</v>
      </c>
      <c r="P304" s="75"/>
      <c r="Q304" s="76"/>
      <c r="R304" s="76"/>
      <c r="S304" s="86"/>
      <c r="T304" s="48">
        <v>1</v>
      </c>
      <c r="U304" s="48">
        <v>0</v>
      </c>
      <c r="V304" s="49">
        <v>0</v>
      </c>
      <c r="W304" s="49">
        <v>0.142857</v>
      </c>
      <c r="X304" s="49">
        <v>0</v>
      </c>
      <c r="Y304" s="49">
        <v>0.655404</v>
      </c>
      <c r="Z304" s="49">
        <v>0</v>
      </c>
      <c r="AA304" s="49">
        <v>0</v>
      </c>
      <c r="AB304" s="71">
        <v>304</v>
      </c>
      <c r="AC304" s="71"/>
      <c r="AD304" s="72"/>
      <c r="AE304" s="78" t="s">
        <v>2202</v>
      </c>
      <c r="AF304" s="78">
        <v>449</v>
      </c>
      <c r="AG304" s="78">
        <v>28828888</v>
      </c>
      <c r="AH304" s="78">
        <v>23106</v>
      </c>
      <c r="AI304" s="78">
        <v>0</v>
      </c>
      <c r="AJ304" s="78"/>
      <c r="AK304" s="78" t="s">
        <v>2482</v>
      </c>
      <c r="AL304" s="78" t="s">
        <v>2686</v>
      </c>
      <c r="AM304" s="83" t="s">
        <v>2876</v>
      </c>
      <c r="AN304" s="78"/>
      <c r="AO304" s="80">
        <v>40931.26726851852</v>
      </c>
      <c r="AP304" s="83" t="s">
        <v>3141</v>
      </c>
      <c r="AQ304" s="78" t="b">
        <v>0</v>
      </c>
      <c r="AR304" s="78" t="b">
        <v>0</v>
      </c>
      <c r="AS304" s="78" t="b">
        <v>0</v>
      </c>
      <c r="AT304" s="78" t="s">
        <v>1797</v>
      </c>
      <c r="AU304" s="78">
        <v>8500</v>
      </c>
      <c r="AV304" s="83" t="s">
        <v>3158</v>
      </c>
      <c r="AW304" s="78" t="b">
        <v>1</v>
      </c>
      <c r="AX304" s="78" t="s">
        <v>3300</v>
      </c>
      <c r="AY304" s="83" t="s">
        <v>3602</v>
      </c>
      <c r="AZ304" s="78" t="s">
        <v>65</v>
      </c>
      <c r="BA304" s="78" t="str">
        <f>REPLACE(INDEX(GroupVertices[Group],MATCH(Vertices[[#This Row],[Vertex]],GroupVertices[Vertex],0)),1,1,"")</f>
        <v>12</v>
      </c>
      <c r="BB304" s="48"/>
      <c r="BC304" s="48"/>
      <c r="BD304" s="48"/>
      <c r="BE304" s="48"/>
      <c r="BF304" s="48"/>
      <c r="BG304" s="48"/>
      <c r="BH304" s="48"/>
      <c r="BI304" s="48"/>
      <c r="BJ304" s="48"/>
      <c r="BK304" s="48"/>
      <c r="BL304" s="48"/>
      <c r="BM304" s="49"/>
      <c r="BN304" s="48"/>
      <c r="BO304" s="49"/>
      <c r="BP304" s="48"/>
      <c r="BQ304" s="49"/>
      <c r="BR304" s="48"/>
      <c r="BS304" s="49"/>
      <c r="BT304" s="48"/>
      <c r="BU304" s="2"/>
      <c r="BV304" s="3"/>
      <c r="BW304" s="3"/>
      <c r="BX304" s="3"/>
      <c r="BY304" s="3"/>
    </row>
    <row r="305" spans="1:77" ht="41.45" customHeight="1">
      <c r="A305" s="64" t="s">
        <v>523</v>
      </c>
      <c r="C305" s="65"/>
      <c r="D305" s="65" t="s">
        <v>64</v>
      </c>
      <c r="E305" s="66">
        <v>1000</v>
      </c>
      <c r="F305" s="68">
        <v>98.0954764888858</v>
      </c>
      <c r="G305" s="100" t="s">
        <v>3291</v>
      </c>
      <c r="H305" s="65"/>
      <c r="I305" s="69" t="s">
        <v>523</v>
      </c>
      <c r="J305" s="70"/>
      <c r="K305" s="70"/>
      <c r="L305" s="69" t="s">
        <v>3919</v>
      </c>
      <c r="M305" s="73">
        <v>635.7142021373254</v>
      </c>
      <c r="N305" s="74">
        <v>7272.97265625</v>
      </c>
      <c r="O305" s="74">
        <v>9320.4560546875</v>
      </c>
      <c r="P305" s="75"/>
      <c r="Q305" s="76"/>
      <c r="R305" s="76"/>
      <c r="S305" s="86"/>
      <c r="T305" s="48">
        <v>1</v>
      </c>
      <c r="U305" s="48">
        <v>0</v>
      </c>
      <c r="V305" s="49">
        <v>0</v>
      </c>
      <c r="W305" s="49">
        <v>0.142857</v>
      </c>
      <c r="X305" s="49">
        <v>0</v>
      </c>
      <c r="Y305" s="49">
        <v>0.655404</v>
      </c>
      <c r="Z305" s="49">
        <v>0</v>
      </c>
      <c r="AA305" s="49">
        <v>0</v>
      </c>
      <c r="AB305" s="71">
        <v>305</v>
      </c>
      <c r="AC305" s="71"/>
      <c r="AD305" s="72"/>
      <c r="AE305" s="78" t="s">
        <v>2203</v>
      </c>
      <c r="AF305" s="78">
        <v>162</v>
      </c>
      <c r="AG305" s="78">
        <v>3800983</v>
      </c>
      <c r="AH305" s="78">
        <v>666571</v>
      </c>
      <c r="AI305" s="78">
        <v>1521</v>
      </c>
      <c r="AJ305" s="78"/>
      <c r="AK305" s="78" t="s">
        <v>2483</v>
      </c>
      <c r="AL305" s="78"/>
      <c r="AM305" s="83" t="s">
        <v>2877</v>
      </c>
      <c r="AN305" s="78"/>
      <c r="AO305" s="80">
        <v>41824.2791087963</v>
      </c>
      <c r="AP305" s="83" t="s">
        <v>3142</v>
      </c>
      <c r="AQ305" s="78" t="b">
        <v>1</v>
      </c>
      <c r="AR305" s="78" t="b">
        <v>0</v>
      </c>
      <c r="AS305" s="78" t="b">
        <v>1</v>
      </c>
      <c r="AT305" s="78" t="s">
        <v>1797</v>
      </c>
      <c r="AU305" s="78">
        <v>1828</v>
      </c>
      <c r="AV305" s="83" t="s">
        <v>3158</v>
      </c>
      <c r="AW305" s="78" t="b">
        <v>1</v>
      </c>
      <c r="AX305" s="78" t="s">
        <v>3300</v>
      </c>
      <c r="AY305" s="83" t="s">
        <v>3603</v>
      </c>
      <c r="AZ305" s="78" t="s">
        <v>65</v>
      </c>
      <c r="BA305" s="78" t="str">
        <f>REPLACE(INDEX(GroupVertices[Group],MATCH(Vertices[[#This Row],[Vertex]],GroupVertices[Vertex],0)),1,1,"")</f>
        <v>12</v>
      </c>
      <c r="BB305" s="48"/>
      <c r="BC305" s="48"/>
      <c r="BD305" s="48"/>
      <c r="BE305" s="48"/>
      <c r="BF305" s="48"/>
      <c r="BG305" s="48"/>
      <c r="BH305" s="48"/>
      <c r="BI305" s="48"/>
      <c r="BJ305" s="48"/>
      <c r="BK305" s="48"/>
      <c r="BL305" s="48"/>
      <c r="BM305" s="49"/>
      <c r="BN305" s="48"/>
      <c r="BO305" s="49"/>
      <c r="BP305" s="48"/>
      <c r="BQ305" s="49"/>
      <c r="BR305" s="48"/>
      <c r="BS305" s="49"/>
      <c r="BT305" s="48"/>
      <c r="BU305" s="2"/>
      <c r="BV305" s="3"/>
      <c r="BW305" s="3"/>
      <c r="BX305" s="3"/>
      <c r="BY305" s="3"/>
    </row>
    <row r="306" spans="1:77" ht="41.45" customHeight="1">
      <c r="A306" s="64" t="s">
        <v>524</v>
      </c>
      <c r="C306" s="65"/>
      <c r="D306" s="65" t="s">
        <v>64</v>
      </c>
      <c r="E306" s="66">
        <v>173.81296780674046</v>
      </c>
      <c r="F306" s="68">
        <v>99.973152655222</v>
      </c>
      <c r="G306" s="100" t="s">
        <v>3292</v>
      </c>
      <c r="H306" s="65"/>
      <c r="I306" s="69" t="s">
        <v>524</v>
      </c>
      <c r="J306" s="70"/>
      <c r="K306" s="70"/>
      <c r="L306" s="69" t="s">
        <v>3920</v>
      </c>
      <c r="M306" s="73">
        <v>9.947325103018123</v>
      </c>
      <c r="N306" s="74">
        <v>7661.4404296875</v>
      </c>
      <c r="O306" s="74">
        <v>9466.630859375</v>
      </c>
      <c r="P306" s="75"/>
      <c r="Q306" s="76"/>
      <c r="R306" s="76"/>
      <c r="S306" s="86"/>
      <c r="T306" s="48">
        <v>1</v>
      </c>
      <c r="U306" s="48">
        <v>0</v>
      </c>
      <c r="V306" s="49">
        <v>0</v>
      </c>
      <c r="W306" s="49">
        <v>0.142857</v>
      </c>
      <c r="X306" s="49">
        <v>0</v>
      </c>
      <c r="Y306" s="49">
        <v>0.655404</v>
      </c>
      <c r="Z306" s="49">
        <v>0</v>
      </c>
      <c r="AA306" s="49">
        <v>0</v>
      </c>
      <c r="AB306" s="71">
        <v>306</v>
      </c>
      <c r="AC306" s="71"/>
      <c r="AD306" s="72"/>
      <c r="AE306" s="78" t="s">
        <v>2204</v>
      </c>
      <c r="AF306" s="78">
        <v>111</v>
      </c>
      <c r="AG306" s="78">
        <v>53582</v>
      </c>
      <c r="AH306" s="78">
        <v>434730</v>
      </c>
      <c r="AI306" s="78">
        <v>13</v>
      </c>
      <c r="AJ306" s="78"/>
      <c r="AK306" s="78" t="s">
        <v>2484</v>
      </c>
      <c r="AL306" s="78" t="s">
        <v>2687</v>
      </c>
      <c r="AM306" s="78"/>
      <c r="AN306" s="78"/>
      <c r="AO306" s="80">
        <v>43096.30961805556</v>
      </c>
      <c r="AP306" s="83" t="s">
        <v>3143</v>
      </c>
      <c r="AQ306" s="78" t="b">
        <v>1</v>
      </c>
      <c r="AR306" s="78" t="b">
        <v>0</v>
      </c>
      <c r="AS306" s="78" t="b">
        <v>0</v>
      </c>
      <c r="AT306" s="78" t="s">
        <v>1797</v>
      </c>
      <c r="AU306" s="78">
        <v>73</v>
      </c>
      <c r="AV306" s="78"/>
      <c r="AW306" s="78" t="b">
        <v>1</v>
      </c>
      <c r="AX306" s="78" t="s">
        <v>3300</v>
      </c>
      <c r="AY306" s="83" t="s">
        <v>3604</v>
      </c>
      <c r="AZ306" s="78" t="s">
        <v>65</v>
      </c>
      <c r="BA306" s="78" t="str">
        <f>REPLACE(INDEX(GroupVertices[Group],MATCH(Vertices[[#This Row],[Vertex]],GroupVertices[Vertex],0)),1,1,"")</f>
        <v>12</v>
      </c>
      <c r="BB306" s="48"/>
      <c r="BC306" s="48"/>
      <c r="BD306" s="48"/>
      <c r="BE306" s="48"/>
      <c r="BF306" s="48"/>
      <c r="BG306" s="48"/>
      <c r="BH306" s="48"/>
      <c r="BI306" s="48"/>
      <c r="BJ306" s="48"/>
      <c r="BK306" s="48"/>
      <c r="BL306" s="48"/>
      <c r="BM306" s="49"/>
      <c r="BN306" s="48"/>
      <c r="BO306" s="49"/>
      <c r="BP306" s="48"/>
      <c r="BQ306" s="49"/>
      <c r="BR306" s="48"/>
      <c r="BS306" s="49"/>
      <c r="BT306" s="48"/>
      <c r="BU306" s="2"/>
      <c r="BV306" s="3"/>
      <c r="BW306" s="3"/>
      <c r="BX306" s="3"/>
      <c r="BY306" s="3"/>
    </row>
    <row r="307" spans="1:77" ht="41.45" customHeight="1">
      <c r="A307" s="64" t="s">
        <v>525</v>
      </c>
      <c r="C307" s="65"/>
      <c r="D307" s="65" t="s">
        <v>64</v>
      </c>
      <c r="E307" s="66">
        <v>286.65601152544264</v>
      </c>
      <c r="F307" s="68">
        <v>99.71669414707407</v>
      </c>
      <c r="G307" s="100" t="s">
        <v>3293</v>
      </c>
      <c r="H307" s="65"/>
      <c r="I307" s="69" t="s">
        <v>525</v>
      </c>
      <c r="J307" s="70"/>
      <c r="K307" s="70"/>
      <c r="L307" s="69" t="s">
        <v>3921</v>
      </c>
      <c r="M307" s="73">
        <v>95.4163972517811</v>
      </c>
      <c r="N307" s="74">
        <v>7224.5302734375</v>
      </c>
      <c r="O307" s="74">
        <v>8528.55859375</v>
      </c>
      <c r="P307" s="75"/>
      <c r="Q307" s="76"/>
      <c r="R307" s="76"/>
      <c r="S307" s="86"/>
      <c r="T307" s="48">
        <v>1</v>
      </c>
      <c r="U307" s="48">
        <v>0</v>
      </c>
      <c r="V307" s="49">
        <v>0</v>
      </c>
      <c r="W307" s="49">
        <v>0.142857</v>
      </c>
      <c r="X307" s="49">
        <v>0</v>
      </c>
      <c r="Y307" s="49">
        <v>0.655404</v>
      </c>
      <c r="Z307" s="49">
        <v>0</v>
      </c>
      <c r="AA307" s="49">
        <v>0</v>
      </c>
      <c r="AB307" s="71">
        <v>307</v>
      </c>
      <c r="AC307" s="71"/>
      <c r="AD307" s="72"/>
      <c r="AE307" s="78" t="s">
        <v>2205</v>
      </c>
      <c r="AF307" s="78">
        <v>55725</v>
      </c>
      <c r="AG307" s="78">
        <v>565413</v>
      </c>
      <c r="AH307" s="78">
        <v>12299</v>
      </c>
      <c r="AI307" s="78">
        <v>538</v>
      </c>
      <c r="AJ307" s="78"/>
      <c r="AK307" s="78" t="s">
        <v>2485</v>
      </c>
      <c r="AL307" s="78" t="s">
        <v>2650</v>
      </c>
      <c r="AM307" s="83" t="s">
        <v>2878</v>
      </c>
      <c r="AN307" s="78"/>
      <c r="AO307" s="80">
        <v>42466.50949074074</v>
      </c>
      <c r="AP307" s="83" t="s">
        <v>3144</v>
      </c>
      <c r="AQ307" s="78" t="b">
        <v>1</v>
      </c>
      <c r="AR307" s="78" t="b">
        <v>0</v>
      </c>
      <c r="AS307" s="78" t="b">
        <v>1</v>
      </c>
      <c r="AT307" s="78" t="s">
        <v>1797</v>
      </c>
      <c r="AU307" s="78">
        <v>354</v>
      </c>
      <c r="AV307" s="78"/>
      <c r="AW307" s="78" t="b">
        <v>1</v>
      </c>
      <c r="AX307" s="78" t="s">
        <v>3300</v>
      </c>
      <c r="AY307" s="83" t="s">
        <v>3605</v>
      </c>
      <c r="AZ307" s="78" t="s">
        <v>65</v>
      </c>
      <c r="BA307" s="78" t="str">
        <f>REPLACE(INDEX(GroupVertices[Group],MATCH(Vertices[[#This Row],[Vertex]],GroupVertices[Vertex],0)),1,1,"")</f>
        <v>12</v>
      </c>
      <c r="BB307" s="48"/>
      <c r="BC307" s="48"/>
      <c r="BD307" s="48"/>
      <c r="BE307" s="48"/>
      <c r="BF307" s="48"/>
      <c r="BG307" s="48"/>
      <c r="BH307" s="48"/>
      <c r="BI307" s="48"/>
      <c r="BJ307" s="48"/>
      <c r="BK307" s="48"/>
      <c r="BL307" s="48"/>
      <c r="BM307" s="49"/>
      <c r="BN307" s="48"/>
      <c r="BO307" s="49"/>
      <c r="BP307" s="48"/>
      <c r="BQ307" s="49"/>
      <c r="BR307" s="48"/>
      <c r="BS307" s="49"/>
      <c r="BT307" s="48"/>
      <c r="BU307" s="2"/>
      <c r="BV307" s="3"/>
      <c r="BW307" s="3"/>
      <c r="BX307" s="3"/>
      <c r="BY307" s="3"/>
    </row>
    <row r="308" spans="1:77" ht="41.45" customHeight="1">
      <c r="A308" s="64" t="s">
        <v>426</v>
      </c>
      <c r="C308" s="65"/>
      <c r="D308" s="65" t="s">
        <v>64</v>
      </c>
      <c r="E308" s="66">
        <v>164.44765063344155</v>
      </c>
      <c r="F308" s="68">
        <v>99.99443722174418</v>
      </c>
      <c r="G308" s="100" t="s">
        <v>1199</v>
      </c>
      <c r="H308" s="65"/>
      <c r="I308" s="69" t="s">
        <v>426</v>
      </c>
      <c r="J308" s="70"/>
      <c r="K308" s="70"/>
      <c r="L308" s="69" t="s">
        <v>3922</v>
      </c>
      <c r="M308" s="73">
        <v>2.8538885667252796</v>
      </c>
      <c r="N308" s="74">
        <v>389.3604736328125</v>
      </c>
      <c r="O308" s="74">
        <v>3570.76611328125</v>
      </c>
      <c r="P308" s="75"/>
      <c r="Q308" s="76"/>
      <c r="R308" s="76"/>
      <c r="S308" s="86"/>
      <c r="T308" s="48">
        <v>1</v>
      </c>
      <c r="U308" s="48">
        <v>1</v>
      </c>
      <c r="V308" s="49">
        <v>0</v>
      </c>
      <c r="W308" s="49">
        <v>0</v>
      </c>
      <c r="X308" s="49">
        <v>0</v>
      </c>
      <c r="Y308" s="49">
        <v>0.999998</v>
      </c>
      <c r="Z308" s="49">
        <v>0</v>
      </c>
      <c r="AA308" s="49" t="s">
        <v>5414</v>
      </c>
      <c r="AB308" s="71">
        <v>308</v>
      </c>
      <c r="AC308" s="71"/>
      <c r="AD308" s="72"/>
      <c r="AE308" s="78" t="s">
        <v>2206</v>
      </c>
      <c r="AF308" s="78">
        <v>3019</v>
      </c>
      <c r="AG308" s="78">
        <v>11103</v>
      </c>
      <c r="AH308" s="78">
        <v>11862</v>
      </c>
      <c r="AI308" s="78">
        <v>5337</v>
      </c>
      <c r="AJ308" s="78"/>
      <c r="AK308" s="78" t="s">
        <v>2486</v>
      </c>
      <c r="AL308" s="78" t="s">
        <v>2572</v>
      </c>
      <c r="AM308" s="83" t="s">
        <v>2879</v>
      </c>
      <c r="AN308" s="78"/>
      <c r="AO308" s="80">
        <v>39871.625925925924</v>
      </c>
      <c r="AP308" s="83" t="s">
        <v>3145</v>
      </c>
      <c r="AQ308" s="78" t="b">
        <v>0</v>
      </c>
      <c r="AR308" s="78" t="b">
        <v>0</v>
      </c>
      <c r="AS308" s="78" t="b">
        <v>0</v>
      </c>
      <c r="AT308" s="78" t="s">
        <v>1797</v>
      </c>
      <c r="AU308" s="78">
        <v>317</v>
      </c>
      <c r="AV308" s="83" t="s">
        <v>3158</v>
      </c>
      <c r="AW308" s="78" t="b">
        <v>0</v>
      </c>
      <c r="AX308" s="78" t="s">
        <v>3300</v>
      </c>
      <c r="AY308" s="83" t="s">
        <v>3606</v>
      </c>
      <c r="AZ308" s="78" t="s">
        <v>66</v>
      </c>
      <c r="BA308" s="78" t="str">
        <f>REPLACE(INDEX(GroupVertices[Group],MATCH(Vertices[[#This Row],[Vertex]],GroupVertices[Vertex],0)),1,1,"")</f>
        <v>1</v>
      </c>
      <c r="BB308" s="48" t="s">
        <v>846</v>
      </c>
      <c r="BC308" s="48" t="s">
        <v>846</v>
      </c>
      <c r="BD308" s="48" t="s">
        <v>919</v>
      </c>
      <c r="BE308" s="48" t="s">
        <v>919</v>
      </c>
      <c r="BF308" s="48"/>
      <c r="BG308" s="48"/>
      <c r="BH308" s="121" t="s">
        <v>4717</v>
      </c>
      <c r="BI308" s="121" t="s">
        <v>4717</v>
      </c>
      <c r="BJ308" s="121" t="s">
        <v>4907</v>
      </c>
      <c r="BK308" s="121" t="s">
        <v>4907</v>
      </c>
      <c r="BL308" s="121">
        <v>0</v>
      </c>
      <c r="BM308" s="124">
        <v>0</v>
      </c>
      <c r="BN308" s="121">
        <v>1</v>
      </c>
      <c r="BO308" s="124">
        <v>8.333333333333334</v>
      </c>
      <c r="BP308" s="121">
        <v>0</v>
      </c>
      <c r="BQ308" s="124">
        <v>0</v>
      </c>
      <c r="BR308" s="121">
        <v>11</v>
      </c>
      <c r="BS308" s="124">
        <v>91.66666666666667</v>
      </c>
      <c r="BT308" s="121">
        <v>12</v>
      </c>
      <c r="BU308" s="2"/>
      <c r="BV308" s="3"/>
      <c r="BW308" s="3"/>
      <c r="BX308" s="3"/>
      <c r="BY308" s="3"/>
    </row>
    <row r="309" spans="1:77" ht="41.45" customHeight="1">
      <c r="A309" s="64" t="s">
        <v>428</v>
      </c>
      <c r="C309" s="65"/>
      <c r="D309" s="65" t="s">
        <v>64</v>
      </c>
      <c r="E309" s="66">
        <v>163.33582374239077</v>
      </c>
      <c r="F309" s="68">
        <v>99.99696407192829</v>
      </c>
      <c r="G309" s="100" t="s">
        <v>1201</v>
      </c>
      <c r="H309" s="65"/>
      <c r="I309" s="69" t="s">
        <v>428</v>
      </c>
      <c r="J309" s="70"/>
      <c r="K309" s="70"/>
      <c r="L309" s="69" t="s">
        <v>3923</v>
      </c>
      <c r="M309" s="73">
        <v>2.0117736286964933</v>
      </c>
      <c r="N309" s="74">
        <v>5902.59375</v>
      </c>
      <c r="O309" s="74">
        <v>608.7626342773438</v>
      </c>
      <c r="P309" s="75"/>
      <c r="Q309" s="76"/>
      <c r="R309" s="76"/>
      <c r="S309" s="86"/>
      <c r="T309" s="48">
        <v>0</v>
      </c>
      <c r="U309" s="48">
        <v>1</v>
      </c>
      <c r="V309" s="49">
        <v>0</v>
      </c>
      <c r="W309" s="49">
        <v>0.333333</v>
      </c>
      <c r="X309" s="49">
        <v>0</v>
      </c>
      <c r="Y309" s="49">
        <v>0.638297</v>
      </c>
      <c r="Z309" s="49">
        <v>0</v>
      </c>
      <c r="AA309" s="49">
        <v>0</v>
      </c>
      <c r="AB309" s="71">
        <v>309</v>
      </c>
      <c r="AC309" s="71"/>
      <c r="AD309" s="72"/>
      <c r="AE309" s="78" t="s">
        <v>2207</v>
      </c>
      <c r="AF309" s="78">
        <v>3613</v>
      </c>
      <c r="AG309" s="78">
        <v>6060</v>
      </c>
      <c r="AH309" s="78">
        <v>1897</v>
      </c>
      <c r="AI309" s="78">
        <v>264</v>
      </c>
      <c r="AJ309" s="78"/>
      <c r="AK309" s="78" t="s">
        <v>2487</v>
      </c>
      <c r="AL309" s="78" t="s">
        <v>1850</v>
      </c>
      <c r="AM309" s="83" t="s">
        <v>2880</v>
      </c>
      <c r="AN309" s="78"/>
      <c r="AO309" s="80">
        <v>40285.542546296296</v>
      </c>
      <c r="AP309" s="83" t="s">
        <v>3146</v>
      </c>
      <c r="AQ309" s="78" t="b">
        <v>0</v>
      </c>
      <c r="AR309" s="78" t="b">
        <v>0</v>
      </c>
      <c r="AS309" s="78" t="b">
        <v>1</v>
      </c>
      <c r="AT309" s="78" t="s">
        <v>1797</v>
      </c>
      <c r="AU309" s="78">
        <v>19</v>
      </c>
      <c r="AV309" s="83" t="s">
        <v>3158</v>
      </c>
      <c r="AW309" s="78" t="b">
        <v>0</v>
      </c>
      <c r="AX309" s="78" t="s">
        <v>3300</v>
      </c>
      <c r="AY309" s="83" t="s">
        <v>3607</v>
      </c>
      <c r="AZ309" s="78" t="s">
        <v>66</v>
      </c>
      <c r="BA309" s="78" t="str">
        <f>REPLACE(INDEX(GroupVertices[Group],MATCH(Vertices[[#This Row],[Vertex]],GroupVertices[Vertex],0)),1,1,"")</f>
        <v>20</v>
      </c>
      <c r="BB309" s="48"/>
      <c r="BC309" s="48"/>
      <c r="BD309" s="48"/>
      <c r="BE309" s="48"/>
      <c r="BF309" s="48"/>
      <c r="BG309" s="48"/>
      <c r="BH309" s="121" t="s">
        <v>4706</v>
      </c>
      <c r="BI309" s="121" t="s">
        <v>4706</v>
      </c>
      <c r="BJ309" s="121" t="s">
        <v>4897</v>
      </c>
      <c r="BK309" s="121" t="s">
        <v>4897</v>
      </c>
      <c r="BL309" s="121">
        <v>0</v>
      </c>
      <c r="BM309" s="124">
        <v>0</v>
      </c>
      <c r="BN309" s="121">
        <v>1</v>
      </c>
      <c r="BO309" s="124">
        <v>4.545454545454546</v>
      </c>
      <c r="BP309" s="121">
        <v>0</v>
      </c>
      <c r="BQ309" s="124">
        <v>0</v>
      </c>
      <c r="BR309" s="121">
        <v>21</v>
      </c>
      <c r="BS309" s="124">
        <v>95.45454545454545</v>
      </c>
      <c r="BT309" s="121">
        <v>22</v>
      </c>
      <c r="BU309" s="2"/>
      <c r="BV309" s="3"/>
      <c r="BW309" s="3"/>
      <c r="BX309" s="3"/>
      <c r="BY309" s="3"/>
    </row>
    <row r="310" spans="1:77" ht="41.45" customHeight="1">
      <c r="A310" s="64" t="s">
        <v>429</v>
      </c>
      <c r="C310" s="65"/>
      <c r="D310" s="65" t="s">
        <v>64</v>
      </c>
      <c r="E310" s="66">
        <v>163.20993574818297</v>
      </c>
      <c r="F310" s="68">
        <v>99.9972501777096</v>
      </c>
      <c r="G310" s="100" t="s">
        <v>3294</v>
      </c>
      <c r="H310" s="65"/>
      <c r="I310" s="69" t="s">
        <v>429</v>
      </c>
      <c r="J310" s="70"/>
      <c r="K310" s="70"/>
      <c r="L310" s="69" t="s">
        <v>3924</v>
      </c>
      <c r="M310" s="73">
        <v>1.9164241086460398</v>
      </c>
      <c r="N310" s="74">
        <v>2333.842529296875</v>
      </c>
      <c r="O310" s="74">
        <v>4849.7822265625</v>
      </c>
      <c r="P310" s="75"/>
      <c r="Q310" s="76"/>
      <c r="R310" s="76"/>
      <c r="S310" s="86"/>
      <c r="T310" s="48">
        <v>1</v>
      </c>
      <c r="U310" s="48">
        <v>1</v>
      </c>
      <c r="V310" s="49">
        <v>0</v>
      </c>
      <c r="W310" s="49">
        <v>0</v>
      </c>
      <c r="X310" s="49">
        <v>0</v>
      </c>
      <c r="Y310" s="49">
        <v>0.999998</v>
      </c>
      <c r="Z310" s="49">
        <v>0</v>
      </c>
      <c r="AA310" s="49" t="s">
        <v>5414</v>
      </c>
      <c r="AB310" s="71">
        <v>310</v>
      </c>
      <c r="AC310" s="71"/>
      <c r="AD310" s="72"/>
      <c r="AE310" s="78" t="s">
        <v>2208</v>
      </c>
      <c r="AF310" s="78">
        <v>3627</v>
      </c>
      <c r="AG310" s="78">
        <v>5489</v>
      </c>
      <c r="AH310" s="78">
        <v>4856</v>
      </c>
      <c r="AI310" s="78">
        <v>2466</v>
      </c>
      <c r="AJ310" s="78"/>
      <c r="AK310" s="78" t="s">
        <v>2488</v>
      </c>
      <c r="AL310" s="78" t="s">
        <v>2509</v>
      </c>
      <c r="AM310" s="83" t="s">
        <v>2881</v>
      </c>
      <c r="AN310" s="78"/>
      <c r="AO310" s="80">
        <v>40428.367268518516</v>
      </c>
      <c r="AP310" s="83" t="s">
        <v>3147</v>
      </c>
      <c r="AQ310" s="78" t="b">
        <v>0</v>
      </c>
      <c r="AR310" s="78" t="b">
        <v>0</v>
      </c>
      <c r="AS310" s="78" t="b">
        <v>0</v>
      </c>
      <c r="AT310" s="78" t="s">
        <v>1797</v>
      </c>
      <c r="AU310" s="78">
        <v>51</v>
      </c>
      <c r="AV310" s="83" t="s">
        <v>3158</v>
      </c>
      <c r="AW310" s="78" t="b">
        <v>0</v>
      </c>
      <c r="AX310" s="78" t="s">
        <v>3300</v>
      </c>
      <c r="AY310" s="83" t="s">
        <v>3608</v>
      </c>
      <c r="AZ310" s="78" t="s">
        <v>66</v>
      </c>
      <c r="BA310" s="78" t="str">
        <f>REPLACE(INDEX(GroupVertices[Group],MATCH(Vertices[[#This Row],[Vertex]],GroupVertices[Vertex],0)),1,1,"")</f>
        <v>1</v>
      </c>
      <c r="BB310" s="48" t="s">
        <v>754</v>
      </c>
      <c r="BC310" s="48" t="s">
        <v>754</v>
      </c>
      <c r="BD310" s="48" t="s">
        <v>853</v>
      </c>
      <c r="BE310" s="48" t="s">
        <v>853</v>
      </c>
      <c r="BF310" s="48" t="s">
        <v>966</v>
      </c>
      <c r="BG310" s="48" t="s">
        <v>966</v>
      </c>
      <c r="BH310" s="121" t="s">
        <v>4718</v>
      </c>
      <c r="BI310" s="121" t="s">
        <v>4718</v>
      </c>
      <c r="BJ310" s="121" t="s">
        <v>4908</v>
      </c>
      <c r="BK310" s="121" t="s">
        <v>4908</v>
      </c>
      <c r="BL310" s="121">
        <v>1</v>
      </c>
      <c r="BM310" s="124">
        <v>3.125</v>
      </c>
      <c r="BN310" s="121">
        <v>0</v>
      </c>
      <c r="BO310" s="124">
        <v>0</v>
      </c>
      <c r="BP310" s="121">
        <v>0</v>
      </c>
      <c r="BQ310" s="124">
        <v>0</v>
      </c>
      <c r="BR310" s="121">
        <v>31</v>
      </c>
      <c r="BS310" s="124">
        <v>96.875</v>
      </c>
      <c r="BT310" s="121">
        <v>32</v>
      </c>
      <c r="BU310" s="2"/>
      <c r="BV310" s="3"/>
      <c r="BW310" s="3"/>
      <c r="BX310" s="3"/>
      <c r="BY310" s="3"/>
    </row>
    <row r="311" spans="1:77" ht="41.45" customHeight="1">
      <c r="A311" s="64" t="s">
        <v>432</v>
      </c>
      <c r="C311" s="65"/>
      <c r="D311" s="65" t="s">
        <v>64</v>
      </c>
      <c r="E311" s="66">
        <v>162.22068981121194</v>
      </c>
      <c r="F311" s="68">
        <v>99.99949843802611</v>
      </c>
      <c r="G311" s="100" t="s">
        <v>3295</v>
      </c>
      <c r="H311" s="65"/>
      <c r="I311" s="69" t="s">
        <v>432</v>
      </c>
      <c r="J311" s="70"/>
      <c r="K311" s="70"/>
      <c r="L311" s="69" t="s">
        <v>3925</v>
      </c>
      <c r="M311" s="73">
        <v>1.1671538871637548</v>
      </c>
      <c r="N311" s="74">
        <v>2372.828857421875</v>
      </c>
      <c r="O311" s="74">
        <v>1925.0487060546875</v>
      </c>
      <c r="P311" s="75"/>
      <c r="Q311" s="76"/>
      <c r="R311" s="76"/>
      <c r="S311" s="86"/>
      <c r="T311" s="48">
        <v>0</v>
      </c>
      <c r="U311" s="48">
        <v>3</v>
      </c>
      <c r="V311" s="49">
        <v>40</v>
      </c>
      <c r="W311" s="49">
        <v>0.022727</v>
      </c>
      <c r="X311" s="49">
        <v>0.052811</v>
      </c>
      <c r="Y311" s="49">
        <v>1.014257</v>
      </c>
      <c r="Z311" s="49">
        <v>0.3333333333333333</v>
      </c>
      <c r="AA311" s="49">
        <v>0</v>
      </c>
      <c r="AB311" s="71">
        <v>311</v>
      </c>
      <c r="AC311" s="71"/>
      <c r="AD311" s="72"/>
      <c r="AE311" s="78" t="s">
        <v>2209</v>
      </c>
      <c r="AF311" s="78">
        <v>1430</v>
      </c>
      <c r="AG311" s="78">
        <v>1002</v>
      </c>
      <c r="AH311" s="78">
        <v>1694</v>
      </c>
      <c r="AI311" s="78">
        <v>581</v>
      </c>
      <c r="AJ311" s="78"/>
      <c r="AK311" s="78" t="s">
        <v>2489</v>
      </c>
      <c r="AL311" s="78" t="s">
        <v>2688</v>
      </c>
      <c r="AM311" s="83" t="s">
        <v>2882</v>
      </c>
      <c r="AN311" s="78"/>
      <c r="AO311" s="80">
        <v>40610.6325</v>
      </c>
      <c r="AP311" s="83" t="s">
        <v>3148</v>
      </c>
      <c r="AQ311" s="78" t="b">
        <v>0</v>
      </c>
      <c r="AR311" s="78" t="b">
        <v>0</v>
      </c>
      <c r="AS311" s="78" t="b">
        <v>1</v>
      </c>
      <c r="AT311" s="78" t="s">
        <v>1797</v>
      </c>
      <c r="AU311" s="78">
        <v>13</v>
      </c>
      <c r="AV311" s="83" t="s">
        <v>3158</v>
      </c>
      <c r="AW311" s="78" t="b">
        <v>0</v>
      </c>
      <c r="AX311" s="78" t="s">
        <v>3300</v>
      </c>
      <c r="AY311" s="83" t="s">
        <v>3609</v>
      </c>
      <c r="AZ311" s="78" t="s">
        <v>66</v>
      </c>
      <c r="BA311" s="78" t="str">
        <f>REPLACE(INDEX(GroupVertices[Group],MATCH(Vertices[[#This Row],[Vertex]],GroupVertices[Vertex],0)),1,1,"")</f>
        <v>2</v>
      </c>
      <c r="BB311" s="48" t="s">
        <v>4518</v>
      </c>
      <c r="BC311" s="48" t="s">
        <v>4518</v>
      </c>
      <c r="BD311" s="48" t="s">
        <v>4528</v>
      </c>
      <c r="BE311" s="48" t="s">
        <v>4528</v>
      </c>
      <c r="BF311" s="48" t="s">
        <v>4535</v>
      </c>
      <c r="BG311" s="48" t="s">
        <v>4535</v>
      </c>
      <c r="BH311" s="121" t="s">
        <v>4719</v>
      </c>
      <c r="BI311" s="121" t="s">
        <v>4744</v>
      </c>
      <c r="BJ311" s="121" t="s">
        <v>4909</v>
      </c>
      <c r="BK311" s="121" t="s">
        <v>4928</v>
      </c>
      <c r="BL311" s="121">
        <v>0</v>
      </c>
      <c r="BM311" s="124">
        <v>0</v>
      </c>
      <c r="BN311" s="121">
        <v>2</v>
      </c>
      <c r="BO311" s="124">
        <v>6.25</v>
      </c>
      <c r="BP311" s="121">
        <v>0</v>
      </c>
      <c r="BQ311" s="124">
        <v>0</v>
      </c>
      <c r="BR311" s="121">
        <v>30</v>
      </c>
      <c r="BS311" s="124">
        <v>93.75</v>
      </c>
      <c r="BT311" s="121">
        <v>32</v>
      </c>
      <c r="BU311" s="2"/>
      <c r="BV311" s="3"/>
      <c r="BW311" s="3"/>
      <c r="BX311" s="3"/>
      <c r="BY311" s="3"/>
    </row>
    <row r="312" spans="1:77" ht="41.45" customHeight="1">
      <c r="A312" s="64" t="s">
        <v>526</v>
      </c>
      <c r="C312" s="65"/>
      <c r="D312" s="65" t="s">
        <v>64</v>
      </c>
      <c r="E312" s="66">
        <v>164.6160892106303</v>
      </c>
      <c r="F312" s="68">
        <v>99.99405441120666</v>
      </c>
      <c r="G312" s="100" t="s">
        <v>3296</v>
      </c>
      <c r="H312" s="65"/>
      <c r="I312" s="69" t="s">
        <v>526</v>
      </c>
      <c r="J312" s="70"/>
      <c r="K312" s="70"/>
      <c r="L312" s="69" t="s">
        <v>3926</v>
      </c>
      <c r="M312" s="73">
        <v>2.981466558526587</v>
      </c>
      <c r="N312" s="74">
        <v>2833.708251953125</v>
      </c>
      <c r="O312" s="74">
        <v>2258.59765625</v>
      </c>
      <c r="P312" s="75"/>
      <c r="Q312" s="76"/>
      <c r="R312" s="76"/>
      <c r="S312" s="86"/>
      <c r="T312" s="48">
        <v>1</v>
      </c>
      <c r="U312" s="48">
        <v>0</v>
      </c>
      <c r="V312" s="49">
        <v>0</v>
      </c>
      <c r="W312" s="49">
        <v>0.015625</v>
      </c>
      <c r="X312" s="49">
        <v>0.009605</v>
      </c>
      <c r="Y312" s="49">
        <v>0.437373</v>
      </c>
      <c r="Z312" s="49">
        <v>0</v>
      </c>
      <c r="AA312" s="49">
        <v>0</v>
      </c>
      <c r="AB312" s="71">
        <v>312</v>
      </c>
      <c r="AC312" s="71"/>
      <c r="AD312" s="72"/>
      <c r="AE312" s="78" t="s">
        <v>2210</v>
      </c>
      <c r="AF312" s="78">
        <v>10099</v>
      </c>
      <c r="AG312" s="78">
        <v>11867</v>
      </c>
      <c r="AH312" s="78">
        <v>14620</v>
      </c>
      <c r="AI312" s="78">
        <v>4956</v>
      </c>
      <c r="AJ312" s="78"/>
      <c r="AK312" s="78" t="s">
        <v>2490</v>
      </c>
      <c r="AL312" s="78" t="s">
        <v>2509</v>
      </c>
      <c r="AM312" s="83" t="s">
        <v>2883</v>
      </c>
      <c r="AN312" s="78"/>
      <c r="AO312" s="80">
        <v>39902.544699074075</v>
      </c>
      <c r="AP312" s="83" t="s">
        <v>3149</v>
      </c>
      <c r="AQ312" s="78" t="b">
        <v>0</v>
      </c>
      <c r="AR312" s="78" t="b">
        <v>0</v>
      </c>
      <c r="AS312" s="78" t="b">
        <v>0</v>
      </c>
      <c r="AT312" s="78" t="s">
        <v>1797</v>
      </c>
      <c r="AU312" s="78">
        <v>247</v>
      </c>
      <c r="AV312" s="83" t="s">
        <v>3163</v>
      </c>
      <c r="AW312" s="78" t="b">
        <v>0</v>
      </c>
      <c r="AX312" s="78" t="s">
        <v>3300</v>
      </c>
      <c r="AY312" s="83" t="s">
        <v>3610</v>
      </c>
      <c r="AZ312" s="78" t="s">
        <v>65</v>
      </c>
      <c r="BA312" s="78" t="str">
        <f>REPLACE(INDEX(GroupVertices[Group],MATCH(Vertices[[#This Row],[Vertex]],GroupVertices[Vertex],0)),1,1,"")</f>
        <v>2</v>
      </c>
      <c r="BB312" s="48"/>
      <c r="BC312" s="48"/>
      <c r="BD312" s="48"/>
      <c r="BE312" s="48"/>
      <c r="BF312" s="48"/>
      <c r="BG312" s="48"/>
      <c r="BH312" s="48"/>
      <c r="BI312" s="48"/>
      <c r="BJ312" s="48"/>
      <c r="BK312" s="48"/>
      <c r="BL312" s="48"/>
      <c r="BM312" s="49"/>
      <c r="BN312" s="48"/>
      <c r="BO312" s="49"/>
      <c r="BP312" s="48"/>
      <c r="BQ312" s="49"/>
      <c r="BR312" s="48"/>
      <c r="BS312" s="49"/>
      <c r="BT312" s="48"/>
      <c r="BU312" s="2"/>
      <c r="BV312" s="3"/>
      <c r="BW312" s="3"/>
      <c r="BX312" s="3"/>
      <c r="BY312" s="3"/>
    </row>
    <row r="313" spans="1:77" ht="41.45" customHeight="1">
      <c r="A313" s="64" t="s">
        <v>433</v>
      </c>
      <c r="C313" s="65"/>
      <c r="D313" s="65" t="s">
        <v>64</v>
      </c>
      <c r="E313" s="66">
        <v>162.03725931877605</v>
      </c>
      <c r="F313" s="68">
        <v>99.99991532070571</v>
      </c>
      <c r="G313" s="100" t="s">
        <v>1203</v>
      </c>
      <c r="H313" s="65"/>
      <c r="I313" s="69" t="s">
        <v>433</v>
      </c>
      <c r="J313" s="70"/>
      <c r="K313" s="70"/>
      <c r="L313" s="69" t="s">
        <v>3927</v>
      </c>
      <c r="M313" s="73">
        <v>1.02822078614453</v>
      </c>
      <c r="N313" s="74">
        <v>7773.751953125</v>
      </c>
      <c r="O313" s="74">
        <v>776.3929443359375</v>
      </c>
      <c r="P313" s="75"/>
      <c r="Q313" s="76"/>
      <c r="R313" s="76"/>
      <c r="S313" s="86"/>
      <c r="T313" s="48">
        <v>2</v>
      </c>
      <c r="U313" s="48">
        <v>1</v>
      </c>
      <c r="V313" s="49">
        <v>0</v>
      </c>
      <c r="W313" s="49">
        <v>1</v>
      </c>
      <c r="X313" s="49">
        <v>0</v>
      </c>
      <c r="Y313" s="49">
        <v>1.298243</v>
      </c>
      <c r="Z313" s="49">
        <v>0</v>
      </c>
      <c r="AA313" s="49">
        <v>0</v>
      </c>
      <c r="AB313" s="71">
        <v>313</v>
      </c>
      <c r="AC313" s="71"/>
      <c r="AD313" s="72"/>
      <c r="AE313" s="78" t="s">
        <v>2211</v>
      </c>
      <c r="AF313" s="78">
        <v>188</v>
      </c>
      <c r="AG313" s="78">
        <v>170</v>
      </c>
      <c r="AH313" s="78">
        <v>4069</v>
      </c>
      <c r="AI313" s="78">
        <v>3220</v>
      </c>
      <c r="AJ313" s="78"/>
      <c r="AK313" s="78" t="s">
        <v>2491</v>
      </c>
      <c r="AL313" s="78"/>
      <c r="AM313" s="78"/>
      <c r="AN313" s="78"/>
      <c r="AO313" s="80">
        <v>42218.54313657407</v>
      </c>
      <c r="AP313" s="83" t="s">
        <v>3150</v>
      </c>
      <c r="AQ313" s="78" t="b">
        <v>1</v>
      </c>
      <c r="AR313" s="78" t="b">
        <v>0</v>
      </c>
      <c r="AS313" s="78" t="b">
        <v>1</v>
      </c>
      <c r="AT313" s="78" t="s">
        <v>1797</v>
      </c>
      <c r="AU313" s="78">
        <v>2</v>
      </c>
      <c r="AV313" s="83" t="s">
        <v>3158</v>
      </c>
      <c r="AW313" s="78" t="b">
        <v>0</v>
      </c>
      <c r="AX313" s="78" t="s">
        <v>3300</v>
      </c>
      <c r="AY313" s="83" t="s">
        <v>3611</v>
      </c>
      <c r="AZ313" s="78" t="s">
        <v>66</v>
      </c>
      <c r="BA313" s="78" t="str">
        <f>REPLACE(INDEX(GroupVertices[Group],MATCH(Vertices[[#This Row],[Vertex]],GroupVertices[Vertex],0)),1,1,"")</f>
        <v>40</v>
      </c>
      <c r="BB313" s="48"/>
      <c r="BC313" s="48"/>
      <c r="BD313" s="48"/>
      <c r="BE313" s="48"/>
      <c r="BF313" s="48"/>
      <c r="BG313" s="48"/>
      <c r="BH313" s="121" t="s">
        <v>4720</v>
      </c>
      <c r="BI313" s="121" t="s">
        <v>4720</v>
      </c>
      <c r="BJ313" s="121" t="s">
        <v>4362</v>
      </c>
      <c r="BK313" s="121" t="s">
        <v>4362</v>
      </c>
      <c r="BL313" s="121">
        <v>0</v>
      </c>
      <c r="BM313" s="124">
        <v>0</v>
      </c>
      <c r="BN313" s="121">
        <v>1</v>
      </c>
      <c r="BO313" s="124">
        <v>5.555555555555555</v>
      </c>
      <c r="BP313" s="121">
        <v>0</v>
      </c>
      <c r="BQ313" s="124">
        <v>0</v>
      </c>
      <c r="BR313" s="121">
        <v>17</v>
      </c>
      <c r="BS313" s="124">
        <v>94.44444444444444</v>
      </c>
      <c r="BT313" s="121">
        <v>18</v>
      </c>
      <c r="BU313" s="2"/>
      <c r="BV313" s="3"/>
      <c r="BW313" s="3"/>
      <c r="BX313" s="3"/>
      <c r="BY313" s="3"/>
    </row>
    <row r="314" spans="1:77" ht="41.45" customHeight="1">
      <c r="A314" s="64" t="s">
        <v>434</v>
      </c>
      <c r="C314" s="65"/>
      <c r="D314" s="65" t="s">
        <v>64</v>
      </c>
      <c r="E314" s="66">
        <v>162.072975352159</v>
      </c>
      <c r="F314" s="68">
        <v>99.9998341488378</v>
      </c>
      <c r="G314" s="100" t="s">
        <v>1204</v>
      </c>
      <c r="H314" s="65"/>
      <c r="I314" s="69" t="s">
        <v>434</v>
      </c>
      <c r="J314" s="70"/>
      <c r="K314" s="70"/>
      <c r="L314" s="69" t="s">
        <v>3928</v>
      </c>
      <c r="M314" s="73">
        <v>1.0552726639872156</v>
      </c>
      <c r="N314" s="74">
        <v>7773.751953125</v>
      </c>
      <c r="O314" s="74">
        <v>494.0682373046875</v>
      </c>
      <c r="P314" s="75"/>
      <c r="Q314" s="76"/>
      <c r="R314" s="76"/>
      <c r="S314" s="86"/>
      <c r="T314" s="48">
        <v>0</v>
      </c>
      <c r="U314" s="48">
        <v>1</v>
      </c>
      <c r="V314" s="49">
        <v>0</v>
      </c>
      <c r="W314" s="49">
        <v>1</v>
      </c>
      <c r="X314" s="49">
        <v>0</v>
      </c>
      <c r="Y314" s="49">
        <v>0.701753</v>
      </c>
      <c r="Z314" s="49">
        <v>0</v>
      </c>
      <c r="AA314" s="49">
        <v>0</v>
      </c>
      <c r="AB314" s="71">
        <v>314</v>
      </c>
      <c r="AC314" s="71"/>
      <c r="AD314" s="72"/>
      <c r="AE314" s="78" t="s">
        <v>2212</v>
      </c>
      <c r="AF314" s="78">
        <v>876</v>
      </c>
      <c r="AG314" s="78">
        <v>332</v>
      </c>
      <c r="AH314" s="78">
        <v>12247</v>
      </c>
      <c r="AI314" s="78">
        <v>29064</v>
      </c>
      <c r="AJ314" s="78"/>
      <c r="AK314" s="78" t="s">
        <v>2492</v>
      </c>
      <c r="AL314" s="78" t="s">
        <v>2689</v>
      </c>
      <c r="AM314" s="78"/>
      <c r="AN314" s="78"/>
      <c r="AO314" s="80">
        <v>43118.21425925926</v>
      </c>
      <c r="AP314" s="83" t="s">
        <v>3151</v>
      </c>
      <c r="AQ314" s="78" t="b">
        <v>0</v>
      </c>
      <c r="AR314" s="78" t="b">
        <v>0</v>
      </c>
      <c r="AS314" s="78" t="b">
        <v>1</v>
      </c>
      <c r="AT314" s="78" t="s">
        <v>1797</v>
      </c>
      <c r="AU314" s="78">
        <v>1</v>
      </c>
      <c r="AV314" s="83" t="s">
        <v>3158</v>
      </c>
      <c r="AW314" s="78" t="b">
        <v>0</v>
      </c>
      <c r="AX314" s="78" t="s">
        <v>3300</v>
      </c>
      <c r="AY314" s="83" t="s">
        <v>3612</v>
      </c>
      <c r="AZ314" s="78" t="s">
        <v>66</v>
      </c>
      <c r="BA314" s="78" t="str">
        <f>REPLACE(INDEX(GroupVertices[Group],MATCH(Vertices[[#This Row],[Vertex]],GroupVertices[Vertex],0)),1,1,"")</f>
        <v>40</v>
      </c>
      <c r="BB314" s="48"/>
      <c r="BC314" s="48"/>
      <c r="BD314" s="48"/>
      <c r="BE314" s="48"/>
      <c r="BF314" s="48"/>
      <c r="BG314" s="48"/>
      <c r="BH314" s="121" t="s">
        <v>4721</v>
      </c>
      <c r="BI314" s="121" t="s">
        <v>4721</v>
      </c>
      <c r="BJ314" s="121" t="s">
        <v>4910</v>
      </c>
      <c r="BK314" s="121" t="s">
        <v>4910</v>
      </c>
      <c r="BL314" s="121">
        <v>0</v>
      </c>
      <c r="BM314" s="124">
        <v>0</v>
      </c>
      <c r="BN314" s="121">
        <v>1</v>
      </c>
      <c r="BO314" s="124">
        <v>5</v>
      </c>
      <c r="BP314" s="121">
        <v>0</v>
      </c>
      <c r="BQ314" s="124">
        <v>0</v>
      </c>
      <c r="BR314" s="121">
        <v>19</v>
      </c>
      <c r="BS314" s="124">
        <v>95</v>
      </c>
      <c r="BT314" s="121">
        <v>20</v>
      </c>
      <c r="BU314" s="2"/>
      <c r="BV314" s="3"/>
      <c r="BW314" s="3"/>
      <c r="BX314" s="3"/>
      <c r="BY314" s="3"/>
    </row>
    <row r="315" spans="1:77" ht="41.45" customHeight="1">
      <c r="A315" s="64" t="s">
        <v>435</v>
      </c>
      <c r="C315" s="65"/>
      <c r="D315" s="65" t="s">
        <v>64</v>
      </c>
      <c r="E315" s="66">
        <v>162.72600554277815</v>
      </c>
      <c r="F315" s="68">
        <v>99.99835000641357</v>
      </c>
      <c r="G315" s="100" t="s">
        <v>3297</v>
      </c>
      <c r="H315" s="65"/>
      <c r="I315" s="69" t="s">
        <v>435</v>
      </c>
      <c r="J315" s="70"/>
      <c r="K315" s="70"/>
      <c r="L315" s="69" t="s">
        <v>3929</v>
      </c>
      <c r="M315" s="73">
        <v>1.5498878625676766</v>
      </c>
      <c r="N315" s="74">
        <v>8400.7197265625</v>
      </c>
      <c r="O315" s="74">
        <v>3487.886474609375</v>
      </c>
      <c r="P315" s="75"/>
      <c r="Q315" s="76"/>
      <c r="R315" s="76"/>
      <c r="S315" s="86"/>
      <c r="T315" s="48">
        <v>0</v>
      </c>
      <c r="U315" s="48">
        <v>1</v>
      </c>
      <c r="V315" s="49">
        <v>0</v>
      </c>
      <c r="W315" s="49">
        <v>1</v>
      </c>
      <c r="X315" s="49">
        <v>0</v>
      </c>
      <c r="Y315" s="49">
        <v>0.999998</v>
      </c>
      <c r="Z315" s="49">
        <v>0</v>
      </c>
      <c r="AA315" s="49">
        <v>0</v>
      </c>
      <c r="AB315" s="71">
        <v>315</v>
      </c>
      <c r="AC315" s="71"/>
      <c r="AD315" s="72"/>
      <c r="AE315" s="78" t="s">
        <v>2213</v>
      </c>
      <c r="AF315" s="78">
        <v>907</v>
      </c>
      <c r="AG315" s="78">
        <v>3294</v>
      </c>
      <c r="AH315" s="78">
        <v>91204</v>
      </c>
      <c r="AI315" s="78">
        <v>9</v>
      </c>
      <c r="AJ315" s="78"/>
      <c r="AK315" s="78" t="s">
        <v>2493</v>
      </c>
      <c r="AL315" s="78" t="s">
        <v>2690</v>
      </c>
      <c r="AM315" s="78"/>
      <c r="AN315" s="78"/>
      <c r="AO315" s="80">
        <v>40690.57277777778</v>
      </c>
      <c r="AP315" s="83" t="s">
        <v>3152</v>
      </c>
      <c r="AQ315" s="78" t="b">
        <v>0</v>
      </c>
      <c r="AR315" s="78" t="b">
        <v>0</v>
      </c>
      <c r="AS315" s="78" t="b">
        <v>1</v>
      </c>
      <c r="AT315" s="78" t="s">
        <v>1797</v>
      </c>
      <c r="AU315" s="78">
        <v>102</v>
      </c>
      <c r="AV315" s="83" t="s">
        <v>3158</v>
      </c>
      <c r="AW315" s="78" t="b">
        <v>0</v>
      </c>
      <c r="AX315" s="78" t="s">
        <v>3300</v>
      </c>
      <c r="AY315" s="83" t="s">
        <v>3613</v>
      </c>
      <c r="AZ315" s="78" t="s">
        <v>66</v>
      </c>
      <c r="BA315" s="78" t="str">
        <f>REPLACE(INDEX(GroupVertices[Group],MATCH(Vertices[[#This Row],[Vertex]],GroupVertices[Vertex],0)),1,1,"")</f>
        <v>39</v>
      </c>
      <c r="BB315" s="48" t="s">
        <v>850</v>
      </c>
      <c r="BC315" s="48" t="s">
        <v>850</v>
      </c>
      <c r="BD315" s="48" t="s">
        <v>921</v>
      </c>
      <c r="BE315" s="48" t="s">
        <v>921</v>
      </c>
      <c r="BF315" s="48" t="s">
        <v>968</v>
      </c>
      <c r="BG315" s="48" t="s">
        <v>968</v>
      </c>
      <c r="BH315" s="121" t="s">
        <v>4722</v>
      </c>
      <c r="BI315" s="121" t="s">
        <v>4722</v>
      </c>
      <c r="BJ315" s="121" t="s">
        <v>4911</v>
      </c>
      <c r="BK315" s="121" t="s">
        <v>4911</v>
      </c>
      <c r="BL315" s="121">
        <v>1</v>
      </c>
      <c r="BM315" s="124">
        <v>5.2631578947368425</v>
      </c>
      <c r="BN315" s="121">
        <v>2</v>
      </c>
      <c r="BO315" s="124">
        <v>10.526315789473685</v>
      </c>
      <c r="BP315" s="121">
        <v>0</v>
      </c>
      <c r="BQ315" s="124">
        <v>0</v>
      </c>
      <c r="BR315" s="121">
        <v>16</v>
      </c>
      <c r="BS315" s="124">
        <v>84.21052631578948</v>
      </c>
      <c r="BT315" s="121">
        <v>19</v>
      </c>
      <c r="BU315" s="2"/>
      <c r="BV315" s="3"/>
      <c r="BW315" s="3"/>
      <c r="BX315" s="3"/>
      <c r="BY315" s="3"/>
    </row>
    <row r="316" spans="1:77" ht="41.45" customHeight="1">
      <c r="A316" s="64" t="s">
        <v>527</v>
      </c>
      <c r="C316" s="65"/>
      <c r="D316" s="65" t="s">
        <v>64</v>
      </c>
      <c r="E316" s="66">
        <v>163.16650328783456</v>
      </c>
      <c r="F316" s="68">
        <v>99.99734888670946</v>
      </c>
      <c r="G316" s="100" t="s">
        <v>3298</v>
      </c>
      <c r="H316" s="65"/>
      <c r="I316" s="69" t="s">
        <v>527</v>
      </c>
      <c r="J316" s="70"/>
      <c r="K316" s="70"/>
      <c r="L316" s="69" t="s">
        <v>3930</v>
      </c>
      <c r="M316" s="73">
        <v>1.883527689294132</v>
      </c>
      <c r="N316" s="74">
        <v>8400.7197265625</v>
      </c>
      <c r="O316" s="74">
        <v>3170.271240234375</v>
      </c>
      <c r="P316" s="75"/>
      <c r="Q316" s="76"/>
      <c r="R316" s="76"/>
      <c r="S316" s="86"/>
      <c r="T316" s="48">
        <v>1</v>
      </c>
      <c r="U316" s="48">
        <v>0</v>
      </c>
      <c r="V316" s="49">
        <v>0</v>
      </c>
      <c r="W316" s="49">
        <v>1</v>
      </c>
      <c r="X316" s="49">
        <v>0</v>
      </c>
      <c r="Y316" s="49">
        <v>0.999998</v>
      </c>
      <c r="Z316" s="49">
        <v>0</v>
      </c>
      <c r="AA316" s="49">
        <v>0</v>
      </c>
      <c r="AB316" s="71">
        <v>316</v>
      </c>
      <c r="AC316" s="71"/>
      <c r="AD316" s="72"/>
      <c r="AE316" s="78" t="s">
        <v>2214</v>
      </c>
      <c r="AF316" s="78">
        <v>2433</v>
      </c>
      <c r="AG316" s="78">
        <v>5292</v>
      </c>
      <c r="AH316" s="78">
        <v>10882</v>
      </c>
      <c r="AI316" s="78">
        <v>7065</v>
      </c>
      <c r="AJ316" s="78"/>
      <c r="AK316" s="78" t="s">
        <v>2494</v>
      </c>
      <c r="AL316" s="78" t="s">
        <v>2691</v>
      </c>
      <c r="AM316" s="78"/>
      <c r="AN316" s="78"/>
      <c r="AO316" s="80">
        <v>39819.78346064815</v>
      </c>
      <c r="AP316" s="78"/>
      <c r="AQ316" s="78" t="b">
        <v>1</v>
      </c>
      <c r="AR316" s="78" t="b">
        <v>0</v>
      </c>
      <c r="AS316" s="78" t="b">
        <v>0</v>
      </c>
      <c r="AT316" s="78" t="s">
        <v>1797</v>
      </c>
      <c r="AU316" s="78">
        <v>283</v>
      </c>
      <c r="AV316" s="83" t="s">
        <v>3158</v>
      </c>
      <c r="AW316" s="78" t="b">
        <v>0</v>
      </c>
      <c r="AX316" s="78" t="s">
        <v>3300</v>
      </c>
      <c r="AY316" s="83" t="s">
        <v>3614</v>
      </c>
      <c r="AZ316" s="78" t="s">
        <v>65</v>
      </c>
      <c r="BA316" s="78" t="str">
        <f>REPLACE(INDEX(GroupVertices[Group],MATCH(Vertices[[#This Row],[Vertex]],GroupVertices[Vertex],0)),1,1,"")</f>
        <v>39</v>
      </c>
      <c r="BB316" s="48"/>
      <c r="BC316" s="48"/>
      <c r="BD316" s="48"/>
      <c r="BE316" s="48"/>
      <c r="BF316" s="48"/>
      <c r="BG316" s="48"/>
      <c r="BH316" s="48"/>
      <c r="BI316" s="48"/>
      <c r="BJ316" s="48"/>
      <c r="BK316" s="48"/>
      <c r="BL316" s="48"/>
      <c r="BM316" s="49"/>
      <c r="BN316" s="48"/>
      <c r="BO316" s="49"/>
      <c r="BP316" s="48"/>
      <c r="BQ316" s="49"/>
      <c r="BR316" s="48"/>
      <c r="BS316" s="49"/>
      <c r="BT316" s="48"/>
      <c r="BU316" s="2"/>
      <c r="BV316" s="3"/>
      <c r="BW316" s="3"/>
      <c r="BX316" s="3"/>
      <c r="BY316" s="3"/>
    </row>
    <row r="317" spans="1:77" ht="41.45" customHeight="1">
      <c r="A317" s="64" t="s">
        <v>436</v>
      </c>
      <c r="C317" s="65"/>
      <c r="D317" s="65" t="s">
        <v>64</v>
      </c>
      <c r="E317" s="66">
        <v>162.12015579131918</v>
      </c>
      <c r="F317" s="68">
        <v>99.99972692180243</v>
      </c>
      <c r="G317" s="100" t="s">
        <v>3299</v>
      </c>
      <c r="H317" s="65"/>
      <c r="I317" s="69" t="s">
        <v>436</v>
      </c>
      <c r="J317" s="70"/>
      <c r="K317" s="70"/>
      <c r="L317" s="69" t="s">
        <v>3931</v>
      </c>
      <c r="M317" s="73">
        <v>1.0910078606436027</v>
      </c>
      <c r="N317" s="74">
        <v>1167.1533203125</v>
      </c>
      <c r="O317" s="74">
        <v>6768.30712890625</v>
      </c>
      <c r="P317" s="75"/>
      <c r="Q317" s="76"/>
      <c r="R317" s="76"/>
      <c r="S317" s="86"/>
      <c r="T317" s="48">
        <v>1</v>
      </c>
      <c r="U317" s="48">
        <v>1</v>
      </c>
      <c r="V317" s="49">
        <v>0</v>
      </c>
      <c r="W317" s="49">
        <v>0</v>
      </c>
      <c r="X317" s="49">
        <v>0</v>
      </c>
      <c r="Y317" s="49">
        <v>0.999998</v>
      </c>
      <c r="Z317" s="49">
        <v>0</v>
      </c>
      <c r="AA317" s="49" t="s">
        <v>5414</v>
      </c>
      <c r="AB317" s="71">
        <v>317</v>
      </c>
      <c r="AC317" s="71"/>
      <c r="AD317" s="72"/>
      <c r="AE317" s="78" t="s">
        <v>2215</v>
      </c>
      <c r="AF317" s="78">
        <v>704</v>
      </c>
      <c r="AG317" s="78">
        <v>546</v>
      </c>
      <c r="AH317" s="78">
        <v>917</v>
      </c>
      <c r="AI317" s="78">
        <v>1105</v>
      </c>
      <c r="AJ317" s="78"/>
      <c r="AK317" s="78" t="s">
        <v>2495</v>
      </c>
      <c r="AL317" s="78" t="s">
        <v>2692</v>
      </c>
      <c r="AM317" s="83" t="s">
        <v>2884</v>
      </c>
      <c r="AN317" s="78"/>
      <c r="AO317" s="80">
        <v>39948.42837962963</v>
      </c>
      <c r="AP317" s="83" t="s">
        <v>3153</v>
      </c>
      <c r="AQ317" s="78" t="b">
        <v>0</v>
      </c>
      <c r="AR317" s="78" t="b">
        <v>0</v>
      </c>
      <c r="AS317" s="78" t="b">
        <v>0</v>
      </c>
      <c r="AT317" s="78" t="s">
        <v>1797</v>
      </c>
      <c r="AU317" s="78">
        <v>10</v>
      </c>
      <c r="AV317" s="83" t="s">
        <v>3172</v>
      </c>
      <c r="AW317" s="78" t="b">
        <v>0</v>
      </c>
      <c r="AX317" s="78" t="s">
        <v>3300</v>
      </c>
      <c r="AY317" s="83" t="s">
        <v>3615</v>
      </c>
      <c r="AZ317" s="78" t="s">
        <v>66</v>
      </c>
      <c r="BA317" s="78" t="str">
        <f>REPLACE(INDEX(GroupVertices[Group],MATCH(Vertices[[#This Row],[Vertex]],GroupVertices[Vertex],0)),1,1,"")</f>
        <v>1</v>
      </c>
      <c r="BB317" s="48" t="s">
        <v>848</v>
      </c>
      <c r="BC317" s="48" t="s">
        <v>848</v>
      </c>
      <c r="BD317" s="48" t="s">
        <v>853</v>
      </c>
      <c r="BE317" s="48" t="s">
        <v>853</v>
      </c>
      <c r="BF317" s="48"/>
      <c r="BG317" s="48"/>
      <c r="BH317" s="121" t="s">
        <v>4723</v>
      </c>
      <c r="BI317" s="121" t="s">
        <v>4723</v>
      </c>
      <c r="BJ317" s="121" t="s">
        <v>4912</v>
      </c>
      <c r="BK317" s="121" t="s">
        <v>4912</v>
      </c>
      <c r="BL317" s="121">
        <v>0</v>
      </c>
      <c r="BM317" s="124">
        <v>0</v>
      </c>
      <c r="BN317" s="121">
        <v>1</v>
      </c>
      <c r="BO317" s="124">
        <v>5</v>
      </c>
      <c r="BP317" s="121">
        <v>0</v>
      </c>
      <c r="BQ317" s="124">
        <v>0</v>
      </c>
      <c r="BR317" s="121">
        <v>19</v>
      </c>
      <c r="BS317" s="124">
        <v>95</v>
      </c>
      <c r="BT317" s="121">
        <v>20</v>
      </c>
      <c r="BU317" s="2"/>
      <c r="BV317" s="3"/>
      <c r="BW317" s="3"/>
      <c r="BX317" s="3"/>
      <c r="BY317" s="3"/>
    </row>
    <row r="318" spans="1:77" ht="41.45" customHeight="1">
      <c r="A318" s="87" t="s">
        <v>438</v>
      </c>
      <c r="C318" s="88"/>
      <c r="D318" s="88" t="s">
        <v>64</v>
      </c>
      <c r="E318" s="89">
        <v>162.772083635229</v>
      </c>
      <c r="F318" s="90">
        <v>99.99824528468277</v>
      </c>
      <c r="G318" s="101" t="s">
        <v>1206</v>
      </c>
      <c r="H318" s="88"/>
      <c r="I318" s="91" t="s">
        <v>438</v>
      </c>
      <c r="J318" s="92"/>
      <c r="K318" s="92"/>
      <c r="L318" s="91" t="s">
        <v>3932</v>
      </c>
      <c r="M318" s="93">
        <v>1.5847881247227464</v>
      </c>
      <c r="N318" s="94">
        <v>3892.079345703125</v>
      </c>
      <c r="O318" s="94">
        <v>2564.099609375</v>
      </c>
      <c r="P318" s="95"/>
      <c r="Q318" s="96"/>
      <c r="R318" s="96"/>
      <c r="S318" s="97"/>
      <c r="T318" s="48">
        <v>0</v>
      </c>
      <c r="U318" s="48">
        <v>2</v>
      </c>
      <c r="V318" s="49">
        <v>0</v>
      </c>
      <c r="W318" s="49">
        <v>0.083333</v>
      </c>
      <c r="X318" s="49">
        <v>0</v>
      </c>
      <c r="Y318" s="49">
        <v>0.648759</v>
      </c>
      <c r="Z318" s="49">
        <v>0.5</v>
      </c>
      <c r="AA318" s="49">
        <v>0</v>
      </c>
      <c r="AB318" s="98">
        <v>318</v>
      </c>
      <c r="AC318" s="98"/>
      <c r="AD318" s="99"/>
      <c r="AE318" s="78" t="s">
        <v>2216</v>
      </c>
      <c r="AF318" s="78">
        <v>752</v>
      </c>
      <c r="AG318" s="78">
        <v>3503</v>
      </c>
      <c r="AH318" s="78">
        <v>30867</v>
      </c>
      <c r="AI318" s="78">
        <v>67499</v>
      </c>
      <c r="AJ318" s="78"/>
      <c r="AK318" s="78" t="s">
        <v>2496</v>
      </c>
      <c r="AL318" s="78"/>
      <c r="AM318" s="83" t="s">
        <v>2885</v>
      </c>
      <c r="AN318" s="78"/>
      <c r="AO318" s="80">
        <v>40231.667546296296</v>
      </c>
      <c r="AP318" s="78"/>
      <c r="AQ318" s="78" t="b">
        <v>0</v>
      </c>
      <c r="AR318" s="78" t="b">
        <v>0</v>
      </c>
      <c r="AS318" s="78" t="b">
        <v>1</v>
      </c>
      <c r="AT318" s="78" t="s">
        <v>1797</v>
      </c>
      <c r="AU318" s="78">
        <v>116</v>
      </c>
      <c r="AV318" s="83" t="s">
        <v>3158</v>
      </c>
      <c r="AW318" s="78" t="b">
        <v>0</v>
      </c>
      <c r="AX318" s="78" t="s">
        <v>3300</v>
      </c>
      <c r="AY318" s="83" t="s">
        <v>3616</v>
      </c>
      <c r="AZ318" s="78" t="s">
        <v>66</v>
      </c>
      <c r="BA318" s="78" t="str">
        <f>REPLACE(INDEX(GroupVertices[Group],MATCH(Vertices[[#This Row],[Vertex]],GroupVertices[Vertex],0)),1,1,"")</f>
        <v>4</v>
      </c>
      <c r="BB318" s="48"/>
      <c r="BC318" s="48"/>
      <c r="BD318" s="48"/>
      <c r="BE318" s="48"/>
      <c r="BF318" s="48"/>
      <c r="BG318" s="48"/>
      <c r="BH318" s="121" t="s">
        <v>4711</v>
      </c>
      <c r="BI318" s="121" t="s">
        <v>4711</v>
      </c>
      <c r="BJ318" s="121" t="s">
        <v>4901</v>
      </c>
      <c r="BK318" s="121" t="s">
        <v>4901</v>
      </c>
      <c r="BL318" s="121">
        <v>0</v>
      </c>
      <c r="BM318" s="124">
        <v>0</v>
      </c>
      <c r="BN318" s="121">
        <v>2</v>
      </c>
      <c r="BO318" s="124">
        <v>8.695652173913043</v>
      </c>
      <c r="BP318" s="121">
        <v>0</v>
      </c>
      <c r="BQ318" s="124">
        <v>0</v>
      </c>
      <c r="BR318" s="121">
        <v>21</v>
      </c>
      <c r="BS318" s="124">
        <v>91.30434782608695</v>
      </c>
      <c r="BT318" s="121">
        <v>23</v>
      </c>
      <c r="BU318" s="2"/>
      <c r="BV318" s="3"/>
      <c r="BW318" s="3"/>
      <c r="BX318" s="3"/>
      <c r="BY3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18"/>
    <dataValidation allowBlank="1" showInputMessage="1" promptTitle="Vertex Tooltip" prompt="Enter optional text that will pop up when the mouse is hovered over the vertex." errorTitle="Invalid Vertex Image Key" sqref="L3:L31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18"/>
    <dataValidation allowBlank="1" showInputMessage="1" promptTitle="Vertex Label Fill Color" prompt="To select an optional fill color for the Label shape, right-click and select Select Color on the right-click menu." sqref="J3:J318"/>
    <dataValidation allowBlank="1" showInputMessage="1" promptTitle="Vertex Image File" prompt="Enter the path to an image file.  Hover over the column header for examples." errorTitle="Invalid Vertex Image Key" sqref="G3:G318"/>
    <dataValidation allowBlank="1" showInputMessage="1" promptTitle="Vertex Color" prompt="To select an optional vertex color, right-click and select Select Color on the right-click menu." sqref="C3:C318"/>
    <dataValidation allowBlank="1" showInputMessage="1" promptTitle="Vertex Opacity" prompt="Enter an optional vertex opacity between 0 (transparent) and 100 (opaque)." errorTitle="Invalid Vertex Opacity" error="The optional vertex opacity must be a whole number between 0 and 10." sqref="F3:F318"/>
    <dataValidation type="list" allowBlank="1" showInputMessage="1" showErrorMessage="1" promptTitle="Vertex Shape" prompt="Select an optional vertex shape." errorTitle="Invalid Vertex Shape" error="You have entered an invalid vertex shape.  Try selecting from the drop-down list instead." sqref="D3:D3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18">
      <formula1>ValidVertexLabelPositions</formula1>
    </dataValidation>
    <dataValidation allowBlank="1" showInputMessage="1" showErrorMessage="1" promptTitle="Vertex Name" prompt="Enter the name of the vertex." sqref="A3:A318"/>
  </dataValidations>
  <hyperlinks>
    <hyperlink ref="AL163" r:id="rId1" display="https://instagram.com/luzleaf"/>
    <hyperlink ref="AM5" r:id="rId2" display="http://t.co/6id5hPAU6x"/>
    <hyperlink ref="AM9" r:id="rId3" display="http://t.co/tEGOhYNu2F"/>
    <hyperlink ref="AM10" r:id="rId4" display="https://t.co/qqrkAAeYTU"/>
    <hyperlink ref="AM13" r:id="rId5" display="https://t.co/yN6xXywucC"/>
    <hyperlink ref="AM15" r:id="rId6" display="https://t.co/eYgnEZR1fe"/>
    <hyperlink ref="AM16" r:id="rId7" display="https://t.co/V0915hbYeO"/>
    <hyperlink ref="AM17" r:id="rId8" display="https://t.co/akEKLBvQV4"/>
    <hyperlink ref="AM18" r:id="rId9" display="http://t.co/M03m9tN8"/>
    <hyperlink ref="AM19" r:id="rId10" display="http://t.co/Oiq08jFZPR"/>
    <hyperlink ref="AM21" r:id="rId11" display="https://t.co/6PI79GANNr"/>
    <hyperlink ref="AM24" r:id="rId12" display="https://t.co/j9BoZFzAaf"/>
    <hyperlink ref="AM26" r:id="rId13" display="http://t.co/zqXBJMjzWD"/>
    <hyperlink ref="AM27" r:id="rId14" display="https://t.co/KOZn04YnoA"/>
    <hyperlink ref="AM29" r:id="rId15" display="https://t.co/sDoNo9ZQ2L"/>
    <hyperlink ref="AM30" r:id="rId16" display="https://t.co/J0ivYsxNin"/>
    <hyperlink ref="AM31" r:id="rId17" display="https://t.co/eim9y0wWDQ"/>
    <hyperlink ref="AM32" r:id="rId18" display="http://t.co/HDosBKuRuY"/>
    <hyperlink ref="AM35" r:id="rId19" display="https://t.co/IxLjEB2zlE"/>
    <hyperlink ref="AM36" r:id="rId20" display="https://t.co/TuMeEDhfc4"/>
    <hyperlink ref="AM37" r:id="rId21" display="https://t.co/OMxB0x7xC5"/>
    <hyperlink ref="AM38" r:id="rId22" display="https://t.co/wyOVgSLgBV"/>
    <hyperlink ref="AM39" r:id="rId23" display="https://t.co/1Y0wrE3WCm"/>
    <hyperlink ref="AM40" r:id="rId24" display="https://t.co/CBriTfa9R6"/>
    <hyperlink ref="AM41" r:id="rId25" display="https://t.co/lREXHpuaDD"/>
    <hyperlink ref="AM42" r:id="rId26" display="https://t.co/txyA3go5Ff"/>
    <hyperlink ref="AM46" r:id="rId27" display="http://t.co/kl09pXtIH1"/>
    <hyperlink ref="AM47" r:id="rId28" display="https://t.co/oERlEGHoif"/>
    <hyperlink ref="AM48" r:id="rId29" display="http://t.co/L8uln5raJ7"/>
    <hyperlink ref="AM51" r:id="rId30" display="https://t.co/pcTI1zCFnh"/>
    <hyperlink ref="AM53" r:id="rId31" display="https://t.co/QII1WpSyYl"/>
    <hyperlink ref="AM54" r:id="rId32" display="https://t.co/r6LVntSn4O"/>
    <hyperlink ref="AM55" r:id="rId33" display="https://t.co/hUXh5a6Nso"/>
    <hyperlink ref="AM56" r:id="rId34" display="https://t.co/bW0fdMH5eg"/>
    <hyperlink ref="AM58" r:id="rId35" display="https://t.co/TN1tL2C9Se"/>
    <hyperlink ref="AM60" r:id="rId36" display="https://t.co/tEJc8pwGZf"/>
    <hyperlink ref="AM61" r:id="rId37" display="https://t.co/9lKcZdZRwm"/>
    <hyperlink ref="AM62" r:id="rId38" display="https://t.co/0WHbHs4P2W"/>
    <hyperlink ref="AM63" r:id="rId39" display="https://t.co/RLUBT3JLHE"/>
    <hyperlink ref="AM64" r:id="rId40" display="http://t.co/QMDrF3SvCz"/>
    <hyperlink ref="AM67" r:id="rId41" display="https://t.co/1Xkl8AWhKD"/>
    <hyperlink ref="AM70" r:id="rId42" display="https://t.co/mWwZPJhOpV"/>
    <hyperlink ref="AM71" r:id="rId43" display="https://t.co/SV0yzC93Va"/>
    <hyperlink ref="AM73" r:id="rId44" display="https://t.co/eYgnEZR1fe"/>
    <hyperlink ref="AM74" r:id="rId45" display="https://t.co/UqYXNWqCCl"/>
    <hyperlink ref="AM76" r:id="rId46" display="https://t.co/BdVLHp6gDc"/>
    <hyperlink ref="AM77" r:id="rId47" display="https://t.co/bf9jeONcbP"/>
    <hyperlink ref="AM78" r:id="rId48" display="https://t.co/WT9WfXmRJT"/>
    <hyperlink ref="AM79" r:id="rId49" display="https://t.co/lfCnTjQjMn"/>
    <hyperlink ref="AM80" r:id="rId50" display="http://t.co/eSFNnY1H97"/>
    <hyperlink ref="AM81" r:id="rId51" display="https://t.co/9KlqCo6UPd"/>
    <hyperlink ref="AM82" r:id="rId52" display="http://t.co/CF4PUmM1Dy"/>
    <hyperlink ref="AM84" r:id="rId53" display="https://t.co/H1LO5ryNpw"/>
    <hyperlink ref="AM85" r:id="rId54" display="https://t.co/lXGG7dzZJ5"/>
    <hyperlink ref="AM86" r:id="rId55" display="https://t.co/vAWcFljq0L"/>
    <hyperlink ref="AM87" r:id="rId56" display="https://t.co/PyBQ3tfqGS"/>
    <hyperlink ref="AM88" r:id="rId57" display="http://t.co/HvDYiwfHFX"/>
    <hyperlink ref="AM89" r:id="rId58" display="https://t.co/cTCOwpkSJt"/>
    <hyperlink ref="AM90" r:id="rId59" display="https://t.co/yESUFUQlwP"/>
    <hyperlink ref="AM91" r:id="rId60" display="https://t.co/6EmdtDJBoV"/>
    <hyperlink ref="AM92" r:id="rId61" display="https://t.co/thi9jMLTQe"/>
    <hyperlink ref="AM93" r:id="rId62" display="https://t.co/7Hl7RlRwU5"/>
    <hyperlink ref="AM94" r:id="rId63" display="https://t.co/Bvye2HlfQA"/>
    <hyperlink ref="AM96" r:id="rId64" display="https://t.co/wb6y1lL6VZ"/>
    <hyperlink ref="AM97" r:id="rId65" display="http://t.co/QJ0pRAeUVA"/>
    <hyperlink ref="AM99" r:id="rId66" display="https://t.co/8Jvng3fOJA"/>
    <hyperlink ref="AM100" r:id="rId67" display="http://t.co/w6TNBWfgLG"/>
    <hyperlink ref="AM102" r:id="rId68" display="https://t.co/EqNN3bQf6V"/>
    <hyperlink ref="AM103" r:id="rId69" display="http://t.co/0e2TxHJN0O"/>
    <hyperlink ref="AM105" r:id="rId70" display="https://t.co/eyHu0I90Et"/>
    <hyperlink ref="AM107" r:id="rId71" display="https://t.co/YBjhvA3m8z"/>
    <hyperlink ref="AM108" r:id="rId72" display="https://t.co/OTgpuAQRSR"/>
    <hyperlink ref="AM110" r:id="rId73" display="http://t.co/ZPt1iZec3W"/>
    <hyperlink ref="AM111" r:id="rId74" display="https://t.co/oJ9lK7hfmu"/>
    <hyperlink ref="AM114" r:id="rId75" display="https://t.co/Enkg1Trt2r"/>
    <hyperlink ref="AM116" r:id="rId76" display="https://t.co/M6EEXjRRjM"/>
    <hyperlink ref="AM117" r:id="rId77" display="https://t.co/wxVyG9T7EA"/>
    <hyperlink ref="AM118" r:id="rId78" display="https://t.co/i4Gmw7ghBI"/>
    <hyperlink ref="AM121" r:id="rId79" display="http://t.co/cZ6ayUqzOX"/>
    <hyperlink ref="AM122" r:id="rId80" display="https://t.co/4MAxvV7JGo"/>
    <hyperlink ref="AM123" r:id="rId81" display="http://t.co/ddDLrK541x"/>
    <hyperlink ref="AM126" r:id="rId82" display="https://t.co/QydEz3ML9X"/>
    <hyperlink ref="AM127" r:id="rId83" display="https://t.co/Atu6mMk3WY"/>
    <hyperlink ref="AM128" r:id="rId84" display="http://t.co/OKWEDzsJLl"/>
    <hyperlink ref="AM129" r:id="rId85" display="http://t.co/KyYGKE531W"/>
    <hyperlink ref="AM131" r:id="rId86" display="http://t.co/nTMbMEHpg4"/>
    <hyperlink ref="AM132" r:id="rId87" display="https://t.co/ODh2E96uwT"/>
    <hyperlink ref="AM134" r:id="rId88" display="https://t.co/toWt0lxyrD"/>
    <hyperlink ref="AM137" r:id="rId89" display="https://t.co/RQrFOzX10k"/>
    <hyperlink ref="AM139" r:id="rId90" display="https://t.co/PYmvPg2r7f"/>
    <hyperlink ref="AM143" r:id="rId91" display="http://t.co/T3VFcS1yP5"/>
    <hyperlink ref="AM148" r:id="rId92" display="https://t.co/Xo4D7CSK38"/>
    <hyperlink ref="AM150" r:id="rId93" display="https://t.co/MkriR5VB6y"/>
    <hyperlink ref="AM151" r:id="rId94" display="http://t.co/KLwTTv8TGS"/>
    <hyperlink ref="AM153" r:id="rId95" display="http://t.co/XqH27g49x9"/>
    <hyperlink ref="AM157" r:id="rId96" display="https://t.co/E9lPPFryfb"/>
    <hyperlink ref="AM160" r:id="rId97" display="https://t.co/fyMdYZOYA3"/>
    <hyperlink ref="AM161" r:id="rId98" display="https://t.co/OwgHDACrUK"/>
    <hyperlink ref="AM162" r:id="rId99" display="https://t.co/XmHOkpxFwg"/>
    <hyperlink ref="AM163" r:id="rId100" display="https://t.co/ifBYCYW9xg"/>
    <hyperlink ref="AM164" r:id="rId101" display="https://t.co/vnzhHj7Wvf"/>
    <hyperlink ref="AM167" r:id="rId102" display="https://t.co/KHEbsVkq8K"/>
    <hyperlink ref="AM170" r:id="rId103" display="https://t.co/EWAoZfYg11"/>
    <hyperlink ref="AM171" r:id="rId104" display="https://t.co/ErMveW5OJ3"/>
    <hyperlink ref="AM174" r:id="rId105" display="https://t.co/7UYIqFZepD"/>
    <hyperlink ref="AM175" r:id="rId106" display="https://t.co/CYpGZTmQPq"/>
    <hyperlink ref="AM176" r:id="rId107" display="http://t.co/R6kWqELGyQ"/>
    <hyperlink ref="AM178" r:id="rId108" display="https://t.co/w0etPvvwvH"/>
    <hyperlink ref="AM184" r:id="rId109" display="https://t.co/cZkuBC0XTs"/>
    <hyperlink ref="AM185" r:id="rId110" display="http://t.co/sgtXZpJdFR"/>
    <hyperlink ref="AM186" r:id="rId111" display="http://t.co/JpbcrgYT6z"/>
    <hyperlink ref="AM188" r:id="rId112" display="https://t.co/FVn1ODPB7H"/>
    <hyperlink ref="AM189" r:id="rId113" display="https://t.co/r6fYomBVlL"/>
    <hyperlink ref="AM190" r:id="rId114" display="https://t.co/MKFbVYtRxb"/>
    <hyperlink ref="AM191" r:id="rId115" display="http://t.co/c4CdF5g9sQ"/>
    <hyperlink ref="AM192" r:id="rId116" display="https://t.co/elb5UntkTB"/>
    <hyperlink ref="AM193" r:id="rId117" display="https://t.co/QFSlXoi3Gw"/>
    <hyperlink ref="AM195" r:id="rId118" display="https://t.co/eYgnEZR1fe"/>
    <hyperlink ref="AM197" r:id="rId119" display="http://t.co/PzZVaPnSVB"/>
    <hyperlink ref="AM200" r:id="rId120" display="http://t.co/IaghNW8Xm2"/>
    <hyperlink ref="AM204" r:id="rId121" display="https://t.co/fzHi7kYoaz"/>
    <hyperlink ref="AM207" r:id="rId122" display="https://t.co/91ajNjT9lO"/>
    <hyperlink ref="AM208" r:id="rId123" display="http://t.co/T6LO16Brnt"/>
    <hyperlink ref="AM210" r:id="rId124" display="https://t.co/19QwS9qcks"/>
    <hyperlink ref="AM211" r:id="rId125" display="https://t.co/Hv9GzOQ2R3"/>
    <hyperlink ref="AM213" r:id="rId126" display="https://t.co/jTkp3kDcSZ"/>
    <hyperlink ref="AM214" r:id="rId127" display="https://t.co/3mt10yx6Tm"/>
    <hyperlink ref="AM215" r:id="rId128" display="https://t.co/yiIVwLaPNB"/>
    <hyperlink ref="AM218" r:id="rId129" display="http://t.co/3Z9kPKze6Q"/>
    <hyperlink ref="AM220" r:id="rId130" display="https://t.co/oWuY2Otpba"/>
    <hyperlink ref="AM221" r:id="rId131" display="https://t.co/ia9MPbhwuq"/>
    <hyperlink ref="AM222" r:id="rId132" display="https://t.co/b8LJdxwrz8"/>
    <hyperlink ref="AM226" r:id="rId133" display="http://t.co/goBvGRIt5W"/>
    <hyperlink ref="AM228" r:id="rId134" display="https://t.co/hEoLDh7bi5"/>
    <hyperlink ref="AM229" r:id="rId135" display="https://t.co/uD7SNq1HXM"/>
    <hyperlink ref="AM230" r:id="rId136" display="https://t.co/yNzgVAlB4D"/>
    <hyperlink ref="AM234" r:id="rId137" display="http://t.co/42NF9myJFC"/>
    <hyperlink ref="AM235" r:id="rId138" display="https://t.co/8bGn4MfewK"/>
    <hyperlink ref="AM236" r:id="rId139" display="http://t.co/sPmADVQ6It"/>
    <hyperlink ref="AM237" r:id="rId140" display="https://t.co/eYgnEZR1fe"/>
    <hyperlink ref="AM239" r:id="rId141" display="https://t.co/rJ0oOPsGBT"/>
    <hyperlink ref="AM240" r:id="rId142" display="https://t.co/xqRu03xDRk"/>
    <hyperlink ref="AM241" r:id="rId143" display="https://t.co/RMkf7jACew"/>
    <hyperlink ref="AM242" r:id="rId144" display="http://t.co/I3kjUoxKlg"/>
    <hyperlink ref="AM243" r:id="rId145" display="http://t.co/JLnNlsZgWW"/>
    <hyperlink ref="AM244" r:id="rId146" display="http://t.co/Mlj9a1KGw7"/>
    <hyperlink ref="AM245" r:id="rId147" display="https://t.co/mpAYmPYLiA"/>
    <hyperlink ref="AM246" r:id="rId148" display="https://t.co/1RfNxGqP4w"/>
    <hyperlink ref="AM247" r:id="rId149" display="https://t.co/PGjl86XG3I"/>
    <hyperlink ref="AM248" r:id="rId150" display="https://t.co/Jkmq4MMPMA"/>
    <hyperlink ref="AM249" r:id="rId151" display="https://t.co/j7h5FUygG3"/>
    <hyperlink ref="AM250" r:id="rId152" display="https://t.co/jSK8sv6Yih"/>
    <hyperlink ref="AM251" r:id="rId153" display="https://t.co/gV7JdTR841"/>
    <hyperlink ref="AM252" r:id="rId154" display="https://t.co/8qpJLhL9ir"/>
    <hyperlink ref="AM253" r:id="rId155" display="http://t.co/KZvPnWGLRU"/>
    <hyperlink ref="AM254" r:id="rId156" display="https://t.co/zF3Ukt5Suv"/>
    <hyperlink ref="AM256" r:id="rId157" display="https://t.co/wcwBxrIvBx"/>
    <hyperlink ref="AM257" r:id="rId158" display="https://t.co/dRquaMqdjt"/>
    <hyperlink ref="AM258" r:id="rId159" display="https://t.co/9cBMcSHzaO"/>
    <hyperlink ref="AM259" r:id="rId160" display="https://t.co/Jm9rTW5JfX"/>
    <hyperlink ref="AM260" r:id="rId161" display="http://t.co/eYZLNgalMh"/>
    <hyperlink ref="AM262" r:id="rId162" display="http://t.co/IbL01p7pYJ"/>
    <hyperlink ref="AM263" r:id="rId163" display="http://t.co/NVPI6AEI9E"/>
    <hyperlink ref="AM264" r:id="rId164" display="http://t.co/xt5wkTksDV"/>
    <hyperlink ref="AM265" r:id="rId165" display="http://t.co/Nw3VBck8U9"/>
    <hyperlink ref="AM267" r:id="rId166" display="https://t.co/ZO4fOGt5V3"/>
    <hyperlink ref="AM268" r:id="rId167" display="http://t.co/iqjUfc5Epw"/>
    <hyperlink ref="AM269" r:id="rId168" display="http://t.co/PsBpaw7vE3"/>
    <hyperlink ref="AM270" r:id="rId169" display="http://t.co/Cic8OymqFD"/>
    <hyperlink ref="AM272" r:id="rId170" display="http://t.co/GavHSpWA"/>
    <hyperlink ref="AM273" r:id="rId171" display="http://t.co/3mcsWBTIXw"/>
    <hyperlink ref="AM274" r:id="rId172" display="http://t.co/zbWxnNb8Zk"/>
    <hyperlink ref="AM276" r:id="rId173" display="https://t.co/dGeSEcB0Yu"/>
    <hyperlink ref="AM277" r:id="rId174" display="https://t.co/CT7l0yc2Fr"/>
    <hyperlink ref="AM278" r:id="rId175" display="https://t.co/tn6MKaH6mv"/>
    <hyperlink ref="AM279" r:id="rId176" display="https://t.co/8nxyF0aUKs"/>
    <hyperlink ref="AM280" r:id="rId177" display="https://t.co/NVA3MGxvRu"/>
    <hyperlink ref="AM282" r:id="rId178" display="https://t.co/XNZmWekE02"/>
    <hyperlink ref="AM283" r:id="rId179" display="https://t.co/pnYayGEiGk"/>
    <hyperlink ref="AM284" r:id="rId180" display="http://t.co/dEBxcWXZHL"/>
    <hyperlink ref="AM285" r:id="rId181" display="https://t.co/oJty7RyDtm"/>
    <hyperlink ref="AM287" r:id="rId182" display="https://t.co/YL4T1P2XbA"/>
    <hyperlink ref="AM289" r:id="rId183" display="http://t.co/6zzeHl3ZiQ"/>
    <hyperlink ref="AM290" r:id="rId184" display="https://t.co/Y8KDTrZhAj"/>
    <hyperlink ref="AM292" r:id="rId185" display="https://t.co/EXbP9BDOMD"/>
    <hyperlink ref="AM293" r:id="rId186" display="https://t.co/si8yrA7UzL"/>
    <hyperlink ref="AM294" r:id="rId187" display="http://t.co/9jz0ANsTuL"/>
    <hyperlink ref="AM304" r:id="rId188" display="http://t.co/8rx4lFTNxZ"/>
    <hyperlink ref="AM305" r:id="rId189" display="https://t.co/59Ir3ROzXB"/>
    <hyperlink ref="AM307" r:id="rId190" display="https://t.co/zjDw4uxWDg"/>
    <hyperlink ref="AM308" r:id="rId191" display="http://t.co/FPss24hG"/>
    <hyperlink ref="AM309" r:id="rId192" display="https://t.co/FATAeaxWcv"/>
    <hyperlink ref="AM310" r:id="rId193" display="https://t.co/pwJPDJ5FE7"/>
    <hyperlink ref="AM311" r:id="rId194" display="http://t.co/xAIW6WlZNX"/>
    <hyperlink ref="AM312" r:id="rId195" display="http://t.co/3I05Joj8VN"/>
    <hyperlink ref="AM317" r:id="rId196" display="https://t.co/qaa6Nr5Bvf"/>
    <hyperlink ref="AM318" r:id="rId197" display="https://t.co/xLzQI0oKCJ"/>
    <hyperlink ref="AP3" r:id="rId198" display="https://pbs.twimg.com/profile_banners/1163696714/1528272340"/>
    <hyperlink ref="AP4" r:id="rId199" display="https://pbs.twimg.com/profile_banners/866900105126854656/1545296657"/>
    <hyperlink ref="AP5" r:id="rId200" display="https://pbs.twimg.com/profile_banners/346072615/1414262525"/>
    <hyperlink ref="AP6" r:id="rId201" display="https://pbs.twimg.com/profile_banners/86796377/1488058704"/>
    <hyperlink ref="AP7" r:id="rId202" display="https://pbs.twimg.com/profile_banners/3001382111/1422367189"/>
    <hyperlink ref="AP8" r:id="rId203" display="https://pbs.twimg.com/profile_banners/2813744836/1412684588"/>
    <hyperlink ref="AP9" r:id="rId204" display="https://pbs.twimg.com/profile_banners/2863776275/1415278612"/>
    <hyperlink ref="AP10" r:id="rId205" display="https://pbs.twimg.com/profile_banners/2839926611/1451655688"/>
    <hyperlink ref="AP11" r:id="rId206" display="https://pbs.twimg.com/profile_banners/979290119747219456/1536582175"/>
    <hyperlink ref="AP13" r:id="rId207" display="https://pbs.twimg.com/profile_banners/978264774139105281/1549020468"/>
    <hyperlink ref="AP14" r:id="rId208" display="https://pbs.twimg.com/profile_banners/1113423972920590336/1554814676"/>
    <hyperlink ref="AP15" r:id="rId209" display="https://pbs.twimg.com/profile_banners/354167602/1539168609"/>
    <hyperlink ref="AP17" r:id="rId210" display="https://pbs.twimg.com/profile_banners/317395060/1394301029"/>
    <hyperlink ref="AP18" r:id="rId211" display="https://pbs.twimg.com/profile_banners/16931906/1542202502"/>
    <hyperlink ref="AP19" r:id="rId212" display="https://pbs.twimg.com/profile_banners/809189371/1552572198"/>
    <hyperlink ref="AP20" r:id="rId213" display="https://pbs.twimg.com/profile_banners/15964242/1447717555"/>
    <hyperlink ref="AP22" r:id="rId214" display="https://pbs.twimg.com/profile_banners/15039950/1555019408"/>
    <hyperlink ref="AP23" r:id="rId215" display="https://pbs.twimg.com/profile_banners/197579600/1515847011"/>
    <hyperlink ref="AP24" r:id="rId216" display="https://pbs.twimg.com/profile_banners/2589687589/1552384298"/>
    <hyperlink ref="AP26" r:id="rId217" display="https://pbs.twimg.com/profile_banners/2321219312/1413917370"/>
    <hyperlink ref="AP27" r:id="rId218" display="https://pbs.twimg.com/profile_banners/788900123711533056/1476923536"/>
    <hyperlink ref="AP28" r:id="rId219" display="https://pbs.twimg.com/profile_banners/799294174457712644/1487629930"/>
    <hyperlink ref="AP30" r:id="rId220" display="https://pbs.twimg.com/profile_banners/883164927225200640/1499403161"/>
    <hyperlink ref="AP31" r:id="rId221" display="https://pbs.twimg.com/profile_banners/3253224984/1555032986"/>
    <hyperlink ref="AP32" r:id="rId222" display="https://pbs.twimg.com/profile_banners/54983317/1555351951"/>
    <hyperlink ref="AP33" r:id="rId223" display="https://pbs.twimg.com/profile_banners/1095372582692491267/1556207421"/>
    <hyperlink ref="AP34" r:id="rId224" display="https://pbs.twimg.com/profile_banners/561155821/1549798007"/>
    <hyperlink ref="AP35" r:id="rId225" display="https://pbs.twimg.com/profile_banners/822215679726100480/1549425227"/>
    <hyperlink ref="AP36" r:id="rId226" display="https://pbs.twimg.com/profile_banners/11134252/1542124038"/>
    <hyperlink ref="AP37" r:id="rId227" display="https://pbs.twimg.com/profile_banners/25073877/1550087458"/>
    <hyperlink ref="AP38" r:id="rId228" display="https://pbs.twimg.com/profile_banners/822215673812119553/1553098760"/>
    <hyperlink ref="AP39" r:id="rId229" display="https://pbs.twimg.com/profile_banners/69159422/1548095075"/>
    <hyperlink ref="AP40" r:id="rId230" display="https://pbs.twimg.com/profile_banners/189628044/1413085342"/>
    <hyperlink ref="AP41" r:id="rId231" display="https://pbs.twimg.com/profile_banners/41435071/1549288678"/>
    <hyperlink ref="AP42" r:id="rId232" display="https://pbs.twimg.com/profile_banners/21322076/1374530325"/>
    <hyperlink ref="AP46" r:id="rId233" display="https://pbs.twimg.com/profile_banners/1278387528/1487589442"/>
    <hyperlink ref="AP47" r:id="rId234" display="https://pbs.twimg.com/profile_banners/832212701975834625/1551265204"/>
    <hyperlink ref="AP48" r:id="rId235" display="https://pbs.twimg.com/profile_banners/196979301/1456152813"/>
    <hyperlink ref="AP49" r:id="rId236" display="https://pbs.twimg.com/profile_banners/86200147/1362170533"/>
    <hyperlink ref="AP50" r:id="rId237" display="https://pbs.twimg.com/profile_banners/3368398018/1528920032"/>
    <hyperlink ref="AP51" r:id="rId238" display="https://pbs.twimg.com/profile_banners/884089152039505920/1500244672"/>
    <hyperlink ref="AP52" r:id="rId239" display="https://pbs.twimg.com/profile_banners/20402945/1533568341"/>
    <hyperlink ref="AP53" r:id="rId240" display="https://pbs.twimg.com/profile_banners/413145383/1554210847"/>
    <hyperlink ref="AP54" r:id="rId241" display="https://pbs.twimg.com/profile_banners/1113807259224682496/1554388082"/>
    <hyperlink ref="AP55" r:id="rId242" display="https://pbs.twimg.com/profile_banners/14449681/1347980916"/>
    <hyperlink ref="AP56" r:id="rId243" display="https://pbs.twimg.com/profile_banners/73070135/1515520992"/>
    <hyperlink ref="AP57" r:id="rId244" display="https://pbs.twimg.com/profile_banners/356955751/1469086228"/>
    <hyperlink ref="AP58" r:id="rId245" display="https://pbs.twimg.com/profile_banners/713030872354660352/1534177109"/>
    <hyperlink ref="AP59" r:id="rId246" display="https://pbs.twimg.com/profile_banners/313301071/1453981463"/>
    <hyperlink ref="AP60" r:id="rId247" display="https://pbs.twimg.com/profile_banners/741282942828318720/1501175029"/>
    <hyperlink ref="AP61" r:id="rId248" display="https://pbs.twimg.com/profile_banners/163816182/1544209917"/>
    <hyperlink ref="AP62" r:id="rId249" display="https://pbs.twimg.com/profile_banners/24959025/1495640451"/>
    <hyperlink ref="AP63" r:id="rId250" display="https://pbs.twimg.com/profile_banners/187353947/1398293049"/>
    <hyperlink ref="AP64" r:id="rId251" display="https://pbs.twimg.com/profile_banners/2851735757/1491915562"/>
    <hyperlink ref="AP65" r:id="rId252" display="https://pbs.twimg.com/profile_banners/47796743/1539961872"/>
    <hyperlink ref="AP66" r:id="rId253" display="https://pbs.twimg.com/profile_banners/4503774853/1546760604"/>
    <hyperlink ref="AP67" r:id="rId254" display="https://pbs.twimg.com/profile_banners/22547149/1350012761"/>
    <hyperlink ref="AP68" r:id="rId255" display="https://pbs.twimg.com/profile_banners/26810086/1404257268"/>
    <hyperlink ref="AP70" r:id="rId256" display="https://pbs.twimg.com/profile_banners/60661887/1555934937"/>
    <hyperlink ref="AP71" r:id="rId257" display="https://pbs.twimg.com/profile_banners/202135855/1553599635"/>
    <hyperlink ref="AP72" r:id="rId258" display="https://pbs.twimg.com/profile_banners/805710537279602689/1483530225"/>
    <hyperlink ref="AP73" r:id="rId259" display="https://pbs.twimg.com/profile_banners/2198470400/1502277400"/>
    <hyperlink ref="AP74" r:id="rId260" display="https://pbs.twimg.com/profile_banners/186045787/1544563170"/>
    <hyperlink ref="AP76" r:id="rId261" display="https://pbs.twimg.com/profile_banners/599588310/1504201625"/>
    <hyperlink ref="AP77" r:id="rId262" display="https://pbs.twimg.com/profile_banners/263143013/1427225560"/>
    <hyperlink ref="AP78" r:id="rId263" display="https://pbs.twimg.com/profile_banners/877905820788428801/1546445531"/>
    <hyperlink ref="AP79" r:id="rId264" display="https://pbs.twimg.com/profile_banners/1583761766/1414784444"/>
    <hyperlink ref="AP80" r:id="rId265" display="https://pbs.twimg.com/profile_banners/6402912/1444798077"/>
    <hyperlink ref="AP81" r:id="rId266" display="https://pbs.twimg.com/profile_banners/754798415469383680/1468889446"/>
    <hyperlink ref="AP82" r:id="rId267" display="https://pbs.twimg.com/profile_banners/106765039/1543437280"/>
    <hyperlink ref="AP84" r:id="rId268" display="https://pbs.twimg.com/profile_banners/381112363/1546624952"/>
    <hyperlink ref="AP85" r:id="rId269" display="https://pbs.twimg.com/profile_banners/798912657562669056/1546044885"/>
    <hyperlink ref="AP86" r:id="rId270" display="https://pbs.twimg.com/profile_banners/72653/1540335876"/>
    <hyperlink ref="AP87" r:id="rId271" display="https://pbs.twimg.com/profile_banners/2841820928/1547966996"/>
    <hyperlink ref="AP88" r:id="rId272" display="https://pbs.twimg.com/profile_banners/8216772/1506881357"/>
    <hyperlink ref="AP89" r:id="rId273" display="https://pbs.twimg.com/profile_banners/33592188/1552787220"/>
    <hyperlink ref="AP90" r:id="rId274" display="https://pbs.twimg.com/profile_banners/326774680/1548961401"/>
    <hyperlink ref="AP91" r:id="rId275" display="https://pbs.twimg.com/profile_banners/394150751/1556281189"/>
    <hyperlink ref="AP92" r:id="rId276" display="https://pbs.twimg.com/profile_banners/3751685369/1443579348"/>
    <hyperlink ref="AP94" r:id="rId277" display="https://pbs.twimg.com/profile_banners/78340097/1555316450"/>
    <hyperlink ref="AP95" r:id="rId278" display="https://pbs.twimg.com/profile_banners/484121627/1555569844"/>
    <hyperlink ref="AP96" r:id="rId279" display="https://pbs.twimg.com/profile_banners/249337765/1527404175"/>
    <hyperlink ref="AP99" r:id="rId280" display="https://pbs.twimg.com/profile_banners/75050644/1512075409"/>
    <hyperlink ref="AP100" r:id="rId281" display="https://pbs.twimg.com/profile_banners/24000965/1512409185"/>
    <hyperlink ref="AP102" r:id="rId282" display="https://pbs.twimg.com/profile_banners/21441287/1554760106"/>
    <hyperlink ref="AP104" r:id="rId283" display="https://pbs.twimg.com/profile_banners/4027499474/1494984529"/>
    <hyperlink ref="AP105" r:id="rId284" display="https://pbs.twimg.com/profile_banners/981562908/1526859953"/>
    <hyperlink ref="AP107" r:id="rId285" display="https://pbs.twimg.com/profile_banners/904706553521070080/1504535550"/>
    <hyperlink ref="AP108" r:id="rId286" display="https://pbs.twimg.com/profile_banners/9006272/1551910114"/>
    <hyperlink ref="AP109" r:id="rId287" display="https://pbs.twimg.com/profile_banners/48466793/1556084635"/>
    <hyperlink ref="AP110" r:id="rId288" display="https://pbs.twimg.com/profile_banners/1618505694/1389968979"/>
    <hyperlink ref="AP111" r:id="rId289" display="https://pbs.twimg.com/profile_banners/84162216/1552085559"/>
    <hyperlink ref="AP112" r:id="rId290" display="https://pbs.twimg.com/profile_banners/820845151/1362959098"/>
    <hyperlink ref="AP113" r:id="rId291" display="https://pbs.twimg.com/profile_banners/3576880157/1460301265"/>
    <hyperlink ref="AP114" r:id="rId292" display="https://pbs.twimg.com/profile_banners/1006278938/1463591207"/>
    <hyperlink ref="AP115" r:id="rId293" display="https://pbs.twimg.com/profile_banners/53517151/1399303366"/>
    <hyperlink ref="AP116" r:id="rId294" display="https://pbs.twimg.com/profile_banners/1546437576/1519217392"/>
    <hyperlink ref="AP117" r:id="rId295" display="https://pbs.twimg.com/profile_banners/1052605528549949440/1539795895"/>
    <hyperlink ref="AP118" r:id="rId296" display="https://pbs.twimg.com/profile_banners/3162911248/1436750837"/>
    <hyperlink ref="AP119" r:id="rId297" display="https://pbs.twimg.com/profile_banners/938015057119760384/1512495801"/>
    <hyperlink ref="AP121" r:id="rId298" display="https://pbs.twimg.com/profile_banners/316496755/1537365692"/>
    <hyperlink ref="AP122" r:id="rId299" display="https://pbs.twimg.com/profile_banners/3418461995/1555605853"/>
    <hyperlink ref="AP123" r:id="rId300" display="https://pbs.twimg.com/profile_banners/29197155/1539023656"/>
    <hyperlink ref="AP125" r:id="rId301" display="https://pbs.twimg.com/profile_banners/540732730/1401402107"/>
    <hyperlink ref="AP126" r:id="rId302" display="https://pbs.twimg.com/profile_banners/784231129/1530990891"/>
    <hyperlink ref="AP129" r:id="rId303" display="https://pbs.twimg.com/profile_banners/381139091/1527092131"/>
    <hyperlink ref="AP130" r:id="rId304" display="https://pbs.twimg.com/profile_banners/3144975525/1543760615"/>
    <hyperlink ref="AP131" r:id="rId305" display="https://pbs.twimg.com/profile_banners/7542802/1555965373"/>
    <hyperlink ref="AP134" r:id="rId306" display="https://pbs.twimg.com/profile_banners/40409545/1542343175"/>
    <hyperlink ref="AP135" r:id="rId307" display="https://pbs.twimg.com/profile_banners/215456604/1545373750"/>
    <hyperlink ref="AP136" r:id="rId308" display="https://pbs.twimg.com/profile_banners/56173745/1432188403"/>
    <hyperlink ref="AP137" r:id="rId309" display="https://pbs.twimg.com/profile_banners/3323313552/1537304257"/>
    <hyperlink ref="AP138" r:id="rId310" display="https://pbs.twimg.com/profile_banners/206364180/1476870560"/>
    <hyperlink ref="AP139" r:id="rId311" display="https://pbs.twimg.com/profile_banners/194512268/1554113638"/>
    <hyperlink ref="AP140" r:id="rId312" display="https://pbs.twimg.com/profile_banners/997589958/1556115003"/>
    <hyperlink ref="AP141" r:id="rId313" display="https://pbs.twimg.com/profile_banners/56781569/1385198362"/>
    <hyperlink ref="AP142" r:id="rId314" display="https://pbs.twimg.com/profile_banners/2871670448/1513670670"/>
    <hyperlink ref="AP143" r:id="rId315" display="https://pbs.twimg.com/profile_banners/1966876022/1424985081"/>
    <hyperlink ref="AP144" r:id="rId316" display="https://pbs.twimg.com/profile_banners/890543049536712704/1551180535"/>
    <hyperlink ref="AP145" r:id="rId317" display="https://pbs.twimg.com/profile_banners/944103128059691008/1513927701"/>
    <hyperlink ref="AP146" r:id="rId318" display="https://pbs.twimg.com/profile_banners/755861204/1554588637"/>
    <hyperlink ref="AP147" r:id="rId319" display="https://pbs.twimg.com/profile_banners/22449875/1552600371"/>
    <hyperlink ref="AP148" r:id="rId320" display="https://pbs.twimg.com/profile_banners/18263340/1540520182"/>
    <hyperlink ref="AP149" r:id="rId321" display="https://pbs.twimg.com/profile_banners/1036264785787215874/1547313801"/>
    <hyperlink ref="AP150" r:id="rId322" display="https://pbs.twimg.com/profile_banners/149954544/1549473491"/>
    <hyperlink ref="AP151" r:id="rId323" display="https://pbs.twimg.com/profile_banners/14370739/1498688161"/>
    <hyperlink ref="AP152" r:id="rId324" display="https://pbs.twimg.com/profile_banners/507883257/1392992646"/>
    <hyperlink ref="AP153" r:id="rId325" display="https://pbs.twimg.com/profile_banners/20455143/1398970462"/>
    <hyperlink ref="AP154" r:id="rId326" display="https://pbs.twimg.com/profile_banners/2992962508/1550184599"/>
    <hyperlink ref="AP155" r:id="rId327" display="https://pbs.twimg.com/profile_banners/20675681/1547292360"/>
    <hyperlink ref="AP156" r:id="rId328" display="https://pbs.twimg.com/profile_banners/327340568/1496669398"/>
    <hyperlink ref="AP157" r:id="rId329" display="https://pbs.twimg.com/profile_banners/2994674352/1479921371"/>
    <hyperlink ref="AP160" r:id="rId330" display="https://pbs.twimg.com/profile_banners/46315077/1556187795"/>
    <hyperlink ref="AP161" r:id="rId331" display="https://pbs.twimg.com/profile_banners/3232793442/1494366699"/>
    <hyperlink ref="AP162" r:id="rId332" display="https://pbs.twimg.com/profile_banners/730479827094921218/1544546236"/>
    <hyperlink ref="AP163" r:id="rId333" display="https://pbs.twimg.com/profile_banners/807898490/1462340205"/>
    <hyperlink ref="AP164" r:id="rId334" display="https://pbs.twimg.com/profile_banners/14534896/1435184095"/>
    <hyperlink ref="AP165" r:id="rId335" display="https://pbs.twimg.com/profile_banners/145019564/1508686112"/>
    <hyperlink ref="AP166" r:id="rId336" display="https://pbs.twimg.com/profile_banners/887126704568664064/1500347106"/>
    <hyperlink ref="AP167" r:id="rId337" display="https://pbs.twimg.com/profile_banners/342922268/1540618647"/>
    <hyperlink ref="AP169" r:id="rId338" display="https://pbs.twimg.com/profile_banners/897902161648119810/1514960968"/>
    <hyperlink ref="AP170" r:id="rId339" display="https://pbs.twimg.com/profile_banners/2899718247/1535039982"/>
    <hyperlink ref="AP171" r:id="rId340" display="https://pbs.twimg.com/profile_banners/71289947/1488475338"/>
    <hyperlink ref="AP173" r:id="rId341" display="https://pbs.twimg.com/profile_banners/619401819/1495282811"/>
    <hyperlink ref="AP174" r:id="rId342" display="https://pbs.twimg.com/profile_banners/740149146/1405394400"/>
    <hyperlink ref="AP175" r:id="rId343" display="https://pbs.twimg.com/profile_banners/1018917794690228224/1538688964"/>
    <hyperlink ref="AP177" r:id="rId344" display="https://pbs.twimg.com/profile_banners/513200822/1364217180"/>
    <hyperlink ref="AP178" r:id="rId345" display="https://pbs.twimg.com/profile_banners/14462419/1549887633"/>
    <hyperlink ref="AP179" r:id="rId346" display="https://pbs.twimg.com/profile_banners/251034857/1474608490"/>
    <hyperlink ref="AP180" r:id="rId347" display="https://pbs.twimg.com/profile_banners/957663943329222656/1517472004"/>
    <hyperlink ref="AP181" r:id="rId348" display="https://pbs.twimg.com/profile_banners/224819989/1463831757"/>
    <hyperlink ref="AP182" r:id="rId349" display="https://pbs.twimg.com/profile_banners/23589265/1464044355"/>
    <hyperlink ref="AP184" r:id="rId350" display="https://pbs.twimg.com/profile_banners/1308926202/1396223992"/>
    <hyperlink ref="AP185" r:id="rId351" display="https://pbs.twimg.com/profile_banners/259670448/1539338317"/>
    <hyperlink ref="AP186" r:id="rId352" display="https://pbs.twimg.com/profile_banners/1927148990/1552405386"/>
    <hyperlink ref="AP188" r:id="rId353" display="https://pbs.twimg.com/profile_banners/735061916146601989/1538053745"/>
    <hyperlink ref="AP189" r:id="rId354" display="https://pbs.twimg.com/profile_banners/13001192/1519856923"/>
    <hyperlink ref="AP190" r:id="rId355" display="https://pbs.twimg.com/profile_banners/1633052412/1461064203"/>
    <hyperlink ref="AP191" r:id="rId356" display="https://pbs.twimg.com/profile_banners/88345291/1453305875"/>
    <hyperlink ref="AP192" r:id="rId357" display="https://pbs.twimg.com/profile_banners/1734525270/1526567443"/>
    <hyperlink ref="AP193" r:id="rId358" display="https://pbs.twimg.com/profile_banners/1017787275629998081/1534430043"/>
    <hyperlink ref="AP196" r:id="rId359" display="https://pbs.twimg.com/profile_banners/52851653/1398388806"/>
    <hyperlink ref="AP197" r:id="rId360" display="https://pbs.twimg.com/profile_banners/26005689/1415308953"/>
    <hyperlink ref="AP198" r:id="rId361" display="https://pbs.twimg.com/profile_banners/972904272965881857/1555821870"/>
    <hyperlink ref="AP199" r:id="rId362" display="https://pbs.twimg.com/profile_banners/1394938777/1466621950"/>
    <hyperlink ref="AP200" r:id="rId363" display="https://pbs.twimg.com/profile_banners/759251/1508752874"/>
    <hyperlink ref="AP201" r:id="rId364" display="https://pbs.twimg.com/profile_banners/943094361679716353/1513965211"/>
    <hyperlink ref="AP202" r:id="rId365" display="https://pbs.twimg.com/profile_banners/1084140046100373504/1547406472"/>
    <hyperlink ref="AP203" r:id="rId366" display="https://pbs.twimg.com/profile_banners/267274566/1366481070"/>
    <hyperlink ref="AP204" r:id="rId367" display="https://pbs.twimg.com/profile_banners/12952842/1398714505"/>
    <hyperlink ref="AP205" r:id="rId368" display="https://pbs.twimg.com/profile_banners/16883300/1539203114"/>
    <hyperlink ref="AP206" r:id="rId369" display="https://pbs.twimg.com/profile_banners/1586888712/1534204774"/>
    <hyperlink ref="AP207" r:id="rId370" display="https://pbs.twimg.com/profile_banners/277536157/1539978212"/>
    <hyperlink ref="AP208" r:id="rId371" display="https://pbs.twimg.com/profile_banners/637284028/1421423027"/>
    <hyperlink ref="AP210" r:id="rId372" display="https://pbs.twimg.com/profile_banners/357679949/1400482518"/>
    <hyperlink ref="AP211" r:id="rId373" display="https://pbs.twimg.com/profile_banners/242903772/1494550077"/>
    <hyperlink ref="AP213" r:id="rId374" display="https://pbs.twimg.com/profile_banners/897114994210484226/1502726302"/>
    <hyperlink ref="AP214" r:id="rId375" display="https://pbs.twimg.com/profile_banners/704011412352442368/1487964072"/>
    <hyperlink ref="AP215" r:id="rId376" display="https://pbs.twimg.com/profile_banners/869123954/1532754108"/>
    <hyperlink ref="AP216" r:id="rId377" display="https://pbs.twimg.com/profile_banners/847547612119142404/1490907416"/>
    <hyperlink ref="AP217" r:id="rId378" display="https://pbs.twimg.com/profile_banners/17447949/1526410843"/>
    <hyperlink ref="AP218" r:id="rId379" display="https://pbs.twimg.com/profile_banners/24610862/1555662320"/>
    <hyperlink ref="AP219" r:id="rId380" display="https://pbs.twimg.com/profile_banners/323622526/1493865666"/>
    <hyperlink ref="AP220" r:id="rId381" display="https://pbs.twimg.com/profile_banners/738770876284477442/1471445484"/>
    <hyperlink ref="AP221" r:id="rId382" display="https://pbs.twimg.com/profile_banners/153504840/1465247415"/>
    <hyperlink ref="AP222" r:id="rId383" display="https://pbs.twimg.com/profile_banners/133758157/1447444808"/>
    <hyperlink ref="AP223" r:id="rId384" display="https://pbs.twimg.com/profile_banners/27741136/1423781781"/>
    <hyperlink ref="AP225" r:id="rId385" display="https://pbs.twimg.com/profile_banners/94682555/1519233288"/>
    <hyperlink ref="AP226" r:id="rId386" display="https://pbs.twimg.com/profile_banners/48400758/1418814731"/>
    <hyperlink ref="AP227" r:id="rId387" display="https://pbs.twimg.com/profile_banners/1019156439187804161/1547472098"/>
    <hyperlink ref="AP228" r:id="rId388" display="https://pbs.twimg.com/profile_banners/297138979/1545903079"/>
    <hyperlink ref="AP229" r:id="rId389" display="https://pbs.twimg.com/profile_banners/2648996348/1466960351"/>
    <hyperlink ref="AP230" r:id="rId390" display="https://pbs.twimg.com/profile_banners/141071353/1543894872"/>
    <hyperlink ref="AP231" r:id="rId391" display="https://pbs.twimg.com/profile_banners/731614779828109312/1552098252"/>
    <hyperlink ref="AP232" r:id="rId392" display="https://pbs.twimg.com/profile_banners/141074181/1555027007"/>
    <hyperlink ref="AP234" r:id="rId393" display="https://pbs.twimg.com/profile_banners/205615496/1556272306"/>
    <hyperlink ref="AP235" r:id="rId394" display="https://pbs.twimg.com/profile_banners/4208945423/1552395751"/>
    <hyperlink ref="AP236" r:id="rId395" display="https://pbs.twimg.com/profile_banners/843847820/1436283685"/>
    <hyperlink ref="AP237" r:id="rId396" display="https://pbs.twimg.com/profile_banners/794519515266777088/1508336113"/>
    <hyperlink ref="AP238" r:id="rId397" display="https://pbs.twimg.com/profile_banners/729084375762001920/1462668618"/>
    <hyperlink ref="AP239" r:id="rId398" display="https://pbs.twimg.com/profile_banners/983254848882720768/1545279590"/>
    <hyperlink ref="AP240" r:id="rId399" display="https://pbs.twimg.com/profile_banners/557213193/1420436245"/>
    <hyperlink ref="AP241" r:id="rId400" display="https://pbs.twimg.com/profile_banners/20562637/1545063807"/>
    <hyperlink ref="AP242" r:id="rId401" display="https://pbs.twimg.com/profile_banners/510615330/1529952300"/>
    <hyperlink ref="AP243" r:id="rId402" display="https://pbs.twimg.com/profile_banners/2511210782/1413918017"/>
    <hyperlink ref="AP244" r:id="rId403" display="https://pbs.twimg.com/profile_banners/17349191/1530562913"/>
    <hyperlink ref="AP246" r:id="rId404" display="https://pbs.twimg.com/profile_banners/18128547/1548345490"/>
    <hyperlink ref="AP247" r:id="rId405" display="https://pbs.twimg.com/profile_banners/248481789/1519837062"/>
    <hyperlink ref="AP248" r:id="rId406" display="https://pbs.twimg.com/profile_banners/2279709169/1483387553"/>
    <hyperlink ref="AP249" r:id="rId407" display="https://pbs.twimg.com/profile_banners/20637408/1526254947"/>
    <hyperlink ref="AP251" r:id="rId408" display="https://pbs.twimg.com/profile_banners/450904322/1465816539"/>
    <hyperlink ref="AP252" r:id="rId409" display="https://pbs.twimg.com/profile_banners/1564072062/1412800207"/>
    <hyperlink ref="AP253" r:id="rId410" display="https://pbs.twimg.com/profile_banners/3266368963/1436994852"/>
    <hyperlink ref="AP254" r:id="rId411" display="https://pbs.twimg.com/profile_banners/112798281/1541607436"/>
    <hyperlink ref="AP255" r:id="rId412" display="https://pbs.twimg.com/profile_banners/831533503468666882/1556121212"/>
    <hyperlink ref="AP256" r:id="rId413" display="https://pbs.twimg.com/profile_banners/285190720/1397268692"/>
    <hyperlink ref="AP257" r:id="rId414" display="https://pbs.twimg.com/profile_banners/2863546669/1542211556"/>
    <hyperlink ref="AP258" r:id="rId415" display="https://pbs.twimg.com/profile_banners/1408852670/1533848703"/>
    <hyperlink ref="AP259" r:id="rId416" display="https://pbs.twimg.com/profile_banners/25056415/1544443341"/>
    <hyperlink ref="AP260" r:id="rId417" display="https://pbs.twimg.com/profile_banners/1416369786/1368237640"/>
    <hyperlink ref="AP261" r:id="rId418" display="https://pbs.twimg.com/profile_banners/410757849/1506384911"/>
    <hyperlink ref="AP262" r:id="rId419" display="https://pbs.twimg.com/profile_banners/30354991/1553004657"/>
    <hyperlink ref="AP263" r:id="rId420" display="https://pbs.twimg.com/profile_banners/3145961315/1527027998"/>
    <hyperlink ref="AP264" r:id="rId421" display="https://pbs.twimg.com/profile_banners/25458410/1446429096"/>
    <hyperlink ref="AP265" r:id="rId422" display="https://pbs.twimg.com/profile_banners/26270132/1501269283"/>
    <hyperlink ref="AP266" r:id="rId423" display="https://pbs.twimg.com/profile_banners/1116058542400835584/1554924495"/>
    <hyperlink ref="AP267" r:id="rId424" display="https://pbs.twimg.com/profile_banners/399669441/1492111295"/>
    <hyperlink ref="AP268" r:id="rId425" display="https://pbs.twimg.com/profile_banners/186041925/1529277017"/>
    <hyperlink ref="AP270" r:id="rId426" display="https://pbs.twimg.com/profile_banners/3406019392/1438883585"/>
    <hyperlink ref="AP272" r:id="rId427" display="https://pbs.twimg.com/profile_banners/1092187092/1406794579"/>
    <hyperlink ref="AP273" r:id="rId428" display="https://pbs.twimg.com/profile_banners/292942965/1460710738"/>
    <hyperlink ref="AP274" r:id="rId429" display="https://pbs.twimg.com/profile_banners/3405809501/1438879434"/>
    <hyperlink ref="AP275" r:id="rId430" display="https://pbs.twimg.com/profile_banners/356786715/1509029428"/>
    <hyperlink ref="AP277" r:id="rId431" display="https://pbs.twimg.com/profile_banners/868598948/1542498100"/>
    <hyperlink ref="AP278" r:id="rId432" display="https://pbs.twimg.com/profile_banners/15458694/1549482935"/>
    <hyperlink ref="AP279" r:id="rId433" display="https://pbs.twimg.com/profile_banners/260851869/1482714763"/>
    <hyperlink ref="AP280" r:id="rId434" display="https://pbs.twimg.com/profile_banners/1032867653491163136/1555730847"/>
    <hyperlink ref="AP282" r:id="rId435" display="https://pbs.twimg.com/profile_banners/596934150/1545241967"/>
    <hyperlink ref="AP283" r:id="rId436" display="https://pbs.twimg.com/profile_banners/1424343872/1554747931"/>
    <hyperlink ref="AP284" r:id="rId437" display="https://pbs.twimg.com/profile_banners/244169490/1530025199"/>
    <hyperlink ref="AP285" r:id="rId438" display="https://pbs.twimg.com/profile_banners/958133793755316229/1517441161"/>
    <hyperlink ref="AP287" r:id="rId439" display="https://pbs.twimg.com/profile_banners/109702390/1541613868"/>
    <hyperlink ref="AP288" r:id="rId440" display="https://pbs.twimg.com/profile_banners/20227724/1497302124"/>
    <hyperlink ref="AP289" r:id="rId441" display="https://pbs.twimg.com/profile_banners/487345669/1551200414"/>
    <hyperlink ref="AP290" r:id="rId442" display="https://pbs.twimg.com/profile_banners/342134583/1442998729"/>
    <hyperlink ref="AP292" r:id="rId443" display="https://pbs.twimg.com/profile_banners/2809959174/1549845785"/>
    <hyperlink ref="AP293" r:id="rId444" display="https://pbs.twimg.com/profile_banners/1658684538/1547386607"/>
    <hyperlink ref="AP294" r:id="rId445" display="https://pbs.twimg.com/profile_banners/86531292/1404307952"/>
    <hyperlink ref="AP295" r:id="rId446" display="https://pbs.twimg.com/profile_banners/279623396/1445389919"/>
    <hyperlink ref="AP296" r:id="rId447" display="https://pbs.twimg.com/profile_banners/499221506/1441988132"/>
    <hyperlink ref="AP297" r:id="rId448" display="https://pbs.twimg.com/profile_banners/931276548/1553153004"/>
    <hyperlink ref="AP298" r:id="rId449" display="https://pbs.twimg.com/profile_banners/727931409801744384/1545940234"/>
    <hyperlink ref="AP299" r:id="rId450" display="https://pbs.twimg.com/profile_banners/3386319724/1438371577"/>
    <hyperlink ref="AP301" r:id="rId451" display="https://pbs.twimg.com/profile_banners/22666795/1419853459"/>
    <hyperlink ref="AP302" r:id="rId452" display="https://pbs.twimg.com/profile_banners/550703304/1396425448"/>
    <hyperlink ref="AP304" r:id="rId453" display="https://pbs.twimg.com/profile_banners/471741741/1401303859"/>
    <hyperlink ref="AP305" r:id="rId454" display="https://pbs.twimg.com/profile_banners/2602959463/1506338154"/>
    <hyperlink ref="AP306" r:id="rId455" display="https://pbs.twimg.com/profile_banners/945918632642494464/1514368023"/>
    <hyperlink ref="AP307" r:id="rId456" display="https://pbs.twimg.com/profile_banners/717686709983424513/1530688889"/>
    <hyperlink ref="AP308" r:id="rId457" display="https://pbs.twimg.com/profile_banners/22147639/1540314009"/>
    <hyperlink ref="AP309" r:id="rId458" display="https://pbs.twimg.com/profile_banners/134099142/1521411915"/>
    <hyperlink ref="AP310" r:id="rId459" display="https://pbs.twimg.com/profile_banners/187842578/1554757870"/>
    <hyperlink ref="AP311" r:id="rId460" display="https://pbs.twimg.com/profile_banners/262687553/1519664205"/>
    <hyperlink ref="AP312" r:id="rId461" display="https://pbs.twimg.com/profile_banners/27631892/1511096332"/>
    <hyperlink ref="AP313" r:id="rId462" display="https://pbs.twimg.com/profile_banners/3304319059/1537433001"/>
    <hyperlink ref="AP314" r:id="rId463" display="https://pbs.twimg.com/profile_banners/953856611943985152/1546786341"/>
    <hyperlink ref="AP315" r:id="rId464" display="https://pbs.twimg.com/profile_banners/306209103/1528582507"/>
    <hyperlink ref="AP317" r:id="rId465" display="https://pbs.twimg.com/profile_banners/40213270/1552393256"/>
    <hyperlink ref="AV3" r:id="rId466" display="http://abs.twimg.com/images/themes/theme1/bg.png"/>
    <hyperlink ref="AV5" r:id="rId467" display="http://abs.twimg.com/images/themes/theme1/bg.png"/>
    <hyperlink ref="AV6" r:id="rId468" display="http://abs.twimg.com/images/themes/theme16/bg.gif"/>
    <hyperlink ref="AV7" r:id="rId469" display="http://abs.twimg.com/images/themes/theme1/bg.png"/>
    <hyperlink ref="AV8" r:id="rId470" display="http://abs.twimg.com/images/themes/theme1/bg.png"/>
    <hyperlink ref="AV9" r:id="rId471" display="http://abs.twimg.com/images/themes/theme1/bg.png"/>
    <hyperlink ref="AV10" r:id="rId472" display="http://abs.twimg.com/images/themes/theme1/bg.png"/>
    <hyperlink ref="AV14" r:id="rId473" display="http://abs.twimg.com/images/themes/theme1/bg.png"/>
    <hyperlink ref="AV15" r:id="rId474" display="http://abs.twimg.com/images/themes/theme1/bg.png"/>
    <hyperlink ref="AV16" r:id="rId475" display="http://abs.twimg.com/images/themes/theme1/bg.png"/>
    <hyperlink ref="AV17" r:id="rId476" display="http://abs.twimg.com/images/themes/theme1/bg.png"/>
    <hyperlink ref="AV18" r:id="rId477" display="http://abs.twimg.com/images/themes/theme1/bg.png"/>
    <hyperlink ref="AV19" r:id="rId478" display="http://abs.twimg.com/images/themes/theme1/bg.png"/>
    <hyperlink ref="AV20" r:id="rId479" display="http://abs.twimg.com/images/themes/theme1/bg.png"/>
    <hyperlink ref="AV21" r:id="rId480" display="http://abs.twimg.com/images/themes/theme18/bg.gif"/>
    <hyperlink ref="AV22" r:id="rId481" display="http://abs.twimg.com/images/themes/theme1/bg.png"/>
    <hyperlink ref="AV23" r:id="rId482" display="http://abs.twimg.com/images/themes/theme1/bg.png"/>
    <hyperlink ref="AV24" r:id="rId483" display="http://abs.twimg.com/images/themes/theme1/bg.png"/>
    <hyperlink ref="AV25" r:id="rId484" display="http://abs.twimg.com/images/themes/theme1/bg.png"/>
    <hyperlink ref="AV26" r:id="rId485" display="http://abs.twimg.com/images/themes/theme1/bg.png"/>
    <hyperlink ref="AV29" r:id="rId486" display="http://abs.twimg.com/images/themes/theme3/bg.gif"/>
    <hyperlink ref="AV30" r:id="rId487" display="http://abs.twimg.com/images/themes/theme1/bg.png"/>
    <hyperlink ref="AV31" r:id="rId488" display="http://abs.twimg.com/images/themes/theme1/bg.png"/>
    <hyperlink ref="AV32" r:id="rId489" display="http://abs.twimg.com/images/themes/theme1/bg.png"/>
    <hyperlink ref="AV34" r:id="rId490" display="http://abs.twimg.com/images/themes/theme14/bg.gif"/>
    <hyperlink ref="AV36" r:id="rId491" display="http://abs.twimg.com/images/themes/theme1/bg.png"/>
    <hyperlink ref="AV37" r:id="rId492" display="http://abs.twimg.com/images/themes/theme1/bg.png"/>
    <hyperlink ref="AV39" r:id="rId493" display="http://abs.twimg.com/images/themes/theme14/bg.gif"/>
    <hyperlink ref="AV40" r:id="rId494" display="http://abs.twimg.com/images/themes/theme1/bg.png"/>
    <hyperlink ref="AV41" r:id="rId495" display="http://abs.twimg.com/images/themes/theme15/bg.png"/>
    <hyperlink ref="AV42" r:id="rId496" display="http://abs.twimg.com/images/themes/theme14/bg.gif"/>
    <hyperlink ref="AV43" r:id="rId497" display="http://abs.twimg.com/images/themes/theme1/bg.png"/>
    <hyperlink ref="AV44" r:id="rId498" display="http://abs.twimg.com/images/themes/theme1/bg.png"/>
    <hyperlink ref="AV46" r:id="rId499" display="http://abs.twimg.com/images/themes/theme1/bg.png"/>
    <hyperlink ref="AV47" r:id="rId500" display="http://abs.twimg.com/images/themes/theme1/bg.png"/>
    <hyperlink ref="AV48" r:id="rId501" display="http://abs.twimg.com/images/themes/theme1/bg.png"/>
    <hyperlink ref="AV49" r:id="rId502" display="http://abs.twimg.com/images/themes/theme16/bg.gif"/>
    <hyperlink ref="AV50" r:id="rId503" display="http://abs.twimg.com/images/themes/theme1/bg.png"/>
    <hyperlink ref="AV52" r:id="rId504" display="http://abs.twimg.com/images/themes/theme1/bg.png"/>
    <hyperlink ref="AV53" r:id="rId505" display="http://abs.twimg.com/images/themes/theme1/bg.png"/>
    <hyperlink ref="AV55" r:id="rId506" display="http://abs.twimg.com/images/themes/theme2/bg.gif"/>
    <hyperlink ref="AV56" r:id="rId507" display="http://abs.twimg.com/images/themes/theme1/bg.png"/>
    <hyperlink ref="AV57" r:id="rId508" display="http://abs.twimg.com/images/themes/theme1/bg.png"/>
    <hyperlink ref="AV58" r:id="rId509" display="http://abs.twimg.com/images/themes/theme1/bg.png"/>
    <hyperlink ref="AV59" r:id="rId510" display="http://abs.twimg.com/images/themes/theme1/bg.png"/>
    <hyperlink ref="AV60" r:id="rId511" display="http://abs.twimg.com/images/themes/theme1/bg.png"/>
    <hyperlink ref="AV61" r:id="rId512" display="http://abs.twimg.com/images/themes/theme1/bg.png"/>
    <hyperlink ref="AV62" r:id="rId513" display="http://abs.twimg.com/images/themes/theme1/bg.png"/>
    <hyperlink ref="AV63" r:id="rId514" display="http://abs.twimg.com/images/themes/theme1/bg.png"/>
    <hyperlink ref="AV64" r:id="rId515" display="http://abs.twimg.com/images/themes/theme1/bg.png"/>
    <hyperlink ref="AV65" r:id="rId516" display="http://abs.twimg.com/images/themes/theme19/bg.gif"/>
    <hyperlink ref="AV66" r:id="rId517" display="http://abs.twimg.com/images/themes/theme1/bg.png"/>
    <hyperlink ref="AV67" r:id="rId518" display="http://abs.twimg.com/images/themes/theme14/bg.gif"/>
    <hyperlink ref="AV68" r:id="rId519" display="http://abs.twimg.com/images/themes/theme19/bg.gif"/>
    <hyperlink ref="AV70" r:id="rId520" display="http://abs.twimg.com/images/themes/theme4/bg.gif"/>
    <hyperlink ref="AV71" r:id="rId521" display="http://abs.twimg.com/images/themes/theme1/bg.png"/>
    <hyperlink ref="AV73" r:id="rId522" display="http://abs.twimg.com/images/themes/theme1/bg.png"/>
    <hyperlink ref="AV74" r:id="rId523" display="http://abs.twimg.com/images/themes/theme15/bg.png"/>
    <hyperlink ref="AV75" r:id="rId524" display="http://abs.twimg.com/images/themes/theme1/bg.png"/>
    <hyperlink ref="AV76" r:id="rId525" display="http://abs.twimg.com/images/themes/theme1/bg.png"/>
    <hyperlink ref="AV77" r:id="rId526" display="http://abs.twimg.com/images/themes/theme14/bg.gif"/>
    <hyperlink ref="AV79" r:id="rId527" display="http://abs.twimg.com/images/themes/theme1/bg.png"/>
    <hyperlink ref="AV80" r:id="rId528" display="http://abs.twimg.com/images/themes/theme15/bg.png"/>
    <hyperlink ref="AV81" r:id="rId529" display="http://abs.twimg.com/images/themes/theme1/bg.png"/>
    <hyperlink ref="AV82" r:id="rId530" display="http://abs.twimg.com/images/themes/theme4/bg.gif"/>
    <hyperlink ref="AV83" r:id="rId531" display="http://abs.twimg.com/images/themes/theme1/bg.png"/>
    <hyperlink ref="AV84" r:id="rId532" display="http://abs.twimg.com/images/themes/theme1/bg.png"/>
    <hyperlink ref="AV85" r:id="rId533" display="http://abs.twimg.com/images/themes/theme1/bg.png"/>
    <hyperlink ref="AV86" r:id="rId534" display="http://abs.twimg.com/images/themes/theme15/bg.png"/>
    <hyperlink ref="AV87" r:id="rId535" display="http://abs.twimg.com/images/themes/theme1/bg.png"/>
    <hyperlink ref="AV88" r:id="rId536" display="http://abs.twimg.com/images/themes/theme1/bg.png"/>
    <hyperlink ref="AV89" r:id="rId537" display="http://abs.twimg.com/images/themes/theme1/bg.png"/>
    <hyperlink ref="AV90" r:id="rId538" display="http://abs.twimg.com/images/themes/theme1/bg.png"/>
    <hyperlink ref="AV91" r:id="rId539" display="http://abs.twimg.com/images/themes/theme1/bg.png"/>
    <hyperlink ref="AV92" r:id="rId540" display="http://abs.twimg.com/images/themes/theme1/bg.png"/>
    <hyperlink ref="AV93" r:id="rId541" display="http://abs.twimg.com/images/themes/theme1/bg.png"/>
    <hyperlink ref="AV94" r:id="rId542" display="http://abs.twimg.com/images/themes/theme1/bg.png"/>
    <hyperlink ref="AV95" r:id="rId543" display="http://abs.twimg.com/images/themes/theme1/bg.png"/>
    <hyperlink ref="AV96" r:id="rId544" display="http://abs.twimg.com/images/themes/theme13/bg.gif"/>
    <hyperlink ref="AV97" r:id="rId545" display="http://abs.twimg.com/images/themes/theme1/bg.png"/>
    <hyperlink ref="AV98" r:id="rId546" display="http://abs.twimg.com/images/themes/theme1/bg.png"/>
    <hyperlink ref="AV99" r:id="rId547" display="http://abs.twimg.com/images/themes/theme1/bg.png"/>
    <hyperlink ref="AV100" r:id="rId548" display="http://abs.twimg.com/images/themes/theme1/bg.png"/>
    <hyperlink ref="AV102" r:id="rId549" display="http://abs.twimg.com/images/themes/theme1/bg.png"/>
    <hyperlink ref="AV103" r:id="rId550" display="http://abs.twimg.com/images/themes/theme1/bg.png"/>
    <hyperlink ref="AV104" r:id="rId551" display="http://abs.twimg.com/images/themes/theme1/bg.png"/>
    <hyperlink ref="AV105" r:id="rId552" display="http://abs.twimg.com/images/themes/theme1/bg.png"/>
    <hyperlink ref="AV106" r:id="rId553" display="http://abs.twimg.com/images/themes/theme1/bg.png"/>
    <hyperlink ref="AV107" r:id="rId554" display="http://abs.twimg.com/images/themes/theme1/bg.png"/>
    <hyperlink ref="AV108" r:id="rId555" display="http://abs.twimg.com/images/themes/theme2/bg.gif"/>
    <hyperlink ref="AV109" r:id="rId556" display="http://abs.twimg.com/images/themes/theme4/bg.gif"/>
    <hyperlink ref="AV110" r:id="rId557" display="http://abs.twimg.com/images/themes/theme1/bg.png"/>
    <hyperlink ref="AV111" r:id="rId558" display="http://abs.twimg.com/images/themes/theme1/bg.png"/>
    <hyperlink ref="AV112" r:id="rId559" display="http://abs.twimg.com/images/themes/theme1/bg.png"/>
    <hyperlink ref="AV113" r:id="rId560" display="http://abs.twimg.com/images/themes/theme1/bg.png"/>
    <hyperlink ref="AV114" r:id="rId561" display="http://abs.twimg.com/images/themes/theme1/bg.png"/>
    <hyperlink ref="AV115" r:id="rId562" display="http://abs.twimg.com/images/themes/theme1/bg.png"/>
    <hyperlink ref="AV116" r:id="rId563" display="http://abs.twimg.com/images/themes/theme1/bg.png"/>
    <hyperlink ref="AV117" r:id="rId564" display="http://abs.twimg.com/images/themes/theme1/bg.png"/>
    <hyperlink ref="AV118" r:id="rId565" display="http://abs.twimg.com/images/themes/theme1/bg.png"/>
    <hyperlink ref="AV120" r:id="rId566" display="http://abs.twimg.com/images/themes/theme1/bg.png"/>
    <hyperlink ref="AV121" r:id="rId567" display="http://abs.twimg.com/images/themes/theme1/bg.png"/>
    <hyperlink ref="AV122" r:id="rId568" display="http://abs.twimg.com/images/themes/theme1/bg.png"/>
    <hyperlink ref="AV123" r:id="rId569" display="http://abs.twimg.com/images/themes/theme1/bg.png"/>
    <hyperlink ref="AV125" r:id="rId570" display="http://abs.twimg.com/images/themes/theme1/bg.png"/>
    <hyperlink ref="AV126" r:id="rId571" display="http://abs.twimg.com/images/themes/theme14/bg.gif"/>
    <hyperlink ref="AV127" r:id="rId572" display="http://abs.twimg.com/images/themes/theme1/bg.png"/>
    <hyperlink ref="AV128" r:id="rId573" display="http://abs.twimg.com/images/themes/theme1/bg.png"/>
    <hyperlink ref="AV129" r:id="rId574" display="http://abs.twimg.com/images/themes/theme1/bg.png"/>
    <hyperlink ref="AV130" r:id="rId575" display="http://abs.twimg.com/images/themes/theme1/bg.png"/>
    <hyperlink ref="AV131" r:id="rId576" display="http://abs.twimg.com/images/themes/theme1/bg.png"/>
    <hyperlink ref="AV132" r:id="rId577" display="http://abs.twimg.com/images/themes/theme1/bg.png"/>
    <hyperlink ref="AV134" r:id="rId578" display="http://abs.twimg.com/images/themes/theme1/bg.png"/>
    <hyperlink ref="AV135" r:id="rId579" display="http://abs.twimg.com/images/themes/theme1/bg.png"/>
    <hyperlink ref="AV136" r:id="rId580" display="http://abs.twimg.com/images/themes/theme1/bg.png"/>
    <hyperlink ref="AV137" r:id="rId581" display="http://abs.twimg.com/images/themes/theme1/bg.png"/>
    <hyperlink ref="AV138" r:id="rId582" display="http://abs.twimg.com/images/themes/theme15/bg.png"/>
    <hyperlink ref="AV139" r:id="rId583" display="http://abs.twimg.com/images/themes/theme1/bg.png"/>
    <hyperlink ref="AV140" r:id="rId584" display="http://abs.twimg.com/images/themes/theme14/bg.gif"/>
    <hyperlink ref="AV141" r:id="rId585" display="http://abs.twimg.com/images/themes/theme1/bg.png"/>
    <hyperlink ref="AV142" r:id="rId586" display="http://abs.twimg.com/images/themes/theme1/bg.png"/>
    <hyperlink ref="AV143" r:id="rId587" display="http://abs.twimg.com/images/themes/theme1/bg.png"/>
    <hyperlink ref="AV144" r:id="rId588" display="http://abs.twimg.com/images/themes/theme1/bg.png"/>
    <hyperlink ref="AV145" r:id="rId589" display="http://abs.twimg.com/images/themes/theme1/bg.png"/>
    <hyperlink ref="AV146" r:id="rId590" display="http://abs.twimg.com/images/themes/theme13/bg.gif"/>
    <hyperlink ref="AV147" r:id="rId591" display="http://abs.twimg.com/images/themes/theme2/bg.gif"/>
    <hyperlink ref="AV148" r:id="rId592" display="http://abs.twimg.com/images/themes/theme1/bg.png"/>
    <hyperlink ref="AV150" r:id="rId593" display="http://abs.twimg.com/images/themes/theme14/bg.gif"/>
    <hyperlink ref="AV151" r:id="rId594" display="http://abs.twimg.com/images/themes/theme14/bg.gif"/>
    <hyperlink ref="AV152" r:id="rId595" display="http://abs.twimg.com/images/themes/theme9/bg.gif"/>
    <hyperlink ref="AV153" r:id="rId596" display="http://abs.twimg.com/images/themes/theme14/bg.gif"/>
    <hyperlink ref="AV154" r:id="rId597" display="http://abs.twimg.com/images/themes/theme1/bg.png"/>
    <hyperlink ref="AV155" r:id="rId598" display="http://abs.twimg.com/images/themes/theme15/bg.png"/>
    <hyperlink ref="AV156" r:id="rId599" display="http://abs.twimg.com/images/themes/theme1/bg.png"/>
    <hyperlink ref="AV157" r:id="rId600" display="http://abs.twimg.com/images/themes/theme1/bg.png"/>
    <hyperlink ref="AV158" r:id="rId601" display="http://abs.twimg.com/images/themes/theme1/bg.png"/>
    <hyperlink ref="AV159" r:id="rId602" display="http://abs.twimg.com/images/themes/theme1/bg.png"/>
    <hyperlink ref="AV160" r:id="rId603" display="http://abs.twimg.com/images/themes/theme8/bg.gif"/>
    <hyperlink ref="AV161" r:id="rId604" display="http://abs.twimg.com/images/themes/theme1/bg.png"/>
    <hyperlink ref="AV163" r:id="rId605" display="http://abs.twimg.com/images/themes/theme1/bg.png"/>
    <hyperlink ref="AV164" r:id="rId606" display="http://abs.twimg.com/images/themes/theme10/bg.gif"/>
    <hyperlink ref="AV165" r:id="rId607" display="http://abs.twimg.com/images/themes/theme11/bg.gif"/>
    <hyperlink ref="AV167" r:id="rId608" display="http://abs.twimg.com/images/themes/theme1/bg.png"/>
    <hyperlink ref="AV168" r:id="rId609" display="http://abs.twimg.com/images/themes/theme1/bg.png"/>
    <hyperlink ref="AV170" r:id="rId610" display="http://abs.twimg.com/images/themes/theme1/bg.png"/>
    <hyperlink ref="AV171" r:id="rId611" display="http://abs.twimg.com/images/themes/theme14/bg.gif"/>
    <hyperlink ref="AV172" r:id="rId612" display="http://abs.twimg.com/images/themes/theme1/bg.png"/>
    <hyperlink ref="AV173" r:id="rId613" display="http://abs.twimg.com/images/themes/theme9/bg.gif"/>
    <hyperlink ref="AV174" r:id="rId614" display="http://abs.twimg.com/images/themes/theme6/bg.gif"/>
    <hyperlink ref="AV176" r:id="rId615" display="http://abs.twimg.com/images/themes/theme1/bg.png"/>
    <hyperlink ref="AV177" r:id="rId616" display="http://abs.twimg.com/images/themes/theme1/bg.png"/>
    <hyperlink ref="AV178" r:id="rId617" display="http://abs.twimg.com/images/themes/theme1/bg.png"/>
    <hyperlink ref="AV179" r:id="rId618" display="http://abs.twimg.com/images/themes/theme14/bg.gif"/>
    <hyperlink ref="AV180" r:id="rId619" display="http://abs.twimg.com/images/themes/theme1/bg.png"/>
    <hyperlink ref="AV181" r:id="rId620" display="http://abs.twimg.com/images/themes/theme1/bg.png"/>
    <hyperlink ref="AV182" r:id="rId621" display="http://abs.twimg.com/images/themes/theme5/bg.gif"/>
    <hyperlink ref="AV184" r:id="rId622" display="http://abs.twimg.com/images/themes/theme1/bg.png"/>
    <hyperlink ref="AV185" r:id="rId623" display="http://abs.twimg.com/images/themes/theme1/bg.png"/>
    <hyperlink ref="AV186" r:id="rId624" display="http://abs.twimg.com/images/themes/theme1/bg.png"/>
    <hyperlink ref="AV187" r:id="rId625" display="http://abs.twimg.com/images/themes/theme1/bg.png"/>
    <hyperlink ref="AV189" r:id="rId626" display="http://abs.twimg.com/images/themes/theme1/bg.png"/>
    <hyperlink ref="AV190" r:id="rId627" display="http://abs.twimg.com/images/themes/theme1/bg.png"/>
    <hyperlink ref="AV191" r:id="rId628" display="http://abs.twimg.com/images/themes/theme1/bg.png"/>
    <hyperlink ref="AV192" r:id="rId629" display="http://abs.twimg.com/images/themes/theme13/bg.gif"/>
    <hyperlink ref="AV194" r:id="rId630" display="http://abs.twimg.com/images/themes/theme1/bg.png"/>
    <hyperlink ref="AV195" r:id="rId631" display="http://abs.twimg.com/images/themes/theme1/bg.png"/>
    <hyperlink ref="AV196" r:id="rId632" display="http://abs.twimg.com/images/themes/theme13/bg.gif"/>
    <hyperlink ref="AV197" r:id="rId633" display="http://abs.twimg.com/images/themes/theme14/bg.gif"/>
    <hyperlink ref="AV198" r:id="rId634" display="http://abs.twimg.com/images/themes/theme1/bg.png"/>
    <hyperlink ref="AV199" r:id="rId635" display="http://abs.twimg.com/images/themes/theme1/bg.png"/>
    <hyperlink ref="AV200" r:id="rId636" display="http://abs.twimg.com/images/themes/theme1/bg.png"/>
    <hyperlink ref="AV203" r:id="rId637" display="http://abs.twimg.com/images/themes/theme1/bg.png"/>
    <hyperlink ref="AV204" r:id="rId638" display="http://abs.twimg.com/images/themes/theme1/bg.png"/>
    <hyperlink ref="AV205" r:id="rId639" display="http://abs.twimg.com/images/themes/theme4/bg.gif"/>
    <hyperlink ref="AV206" r:id="rId640" display="http://abs.twimg.com/images/themes/theme1/bg.png"/>
    <hyperlink ref="AV207" r:id="rId641" display="http://abs.twimg.com/images/themes/theme18/bg.gif"/>
    <hyperlink ref="AV208" r:id="rId642" display="http://abs.twimg.com/images/themes/theme2/bg.gif"/>
    <hyperlink ref="AV209" r:id="rId643" display="http://abs.twimg.com/images/themes/theme1/bg.png"/>
    <hyperlink ref="AV210" r:id="rId644" display="http://abs.twimg.com/images/themes/theme15/bg.png"/>
    <hyperlink ref="AV211" r:id="rId645" display="http://abs.twimg.com/images/themes/theme1/bg.png"/>
    <hyperlink ref="AV212" r:id="rId646" display="http://abs.twimg.com/images/themes/theme1/bg.png"/>
    <hyperlink ref="AV213" r:id="rId647" display="http://abs.twimg.com/images/themes/theme1/bg.png"/>
    <hyperlink ref="AV214" r:id="rId648" display="http://abs.twimg.com/images/themes/theme1/bg.png"/>
    <hyperlink ref="AV215" r:id="rId649" display="http://abs.twimg.com/images/themes/theme1/bg.png"/>
    <hyperlink ref="AV217" r:id="rId650" display="http://abs.twimg.com/images/themes/theme11/bg.gif"/>
    <hyperlink ref="AV218" r:id="rId651" display="http://abs.twimg.com/images/themes/theme15/bg.png"/>
    <hyperlink ref="AV219" r:id="rId652" display="http://abs.twimg.com/images/themes/theme7/bg.gif"/>
    <hyperlink ref="AV220" r:id="rId653" display="http://abs.twimg.com/images/themes/theme1/bg.png"/>
    <hyperlink ref="AV221" r:id="rId654" display="http://abs.twimg.com/images/themes/theme1/bg.png"/>
    <hyperlink ref="AV222" r:id="rId655" display="http://abs.twimg.com/images/themes/theme1/bg.png"/>
    <hyperlink ref="AV223" r:id="rId656" display="http://abs.twimg.com/images/themes/theme1/bg.png"/>
    <hyperlink ref="AV224" r:id="rId657" display="http://abs.twimg.com/images/themes/theme1/bg.png"/>
    <hyperlink ref="AV225" r:id="rId658" display="http://abs.twimg.com/images/themes/theme18/bg.gif"/>
    <hyperlink ref="AV226" r:id="rId659" display="http://abs.twimg.com/images/themes/theme1/bg.png"/>
    <hyperlink ref="AV228" r:id="rId660" display="http://abs.twimg.com/images/themes/theme18/bg.gif"/>
    <hyperlink ref="AV229" r:id="rId661" display="http://abs.twimg.com/images/themes/theme1/bg.png"/>
    <hyperlink ref="AV230" r:id="rId662" display="http://abs.twimg.com/images/themes/theme1/bg.png"/>
    <hyperlink ref="AV231" r:id="rId663" display="http://abs.twimg.com/images/themes/theme1/bg.png"/>
    <hyperlink ref="AV232" r:id="rId664" display="http://abs.twimg.com/images/themes/theme1/bg.png"/>
    <hyperlink ref="AV233" r:id="rId665" display="http://abs.twimg.com/images/themes/theme1/bg.png"/>
    <hyperlink ref="AV234" r:id="rId666" display="http://abs.twimg.com/images/themes/theme13/bg.gif"/>
    <hyperlink ref="AV235" r:id="rId667" display="http://abs.twimg.com/images/themes/theme1/bg.png"/>
    <hyperlink ref="AV236" r:id="rId668" display="http://abs.twimg.com/images/themes/theme1/bg.png"/>
    <hyperlink ref="AV240" r:id="rId669" display="http://abs.twimg.com/images/themes/theme16/bg.gif"/>
    <hyperlink ref="AV241" r:id="rId670" display="http://abs.twimg.com/images/themes/theme14/bg.gif"/>
    <hyperlink ref="AV242" r:id="rId671" display="http://abs.twimg.com/images/themes/theme1/bg.png"/>
    <hyperlink ref="AV243" r:id="rId672" display="http://abs.twimg.com/images/themes/theme1/bg.png"/>
    <hyperlink ref="AV244" r:id="rId673" display="http://abs.twimg.com/images/themes/theme6/bg.gif"/>
    <hyperlink ref="AV246" r:id="rId674" display="http://abs.twimg.com/images/themes/theme1/bg.png"/>
    <hyperlink ref="AV247" r:id="rId675" display="http://abs.twimg.com/images/themes/theme1/bg.png"/>
    <hyperlink ref="AV248" r:id="rId676" display="http://abs.twimg.com/images/themes/theme1/bg.png"/>
    <hyperlink ref="AV249" r:id="rId677" display="http://abs.twimg.com/images/themes/theme1/bg.png"/>
    <hyperlink ref="AV250" r:id="rId678" display="http://abs.twimg.com/images/themes/theme1/bg.png"/>
    <hyperlink ref="AV251" r:id="rId679" display="http://abs.twimg.com/images/themes/theme1/bg.png"/>
    <hyperlink ref="AV252" r:id="rId680" display="http://abs.twimg.com/images/themes/theme1/bg.png"/>
    <hyperlink ref="AV253" r:id="rId681" display="http://abs.twimg.com/images/themes/theme1/bg.png"/>
    <hyperlink ref="AV254" r:id="rId682" display="http://abs.twimg.com/images/themes/theme9/bg.gif"/>
    <hyperlink ref="AV255" r:id="rId683" display="http://abs.twimg.com/images/themes/theme1/bg.png"/>
    <hyperlink ref="AV256" r:id="rId684" display="http://abs.twimg.com/images/themes/theme1/bg.png"/>
    <hyperlink ref="AV257" r:id="rId685" display="http://abs.twimg.com/images/themes/theme1/bg.png"/>
    <hyperlink ref="AV258" r:id="rId686" display="http://abs.twimg.com/images/themes/theme1/bg.png"/>
    <hyperlink ref="AV259" r:id="rId687" display="http://abs.twimg.com/images/themes/theme1/bg.png"/>
    <hyperlink ref="AV260" r:id="rId688" display="http://abs.twimg.com/images/themes/theme1/bg.png"/>
    <hyperlink ref="AV261" r:id="rId689" display="http://abs.twimg.com/images/themes/theme1/bg.png"/>
    <hyperlink ref="AV262" r:id="rId690" display="http://abs.twimg.com/images/themes/theme8/bg.gif"/>
    <hyperlink ref="AV263" r:id="rId691" display="http://abs.twimg.com/images/themes/theme1/bg.png"/>
    <hyperlink ref="AV264" r:id="rId692" display="http://abs.twimg.com/images/themes/theme1/bg.png"/>
    <hyperlink ref="AV265" r:id="rId693" display="http://abs.twimg.com/images/themes/theme1/bg.png"/>
    <hyperlink ref="AV267" r:id="rId694" display="http://abs.twimg.com/images/themes/theme14/bg.gif"/>
    <hyperlink ref="AV268" r:id="rId695" display="http://abs.twimg.com/images/themes/theme14/bg.gif"/>
    <hyperlink ref="AV269" r:id="rId696" display="http://abs.twimg.com/images/themes/theme1/bg.png"/>
    <hyperlink ref="AV270" r:id="rId697" display="http://abs.twimg.com/images/themes/theme1/bg.png"/>
    <hyperlink ref="AV272" r:id="rId698" display="http://abs.twimg.com/images/themes/theme1/bg.png"/>
    <hyperlink ref="AV273" r:id="rId699" display="http://abs.twimg.com/images/themes/theme1/bg.png"/>
    <hyperlink ref="AV274" r:id="rId700" display="http://abs.twimg.com/images/themes/theme1/bg.png"/>
    <hyperlink ref="AV275" r:id="rId701" display="http://abs.twimg.com/images/themes/theme1/bg.png"/>
    <hyperlink ref="AV276" r:id="rId702" display="http://abs.twimg.com/images/themes/theme1/bg.png"/>
    <hyperlink ref="AV277" r:id="rId703" display="http://abs.twimg.com/images/themes/theme15/bg.png"/>
    <hyperlink ref="AV278" r:id="rId704" display="http://abs.twimg.com/images/themes/theme1/bg.png"/>
    <hyperlink ref="AV279" r:id="rId705" display="http://abs.twimg.com/images/themes/theme1/bg.png"/>
    <hyperlink ref="AV280" r:id="rId706" display="http://abs.twimg.com/images/themes/theme1/bg.png"/>
    <hyperlink ref="AV282" r:id="rId707" display="http://abs.twimg.com/images/themes/theme1/bg.png"/>
    <hyperlink ref="AV283" r:id="rId708" display="http://abs.twimg.com/images/themes/theme1/bg.png"/>
    <hyperlink ref="AV284" r:id="rId709" display="http://abs.twimg.com/images/themes/theme6/bg.gif"/>
    <hyperlink ref="AV285" r:id="rId710" display="http://abs.twimg.com/images/themes/theme1/bg.png"/>
    <hyperlink ref="AV286" r:id="rId711" display="http://abs.twimg.com/images/themes/theme1/bg.png"/>
    <hyperlink ref="AV287" r:id="rId712" display="http://abs.twimg.com/images/themes/theme18/bg.gif"/>
    <hyperlink ref="AV288" r:id="rId713" display="http://abs.twimg.com/images/themes/theme12/bg.gif"/>
    <hyperlink ref="AV289" r:id="rId714" display="http://abs.twimg.com/images/themes/theme1/bg.png"/>
    <hyperlink ref="AV290" r:id="rId715" display="http://abs.twimg.com/images/themes/theme15/bg.png"/>
    <hyperlink ref="AV291" r:id="rId716" display="http://abs.twimg.com/images/themes/theme1/bg.png"/>
    <hyperlink ref="AV292" r:id="rId717" display="http://abs.twimg.com/images/themes/theme1/bg.png"/>
    <hyperlink ref="AV293" r:id="rId718" display="http://abs.twimg.com/images/themes/theme1/bg.png"/>
    <hyperlink ref="AV294" r:id="rId719" display="http://abs.twimg.com/images/themes/theme1/bg.png"/>
    <hyperlink ref="AV295" r:id="rId720" display="http://abs.twimg.com/images/themes/theme1/bg.png"/>
    <hyperlink ref="AV296" r:id="rId721" display="http://abs.twimg.com/images/themes/theme1/bg.png"/>
    <hyperlink ref="AV297" r:id="rId722" display="http://abs.twimg.com/images/themes/theme1/bg.png"/>
    <hyperlink ref="AV298" r:id="rId723" display="http://abs.twimg.com/images/themes/theme1/bg.png"/>
    <hyperlink ref="AV299" r:id="rId724" display="http://abs.twimg.com/images/themes/theme1/bg.png"/>
    <hyperlink ref="AV301" r:id="rId725" display="http://abs.twimg.com/images/themes/theme1/bg.png"/>
    <hyperlink ref="AV302" r:id="rId726" display="http://abs.twimg.com/images/themes/theme1/bg.png"/>
    <hyperlink ref="AV304" r:id="rId727" display="http://abs.twimg.com/images/themes/theme1/bg.png"/>
    <hyperlink ref="AV305" r:id="rId728" display="http://abs.twimg.com/images/themes/theme1/bg.png"/>
    <hyperlink ref="AV308" r:id="rId729" display="http://abs.twimg.com/images/themes/theme1/bg.png"/>
    <hyperlink ref="AV309" r:id="rId730" display="http://abs.twimg.com/images/themes/theme1/bg.png"/>
    <hyperlink ref="AV310" r:id="rId731" display="http://abs.twimg.com/images/themes/theme1/bg.png"/>
    <hyperlink ref="AV311" r:id="rId732" display="http://abs.twimg.com/images/themes/theme1/bg.png"/>
    <hyperlink ref="AV312" r:id="rId733" display="http://abs.twimg.com/images/themes/theme15/bg.png"/>
    <hyperlink ref="AV313" r:id="rId734" display="http://abs.twimg.com/images/themes/theme1/bg.png"/>
    <hyperlink ref="AV314" r:id="rId735" display="http://abs.twimg.com/images/themes/theme1/bg.png"/>
    <hyperlink ref="AV315" r:id="rId736" display="http://abs.twimg.com/images/themes/theme1/bg.png"/>
    <hyperlink ref="AV316" r:id="rId737" display="http://abs.twimg.com/images/themes/theme1/bg.png"/>
    <hyperlink ref="AV317" r:id="rId738" display="http://abs.twimg.com/images/themes/theme6/bg.gif"/>
    <hyperlink ref="AV318" r:id="rId739" display="http://abs.twimg.com/images/themes/theme1/bg.png"/>
    <hyperlink ref="G3" r:id="rId740" display="http://pbs.twimg.com/profile_images/3252636838/08152fec7b1a37781b540b2c4d116d2e_normal.jpeg"/>
    <hyperlink ref="G4" r:id="rId741" display="http://pbs.twimg.com/profile_images/1068109354530795521/3V8LQAl3_normal.jpg"/>
    <hyperlink ref="G5" r:id="rId742" display="http://pbs.twimg.com/profile_images/1476983708/1MyImage-Twitter_normal.JPG"/>
    <hyperlink ref="G6" r:id="rId743" display="http://pbs.twimg.com/profile_images/1116775380361326593/cZH5BrHd_normal.png"/>
    <hyperlink ref="G7" r:id="rId744" display="http://pbs.twimg.com/profile_images/560076322366427138/tYUcvf5Y_normal.jpeg"/>
    <hyperlink ref="G8" r:id="rId745" display="http://pbs.twimg.com/profile_images/519462656852250624/UfPoAD4Y_normal.jpeg"/>
    <hyperlink ref="G9" r:id="rId746" display="http://pbs.twimg.com/profile_images/530342959544152064/EiFqI2xN_normal.jpeg"/>
    <hyperlink ref="G10" r:id="rId747" display="http://pbs.twimg.com/profile_images/524555131245719552/P-KmJ-5D_normal.jpeg"/>
    <hyperlink ref="G11" r:id="rId748" display="http://pbs.twimg.com/profile_images/979293787812806657/HUXBk9w9_normal.jpg"/>
    <hyperlink ref="G12" r:id="rId749" display="http://pbs.twimg.com/profile_images/778336502677925888/8dOCBo0t_normal.jpg"/>
    <hyperlink ref="G13" r:id="rId750" display="http://pbs.twimg.com/profile_images/1091297273852628992/nkEYbvIb_normal.jpg"/>
    <hyperlink ref="G14" r:id="rId751" display="http://pbs.twimg.com/profile_images/1115996304511991808/ylrLDaqZ_normal.png"/>
    <hyperlink ref="G15" r:id="rId752" display="http://pbs.twimg.com/profile_images/1087299199350308865/4WYQTmC3_normal.jpg"/>
    <hyperlink ref="G16" r:id="rId753" display="http://pbs.twimg.com/profile_images/965955704975691779/CW1I4OYY_normal.jpg"/>
    <hyperlink ref="G17" r:id="rId754" display="http://pbs.twimg.com/profile_images/629669646682099713/ZqA5Pe-j_normal.jpg"/>
    <hyperlink ref="G18" r:id="rId755" display="http://pbs.twimg.com/profile_images/1062699498894311424/F4UJ6807_normal.jpg"/>
    <hyperlink ref="G19" r:id="rId756" display="http://pbs.twimg.com/profile_images/1106175643555979265/3A4rSW58_normal.png"/>
    <hyperlink ref="G20" r:id="rId757" display="http://pbs.twimg.com/profile_images/915658913860718592/hnvk8nfM_normal.jpg"/>
    <hyperlink ref="G21" r:id="rId758" display="http://pbs.twimg.com/profile_images/1081753394153443333/MAAifNLI_normal.jpg"/>
    <hyperlink ref="G22" r:id="rId759" display="http://pbs.twimg.com/profile_images/1079451043984015361/jJZjPFQ7_normal.jpg"/>
    <hyperlink ref="G23" r:id="rId760" display="http://pbs.twimg.com/profile_images/1135381343/statue_normal.jpg"/>
    <hyperlink ref="G24" r:id="rId761" display="http://pbs.twimg.com/profile_images/1062063273686777862/TyR7Emp9_normal.jpg"/>
    <hyperlink ref="G25" r:id="rId762" display="http://pbs.twimg.com/profile_images/525612271997702144/N4csiuu3_normal.jpeg"/>
    <hyperlink ref="G26" r:id="rId763" display="http://pbs.twimg.com/profile_images/429341286592565248/kNpEVcv4_normal.jpeg"/>
    <hyperlink ref="G27" r:id="rId764" display="http://pbs.twimg.com/profile_images/788900556580462593/UOJlkHzR_normal.jpg"/>
    <hyperlink ref="G28" r:id="rId765" display="http://pbs.twimg.com/profile_images/914147613670301696/H9dZ_Dd1_normal.jpg"/>
    <hyperlink ref="G29" r:id="rId766" display="http://pbs.twimg.com/profile_images/1445628316/imagesCAG62Y7twitter_normal.jpg"/>
    <hyperlink ref="G30" r:id="rId767" display="http://pbs.twimg.com/profile_images/883186132648955905/dryozO6B_normal.jpg"/>
    <hyperlink ref="G31" r:id="rId768" display="http://pbs.twimg.com/profile_images/1120416983651115008/g9lxl8Dc_normal.jpg"/>
    <hyperlink ref="G32" r:id="rId769" display="http://pbs.twimg.com/profile_images/809155444677582848/gqTc6JEd_normal.jpg"/>
    <hyperlink ref="G33" r:id="rId770" display="http://pbs.twimg.com/profile_images/1095372808656277504/7DR8H-30_normal.jpg"/>
    <hyperlink ref="G34" r:id="rId771" display="http://pbs.twimg.com/profile_images/1020682270833688576/kJmsoH0G_normal.jpg"/>
    <hyperlink ref="G35" r:id="rId772" display="http://pbs.twimg.com/profile_images/859982100904148992/hv5soju7_normal.jpg"/>
    <hyperlink ref="G36" r:id="rId773" display="http://pbs.twimg.com/profile_images/975343259001106432/7uzLo2Tx_normal.jpg"/>
    <hyperlink ref="G37" r:id="rId774" display="http://pbs.twimg.com/profile_images/874276197357596672/kUuht00m_normal.jpg"/>
    <hyperlink ref="G38" r:id="rId775" display="http://pbs.twimg.com/profile_images/1059888693945630720/yex0Gcbi_normal.jpg"/>
    <hyperlink ref="G39" r:id="rId776" display="http://pbs.twimg.com/profile_images/916674494600642560/ChNnKBJt_normal.jpg"/>
    <hyperlink ref="G40" r:id="rId777" display="http://pbs.twimg.com/profile_images/1076247722376790017/Pf8mDjF6_normal.jpg"/>
    <hyperlink ref="G41" r:id="rId778" display="http://pbs.twimg.com/profile_images/1016787101302566912/1hICqsDJ_normal.jpg"/>
    <hyperlink ref="G42" r:id="rId779" display="http://pbs.twimg.com/profile_images/684062820837662720/4164R5lb_normal.png"/>
    <hyperlink ref="G43" r:id="rId780" display="http://pbs.twimg.com/profile_images/1108115851696324608/2A0n7H73_normal.jpg"/>
    <hyperlink ref="G44" r:id="rId781" display="http://pbs.twimg.com/profile_images/210521381/tnDSC_8197-2_1__normal.jpg"/>
    <hyperlink ref="G45" r:id="rId782" display="http://abs.twimg.com/sticky/default_profile_images/default_profile_normal.png"/>
    <hyperlink ref="G46" r:id="rId783" display="http://pbs.twimg.com/profile_images/735062277670375426/bLgDNd1m_normal.jpg"/>
    <hyperlink ref="G47" r:id="rId784" display="http://pbs.twimg.com/profile_images/1044235536242790400/aQKwt2g3_normal.jpg"/>
    <hyperlink ref="G48" r:id="rId785" display="http://pbs.twimg.com/profile_images/1268785069/Adv_logo_as_PNG_mini_normal.png"/>
    <hyperlink ref="G49" r:id="rId786" display="http://pbs.twimg.com/profile_images/820323191939682304/xICKjQT3_normal.jpg"/>
    <hyperlink ref="G50" r:id="rId787" display="http://pbs.twimg.com/profile_images/1017307193685827585/1HEt28Ko_normal.jpg"/>
    <hyperlink ref="G51" r:id="rId788" display="http://pbs.twimg.com/profile_images/1080805938028777473/9D9ihKEW_normal.jpg"/>
    <hyperlink ref="G52" r:id="rId789" display="http://pbs.twimg.com/profile_images/1121136445811503104/zIqb3qhX_normal.png"/>
    <hyperlink ref="G53" r:id="rId790" display="http://pbs.twimg.com/profile_images/920654735396556800/Z84HZdQd_normal.jpg"/>
    <hyperlink ref="G54" r:id="rId791" display="http://pbs.twimg.com/profile_images/1113810470002135046/c_tpugoF_normal.jpg"/>
    <hyperlink ref="G55" r:id="rId792" display="http://pbs.twimg.com/profile_images/578552127389200384/TkVTBT-r_normal.jpeg"/>
    <hyperlink ref="G56" r:id="rId793" display="http://pbs.twimg.com/profile_images/856624075564646400/YK7tXBqT_normal.jpg"/>
    <hyperlink ref="G57" r:id="rId794" display="http://pbs.twimg.com/profile_images/756028357259788288/tMX2SbzA_normal.jpg"/>
    <hyperlink ref="G58" r:id="rId795" display="http://pbs.twimg.com/profile_images/713037637125332992/vWagrsSW_normal.jpg"/>
    <hyperlink ref="G59" r:id="rId796" display="http://pbs.twimg.com/profile_images/661873654863691776/iuLjnEU__normal.jpg"/>
    <hyperlink ref="G60" r:id="rId797" display="http://pbs.twimg.com/profile_images/1029633326624256001/6Y9EqOno_normal.jpg"/>
    <hyperlink ref="G61" r:id="rId798" display="http://pbs.twimg.com/profile_images/1062063433347153921/p4sLf6kD_normal.jpg"/>
    <hyperlink ref="G62" r:id="rId799" display="http://pbs.twimg.com/profile_images/1120590316065546240/LYAVNCuo_normal.jpg"/>
    <hyperlink ref="G63" r:id="rId800" display="http://pbs.twimg.com/profile_images/537553900144828416/wB62ekyb_normal.jpeg"/>
    <hyperlink ref="G64" r:id="rId801" display="http://pbs.twimg.com/profile_images/837326433051676677/zGcLe9iq_normal.jpg"/>
    <hyperlink ref="G65" r:id="rId802" display="http://pbs.twimg.com/profile_images/1236790342/161432_763134021_4937399_q_normal.jpg"/>
    <hyperlink ref="G66" r:id="rId803" display="http://pbs.twimg.com/profile_images/1081816130610577408/WZ46du3P_normal.jpg"/>
    <hyperlink ref="G67" r:id="rId804" display="http://pbs.twimg.com/profile_images/875481210645921793/jguaZQwD_normal.jpg"/>
    <hyperlink ref="G68" r:id="rId805" display="http://pbs.twimg.com/profile_images/638181478677872641/sFAsiXY1_normal.jpg"/>
    <hyperlink ref="G69" r:id="rId806" display="http://abs.twimg.com/sticky/default_profile_images/default_profile_normal.png"/>
    <hyperlink ref="G70" r:id="rId807" display="http://pbs.twimg.com/profile_images/1024636438535659521/tNDVMm67_normal.jpg"/>
    <hyperlink ref="G71" r:id="rId808" display="http://pbs.twimg.com/profile_images/1057931778420326401/DE4q6Wti_normal.jpg"/>
    <hyperlink ref="G72" r:id="rId809" display="http://pbs.twimg.com/profile_images/893391584435335168/gbWD7cMQ_normal.jpg"/>
    <hyperlink ref="G73" r:id="rId810" display="http://pbs.twimg.com/profile_images/477095137621725184/4Tpb8xkS_normal.jpeg"/>
    <hyperlink ref="G74" r:id="rId811" display="http://pbs.twimg.com/profile_images/906183648491307009/YEFUDqyJ_normal.jpg"/>
    <hyperlink ref="G75" r:id="rId812" display="http://pbs.twimg.com/profile_images/739485559446511616/6J9-YbP5_normal.jpg"/>
    <hyperlink ref="G76" r:id="rId813" display="http://pbs.twimg.com/profile_images/865199684234625024/lOhBzOcs_normal.jpg"/>
    <hyperlink ref="G77" r:id="rId814" display="http://pbs.twimg.com/profile_images/580452227896225792/sb4F3IYR_normal.jpg"/>
    <hyperlink ref="G78" r:id="rId815" display="http://pbs.twimg.com/profile_images/1080493114224242689/vRqV99a0_normal.jpg"/>
    <hyperlink ref="G79" r:id="rId816" display="http://pbs.twimg.com/profile_images/1010796110204420097/RihyFFdd_normal.jpg"/>
    <hyperlink ref="G80" r:id="rId817" display="http://pbs.twimg.com/profile_images/1116574130629799936/yTECguu__normal.png"/>
    <hyperlink ref="G81" r:id="rId818" display="http://pbs.twimg.com/profile_images/755121211546349568/KRQ7CEG-_normal.jpg"/>
    <hyperlink ref="G82" r:id="rId819" display="http://pbs.twimg.com/profile_images/648837135/W_logo_normal.JPG"/>
    <hyperlink ref="G83" r:id="rId820" display="http://pbs.twimg.com/profile_images/752480225712279552/f5OQEMLC_normal.jpg"/>
    <hyperlink ref="G84" r:id="rId821" display="http://pbs.twimg.com/profile_images/1016721126142152704/n3uWr3x3_normal.jpg"/>
    <hyperlink ref="G85" r:id="rId822" display="http://pbs.twimg.com/profile_images/834542821755412482/EOTZRCw__normal.jpg"/>
    <hyperlink ref="G86" r:id="rId823" display="http://pbs.twimg.com/profile_images/1054871227758653441/_qeJ_8eV_normal.jpg"/>
    <hyperlink ref="G87" r:id="rId824" display="http://pbs.twimg.com/profile_images/1121567719105548289/_nJxaN1T_normal.jpg"/>
    <hyperlink ref="G88" r:id="rId825" display="http://pbs.twimg.com/profile_images/1011025399201927168/K8RRaEBZ_normal.jpg"/>
    <hyperlink ref="G89" r:id="rId826" display="http://pbs.twimg.com/profile_images/3092082388/1dbc83d720947a29b7e4d6bb5570cb4c_normal.png"/>
    <hyperlink ref="G90" r:id="rId827" display="http://pbs.twimg.com/profile_images/1014964863251243009/R1pRlnpU_normal.jpg"/>
    <hyperlink ref="G91" r:id="rId828" display="http://pbs.twimg.com/profile_images/1117495832092086273/ckNhK1Er_normal.png"/>
    <hyperlink ref="G92" r:id="rId829" display="http://pbs.twimg.com/profile_images/698255732093751297/Km_uzt0A_normal.jpg"/>
    <hyperlink ref="G93" r:id="rId830" display="http://pbs.twimg.com/profile_images/378800000139934505/00b5cada29d63ed8ec6ea340c6dc4f31_normal.jpeg"/>
    <hyperlink ref="G94" r:id="rId831" display="http://pbs.twimg.com/profile_images/715119174712958977/M2fBUKwA_normal.jpg"/>
    <hyperlink ref="G95" r:id="rId832" display="http://pbs.twimg.com/profile_images/1121766318519328768/kLBf1ElH_normal.jpg"/>
    <hyperlink ref="G96" r:id="rId833" display="http://pbs.twimg.com/profile_images/1650569304/12599a33-aace-4a89-929e-3cd434c1f875_normal.jpg"/>
    <hyperlink ref="G97" r:id="rId834" display="http://pbs.twimg.com/profile_images/1000044672746598400/wH__1klC_normal.jpg"/>
    <hyperlink ref="G98" r:id="rId835" display="http://pbs.twimg.com/profile_images/908631250986029056/z2eJn4-X_normal.jpg"/>
    <hyperlink ref="G99" r:id="rId836" display="http://pbs.twimg.com/profile_images/1070995270765305856/6IHgWcje_normal.jpg"/>
    <hyperlink ref="G100" r:id="rId837" display="http://pbs.twimg.com/profile_images/1065726631531163648/KxKeKSnH_normal.jpg"/>
    <hyperlink ref="G101" r:id="rId838" display="http://pbs.twimg.com/profile_images/991411151455096832/A3irJspC_normal.jpg"/>
    <hyperlink ref="G102" r:id="rId839" display="http://pbs.twimg.com/profile_images/1021235863412518912/fHi5rraT_normal.jpg"/>
    <hyperlink ref="G103" r:id="rId840" display="http://pbs.twimg.com/profile_images/2561580373/4bfsbgbjfe4v93f9yeog_normal.png"/>
    <hyperlink ref="G104" r:id="rId841" display="http://pbs.twimg.com/profile_images/1009630409024417793/2UDNfOSM_normal.jpg"/>
    <hyperlink ref="G105" r:id="rId842" display="http://pbs.twimg.com/profile_images/1113441188705722368/vw_VmUNr_normal.jpg"/>
    <hyperlink ref="G106" r:id="rId843" display="http://pbs.twimg.com/profile_images/1070311019170414592/GXucWE_t_normal.jpg"/>
    <hyperlink ref="G107" r:id="rId844" display="http://pbs.twimg.com/profile_images/1053575606900793348/7CpiKBkj_normal.jpg"/>
    <hyperlink ref="G108" r:id="rId845" display="http://pbs.twimg.com/profile_images/1103417250197848064/Pd5PJlLK_normal.png"/>
    <hyperlink ref="G109" r:id="rId846" display="http://pbs.twimg.com/profile_images/1121657489412378626/aOWz_ZF8_normal.jpg"/>
    <hyperlink ref="G110" r:id="rId847" display="http://pbs.twimg.com/profile_images/424187281830727681/LMt5wrtT_normal.jpeg"/>
    <hyperlink ref="G111" r:id="rId848" display="http://pbs.twimg.com/profile_images/1104152978359906304/zQ00-o-2_normal.jpg"/>
    <hyperlink ref="G112" r:id="rId849" display="http://pbs.twimg.com/profile_images/755977521837899776/cO-0FLDK_normal.jpg"/>
    <hyperlink ref="G113" r:id="rId850" display="http://pbs.twimg.com/profile_images/719181748832182274/gZpMokd3_normal.jpg"/>
    <hyperlink ref="G114" r:id="rId851" display="http://pbs.twimg.com/profile_images/750104720975470593/w19teZOM_normal.jpg"/>
    <hyperlink ref="G115" r:id="rId852" display="http://pbs.twimg.com/profile_images/754751923442618368/Cj2Xm1kJ_normal.jpg"/>
    <hyperlink ref="G116" r:id="rId853" display="http://pbs.twimg.com/profile_images/966288771539980293/JrRG814b_normal.jpg"/>
    <hyperlink ref="G117" r:id="rId854" display="http://pbs.twimg.com/profile_images/1052607027158093824/yN7V6lZu_normal.jpg"/>
    <hyperlink ref="G118" r:id="rId855" display="http://pbs.twimg.com/profile_images/613045035236503552/uf2HMAb5_normal.jpg"/>
    <hyperlink ref="G119" r:id="rId856" display="http://pbs.twimg.com/profile_images/938092471334133760/dAApCQjp_normal.jpg"/>
    <hyperlink ref="G120" r:id="rId857" display="http://pbs.twimg.com/profile_images/1066106623091892224/31FpgR2i_normal.jpg"/>
    <hyperlink ref="G121" r:id="rId858" display="http://pbs.twimg.com/profile_images/638357217322921984/Cx_B249M_normal.jpg"/>
    <hyperlink ref="G122" r:id="rId859" display="http://pbs.twimg.com/profile_images/1118924896661385222/sJTUfp13_normal.png"/>
    <hyperlink ref="G123" r:id="rId860" display="http://pbs.twimg.com/profile_images/1049367591934779394/Wyi8Z0NK_normal.jpg"/>
    <hyperlink ref="G124" r:id="rId861" display="http://pbs.twimg.com/profile_images/929066902827225088/Q_Os1lEA_normal.jpg"/>
    <hyperlink ref="G125" r:id="rId862" display="http://pbs.twimg.com/profile_images/815877819855151104/E8-yHCgO_normal.jpg"/>
    <hyperlink ref="G126" r:id="rId863" display="http://pbs.twimg.com/profile_images/1015681815573680128/YOZ9nSSh_normal.jpg"/>
    <hyperlink ref="G127" r:id="rId864" display="http://pbs.twimg.com/profile_images/1893241282/adset2-300x300_normal.jpg"/>
    <hyperlink ref="G128" r:id="rId865" display="http://pbs.twimg.com/profile_images/1133692153/pjf_small_logo_normal.png"/>
    <hyperlink ref="G129" r:id="rId866" display="http://pbs.twimg.com/profile_images/999321540473712640/RM9YcYLE_normal.jpg"/>
    <hyperlink ref="G130" r:id="rId867" display="http://pbs.twimg.com/profile_images/1069027021026664449/rOn9iOe__normal.jpg"/>
    <hyperlink ref="G131" r:id="rId868" display="http://pbs.twimg.com/profile_images/727875392149803008/3JseODMZ_normal.jpg"/>
    <hyperlink ref="G132" r:id="rId869" display="http://pbs.twimg.com/profile_images/1016713726211133440/6i66CetN_normal.jpg"/>
    <hyperlink ref="G133" r:id="rId870" display="http://abs.twimg.com/sticky/default_profile_images/default_profile_normal.png"/>
    <hyperlink ref="G134" r:id="rId871" display="http://pbs.twimg.com/profile_images/1063290679437156353/y2nAulGM_normal.jpg"/>
    <hyperlink ref="G135" r:id="rId872" display="http://pbs.twimg.com/profile_images/1076001462855991296/iUu5g-Yx_normal.jpg"/>
    <hyperlink ref="G136" r:id="rId873" display="http://pbs.twimg.com/profile_images/310291921/562M_normal.jpg"/>
    <hyperlink ref="G137" r:id="rId874" display="http://pbs.twimg.com/profile_images/634940608432345088/v19UeC_z_normal.jpg"/>
    <hyperlink ref="G138" r:id="rId875" display="http://pbs.twimg.com/profile_images/515129250446602240/-Oif7MQf_normal.jpeg"/>
    <hyperlink ref="G139" r:id="rId876" display="http://pbs.twimg.com/profile_images/715715410360926209/cRQupvIN_normal.jpg"/>
    <hyperlink ref="G140" r:id="rId877" display="http://pbs.twimg.com/profile_images/1117451576833134592/Kww6rRbT_normal.jpg"/>
    <hyperlink ref="G141" r:id="rId878" display="http://pbs.twimg.com/profile_images/759316325923684352/_uPDXdJw_normal.jpg"/>
    <hyperlink ref="G142" r:id="rId879" display="http://pbs.twimg.com/profile_images/1119706897744060417/NOKxZILO_normal.jpg"/>
    <hyperlink ref="G143" r:id="rId880" display="http://pbs.twimg.com/profile_images/517697079733272577/1aod4jGB_normal.jpeg"/>
    <hyperlink ref="G144" r:id="rId881" display="http://pbs.twimg.com/profile_images/1102461279141126149/-FpnRa5z_normal.png"/>
    <hyperlink ref="G145" r:id="rId882" display="http://pbs.twimg.com/profile_images/944104450636914688/hpHatKPH_normal.jpg"/>
    <hyperlink ref="G146" r:id="rId883" display="http://pbs.twimg.com/profile_images/1085268116420980736/whCwj0Yv_normal.jpg"/>
    <hyperlink ref="G147" r:id="rId884" display="http://pbs.twimg.com/profile_images/1120879643337170944/ErjfUBtR_normal.jpg"/>
    <hyperlink ref="G148" r:id="rId885" display="http://pbs.twimg.com/profile_images/1008561824147488768/JLPgq_RG_normal.jpg"/>
    <hyperlink ref="G149" r:id="rId886" display="http://pbs.twimg.com/profile_images/1112856372280999936/rHik7sEl_normal.jpg"/>
    <hyperlink ref="G150" r:id="rId887" display="http://pbs.twimg.com/profile_images/1007365951870947329/uJu3TKjb_normal.jpg"/>
    <hyperlink ref="G151" r:id="rId888" display="http://pbs.twimg.com/profile_images/1429295829/tG_normal.jpg"/>
    <hyperlink ref="G152" r:id="rId889" display="http://pbs.twimg.com/profile_images/1106701340988846080/aq32Txji_normal.png"/>
    <hyperlink ref="G153" r:id="rId890" display="http://pbs.twimg.com/profile_images/666215681130631168/nFrGQLbD_normal.jpg"/>
    <hyperlink ref="G154" r:id="rId891" display="http://pbs.twimg.com/profile_images/558365504797024257/4eJEfgWy_normal.jpeg"/>
    <hyperlink ref="G155" r:id="rId892" display="http://pbs.twimg.com/profile_images/1116081052206891019/pzoMme8Z_normal.jpg"/>
    <hyperlink ref="G156" r:id="rId893" display="http://pbs.twimg.com/profile_images/1033385289006366720/P0jYNYRM_normal.jpg"/>
    <hyperlink ref="G157" r:id="rId894" display="http://pbs.twimg.com/profile_images/1061410689623965697/dFiJl-sm_normal.jpg"/>
    <hyperlink ref="G158" r:id="rId895" display="http://abs.twimg.com/sticky/default_profile_images/default_profile_normal.png"/>
    <hyperlink ref="G159" r:id="rId896" display="http://abs.twimg.com/sticky/default_profile_images/default_profile_normal.png"/>
    <hyperlink ref="G160" r:id="rId897" display="http://pbs.twimg.com/profile_images/1120800345737912321/4txcjQu5_normal.jpg"/>
    <hyperlink ref="G161" r:id="rId898" display="http://pbs.twimg.com/profile_images/1100417178334052352/QMdFxrg5_normal.png"/>
    <hyperlink ref="G162" r:id="rId899" display="http://pbs.twimg.com/profile_images/1074739913172471809/A1LnUi8z_normal.jpg"/>
    <hyperlink ref="G163" r:id="rId900" display="http://pbs.twimg.com/profile_images/1039622035117232128/88VHKw7G_normal.jpg"/>
    <hyperlink ref="G164" r:id="rId901" display="http://pbs.twimg.com/profile_images/660978527290966016/OHo9dSmN_normal.jpg"/>
    <hyperlink ref="G165" r:id="rId902" display="http://pbs.twimg.com/profile_images/1044041288969056262/wCi2-5ah_normal.jpg"/>
    <hyperlink ref="G166" r:id="rId903" display="http://pbs.twimg.com/profile_images/887146185726713856/6HsUokM8_normal.jpg"/>
    <hyperlink ref="G167" r:id="rId904" display="http://pbs.twimg.com/profile_images/1047663229252431873/l7diEJnf_normal.jpg"/>
    <hyperlink ref="G168" r:id="rId905" display="http://pbs.twimg.com/profile_images/581284543363072000/up3cCJVE_normal.jpg"/>
    <hyperlink ref="G169" r:id="rId906" display="http://pbs.twimg.com/profile_images/1117132829979078656/Hv8F-dya_normal.jpg"/>
    <hyperlink ref="G170" r:id="rId907" display="http://pbs.twimg.com/profile_images/1032658643349581825/ZkztfeuC_normal.jpg"/>
    <hyperlink ref="G171" r:id="rId908" display="http://pbs.twimg.com/profile_images/1768890040/TR-final-logo-symbol_normal.jpg"/>
    <hyperlink ref="G172" r:id="rId909" display="http://pbs.twimg.com/profile_images/1119623324697604096/02TD8YgG_normal.jpg"/>
    <hyperlink ref="G173" r:id="rId910" display="http://pbs.twimg.com/profile_images/2343580021/trojanhead_normal.jpg"/>
    <hyperlink ref="G174" r:id="rId911" display="http://pbs.twimg.com/profile_images/776186570038583296/OcvHNDAU_normal.jpg"/>
    <hyperlink ref="G175" r:id="rId912" display="http://pbs.twimg.com/profile_images/1047963388372873222/htw9v-gq_normal.jpg"/>
    <hyperlink ref="G176" r:id="rId913" display="http://pbs.twimg.com/profile_images/67532387/photo_box_temp_normal.jpg"/>
    <hyperlink ref="G177" r:id="rId914" display="http://pbs.twimg.com/profile_images/3419598481/633d5ed81677343c4a379ddab4d26921_normal.jpeg"/>
    <hyperlink ref="G178" r:id="rId915" display="http://pbs.twimg.com/profile_images/1031470917388521472/W4Wc3HmE_normal.jpg"/>
    <hyperlink ref="G179" r:id="rId916" display="http://pbs.twimg.com/profile_images/502755694655725569/rajwQoij_normal.jpeg"/>
    <hyperlink ref="G180" r:id="rId917" display="http://pbs.twimg.com/profile_images/958972694506168320/xzc1MH6v_normal.jpg"/>
    <hyperlink ref="G181" r:id="rId918" display="http://pbs.twimg.com/profile_images/571821173169893378/lO4YN8QU_normal.jpeg"/>
    <hyperlink ref="G182" r:id="rId919" display="http://pbs.twimg.com/profile_images/455636280815390720/WPQ2NWtx_normal.jpeg"/>
    <hyperlink ref="G183" r:id="rId920" display="http://abs.twimg.com/sticky/default_profile_images/default_profile_normal.png"/>
    <hyperlink ref="G184" r:id="rId921" display="http://pbs.twimg.com/profile_images/450357174112235520/Vfn3OyDF_normal.jpeg"/>
    <hyperlink ref="G185" r:id="rId922" display="http://pbs.twimg.com/profile_images/882565336591212545/h__oMvCR_normal.jpg"/>
    <hyperlink ref="G186" r:id="rId923" display="http://pbs.twimg.com/profile_images/882563797667508224/1Jbe9J3Q_normal.jpg"/>
    <hyperlink ref="G187" r:id="rId924" display="http://pbs.twimg.com/profile_images/844356844709691392/JBUVpO0J_normal.jpg"/>
    <hyperlink ref="G188" r:id="rId925" display="http://pbs.twimg.com/profile_images/1109864035909095425/EkPUs3d7_normal.jpg"/>
    <hyperlink ref="G189" r:id="rId926" display="http://pbs.twimg.com/profile_images/989250710284984322/1ZwM00em_normal.jpg"/>
    <hyperlink ref="G190" r:id="rId927" display="http://pbs.twimg.com/profile_images/722381217627316229/fXGMcgGA_normal.jpg"/>
    <hyperlink ref="G191" r:id="rId928" display="http://pbs.twimg.com/profile_images/603585120/hsg_twitter2_normal.jpg"/>
    <hyperlink ref="G192" r:id="rId929" display="http://pbs.twimg.com/profile_images/957992455974072320/m9y9NsCd_normal.jpg"/>
    <hyperlink ref="G193" r:id="rId930" display="http://pbs.twimg.com/profile_images/1030100307727069187/1ULwvPJv_normal.jpg"/>
    <hyperlink ref="G194" r:id="rId931" display="http://pbs.twimg.com/profile_images/1583410140/DSCF3549_normal.jpg"/>
    <hyperlink ref="G195" r:id="rId932" display="http://pbs.twimg.com/profile_images/1095415059298308096/KZ3sEIlZ_normal.jpg"/>
    <hyperlink ref="G196" r:id="rId933" display="http://pbs.twimg.com/profile_images/477610638437404672/K2EkJIHw_normal.jpeg"/>
    <hyperlink ref="G197" r:id="rId934" display="http://pbs.twimg.com/profile_images/961622782021984256/P8y6gcyM_normal.jpg"/>
    <hyperlink ref="G198" r:id="rId935" display="http://pbs.twimg.com/profile_images/1044493037701877760/idjZzzOF_normal.jpg"/>
    <hyperlink ref="G199" r:id="rId936" display="http://pbs.twimg.com/profile_images/1098480054391263232/JpWTgTd0_normal.jpg"/>
    <hyperlink ref="G200" r:id="rId937" display="http://pbs.twimg.com/profile_images/508960761826131968/LnvhR8ED_normal.png"/>
    <hyperlink ref="G201" r:id="rId938" display="http://pbs.twimg.com/profile_images/944264638799273984/TVWCM-EH_normal.jpg"/>
    <hyperlink ref="G202" r:id="rId939" display="http://pbs.twimg.com/profile_images/1118837939323248646/OFb_l0Qm_normal.jpg"/>
    <hyperlink ref="G203" r:id="rId940" display="http://pbs.twimg.com/profile_images/2449199706/nnpc75d8kegfs12bzdc1_normal.jpeg"/>
    <hyperlink ref="G204" r:id="rId941" display="http://pbs.twimg.com/profile_images/961579276167507969/g5i1wXX8_normal.jpg"/>
    <hyperlink ref="G205" r:id="rId942" display="http://pbs.twimg.com/profile_images/793369608493211648/dnVAZgOM_normal.jpg"/>
    <hyperlink ref="G206" r:id="rId943" display="http://pbs.twimg.com/profile_images/1076647161687875584/WF5sykvJ_normal.jpg"/>
    <hyperlink ref="G207" r:id="rId944" display="http://pbs.twimg.com/profile_images/1074635371840004096/p2_tEfg7_normal.jpg"/>
    <hyperlink ref="G208" r:id="rId945" display="http://pbs.twimg.com/profile_images/556110551240044545/YjyY2RsC_normal.png"/>
    <hyperlink ref="G209" r:id="rId946" display="http://pbs.twimg.com/profile_images/378800000228219535/a18c11c977dc3288bdb6888bdf681795_normal.jpeg"/>
    <hyperlink ref="G210" r:id="rId947" display="http://pbs.twimg.com/profile_images/1007340584737132546/nT8k2r90_normal.jpg"/>
    <hyperlink ref="G211" r:id="rId948" display="http://pbs.twimg.com/profile_images/563026925757558784/-hJ0HQcF_normal.jpeg"/>
    <hyperlink ref="G212" r:id="rId949" display="http://abs.twimg.com/sticky/default_profile_images/default_profile_normal.png"/>
    <hyperlink ref="G213" r:id="rId950" display="http://pbs.twimg.com/profile_images/897117268831752192/W8jn9ura_normal.jpg"/>
    <hyperlink ref="G214" r:id="rId951" display="http://pbs.twimg.com/profile_images/877659151480041472/4zohqzsI_normal.jpg"/>
    <hyperlink ref="G215" r:id="rId952" display="http://pbs.twimg.com/profile_images/1022175609538002944/lJQfmrGC_normal.jpg"/>
    <hyperlink ref="G216" r:id="rId953" display="http://pbs.twimg.com/profile_images/988518835585073152/FgC1yECa_normal.jpg"/>
    <hyperlink ref="G217" r:id="rId954" display="http://pbs.twimg.com/profile_images/996465352270798848/C5AcW7IS_normal.jpg"/>
    <hyperlink ref="G218" r:id="rId955" display="http://pbs.twimg.com/profile_images/1498803493/71158_124496457141_1160906_n_normal.jpg"/>
    <hyperlink ref="G219" r:id="rId956" display="http://pbs.twimg.com/profile_images/971142157255036928/JizlKre5_normal.jpg"/>
    <hyperlink ref="G220" r:id="rId957" display="http://pbs.twimg.com/profile_images/738780701525463040/u0YGigIK_normal.jpg"/>
    <hyperlink ref="G221" r:id="rId958" display="http://pbs.twimg.com/profile_images/876855953672593408/y7bMeNID_normal.jpg"/>
    <hyperlink ref="G222" r:id="rId959" display="http://pbs.twimg.com/profile_images/378800000837609901/d984c5b9170da4edba4df4b1d0d6d1da_normal.png"/>
    <hyperlink ref="G223" r:id="rId960" display="http://pbs.twimg.com/profile_images/1115715027346939904/9TnRYT8J_normal.jpg"/>
    <hyperlink ref="G224" r:id="rId961" display="http://pbs.twimg.com/profile_images/3730542119/9d0fee8232adb1bd5021b7a531532f8b_normal.jpeg"/>
    <hyperlink ref="G225" r:id="rId962" display="http://pbs.twimg.com/profile_images/966360915519078400/EWWcx0JR_normal.jpg"/>
    <hyperlink ref="G226" r:id="rId963" display="http://pbs.twimg.com/profile_images/979406211480195073/QUGFE60M_normal.jpg"/>
    <hyperlink ref="G227" r:id="rId964" display="http://pbs.twimg.com/profile_images/1022545280032559105/O83_ESRY_normal.jpg"/>
    <hyperlink ref="G228" r:id="rId965" display="http://pbs.twimg.com/profile_images/555032848566992896/g6bs4-V__normal.jpeg"/>
    <hyperlink ref="G229" r:id="rId966" display="http://pbs.twimg.com/profile_images/1077953066748530688/uVauXvCN_normal.jpg"/>
    <hyperlink ref="G230" r:id="rId967" display="http://pbs.twimg.com/profile_images/1095852867473178624/-PAZ67fU_normal.png"/>
    <hyperlink ref="G231" r:id="rId968" display="http://pbs.twimg.com/profile_images/733891884502810624/dY1g9PUX_normal.jpg"/>
    <hyperlink ref="G232" r:id="rId969" display="http://pbs.twimg.com/profile_images/690309931195432960/11aBYRrS_normal.png"/>
    <hyperlink ref="G233" r:id="rId970" display="http://pbs.twimg.com/profile_images/762877132489973764/vOyHSVDz_normal.jpg"/>
    <hyperlink ref="G234" r:id="rId971" display="http://pbs.twimg.com/profile_images/1121713380983627776/5fpAGU6D_normal.png"/>
    <hyperlink ref="G235" r:id="rId972" display="http://pbs.twimg.com/profile_images/738036244576411648/kxkDDyzw_normal.jpg"/>
    <hyperlink ref="G236" r:id="rId973" display="http://pbs.twimg.com/profile_images/618441786600620032/95PE3ply_normal.jpg"/>
    <hyperlink ref="G237" r:id="rId974" display="http://pbs.twimg.com/profile_images/930832385997967360/1Y2ZoWWg_normal.jpg"/>
    <hyperlink ref="G238" r:id="rId975" display="http://pbs.twimg.com/profile_images/729086885918736384/lOxkOrxi_normal.jpg"/>
    <hyperlink ref="G239" r:id="rId976" display="http://pbs.twimg.com/profile_images/1099101586725449728/Qalg7yLb_normal.jpg"/>
    <hyperlink ref="G240" r:id="rId977" display="http://pbs.twimg.com/profile_images/551970301391560704/jzVuRk6M_normal.jpeg"/>
    <hyperlink ref="G241" r:id="rId978" display="http://pbs.twimg.com/profile_images/887662979902304257/azSzxYkB_normal.jpg"/>
    <hyperlink ref="G242" r:id="rId979" display="http://pbs.twimg.com/profile_images/461243399505330176/umE8q79O_normal.png"/>
    <hyperlink ref="G243" r:id="rId980" display="http://pbs.twimg.com/profile_images/468832376504586240/FARBNapq_normal.jpeg"/>
    <hyperlink ref="G244" r:id="rId981" display="http://pbs.twimg.com/profile_images/1101580437611266055/AGJ5gGQf_normal.png"/>
    <hyperlink ref="G245" r:id="rId982" display="http://pbs.twimg.com/profile_images/675428309509890048/tmpT1ERD_normal.jpg"/>
    <hyperlink ref="G246" r:id="rId983" display="http://pbs.twimg.com/profile_images/710066064089022465/eedsP7b3_normal.jpg"/>
    <hyperlink ref="G247" r:id="rId984" display="http://pbs.twimg.com/profile_images/1095382457136877569/uiRQoX1u_normal.jpg"/>
    <hyperlink ref="G248" r:id="rId985" display="http://pbs.twimg.com/profile_images/761655837769158656/nFrL-d4G_normal.jpg"/>
    <hyperlink ref="G249" r:id="rId986" display="http://pbs.twimg.com/profile_images/1094094131855609856/fkG043IT_normal.jpg"/>
    <hyperlink ref="G250" r:id="rId987" display="http://pbs.twimg.com/profile_images/3204816313/935a53855cfa0983059b72cc1155e3f3_normal.jpeg"/>
    <hyperlink ref="G251" r:id="rId988" display="http://pbs.twimg.com/profile_images/1022127633507725313/kJ-KgaTH_normal.jpg"/>
    <hyperlink ref="G252" r:id="rId989" display="http://pbs.twimg.com/profile_images/973770203979907072/4-u060gM_normal.jpg"/>
    <hyperlink ref="G253" r:id="rId990" display="http://pbs.twimg.com/profile_images/621427490209202177/MLxuH67w_normal.jpg"/>
    <hyperlink ref="G254" r:id="rId991" display="http://pbs.twimg.com/profile_images/1132354810/MeyerDistributingLogoHR121W_normal.jpg"/>
    <hyperlink ref="G255" r:id="rId992" display="http://pbs.twimg.com/profile_images/1121079728809529344/1ABjWVgV_normal.jpg"/>
    <hyperlink ref="G256" r:id="rId993" display="http://pbs.twimg.com/profile_images/1472962982/facebook_headshot_02_normal.JPG"/>
    <hyperlink ref="G257" r:id="rId994" display="http://pbs.twimg.com/profile_images/1114172809813614592/-kvLoTWV_normal.jpg"/>
    <hyperlink ref="G258" r:id="rId995" display="http://pbs.twimg.com/profile_images/1044339550787645440/UBb9LHZG_normal.jpg"/>
    <hyperlink ref="G259" r:id="rId996" display="http://pbs.twimg.com/profile_images/745239832151080960/wB1_Nigq_normal.jpg"/>
    <hyperlink ref="G260" r:id="rId997" display="http://pbs.twimg.com/profile_images/852221350034817024/T9sDEHvi_normal.jpg"/>
    <hyperlink ref="G261" r:id="rId998" display="http://pbs.twimg.com/profile_images/912472302280994816/6jUIdpX3_normal.jpg"/>
    <hyperlink ref="G262" r:id="rId999" display="http://pbs.twimg.com/profile_images/1093306247766515712/MBaqSY2M_normal.jpg"/>
    <hyperlink ref="G263" r:id="rId1000" display="http://pbs.twimg.com/profile_images/752983337472434176/v48MUatI_normal.jpg"/>
    <hyperlink ref="G264" r:id="rId1001" display="http://pbs.twimg.com/profile_images/2267437511/fv6oeyixnc637txtp4z4_normal.png"/>
    <hyperlink ref="G265" r:id="rId1002" display="http://pbs.twimg.com/profile_images/651220199887106048/MsZAzV5s_normal.jpg"/>
    <hyperlink ref="G266" r:id="rId1003" display="http://pbs.twimg.com/profile_images/1116059165695401984/4bSGqOBk_normal.jpg"/>
    <hyperlink ref="G267" r:id="rId1004" display="http://pbs.twimg.com/profile_images/852604073509572608/OjzioGBZ_normal.jpg"/>
    <hyperlink ref="G268" r:id="rId1005" display="http://pbs.twimg.com/profile_images/883363617034448898/ELNLqDLy_normal.jpg"/>
    <hyperlink ref="G269" r:id="rId1006" display="http://pbs.twimg.com/profile_images/1265844848/The_Mover_magazine_avatar_normal.jpg"/>
    <hyperlink ref="G270" r:id="rId1007" display="http://pbs.twimg.com/profile_images/1093560090265710592/C6vORrWr_normal.jpg"/>
    <hyperlink ref="G271" r:id="rId1008" display="http://pbs.twimg.com/profile_images/1117380626007642118/EbVuJLEW_normal.jpg"/>
    <hyperlink ref="G272" r:id="rId1009" display="http://pbs.twimg.com/profile_images/3112753420/92baa27f1ef484ab2dc4066155aee038_normal.png"/>
    <hyperlink ref="G273" r:id="rId1010" display="http://pbs.twimg.com/profile_images/1102931777960771586/cyxjQvfL_normal.png"/>
    <hyperlink ref="G274" r:id="rId1011" display="http://pbs.twimg.com/profile_images/629332538956365824/aWfCemrr_normal.jpg"/>
    <hyperlink ref="G275" r:id="rId1012" display="http://pbs.twimg.com/profile_images/923563924519358464/fWyRCDqG_normal.jpg"/>
    <hyperlink ref="G276" r:id="rId1013" display="http://pbs.twimg.com/profile_images/1964529831/Loadstar_star_normal.png"/>
    <hyperlink ref="G277" r:id="rId1014" display="http://pbs.twimg.com/profile_images/1062415923951263744/moRlml3w_normal.jpg"/>
    <hyperlink ref="G278" r:id="rId1015" display="http://pbs.twimg.com/profile_images/875370822260719617/vPxbJicr_normal.jpg"/>
    <hyperlink ref="G279" r:id="rId1016" display="http://pbs.twimg.com/profile_images/968212415920988162/8hFoa6JF_normal.jpg"/>
    <hyperlink ref="G280" r:id="rId1017" display="http://pbs.twimg.com/profile_images/1119435604410814464/5oczbiet_normal.png"/>
    <hyperlink ref="G281" r:id="rId1018" display="http://pbs.twimg.com/profile_images/1051599662593888257/EtkmNGkM_normal.jpg"/>
    <hyperlink ref="G282" r:id="rId1019" display="http://pbs.twimg.com/profile_images/908020432246161408/YjH0BrXu_normal.jpg"/>
    <hyperlink ref="G283" r:id="rId1020" display="http://pbs.twimg.com/profile_images/1103712313729789952/zGBhrIzQ_normal.png"/>
    <hyperlink ref="G284" r:id="rId1021" display="http://pbs.twimg.com/profile_images/1011623687957745664/fPDBco5U_normal.jpg"/>
    <hyperlink ref="G285" r:id="rId1022" display="http://pbs.twimg.com/profile_images/958839490335801344/N8ikB-t9_normal.jpg"/>
    <hyperlink ref="G286" r:id="rId1023" display="http://pbs.twimg.com/profile_images/1004836024227262464/kEyhFxGk_normal.jpg"/>
    <hyperlink ref="G287" r:id="rId1024" display="http://pbs.twimg.com/profile_images/991437109071237120/OaC8FAEN_normal.jpg"/>
    <hyperlink ref="G288" r:id="rId1025" display="http://pbs.twimg.com/profile_images/964178302482157569/SuPbDEJl_normal.jpg"/>
    <hyperlink ref="G289" r:id="rId1026" display="http://pbs.twimg.com/profile_images/815836523681763328/Z96XU2bM_normal.jpg"/>
    <hyperlink ref="G290" r:id="rId1027" display="http://pbs.twimg.com/profile_images/646312034150281216/c_UloVcR_normal.png"/>
    <hyperlink ref="G291" r:id="rId1028" display="http://abs.twimg.com/sticky/default_profile_images/default_profile_normal.png"/>
    <hyperlink ref="G292" r:id="rId1029" display="http://pbs.twimg.com/profile_images/1033039338563674113/cJve9KLp_normal.jpg"/>
    <hyperlink ref="G293" r:id="rId1030" display="http://pbs.twimg.com/profile_images/1072927611045597184/PYps66Z8_normal.jpg"/>
    <hyperlink ref="G294" r:id="rId1031" display="http://pbs.twimg.com/profile_images/484328019029266432/yloQUnQr_normal.jpeg"/>
    <hyperlink ref="G295" r:id="rId1032" display="http://pbs.twimg.com/profile_images/1031165288450936832/HPTDrItK_normal.jpg"/>
    <hyperlink ref="G296" r:id="rId1033" display="http://pbs.twimg.com/profile_images/1079889381262012422/405Rj5nn_normal.jpg"/>
    <hyperlink ref="G297" r:id="rId1034" display="http://pbs.twimg.com/profile_images/1108628600054439936/cn3JpeIb_normal.jpg"/>
    <hyperlink ref="G298" r:id="rId1035" display="http://pbs.twimg.com/profile_images/1096665617350815744/-UK9TQ1U_normal.png"/>
    <hyperlink ref="G299" r:id="rId1036" display="http://pbs.twimg.com/profile_images/627201709597569024/8z9ykvFE_normal.png"/>
    <hyperlink ref="G300" r:id="rId1037" display="http://pbs.twimg.com/profile_images/1107419891366313985/8q_LPf8d_normal.jpg"/>
    <hyperlink ref="G301" r:id="rId1038" display="http://pbs.twimg.com/profile_images/549531501294256128/Y8-vA2YW_normal.jpeg"/>
    <hyperlink ref="G302" r:id="rId1039" display="http://pbs.twimg.com/profile_images/1081721372030705664/_S3HkF46_normal.jpg"/>
    <hyperlink ref="G303" r:id="rId1040" display="http://pbs.twimg.com/profile_images/1017293682939125760/GSowTvz2_normal.jpg"/>
    <hyperlink ref="G304" r:id="rId1041" display="http://pbs.twimg.com/profile_images/718314653181427716/9gKTzW1d_normal.jpg"/>
    <hyperlink ref="G305" r:id="rId1042" display="http://pbs.twimg.com/profile_images/485049154880536576/ZoQ3rXKw_normal.png"/>
    <hyperlink ref="G306" r:id="rId1043" display="http://pbs.twimg.com/profile_images/945953979535564800/L3zNCNHo_normal.jpg"/>
    <hyperlink ref="G307" r:id="rId1044" display="http://pbs.twimg.com/profile_images/1043769703607480320/GkHF57iM_normal.jpg"/>
    <hyperlink ref="G308" r:id="rId1045" display="http://pbs.twimg.com/profile_images/3077751259/783fbdff1b9083e833a05e7fb43f2ce5_normal.png"/>
    <hyperlink ref="G309" r:id="rId1046" display="http://pbs.twimg.com/profile_images/971178071582638080/Pg7q4ZB8_normal.jpg"/>
    <hyperlink ref="G310" r:id="rId1047" display="http://pbs.twimg.com/profile_images/895923338853437440/KW7XTG1T_normal.jpg"/>
    <hyperlink ref="G311" r:id="rId1048" display="http://pbs.twimg.com/profile_images/971310079139090432/Y14nFBbX_normal.jpg"/>
    <hyperlink ref="G312" r:id="rId1049" display="http://pbs.twimg.com/profile_images/695215710444896256/gy-YYLKZ_normal.jpg"/>
    <hyperlink ref="G313" r:id="rId1050" display="http://pbs.twimg.com/profile_images/1117606142236971009/HqlzQB5u_normal.png"/>
    <hyperlink ref="G314" r:id="rId1051" display="http://pbs.twimg.com/profile_images/1120201540709404672/RHb3M0OX_normal.png"/>
    <hyperlink ref="G315" r:id="rId1052" display="http://pbs.twimg.com/profile_images/969350258613420033/ZOfLc4dP_normal.jpg"/>
    <hyperlink ref="G316" r:id="rId1053" display="http://pbs.twimg.com/profile_images/450319539507445760/1plg7_ao_normal.png"/>
    <hyperlink ref="G317" r:id="rId1054" display="http://pbs.twimg.com/profile_images/854661661130715137/PlpSHt4H_normal.jpg"/>
    <hyperlink ref="G318" r:id="rId1055" display="http://pbs.twimg.com/profile_images/1101562470483873793/Fwbyg5P-_normal.jpg"/>
    <hyperlink ref="AY3" r:id="rId1056" display="https://twitter.com/flower_power_67"/>
    <hyperlink ref="AY4" r:id="rId1057" display="https://twitter.com/zulutron"/>
    <hyperlink ref="AY5" r:id="rId1058" display="https://twitter.com/wolfofwolfst"/>
    <hyperlink ref="AY6" r:id="rId1059" display="https://twitter.com/jefflee2020"/>
    <hyperlink ref="AY7" r:id="rId1060" display="https://twitter.com/exarmytrucks"/>
    <hyperlink ref="AY8" r:id="rId1061" display="https://twitter.com/scania_online"/>
    <hyperlink ref="AY9" r:id="rId1062" display="https://twitter.com/truckplantparts"/>
    <hyperlink ref="AY10" r:id="rId1063" display="https://twitter.com/truckplantsales"/>
    <hyperlink ref="AY11" r:id="rId1064" display="https://twitter.com/swapnil5979"/>
    <hyperlink ref="AY12" r:id="rId1065" display="https://twitter.com/wiomax_md"/>
    <hyperlink ref="AY13" r:id="rId1066" display="https://twitter.com/rhajoshr"/>
    <hyperlink ref="AY14" r:id="rId1067" display="https://twitter.com/roadfreightappg"/>
    <hyperlink ref="AY15" r:id="rId1068" display="https://twitter.com/rhanews"/>
    <hyperlink ref="AY16" r:id="rId1069" display="https://twitter.com/brunobertez"/>
    <hyperlink ref="AY17" r:id="rId1070" display="https://twitter.com/juliechang1"/>
    <hyperlink ref="AY18" r:id="rId1071" display="https://twitter.com/damicoaustin"/>
    <hyperlink ref="AY19" r:id="rId1072" display="https://twitter.com/eclipsediag"/>
    <hyperlink ref="AY20" r:id="rId1073" display="https://twitter.com/zachlubarsky"/>
    <hyperlink ref="AY21" r:id="rId1074" display="https://twitter.com/mattyglesias"/>
    <hyperlink ref="AY22" r:id="rId1075" display="https://twitter.com/r6rider"/>
    <hyperlink ref="AY23" r:id="rId1076" display="https://twitter.com/tallgarv"/>
    <hyperlink ref="AY24" r:id="rId1077" display="https://twitter.com/gnrailuk"/>
    <hyperlink ref="AY25" r:id="rId1078" display="https://twitter.com/gnrupdates"/>
    <hyperlink ref="AY26" r:id="rId1079" display="https://twitter.com/cati_careers"/>
    <hyperlink ref="AY27" r:id="rId1080" display="https://twitter.com/riederstravis86"/>
    <hyperlink ref="AY28" r:id="rId1081" display="https://twitter.com/chwalker16"/>
    <hyperlink ref="AY29" r:id="rId1082" display="https://twitter.com/transportlaw"/>
    <hyperlink ref="AY30" r:id="rId1083" display="https://twitter.com/drakekoefoed2"/>
    <hyperlink ref="AY31" r:id="rId1084" display="https://twitter.com/joshua4congress"/>
    <hyperlink ref="AY32" r:id="rId1085" display="https://twitter.com/workday"/>
    <hyperlink ref="AY33" r:id="rId1086" display="https://twitter.com/emenogugd"/>
    <hyperlink ref="AY34" r:id="rId1087" display="https://twitter.com/t42592"/>
    <hyperlink ref="AY35" r:id="rId1088" display="https://twitter.com/potus"/>
    <hyperlink ref="AY36" r:id="rId1089" display="https://twitter.com/gop"/>
    <hyperlink ref="AY37" r:id="rId1090" display="https://twitter.com/realdonaldtrump"/>
    <hyperlink ref="AY38" r:id="rId1091" display="https://twitter.com/whitehouse"/>
    <hyperlink ref="AY39" r:id="rId1092" display="https://twitter.com/hppundit"/>
    <hyperlink ref="AY40" r:id="rId1093" display="https://twitter.com/manginoonkdkaam"/>
    <hyperlink ref="AY41" r:id="rId1094" display="https://twitter.com/texomashomepage"/>
    <hyperlink ref="AY42" r:id="rId1095" display="https://twitter.com/abc7amarillo"/>
    <hyperlink ref="AY43" r:id="rId1096" display="https://twitter.com/wamylove"/>
    <hyperlink ref="AY44" r:id="rId1097" display="https://twitter.com/caterham7"/>
    <hyperlink ref="AY45" r:id="rId1098" display="https://twitter.com/iancorner4"/>
    <hyperlink ref="AY46" r:id="rId1099" display="https://twitter.com/theifactory1"/>
    <hyperlink ref="AY47" r:id="rId1100" display="https://twitter.com/datadazza"/>
    <hyperlink ref="AY48" r:id="rId1101" display="https://twitter.com/advlogsupport"/>
    <hyperlink ref="AY49" r:id="rId1102" display="https://twitter.com/marathontrucker"/>
    <hyperlink ref="AY50" r:id="rId1103" display="https://twitter.com/rhachriss"/>
    <hyperlink ref="AY51" r:id="rId1104" display="https://twitter.com/fmwmlaw"/>
    <hyperlink ref="AY52" r:id="rId1105" display="https://twitter.com/cnbc"/>
    <hyperlink ref="AY53" r:id="rId1106" display="https://twitter.com/totalinuk"/>
    <hyperlink ref="AY54" r:id="rId1107" display="https://twitter.com/inckcog"/>
    <hyperlink ref="AY55" r:id="rId1108" display="https://twitter.com/gsrobins"/>
    <hyperlink ref="AY56" r:id="rId1109" display="https://twitter.com/simonkucher"/>
    <hyperlink ref="AY57" r:id="rId1110" display="https://twitter.com/crampley"/>
    <hyperlink ref="AY58" r:id="rId1111" display="https://twitter.com/greenworldwide"/>
    <hyperlink ref="AY59" r:id="rId1112" display="https://twitter.com/patbrailey"/>
    <hyperlink ref="AY60" r:id="rId1113" display="https://twitter.com/abcommuters"/>
    <hyperlink ref="AY61" r:id="rId1114" display="https://twitter.com/gatwickexpress"/>
    <hyperlink ref="AY62" r:id="rId1115" display="https://twitter.com/bakersfieldnow"/>
    <hyperlink ref="AY63" r:id="rId1116" display="https://twitter.com/bakocom"/>
    <hyperlink ref="AY64" r:id="rId1117" display="https://twitter.com/ldi_hq"/>
    <hyperlink ref="AY65" r:id="rId1118" display="https://twitter.com/hugoacosta_"/>
    <hyperlink ref="AY66" r:id="rId1119" display="https://twitter.com/zachcoooer8288"/>
    <hyperlink ref="AY67" r:id="rId1120" display="https://twitter.com/kmphfox26"/>
    <hyperlink ref="AY68" r:id="rId1121" display="https://twitter.com/kool_kix"/>
    <hyperlink ref="AY69" r:id="rId1122" display="https://twitter.com/htsihlis"/>
    <hyperlink ref="AY70" r:id="rId1123" display="https://twitter.com/chccs"/>
    <hyperlink ref="AY71" r:id="rId1124" display="https://twitter.com/chtransit"/>
    <hyperlink ref="AY72" r:id="rId1125" display="https://twitter.com/rhasarahm"/>
    <hyperlink ref="AY73" r:id="rId1126" display="https://twitter.com/rhatracyl"/>
    <hyperlink ref="AY74" r:id="rId1127" display="https://twitter.com/officialctaa"/>
    <hyperlink ref="AY75" r:id="rId1128" display="https://twitter.com/joannhutchinson"/>
    <hyperlink ref="AY76" r:id="rId1129" display="https://twitter.com/kuebixtms"/>
    <hyperlink ref="AY77" r:id="rId1130" display="https://twitter.com/truckeramt"/>
    <hyperlink ref="AY78" r:id="rId1131" display="https://twitter.com/sj_markham"/>
    <hyperlink ref="AY79" r:id="rId1132" display="https://twitter.com/sf_transit_news"/>
    <hyperlink ref="AY80" r:id="rId1133" display="https://twitter.com/kilodelta"/>
    <hyperlink ref="AY81" r:id="rId1134" display="https://twitter.com/pgllogistics"/>
    <hyperlink ref="AY82" r:id="rId1135" display="https://twitter.com/wapatosd"/>
    <hyperlink ref="AY83" r:id="rId1136" display="https://twitter.com/wolfie_smith"/>
    <hyperlink ref="AY84" r:id="rId1137" display="https://twitter.com/sw_help"/>
    <hyperlink ref="AY85" r:id="rId1138" display="https://twitter.com/cvtc_cdl"/>
    <hyperlink ref="AY86" r:id="rId1139" display="https://twitter.com/dallas"/>
    <hyperlink ref="AY87" r:id="rId1140" display="https://twitter.com/cdl"/>
    <hyperlink ref="AY88" r:id="rId1141" display="https://twitter.com/denverpost"/>
    <hyperlink ref="AY89" r:id="rId1142" display="https://twitter.com/protoolreviews"/>
    <hyperlink ref="AY90" r:id="rId1143" display="https://twitter.com/apextoolgroup"/>
    <hyperlink ref="AY91" r:id="rId1144" display="https://twitter.com/bemcwilliam"/>
    <hyperlink ref="AY92" r:id="rId1145" display="https://twitter.com/walky22talky"/>
    <hyperlink ref="AY93" r:id="rId1146" display="https://twitter.com/tombamonte"/>
    <hyperlink ref="AY94" r:id="rId1147" display="https://twitter.com/ashtonslegal"/>
    <hyperlink ref="AY95" r:id="rId1148" display="https://twitter.com/brookedtaylor"/>
    <hyperlink ref="AY96" r:id="rId1149" display="https://twitter.com/shachikurl"/>
    <hyperlink ref="AY97" r:id="rId1150" display="https://twitter.com/acoyne"/>
    <hyperlink ref="AY98" r:id="rId1151" display="https://twitter.com/chantalhbert"/>
    <hyperlink ref="AY99" r:id="rId1152" display="https://twitter.com/rosiebarton"/>
    <hyperlink ref="AY100" r:id="rId1153" display="https://twitter.com/cbcthenational"/>
    <hyperlink ref="AY101" r:id="rId1154" display="https://twitter.com/ct_lopez1"/>
    <hyperlink ref="AY102" r:id="rId1155" display="https://twitter.com/bensemchee"/>
    <hyperlink ref="AY103" r:id="rId1156" display="https://twitter.com/einshippingnews"/>
    <hyperlink ref="AY104" r:id="rId1157" display="https://twitter.com/creepstakes"/>
    <hyperlink ref="AY105" r:id="rId1158" display="https://twitter.com/islandgoth"/>
    <hyperlink ref="AY106" r:id="rId1159" display="https://twitter.com/jon_doughnut"/>
    <hyperlink ref="AY107" r:id="rId1160" display="https://twitter.com/albertbridgecap"/>
    <hyperlink ref="AY108" r:id="rId1161" display="https://twitter.com/ashleylynch"/>
    <hyperlink ref="AY109" r:id="rId1162" display="https://twitter.com/mybellasparkles"/>
    <hyperlink ref="AY110" r:id="rId1163" display="https://twitter.com/vanbcdispatch"/>
    <hyperlink ref="AY111" r:id="rId1164" display="https://twitter.com/editorbcmea"/>
    <hyperlink ref="AY112" r:id="rId1165" display="https://twitter.com/101stmonk3y"/>
    <hyperlink ref="AY113" r:id="rId1166" display="https://twitter.com/kmtrangel"/>
    <hyperlink ref="AY114" r:id="rId1167" display="https://twitter.com/justinparmenter"/>
    <hyperlink ref="AY115" r:id="rId1168" display="https://twitter.com/jamiegrant67"/>
    <hyperlink ref="AY116" r:id="rId1169" display="https://twitter.com/pjironside"/>
    <hyperlink ref="AY117" r:id="rId1170" display="https://twitter.com/futureautonomo1"/>
    <hyperlink ref="AY118" r:id="rId1171" display="https://twitter.com/mcm_ct"/>
    <hyperlink ref="AY119" r:id="rId1172" display="https://twitter.com/joeknowbest"/>
    <hyperlink ref="AY120" r:id="rId1173" display="https://twitter.com/unclegtruck"/>
    <hyperlink ref="AY121" r:id="rId1174" display="https://twitter.com/atasharetheroad"/>
    <hyperlink ref="AY122" r:id="rId1175" display="https://twitter.com/fmcsa"/>
    <hyperlink ref="AY123" r:id="rId1176" display="https://twitter.com/ooida"/>
    <hyperlink ref="AY124" r:id="rId1177" display="https://twitter.com/reevertransport"/>
    <hyperlink ref="AY125" r:id="rId1178" display="https://twitter.com/tomclarke24g"/>
    <hyperlink ref="AY126" r:id="rId1179" display="https://twitter.com/truckerworld"/>
    <hyperlink ref="AY127" r:id="rId1180" display="https://twitter.com/joshuamyra"/>
    <hyperlink ref="AY128" r:id="rId1181" display="https://twitter.com/postjobfree"/>
    <hyperlink ref="AY129" r:id="rId1182" display="https://twitter.com/gettingamedical"/>
    <hyperlink ref="AY130" r:id="rId1183" display="https://twitter.com/sonofabeach56"/>
    <hyperlink ref="AY131" r:id="rId1184" display="https://twitter.com/southcoasttoday"/>
    <hyperlink ref="AY132" r:id="rId1185" display="https://twitter.com/sentinelcolo"/>
    <hyperlink ref="AY133" r:id="rId1186" display="https://twitter.com/tramgary"/>
    <hyperlink ref="AY134" r:id="rId1187" display="https://twitter.com/philtwyford"/>
    <hyperlink ref="AY135" r:id="rId1188" display="https://twitter.com/malosilima"/>
    <hyperlink ref="AY136" r:id="rId1189" display="https://twitter.com/tank442"/>
    <hyperlink ref="AY137" r:id="rId1190" display="https://twitter.com/247breakdown"/>
    <hyperlink ref="AY138" r:id="rId1191" display="https://twitter.com/andyoldhamuk"/>
    <hyperlink ref="AY139" r:id="rId1192" display="https://twitter.com/northernassist"/>
    <hyperlink ref="AY140" r:id="rId1193" display="https://twitter.com/retr0joe"/>
    <hyperlink ref="AY141" r:id="rId1194" display="https://twitter.com/anthwrizzle"/>
    <hyperlink ref="AY142" r:id="rId1195" display="https://twitter.com/a_capable_woman"/>
    <hyperlink ref="AY143" r:id="rId1196" display="https://twitter.com/publicwrongs"/>
    <hyperlink ref="AY144" r:id="rId1197" display="https://twitter.com/kilbrniesanders"/>
    <hyperlink ref="AY145" r:id="rId1198" display="https://twitter.com/stuartbdonovan"/>
    <hyperlink ref="AY146" r:id="rId1199" display="https://twitter.com/karoribee"/>
    <hyperlink ref="AY147" r:id="rId1200" display="https://twitter.com/astropuss"/>
    <hyperlink ref="AY148" r:id="rId1201" display="https://twitter.com/patrickmorgan"/>
    <hyperlink ref="AY149" r:id="rId1202" display="https://twitter.com/nottmrlwystn"/>
    <hyperlink ref="AY150" r:id="rId1203" display="https://twitter.com/morningconsult"/>
    <hyperlink ref="AY151" r:id="rId1204" display="https://twitter.com/gazettedotcom"/>
    <hyperlink ref="AY152" r:id="rId1205" display="https://twitter.com/schmidtmitchell"/>
    <hyperlink ref="AY153" r:id="rId1206" display="https://twitter.com/shondo"/>
    <hyperlink ref="AY154" r:id="rId1207" display="https://twitter.com/vetdannii"/>
    <hyperlink ref="AY155" r:id="rId1208" display="https://twitter.com/jamesmelville"/>
    <hyperlink ref="AY156" r:id="rId1209" display="https://twitter.com/coachspegal"/>
    <hyperlink ref="AY157" r:id="rId1210" display="https://twitter.com/tbhs_fb"/>
    <hyperlink ref="AY158" r:id="rId1211" display="https://twitter.com/geraldlamb9"/>
    <hyperlink ref="AY159" r:id="rId1212" display="https://twitter.com/bobfrench3"/>
    <hyperlink ref="AY160" r:id="rId1213" display="https://twitter.com/elianabenador"/>
    <hyperlink ref="AY161" r:id="rId1214" display="https://twitter.com/troygirlsbball"/>
    <hyperlink ref="AY162" r:id="rId1215" display="https://twitter.com/etrucksifta"/>
    <hyperlink ref="AY163" r:id="rId1216" display="https://twitter.com/yourbackseat"/>
    <hyperlink ref="AY164" r:id="rId1217" display="https://twitter.com/lizthegrey"/>
    <hyperlink ref="AY165" r:id="rId1218" display="https://twitter.com/itscaravel"/>
    <hyperlink ref="AY166" r:id="rId1219" display="https://twitter.com/sharidaann"/>
    <hyperlink ref="AY167" r:id="rId1220" display="https://twitter.com/sfbay"/>
    <hyperlink ref="AY168" r:id="rId1221" display="https://twitter.com/coachcharlie87"/>
    <hyperlink ref="AY169" r:id="rId1222" display="https://twitter.com/malhotrasud"/>
    <hyperlink ref="AY170" r:id="rId1223" display="https://twitter.com/ttsaoontario"/>
    <hyperlink ref="AY171" r:id="rId1224" display="https://twitter.com/trucknewstalk"/>
    <hyperlink ref="AY172" r:id="rId1225" display="https://twitter.com/theericcarter"/>
    <hyperlink ref="AY173" r:id="rId1226" display="https://twitter.com/tms_trojans"/>
    <hyperlink ref="AY174" r:id="rId1227" display="https://twitter.com/bobakkabob37"/>
    <hyperlink ref="AY175" r:id="rId1228" display="https://twitter.com/valliebrownd5"/>
    <hyperlink ref="AY176" r:id="rId1229" display="https://twitter.com/sfbos"/>
    <hyperlink ref="AY177" r:id="rId1230" display="https://twitter.com/xy4info"/>
    <hyperlink ref="AY178" r:id="rId1231" display="https://twitter.com/radikale"/>
    <hyperlink ref="AY179" r:id="rId1232" display="https://twitter.com/spolitik"/>
    <hyperlink ref="AY180" r:id="rId1233" display="https://twitter.com/spolitikeu"/>
    <hyperlink ref="AY181" r:id="rId1234" display="https://twitter.com/nixon_tod"/>
    <hyperlink ref="AY182" r:id="rId1235" display="https://twitter.com/urbanmanc"/>
    <hyperlink ref="AY183" r:id="rId1236" display="https://twitter.com/lledwardsan"/>
    <hyperlink ref="AY184" r:id="rId1237" display="https://twitter.com/gdciaul"/>
    <hyperlink ref="AY185" r:id="rId1238" display="https://twitter.com/manpoweruktoday"/>
    <hyperlink ref="AY186" r:id="rId1239" display="https://twitter.com/manpowergroupuk"/>
    <hyperlink ref="AY187" r:id="rId1240" display="https://twitter.com/karlachristoph1"/>
    <hyperlink ref="AY188" r:id="rId1241" display="https://twitter.com/kiyaedwards"/>
    <hyperlink ref="AY189" r:id="rId1242" display="https://twitter.com/kare11"/>
    <hyperlink ref="AY190" r:id="rId1243" display="https://twitter.com/icontainers"/>
    <hyperlink ref="AY191" r:id="rId1244" display="https://twitter.com/handyshipping"/>
    <hyperlink ref="AY192" r:id="rId1245" display="https://twitter.com/go2_stream"/>
    <hyperlink ref="AY193" r:id="rId1246" display="https://twitter.com/viprocure"/>
    <hyperlink ref="AY194" r:id="rId1247" display="https://twitter.com/mdean04"/>
    <hyperlink ref="AY195" r:id="rId1248" display="https://twitter.com/rhalucieb"/>
    <hyperlink ref="AY196" r:id="rId1249" display="https://twitter.com/dontigerrr"/>
    <hyperlink ref="AY197" r:id="rId1250" display="https://twitter.com/annarbornews"/>
    <hyperlink ref="AY198" r:id="rId1251" display="https://twitter.com/infinite_i2g"/>
    <hyperlink ref="AY199" r:id="rId1252" display="https://twitter.com/westlooptom"/>
    <hyperlink ref="AY200" r:id="rId1253" display="https://twitter.com/cnn"/>
    <hyperlink ref="AY201" r:id="rId1254" display="https://twitter.com/bwillard246"/>
    <hyperlink ref="AY202" r:id="rId1255" display="https://twitter.com/trumpnc4"/>
    <hyperlink ref="AY203" r:id="rId1256" display="https://twitter.com/fromhuronout"/>
    <hyperlink ref="AY204" r:id="rId1257" display="https://twitter.com/mlive"/>
    <hyperlink ref="AY205" r:id="rId1258" display="https://twitter.com/blckgirlfromdet"/>
    <hyperlink ref="AY206" r:id="rId1259" display="https://twitter.com/michael91693258"/>
    <hyperlink ref="AY207" r:id="rId1260" display="https://twitter.com/laurenslagter"/>
    <hyperlink ref="AY208" r:id="rId1261" display="https://twitter.com/gosplitters"/>
    <hyperlink ref="AY209" r:id="rId1262" display="https://twitter.com/nicholas_whalen"/>
    <hyperlink ref="AY210" r:id="rId1263" display="https://twitter.com/plummerofficial"/>
    <hyperlink ref="AY211" r:id="rId1264" display="https://twitter.com/conversionia"/>
    <hyperlink ref="AY212" r:id="rId1265" display="https://twitter.com/david96306994"/>
    <hyperlink ref="AY213" r:id="rId1266" display="https://twitter.com/themsboa"/>
    <hyperlink ref="AY214" r:id="rId1267" display="https://twitter.com/trusteemonicarw"/>
    <hyperlink ref="AY215" r:id="rId1268" display="https://twitter.com/truckingwithgnw"/>
    <hyperlink ref="AY216" r:id="rId1269" display="https://twitter.com/todd2spencer"/>
    <hyperlink ref="AY217" r:id="rId1270" display="https://twitter.com/kerryes"/>
    <hyperlink ref="AY218" r:id="rId1271" display="https://twitter.com/joplinglobe"/>
    <hyperlink ref="AY219" r:id="rId1272" display="https://twitter.com/notme001"/>
    <hyperlink ref="AY220" r:id="rId1273" display="https://twitter.com/accuratedrivers"/>
    <hyperlink ref="AY221" r:id="rId1274" display="https://twitter.com/ukhaulier"/>
    <hyperlink ref="AY222" r:id="rId1275" display="https://twitter.com/orbcomm_inc"/>
    <hyperlink ref="AY223" r:id="rId1276" display="https://twitter.com/buzzandhum"/>
    <hyperlink ref="AY224" r:id="rId1277" display="https://twitter.com/sarahfreenz"/>
    <hyperlink ref="AY225" r:id="rId1278" display="https://twitter.com/stockrat"/>
    <hyperlink ref="AY226" r:id="rId1279" display="https://twitter.com/bbccambs"/>
    <hyperlink ref="AY227" r:id="rId1280" display="https://twitter.com/rhatcornwell"/>
    <hyperlink ref="AY228" r:id="rId1281" display="https://twitter.com/tommyrondi"/>
    <hyperlink ref="AY229" r:id="rId1282" display="https://twitter.com/endgame00"/>
    <hyperlink ref="AY230" r:id="rId1283" display="https://twitter.com/greaterwgtn"/>
    <hyperlink ref="AY231" r:id="rId1284" display="https://twitter.com/roger_blakeley"/>
    <hyperlink ref="AY232" r:id="rId1285" display="https://twitter.com/wgtncc"/>
    <hyperlink ref="AY233" r:id="rId1286" display="https://twitter.com/chriscalvifree"/>
    <hyperlink ref="AY234" r:id="rId1287" display="https://twitter.com/ionapannett"/>
    <hyperlink ref="AY235" r:id="rId1288" display="https://twitter.com/forwardermag"/>
    <hyperlink ref="AY236" r:id="rId1289" display="https://twitter.com/relaytransport"/>
    <hyperlink ref="AY237" r:id="rId1290" display="https://twitter.com/axle492"/>
    <hyperlink ref="AY238" r:id="rId1291" display="https://twitter.com/neednewplanet"/>
    <hyperlink ref="AY239" r:id="rId1292" display="https://twitter.com/ttnews_official"/>
    <hyperlink ref="AY240" r:id="rId1293" display="https://twitter.com/adiglobaltrade"/>
    <hyperlink ref="AY241" r:id="rId1294" display="https://twitter.com/businessinsider"/>
    <hyperlink ref="AY242" r:id="rId1295" display="https://twitter.com/roadsidemasters"/>
    <hyperlink ref="AY243" r:id="rId1296" display="https://twitter.com/atc_surrey"/>
    <hyperlink ref="AY244" r:id="rId1297" display="https://twitter.com/land_line_mag"/>
    <hyperlink ref="AY245" r:id="rId1298" display="https://twitter.com/schremlandline"/>
    <hyperlink ref="AY246" r:id="rId1299" display="https://twitter.com/davethul"/>
    <hyperlink ref="AY247" r:id="rId1300" display="https://twitter.com/jkempcpa"/>
    <hyperlink ref="AY248" r:id="rId1301" display="https://twitter.com/browntom1234"/>
    <hyperlink ref="AY249" r:id="rId1302" display="https://twitter.com/captainkudzu"/>
    <hyperlink ref="AY250" r:id="rId1303" display="https://twitter.com/conservacatgal"/>
    <hyperlink ref="AY251" r:id="rId1304" display="https://twitter.com/stevengberman"/>
    <hyperlink ref="AY252" r:id="rId1305" display="https://twitter.com/healthcaredive"/>
    <hyperlink ref="AY253" r:id="rId1306" display="https://twitter.com/theshopmagazine"/>
    <hyperlink ref="AY254" r:id="rId1307" display="https://twitter.com/meyerdist"/>
    <hyperlink ref="AY255" r:id="rId1308" display="https://twitter.com/i_isdonaldtrump"/>
    <hyperlink ref="AY256" r:id="rId1309" display="https://twitter.com/sheila_copps"/>
    <hyperlink ref="AY257" r:id="rId1310" display="https://twitter.com/nancyl_hancock"/>
    <hyperlink ref="AY258" r:id="rId1311" display="https://twitter.com/helenbrocklehu1"/>
    <hyperlink ref="AY259" r:id="rId1312" display="https://twitter.com/motor_transport"/>
    <hyperlink ref="AY260" r:id="rId1313" display="https://twitter.com/ecoleautomtl"/>
    <hyperlink ref="AY261" r:id="rId1314" display="https://twitter.com/shortyroc1979"/>
    <hyperlink ref="AY262" r:id="rId1315" display="https://twitter.com/kamalaharris"/>
    <hyperlink ref="AY263" r:id="rId1316" display="https://twitter.com/tryfleet"/>
    <hyperlink ref="AY264" r:id="rId1317" display="https://twitter.com/quicktsi"/>
    <hyperlink ref="AY265" r:id="rId1318" display="https://twitter.com/oronline"/>
    <hyperlink ref="AY266" r:id="rId1319" display="https://twitter.com/chriswi37248709"/>
    <hyperlink ref="AY267" r:id="rId1320" display="https://twitter.com/amicussolutions"/>
    <hyperlink ref="AY268" r:id="rId1321" display="https://twitter.com/tomtomwebfleet"/>
    <hyperlink ref="AY269" r:id="rId1322" display="https://twitter.com/the_mover_mag"/>
    <hyperlink ref="AY270" r:id="rId1323" display="https://twitter.com/celems_pfisd"/>
    <hyperlink ref="AY271" r:id="rId1324" display="https://twitter.com/kbyers273"/>
    <hyperlink ref="AY272" r:id="rId1325" display="https://twitter.com/asmukltd"/>
    <hyperlink ref="AY273" r:id="rId1326" display="https://twitter.com/transendepod"/>
    <hyperlink ref="AY274" r:id="rId1327" display="https://twitter.com/emptrainrept"/>
    <hyperlink ref="AY275" r:id="rId1328" display="https://twitter.com/rhaheather"/>
    <hyperlink ref="AY276" r:id="rId1329" display="https://twitter.com/theloadstar"/>
    <hyperlink ref="AY277" r:id="rId1330" display="https://twitter.com/commerciallines"/>
    <hyperlink ref="AY278" r:id="rId1331" display="https://twitter.com/huffpostpol"/>
    <hyperlink ref="AY279" r:id="rId1332" display="https://twitter.com/alyourpalster"/>
    <hyperlink ref="AY280" r:id="rId1333" display="https://twitter.com/trimetbarber"/>
    <hyperlink ref="AY281" r:id="rId1334" display="https://twitter.com/ignorant_jane"/>
    <hyperlink ref="AY282" r:id="rId1335" display="https://twitter.com/pdisoftware"/>
    <hyperlink ref="AY283" r:id="rId1336" display="https://twitter.com/ttndailytweets"/>
    <hyperlink ref="AY284" r:id="rId1337" display="https://twitter.com/traffix1979"/>
    <hyperlink ref="AY285" r:id="rId1338" display="https://twitter.com/rocketcdl"/>
    <hyperlink ref="AY286" r:id="rId1339" display="https://twitter.com/taleman31"/>
    <hyperlink ref="AY287" r:id="rId1340" display="https://twitter.com/sfmta_muni"/>
    <hyperlink ref="AY288" r:id="rId1341" display="https://twitter.com/alexdc1"/>
    <hyperlink ref="AY289" r:id="rId1342" display="https://twitter.com/blacklane"/>
    <hyperlink ref="AY290" r:id="rId1343" display="https://twitter.com/mrsoaroundworld"/>
    <hyperlink ref="AY291" r:id="rId1344" display="https://twitter.com/nomorebooks"/>
    <hyperlink ref="AY292" r:id="rId1345" display="https://twitter.com/fordnation"/>
    <hyperlink ref="AY293" r:id="rId1346" display="https://twitter.com/jerrypdias"/>
    <hyperlink ref="AY294" r:id="rId1347" display="https://twitter.com/thecdlschool"/>
    <hyperlink ref="AY295" r:id="rId1348" display="https://twitter.com/moeyd64"/>
    <hyperlink ref="AY296" r:id="rId1349" display="https://twitter.com/johnnylarueto"/>
    <hyperlink ref="AY297" r:id="rId1350" display="https://twitter.com/nedklee12"/>
    <hyperlink ref="AY298" r:id="rId1351" display="https://twitter.com/dashcamsdontlie"/>
    <hyperlink ref="AY299" r:id="rId1352" display="https://twitter.com/freightfactor1"/>
    <hyperlink ref="AY300" r:id="rId1353" display="https://twitter.com/bryanco48015138"/>
    <hyperlink ref="AY301" r:id="rId1354" display="https://twitter.com/splicedwdm"/>
    <hyperlink ref="AY302" r:id="rId1355" display="https://twitter.com/skinnybitch_ang"/>
    <hyperlink ref="AY303" r:id="rId1356" display="https://twitter.com/sourish_dhar"/>
    <hyperlink ref="AY304" r:id="rId1357" display="https://twitter.com/pmoindia"/>
    <hyperlink ref="AY305" r:id="rId1358" display="https://twitter.com/railminindia"/>
    <hyperlink ref="AY306" r:id="rId1359" display="https://twitter.com/railwayseva"/>
    <hyperlink ref="AY307" r:id="rId1360" display="https://twitter.com/piyushgoyaloffc"/>
    <hyperlink ref="AY308" r:id="rId1361" display="https://twitter.com/poweredbymhi"/>
    <hyperlink ref="AY309" r:id="rId1362" display="https://twitter.com/truckn"/>
    <hyperlink ref="AY310" r:id="rId1363" display="https://twitter.com/ictruckandvan"/>
    <hyperlink ref="AY311" r:id="rId1364" display="https://twitter.com/7transcan"/>
    <hyperlink ref="AY312" r:id="rId1365" display="https://twitter.com/logisticsvoices"/>
    <hyperlink ref="AY313" r:id="rId1366" display="https://twitter.com/rickrollvicvb"/>
    <hyperlink ref="AY314" r:id="rId1367" display="https://twitter.com/lilycroze"/>
    <hyperlink ref="AY315" r:id="rId1368" display="https://twitter.com/ukpapers"/>
    <hyperlink ref="AY316" r:id="rId1369" display="https://twitter.com/rachelswan"/>
    <hyperlink ref="AY317" r:id="rId1370" display="https://twitter.com/stoneridge_uk"/>
    <hyperlink ref="AY318" r:id="rId1371" display="https://twitter.com/jamessreaney"/>
  </hyperlinks>
  <printOptions/>
  <pageMargins left="0.7" right="0.7" top="0.75" bottom="0.75" header="0.3" footer="0.3"/>
  <pageSetup horizontalDpi="600" verticalDpi="600" orientation="portrait" r:id="rId1376"/>
  <drawing r:id="rId1375"/>
  <legacyDrawing r:id="rId1373"/>
  <tableParts>
    <tablePart r:id="rId137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4087</v>
      </c>
      <c r="Z2" s="13" t="s">
        <v>4106</v>
      </c>
      <c r="AA2" s="13" t="s">
        <v>4136</v>
      </c>
      <c r="AB2" s="13" t="s">
        <v>4215</v>
      </c>
      <c r="AC2" s="13" t="s">
        <v>4340</v>
      </c>
      <c r="AD2" s="13" t="s">
        <v>4400</v>
      </c>
      <c r="AE2" s="13" t="s">
        <v>4405</v>
      </c>
      <c r="AF2" s="13" t="s">
        <v>4438</v>
      </c>
      <c r="AG2" s="118" t="s">
        <v>5403</v>
      </c>
      <c r="AH2" s="118" t="s">
        <v>5404</v>
      </c>
      <c r="AI2" s="118" t="s">
        <v>5405</v>
      </c>
      <c r="AJ2" s="118" t="s">
        <v>5406</v>
      </c>
      <c r="AK2" s="118" t="s">
        <v>5407</v>
      </c>
      <c r="AL2" s="118" t="s">
        <v>5408</v>
      </c>
      <c r="AM2" s="118" t="s">
        <v>5409</v>
      </c>
      <c r="AN2" s="118" t="s">
        <v>5410</v>
      </c>
      <c r="AO2" s="118" t="s">
        <v>5413</v>
      </c>
    </row>
    <row r="3" spans="1:41" ht="15">
      <c r="A3" s="87" t="s">
        <v>3972</v>
      </c>
      <c r="B3" s="65" t="s">
        <v>4042</v>
      </c>
      <c r="C3" s="65" t="s">
        <v>56</v>
      </c>
      <c r="D3" s="104"/>
      <c r="E3" s="103"/>
      <c r="F3" s="105" t="s">
        <v>5420</v>
      </c>
      <c r="G3" s="106"/>
      <c r="H3" s="106"/>
      <c r="I3" s="107">
        <v>3</v>
      </c>
      <c r="J3" s="108"/>
      <c r="K3" s="48">
        <v>72</v>
      </c>
      <c r="L3" s="48">
        <v>63</v>
      </c>
      <c r="M3" s="48">
        <v>21</v>
      </c>
      <c r="N3" s="48">
        <v>84</v>
      </c>
      <c r="O3" s="48">
        <v>84</v>
      </c>
      <c r="P3" s="49" t="s">
        <v>5414</v>
      </c>
      <c r="Q3" s="49" t="s">
        <v>5414</v>
      </c>
      <c r="R3" s="48">
        <v>72</v>
      </c>
      <c r="S3" s="48">
        <v>72</v>
      </c>
      <c r="T3" s="48">
        <v>1</v>
      </c>
      <c r="U3" s="48">
        <v>4</v>
      </c>
      <c r="V3" s="48">
        <v>0</v>
      </c>
      <c r="W3" s="49">
        <v>0</v>
      </c>
      <c r="X3" s="49">
        <v>0</v>
      </c>
      <c r="Y3" s="78" t="s">
        <v>4088</v>
      </c>
      <c r="Z3" s="78" t="s">
        <v>4107</v>
      </c>
      <c r="AA3" s="78" t="s">
        <v>4137</v>
      </c>
      <c r="AB3" s="84" t="s">
        <v>4216</v>
      </c>
      <c r="AC3" s="84" t="s">
        <v>4341</v>
      </c>
      <c r="AD3" s="84"/>
      <c r="AE3" s="84"/>
      <c r="AF3" s="84" t="s">
        <v>4439</v>
      </c>
      <c r="AG3" s="121">
        <v>31</v>
      </c>
      <c r="AH3" s="124">
        <v>1.8002322880371662</v>
      </c>
      <c r="AI3" s="121">
        <v>97</v>
      </c>
      <c r="AJ3" s="124">
        <v>5.6329849012775846</v>
      </c>
      <c r="AK3" s="121">
        <v>0</v>
      </c>
      <c r="AL3" s="124">
        <v>0</v>
      </c>
      <c r="AM3" s="121">
        <v>1594</v>
      </c>
      <c r="AN3" s="124">
        <v>92.56678281068525</v>
      </c>
      <c r="AO3" s="121">
        <v>1722</v>
      </c>
    </row>
    <row r="4" spans="1:41" ht="15">
      <c r="A4" s="87" t="s">
        <v>3973</v>
      </c>
      <c r="B4" s="65" t="s">
        <v>4043</v>
      </c>
      <c r="C4" s="65" t="s">
        <v>56</v>
      </c>
      <c r="D4" s="110"/>
      <c r="E4" s="109"/>
      <c r="F4" s="111" t="s">
        <v>5421</v>
      </c>
      <c r="G4" s="112"/>
      <c r="H4" s="112"/>
      <c r="I4" s="113">
        <v>4</v>
      </c>
      <c r="J4" s="114"/>
      <c r="K4" s="48">
        <v>22</v>
      </c>
      <c r="L4" s="48">
        <v>27</v>
      </c>
      <c r="M4" s="48">
        <v>15</v>
      </c>
      <c r="N4" s="48">
        <v>42</v>
      </c>
      <c r="O4" s="48">
        <v>0</v>
      </c>
      <c r="P4" s="49">
        <v>0.030303030303030304</v>
      </c>
      <c r="Q4" s="49">
        <v>0.058823529411764705</v>
      </c>
      <c r="R4" s="48">
        <v>1</v>
      </c>
      <c r="S4" s="48">
        <v>0</v>
      </c>
      <c r="T4" s="48">
        <v>22</v>
      </c>
      <c r="U4" s="48">
        <v>42</v>
      </c>
      <c r="V4" s="48">
        <v>5</v>
      </c>
      <c r="W4" s="49">
        <v>2.22314</v>
      </c>
      <c r="X4" s="49">
        <v>0.0735930735930736</v>
      </c>
      <c r="Y4" s="78" t="s">
        <v>4089</v>
      </c>
      <c r="Z4" s="78" t="s">
        <v>4108</v>
      </c>
      <c r="AA4" s="78" t="s">
        <v>4138</v>
      </c>
      <c r="AB4" s="84" t="s">
        <v>4217</v>
      </c>
      <c r="AC4" s="84" t="s">
        <v>4342</v>
      </c>
      <c r="AD4" s="84" t="s">
        <v>498</v>
      </c>
      <c r="AE4" s="84" t="s">
        <v>4406</v>
      </c>
      <c r="AF4" s="84" t="s">
        <v>4440</v>
      </c>
      <c r="AG4" s="121">
        <v>2</v>
      </c>
      <c r="AH4" s="124">
        <v>0.4106776180698152</v>
      </c>
      <c r="AI4" s="121">
        <v>24</v>
      </c>
      <c r="AJ4" s="124">
        <v>4.9281314168377826</v>
      </c>
      <c r="AK4" s="121">
        <v>0</v>
      </c>
      <c r="AL4" s="124">
        <v>0</v>
      </c>
      <c r="AM4" s="121">
        <v>461</v>
      </c>
      <c r="AN4" s="124">
        <v>94.6611909650924</v>
      </c>
      <c r="AO4" s="121">
        <v>487</v>
      </c>
    </row>
    <row r="5" spans="1:41" ht="15">
      <c r="A5" s="87" t="s">
        <v>3974</v>
      </c>
      <c r="B5" s="65" t="s">
        <v>4044</v>
      </c>
      <c r="C5" s="65" t="s">
        <v>56</v>
      </c>
      <c r="D5" s="110"/>
      <c r="E5" s="109"/>
      <c r="F5" s="111" t="s">
        <v>5422</v>
      </c>
      <c r="G5" s="112"/>
      <c r="H5" s="112"/>
      <c r="I5" s="113">
        <v>5</v>
      </c>
      <c r="J5" s="114"/>
      <c r="K5" s="48">
        <v>12</v>
      </c>
      <c r="L5" s="48">
        <v>13</v>
      </c>
      <c r="M5" s="48">
        <v>2</v>
      </c>
      <c r="N5" s="48">
        <v>15</v>
      </c>
      <c r="O5" s="48">
        <v>0</v>
      </c>
      <c r="P5" s="49">
        <v>0.07692307692307693</v>
      </c>
      <c r="Q5" s="49">
        <v>0.14285714285714285</v>
      </c>
      <c r="R5" s="48">
        <v>1</v>
      </c>
      <c r="S5" s="48">
        <v>0</v>
      </c>
      <c r="T5" s="48">
        <v>12</v>
      </c>
      <c r="U5" s="48">
        <v>15</v>
      </c>
      <c r="V5" s="48">
        <v>6</v>
      </c>
      <c r="W5" s="49">
        <v>2.638889</v>
      </c>
      <c r="X5" s="49">
        <v>0.10606060606060606</v>
      </c>
      <c r="Y5" s="78" t="s">
        <v>4090</v>
      </c>
      <c r="Z5" s="78" t="s">
        <v>4109</v>
      </c>
      <c r="AA5" s="78" t="s">
        <v>953</v>
      </c>
      <c r="AB5" s="84" t="s">
        <v>4218</v>
      </c>
      <c r="AC5" s="84" t="s">
        <v>4343</v>
      </c>
      <c r="AD5" s="84" t="s">
        <v>4401</v>
      </c>
      <c r="AE5" s="84" t="s">
        <v>4407</v>
      </c>
      <c r="AF5" s="84" t="s">
        <v>4441</v>
      </c>
      <c r="AG5" s="121">
        <v>13</v>
      </c>
      <c r="AH5" s="124">
        <v>4.276315789473684</v>
      </c>
      <c r="AI5" s="121">
        <v>20</v>
      </c>
      <c r="AJ5" s="124">
        <v>6.578947368421052</v>
      </c>
      <c r="AK5" s="121">
        <v>0</v>
      </c>
      <c r="AL5" s="124">
        <v>0</v>
      </c>
      <c r="AM5" s="121">
        <v>271</v>
      </c>
      <c r="AN5" s="124">
        <v>89.14473684210526</v>
      </c>
      <c r="AO5" s="121">
        <v>304</v>
      </c>
    </row>
    <row r="6" spans="1:41" ht="15">
      <c r="A6" s="87" t="s">
        <v>3975</v>
      </c>
      <c r="B6" s="65" t="s">
        <v>4045</v>
      </c>
      <c r="C6" s="65" t="s">
        <v>56</v>
      </c>
      <c r="D6" s="110"/>
      <c r="E6" s="109"/>
      <c r="F6" s="111" t="s">
        <v>5423</v>
      </c>
      <c r="G6" s="112"/>
      <c r="H6" s="112"/>
      <c r="I6" s="113">
        <v>6</v>
      </c>
      <c r="J6" s="114"/>
      <c r="K6" s="48">
        <v>8</v>
      </c>
      <c r="L6" s="48">
        <v>13</v>
      </c>
      <c r="M6" s="48">
        <v>0</v>
      </c>
      <c r="N6" s="48">
        <v>13</v>
      </c>
      <c r="O6" s="48">
        <v>0</v>
      </c>
      <c r="P6" s="49">
        <v>0</v>
      </c>
      <c r="Q6" s="49">
        <v>0</v>
      </c>
      <c r="R6" s="48">
        <v>1</v>
      </c>
      <c r="S6" s="48">
        <v>0</v>
      </c>
      <c r="T6" s="48">
        <v>8</v>
      </c>
      <c r="U6" s="48">
        <v>13</v>
      </c>
      <c r="V6" s="48">
        <v>2</v>
      </c>
      <c r="W6" s="49">
        <v>1.34375</v>
      </c>
      <c r="X6" s="49">
        <v>0.23214285714285715</v>
      </c>
      <c r="Y6" s="78" t="s">
        <v>851</v>
      </c>
      <c r="Z6" s="78" t="s">
        <v>856</v>
      </c>
      <c r="AA6" s="78"/>
      <c r="AB6" s="84" t="s">
        <v>4219</v>
      </c>
      <c r="AC6" s="84" t="s">
        <v>4344</v>
      </c>
      <c r="AD6" s="84"/>
      <c r="AE6" s="84" t="s">
        <v>4408</v>
      </c>
      <c r="AF6" s="84" t="s">
        <v>4442</v>
      </c>
      <c r="AG6" s="121">
        <v>0</v>
      </c>
      <c r="AH6" s="124">
        <v>0</v>
      </c>
      <c r="AI6" s="121">
        <v>14</v>
      </c>
      <c r="AJ6" s="124">
        <v>8.80503144654088</v>
      </c>
      <c r="AK6" s="121">
        <v>0</v>
      </c>
      <c r="AL6" s="124">
        <v>0</v>
      </c>
      <c r="AM6" s="121">
        <v>145</v>
      </c>
      <c r="AN6" s="124">
        <v>91.19496855345912</v>
      </c>
      <c r="AO6" s="121">
        <v>159</v>
      </c>
    </row>
    <row r="7" spans="1:41" ht="15">
      <c r="A7" s="87" t="s">
        <v>3976</v>
      </c>
      <c r="B7" s="65" t="s">
        <v>4046</v>
      </c>
      <c r="C7" s="65" t="s">
        <v>56</v>
      </c>
      <c r="D7" s="110"/>
      <c r="E7" s="109"/>
      <c r="F7" s="111" t="s">
        <v>5424</v>
      </c>
      <c r="G7" s="112"/>
      <c r="H7" s="112"/>
      <c r="I7" s="113">
        <v>7</v>
      </c>
      <c r="J7" s="114"/>
      <c r="K7" s="48">
        <v>8</v>
      </c>
      <c r="L7" s="48">
        <v>8</v>
      </c>
      <c r="M7" s="48">
        <v>0</v>
      </c>
      <c r="N7" s="48">
        <v>8</v>
      </c>
      <c r="O7" s="48">
        <v>1</v>
      </c>
      <c r="P7" s="49">
        <v>0</v>
      </c>
      <c r="Q7" s="49">
        <v>0</v>
      </c>
      <c r="R7" s="48">
        <v>1</v>
      </c>
      <c r="S7" s="48">
        <v>0</v>
      </c>
      <c r="T7" s="48">
        <v>8</v>
      </c>
      <c r="U7" s="48">
        <v>8</v>
      </c>
      <c r="V7" s="48">
        <v>2</v>
      </c>
      <c r="W7" s="49">
        <v>1.53125</v>
      </c>
      <c r="X7" s="49">
        <v>0.125</v>
      </c>
      <c r="Y7" s="78" t="s">
        <v>753</v>
      </c>
      <c r="Z7" s="78" t="s">
        <v>852</v>
      </c>
      <c r="AA7" s="78"/>
      <c r="AB7" s="84" t="s">
        <v>4220</v>
      </c>
      <c r="AC7" s="84" t="s">
        <v>4345</v>
      </c>
      <c r="AD7" s="84"/>
      <c r="AE7" s="84" t="s">
        <v>301</v>
      </c>
      <c r="AF7" s="84" t="s">
        <v>4443</v>
      </c>
      <c r="AG7" s="121">
        <v>8</v>
      </c>
      <c r="AH7" s="124">
        <v>4.123711340206185</v>
      </c>
      <c r="AI7" s="121">
        <v>10</v>
      </c>
      <c r="AJ7" s="124">
        <v>5.154639175257732</v>
      </c>
      <c r="AK7" s="121">
        <v>0</v>
      </c>
      <c r="AL7" s="124">
        <v>0</v>
      </c>
      <c r="AM7" s="121">
        <v>176</v>
      </c>
      <c r="AN7" s="124">
        <v>90.72164948453609</v>
      </c>
      <c r="AO7" s="121">
        <v>194</v>
      </c>
    </row>
    <row r="8" spans="1:41" ht="15">
      <c r="A8" s="87" t="s">
        <v>3977</v>
      </c>
      <c r="B8" s="65" t="s">
        <v>4047</v>
      </c>
      <c r="C8" s="65" t="s">
        <v>56</v>
      </c>
      <c r="D8" s="110"/>
      <c r="E8" s="109"/>
      <c r="F8" s="111" t="s">
        <v>5425</v>
      </c>
      <c r="G8" s="112"/>
      <c r="H8" s="112"/>
      <c r="I8" s="113">
        <v>8</v>
      </c>
      <c r="J8" s="114"/>
      <c r="K8" s="48">
        <v>7</v>
      </c>
      <c r="L8" s="48">
        <v>11</v>
      </c>
      <c r="M8" s="48">
        <v>0</v>
      </c>
      <c r="N8" s="48">
        <v>11</v>
      </c>
      <c r="O8" s="48">
        <v>0</v>
      </c>
      <c r="P8" s="49">
        <v>0.1</v>
      </c>
      <c r="Q8" s="49">
        <v>0.18181818181818182</v>
      </c>
      <c r="R8" s="48">
        <v>1</v>
      </c>
      <c r="S8" s="48">
        <v>0</v>
      </c>
      <c r="T8" s="48">
        <v>7</v>
      </c>
      <c r="U8" s="48">
        <v>11</v>
      </c>
      <c r="V8" s="48">
        <v>2</v>
      </c>
      <c r="W8" s="49">
        <v>1.306122</v>
      </c>
      <c r="X8" s="49">
        <v>0.2619047619047619</v>
      </c>
      <c r="Y8" s="78"/>
      <c r="Z8" s="78"/>
      <c r="AA8" s="78"/>
      <c r="AB8" s="84" t="s">
        <v>4221</v>
      </c>
      <c r="AC8" s="84" t="s">
        <v>4346</v>
      </c>
      <c r="AD8" s="84" t="s">
        <v>502</v>
      </c>
      <c r="AE8" s="84" t="s">
        <v>4409</v>
      </c>
      <c r="AF8" s="84" t="s">
        <v>4444</v>
      </c>
      <c r="AG8" s="121">
        <v>1</v>
      </c>
      <c r="AH8" s="124">
        <v>0.9345794392523364</v>
      </c>
      <c r="AI8" s="121">
        <v>8</v>
      </c>
      <c r="AJ8" s="124">
        <v>7.4766355140186915</v>
      </c>
      <c r="AK8" s="121">
        <v>0</v>
      </c>
      <c r="AL8" s="124">
        <v>0</v>
      </c>
      <c r="AM8" s="121">
        <v>98</v>
      </c>
      <c r="AN8" s="124">
        <v>91.58878504672897</v>
      </c>
      <c r="AO8" s="121">
        <v>107</v>
      </c>
    </row>
    <row r="9" spans="1:41" ht="15">
      <c r="A9" s="87" t="s">
        <v>3978</v>
      </c>
      <c r="B9" s="65" t="s">
        <v>4048</v>
      </c>
      <c r="C9" s="65" t="s">
        <v>56</v>
      </c>
      <c r="D9" s="110"/>
      <c r="E9" s="109"/>
      <c r="F9" s="111" t="s">
        <v>3978</v>
      </c>
      <c r="G9" s="112"/>
      <c r="H9" s="112"/>
      <c r="I9" s="113">
        <v>9</v>
      </c>
      <c r="J9" s="114"/>
      <c r="K9" s="48">
        <v>6</v>
      </c>
      <c r="L9" s="48">
        <v>5</v>
      </c>
      <c r="M9" s="48">
        <v>0</v>
      </c>
      <c r="N9" s="48">
        <v>5</v>
      </c>
      <c r="O9" s="48">
        <v>0</v>
      </c>
      <c r="P9" s="49">
        <v>0</v>
      </c>
      <c r="Q9" s="49">
        <v>0</v>
      </c>
      <c r="R9" s="48">
        <v>1</v>
      </c>
      <c r="S9" s="48">
        <v>0</v>
      </c>
      <c r="T9" s="48">
        <v>6</v>
      </c>
      <c r="U9" s="48">
        <v>5</v>
      </c>
      <c r="V9" s="48">
        <v>2</v>
      </c>
      <c r="W9" s="49">
        <v>1.388889</v>
      </c>
      <c r="X9" s="49">
        <v>0.16666666666666666</v>
      </c>
      <c r="Y9" s="78"/>
      <c r="Z9" s="78"/>
      <c r="AA9" s="78"/>
      <c r="AB9" s="84" t="s">
        <v>1760</v>
      </c>
      <c r="AC9" s="84" t="s">
        <v>1760</v>
      </c>
      <c r="AD9" s="84" t="s">
        <v>510</v>
      </c>
      <c r="AE9" s="84" t="s">
        <v>4410</v>
      </c>
      <c r="AF9" s="84" t="s">
        <v>4445</v>
      </c>
      <c r="AG9" s="121">
        <v>1</v>
      </c>
      <c r="AH9" s="124">
        <v>2.9411764705882355</v>
      </c>
      <c r="AI9" s="121">
        <v>1</v>
      </c>
      <c r="AJ9" s="124">
        <v>2.9411764705882355</v>
      </c>
      <c r="AK9" s="121">
        <v>0</v>
      </c>
      <c r="AL9" s="124">
        <v>0</v>
      </c>
      <c r="AM9" s="121">
        <v>32</v>
      </c>
      <c r="AN9" s="124">
        <v>94.11764705882354</v>
      </c>
      <c r="AO9" s="121">
        <v>34</v>
      </c>
    </row>
    <row r="10" spans="1:41" ht="14.25" customHeight="1">
      <c r="A10" s="87" t="s">
        <v>3979</v>
      </c>
      <c r="B10" s="65" t="s">
        <v>4049</v>
      </c>
      <c r="C10" s="65" t="s">
        <v>56</v>
      </c>
      <c r="D10" s="110"/>
      <c r="E10" s="109"/>
      <c r="F10" s="111" t="s">
        <v>5426</v>
      </c>
      <c r="G10" s="112"/>
      <c r="H10" s="112"/>
      <c r="I10" s="113">
        <v>10</v>
      </c>
      <c r="J10" s="114"/>
      <c r="K10" s="48">
        <v>6</v>
      </c>
      <c r="L10" s="48">
        <v>5</v>
      </c>
      <c r="M10" s="48">
        <v>5</v>
      </c>
      <c r="N10" s="48">
        <v>10</v>
      </c>
      <c r="O10" s="48">
        <v>0</v>
      </c>
      <c r="P10" s="49">
        <v>0.16666666666666666</v>
      </c>
      <c r="Q10" s="49">
        <v>0.2857142857142857</v>
      </c>
      <c r="R10" s="48">
        <v>1</v>
      </c>
      <c r="S10" s="48">
        <v>0</v>
      </c>
      <c r="T10" s="48">
        <v>6</v>
      </c>
      <c r="U10" s="48">
        <v>10</v>
      </c>
      <c r="V10" s="48">
        <v>3</v>
      </c>
      <c r="W10" s="49">
        <v>1.5</v>
      </c>
      <c r="X10" s="49">
        <v>0.23333333333333334</v>
      </c>
      <c r="Y10" s="78"/>
      <c r="Z10" s="78"/>
      <c r="AA10" s="78" t="s">
        <v>948</v>
      </c>
      <c r="AB10" s="84" t="s">
        <v>4222</v>
      </c>
      <c r="AC10" s="84" t="s">
        <v>4347</v>
      </c>
      <c r="AD10" s="84"/>
      <c r="AE10" s="84" t="s">
        <v>4411</v>
      </c>
      <c r="AF10" s="84" t="s">
        <v>4446</v>
      </c>
      <c r="AG10" s="121">
        <v>2</v>
      </c>
      <c r="AH10" s="124">
        <v>0.8849557522123894</v>
      </c>
      <c r="AI10" s="121">
        <v>9</v>
      </c>
      <c r="AJ10" s="124">
        <v>3.982300884955752</v>
      </c>
      <c r="AK10" s="121">
        <v>0</v>
      </c>
      <c r="AL10" s="124">
        <v>0</v>
      </c>
      <c r="AM10" s="121">
        <v>215</v>
      </c>
      <c r="AN10" s="124">
        <v>95.13274336283186</v>
      </c>
      <c r="AO10" s="121">
        <v>226</v>
      </c>
    </row>
    <row r="11" spans="1:41" ht="15">
      <c r="A11" s="87" t="s">
        <v>3980</v>
      </c>
      <c r="B11" s="65" t="s">
        <v>4050</v>
      </c>
      <c r="C11" s="65" t="s">
        <v>56</v>
      </c>
      <c r="D11" s="110"/>
      <c r="E11" s="109"/>
      <c r="F11" s="111" t="s">
        <v>5427</v>
      </c>
      <c r="G11" s="112"/>
      <c r="H11" s="112"/>
      <c r="I11" s="113">
        <v>11</v>
      </c>
      <c r="J11" s="114"/>
      <c r="K11" s="48">
        <v>6</v>
      </c>
      <c r="L11" s="48">
        <v>6</v>
      </c>
      <c r="M11" s="48">
        <v>0</v>
      </c>
      <c r="N11" s="48">
        <v>6</v>
      </c>
      <c r="O11" s="48">
        <v>1</v>
      </c>
      <c r="P11" s="49">
        <v>0</v>
      </c>
      <c r="Q11" s="49">
        <v>0</v>
      </c>
      <c r="R11" s="48">
        <v>1</v>
      </c>
      <c r="S11" s="48">
        <v>0</v>
      </c>
      <c r="T11" s="48">
        <v>6</v>
      </c>
      <c r="U11" s="48">
        <v>6</v>
      </c>
      <c r="V11" s="48">
        <v>2</v>
      </c>
      <c r="W11" s="49">
        <v>1.388889</v>
      </c>
      <c r="X11" s="49">
        <v>0.16666666666666666</v>
      </c>
      <c r="Y11" s="78"/>
      <c r="Z11" s="78"/>
      <c r="AA11" s="78"/>
      <c r="AB11" s="84" t="s">
        <v>4223</v>
      </c>
      <c r="AC11" s="84" t="s">
        <v>4348</v>
      </c>
      <c r="AD11" s="84"/>
      <c r="AE11" s="84" t="s">
        <v>333</v>
      </c>
      <c r="AF11" s="84" t="s">
        <v>4447</v>
      </c>
      <c r="AG11" s="121">
        <v>4</v>
      </c>
      <c r="AH11" s="124">
        <v>2.366863905325444</v>
      </c>
      <c r="AI11" s="121">
        <v>12</v>
      </c>
      <c r="AJ11" s="124">
        <v>7.100591715976331</v>
      </c>
      <c r="AK11" s="121">
        <v>0</v>
      </c>
      <c r="AL11" s="124">
        <v>0</v>
      </c>
      <c r="AM11" s="121">
        <v>153</v>
      </c>
      <c r="AN11" s="124">
        <v>90.53254437869822</v>
      </c>
      <c r="AO11" s="121">
        <v>169</v>
      </c>
    </row>
    <row r="12" spans="1:41" ht="15">
      <c r="A12" s="87" t="s">
        <v>3981</v>
      </c>
      <c r="B12" s="65" t="s">
        <v>4051</v>
      </c>
      <c r="C12" s="65" t="s">
        <v>56</v>
      </c>
      <c r="D12" s="110"/>
      <c r="E12" s="109"/>
      <c r="F12" s="111" t="s">
        <v>5428</v>
      </c>
      <c r="G12" s="112"/>
      <c r="H12" s="112"/>
      <c r="I12" s="113">
        <v>12</v>
      </c>
      <c r="J12" s="114"/>
      <c r="K12" s="48">
        <v>6</v>
      </c>
      <c r="L12" s="48">
        <v>7</v>
      </c>
      <c r="M12" s="48">
        <v>0</v>
      </c>
      <c r="N12" s="48">
        <v>7</v>
      </c>
      <c r="O12" s="48">
        <v>0</v>
      </c>
      <c r="P12" s="49">
        <v>0</v>
      </c>
      <c r="Q12" s="49">
        <v>0</v>
      </c>
      <c r="R12" s="48">
        <v>1</v>
      </c>
      <c r="S12" s="48">
        <v>0</v>
      </c>
      <c r="T12" s="48">
        <v>6</v>
      </c>
      <c r="U12" s="48">
        <v>7</v>
      </c>
      <c r="V12" s="48">
        <v>2</v>
      </c>
      <c r="W12" s="49">
        <v>1.277778</v>
      </c>
      <c r="X12" s="49">
        <v>0.23333333333333334</v>
      </c>
      <c r="Y12" s="78"/>
      <c r="Z12" s="78"/>
      <c r="AA12" s="78"/>
      <c r="AB12" s="84" t="s">
        <v>4224</v>
      </c>
      <c r="AC12" s="84" t="s">
        <v>4349</v>
      </c>
      <c r="AD12" s="84" t="s">
        <v>4402</v>
      </c>
      <c r="AE12" s="84" t="s">
        <v>4412</v>
      </c>
      <c r="AF12" s="84" t="s">
        <v>4448</v>
      </c>
      <c r="AG12" s="121">
        <v>1</v>
      </c>
      <c r="AH12" s="124">
        <v>0.8064516129032258</v>
      </c>
      <c r="AI12" s="121">
        <v>12</v>
      </c>
      <c r="AJ12" s="124">
        <v>9.67741935483871</v>
      </c>
      <c r="AK12" s="121">
        <v>0</v>
      </c>
      <c r="AL12" s="124">
        <v>0</v>
      </c>
      <c r="AM12" s="121">
        <v>111</v>
      </c>
      <c r="AN12" s="124">
        <v>89.51612903225806</v>
      </c>
      <c r="AO12" s="121">
        <v>124</v>
      </c>
    </row>
    <row r="13" spans="1:41" ht="15">
      <c r="A13" s="87" t="s">
        <v>3982</v>
      </c>
      <c r="B13" s="65" t="s">
        <v>4052</v>
      </c>
      <c r="C13" s="65" t="s">
        <v>56</v>
      </c>
      <c r="D13" s="110"/>
      <c r="E13" s="109"/>
      <c r="F13" s="111" t="s">
        <v>3982</v>
      </c>
      <c r="G13" s="112"/>
      <c r="H13" s="112"/>
      <c r="I13" s="113">
        <v>13</v>
      </c>
      <c r="J13" s="114"/>
      <c r="K13" s="48">
        <v>6</v>
      </c>
      <c r="L13" s="48">
        <v>5</v>
      </c>
      <c r="M13" s="48">
        <v>0</v>
      </c>
      <c r="N13" s="48">
        <v>5</v>
      </c>
      <c r="O13" s="48">
        <v>0</v>
      </c>
      <c r="P13" s="49">
        <v>0</v>
      </c>
      <c r="Q13" s="49">
        <v>0</v>
      </c>
      <c r="R13" s="48">
        <v>1</v>
      </c>
      <c r="S13" s="48">
        <v>0</v>
      </c>
      <c r="T13" s="48">
        <v>6</v>
      </c>
      <c r="U13" s="48">
        <v>5</v>
      </c>
      <c r="V13" s="48">
        <v>2</v>
      </c>
      <c r="W13" s="49">
        <v>1.388889</v>
      </c>
      <c r="X13" s="49">
        <v>0.16666666666666666</v>
      </c>
      <c r="Y13" s="78"/>
      <c r="Z13" s="78"/>
      <c r="AA13" s="78" t="s">
        <v>939</v>
      </c>
      <c r="AB13" s="84" t="s">
        <v>1760</v>
      </c>
      <c r="AC13" s="84" t="s">
        <v>1760</v>
      </c>
      <c r="AD13" s="84" t="s">
        <v>461</v>
      </c>
      <c r="AE13" s="84" t="s">
        <v>4413</v>
      </c>
      <c r="AF13" s="84" t="s">
        <v>4449</v>
      </c>
      <c r="AG13" s="121">
        <v>2</v>
      </c>
      <c r="AH13" s="124">
        <v>8</v>
      </c>
      <c r="AI13" s="121">
        <v>2</v>
      </c>
      <c r="AJ13" s="124">
        <v>8</v>
      </c>
      <c r="AK13" s="121">
        <v>0</v>
      </c>
      <c r="AL13" s="124">
        <v>0</v>
      </c>
      <c r="AM13" s="121">
        <v>21</v>
      </c>
      <c r="AN13" s="124">
        <v>84</v>
      </c>
      <c r="AO13" s="121">
        <v>25</v>
      </c>
    </row>
    <row r="14" spans="1:41" ht="15">
      <c r="A14" s="87" t="s">
        <v>3983</v>
      </c>
      <c r="B14" s="65" t="s">
        <v>4053</v>
      </c>
      <c r="C14" s="65" t="s">
        <v>56</v>
      </c>
      <c r="D14" s="110"/>
      <c r="E14" s="109"/>
      <c r="F14" s="111" t="s">
        <v>3983</v>
      </c>
      <c r="G14" s="112"/>
      <c r="H14" s="112"/>
      <c r="I14" s="113">
        <v>14</v>
      </c>
      <c r="J14" s="114"/>
      <c r="K14" s="48">
        <v>5</v>
      </c>
      <c r="L14" s="48">
        <v>4</v>
      </c>
      <c r="M14" s="48">
        <v>0</v>
      </c>
      <c r="N14" s="48">
        <v>4</v>
      </c>
      <c r="O14" s="48">
        <v>0</v>
      </c>
      <c r="P14" s="49">
        <v>0</v>
      </c>
      <c r="Q14" s="49">
        <v>0</v>
      </c>
      <c r="R14" s="48">
        <v>1</v>
      </c>
      <c r="S14" s="48">
        <v>0</v>
      </c>
      <c r="T14" s="48">
        <v>5</v>
      </c>
      <c r="U14" s="48">
        <v>4</v>
      </c>
      <c r="V14" s="48">
        <v>2</v>
      </c>
      <c r="W14" s="49">
        <v>1.28</v>
      </c>
      <c r="X14" s="49">
        <v>0.2</v>
      </c>
      <c r="Y14" s="78"/>
      <c r="Z14" s="78"/>
      <c r="AA14" s="78"/>
      <c r="AB14" s="84" t="s">
        <v>1760</v>
      </c>
      <c r="AC14" s="84" t="s">
        <v>1760</v>
      </c>
      <c r="AD14" s="84" t="s">
        <v>525</v>
      </c>
      <c r="AE14" s="84" t="s">
        <v>4414</v>
      </c>
      <c r="AF14" s="84" t="s">
        <v>4450</v>
      </c>
      <c r="AG14" s="121">
        <v>0</v>
      </c>
      <c r="AH14" s="124">
        <v>0</v>
      </c>
      <c r="AI14" s="121">
        <v>4</v>
      </c>
      <c r="AJ14" s="124">
        <v>10.81081081081081</v>
      </c>
      <c r="AK14" s="121">
        <v>0</v>
      </c>
      <c r="AL14" s="124">
        <v>0</v>
      </c>
      <c r="AM14" s="121">
        <v>33</v>
      </c>
      <c r="AN14" s="124">
        <v>89.1891891891892</v>
      </c>
      <c r="AO14" s="121">
        <v>37</v>
      </c>
    </row>
    <row r="15" spans="1:41" ht="15">
      <c r="A15" s="87" t="s">
        <v>3984</v>
      </c>
      <c r="B15" s="65" t="s">
        <v>4042</v>
      </c>
      <c r="C15" s="65" t="s">
        <v>59</v>
      </c>
      <c r="D15" s="110"/>
      <c r="E15" s="109"/>
      <c r="F15" s="111" t="s">
        <v>5429</v>
      </c>
      <c r="G15" s="112"/>
      <c r="H15" s="112"/>
      <c r="I15" s="113">
        <v>15</v>
      </c>
      <c r="J15" s="114"/>
      <c r="K15" s="48">
        <v>5</v>
      </c>
      <c r="L15" s="48">
        <v>7</v>
      </c>
      <c r="M15" s="48">
        <v>4</v>
      </c>
      <c r="N15" s="48">
        <v>11</v>
      </c>
      <c r="O15" s="48">
        <v>3</v>
      </c>
      <c r="P15" s="49">
        <v>0</v>
      </c>
      <c r="Q15" s="49">
        <v>0</v>
      </c>
      <c r="R15" s="48">
        <v>1</v>
      </c>
      <c r="S15" s="48">
        <v>0</v>
      </c>
      <c r="T15" s="48">
        <v>5</v>
      </c>
      <c r="U15" s="48">
        <v>11</v>
      </c>
      <c r="V15" s="48">
        <v>2</v>
      </c>
      <c r="W15" s="49">
        <v>1.04</v>
      </c>
      <c r="X15" s="49">
        <v>0.35</v>
      </c>
      <c r="Y15" s="78" t="s">
        <v>4091</v>
      </c>
      <c r="Z15" s="78" t="s">
        <v>4110</v>
      </c>
      <c r="AA15" s="78"/>
      <c r="AB15" s="84" t="s">
        <v>4225</v>
      </c>
      <c r="AC15" s="84" t="s">
        <v>4350</v>
      </c>
      <c r="AD15" s="84"/>
      <c r="AE15" s="84" t="s">
        <v>4415</v>
      </c>
      <c r="AF15" s="84" t="s">
        <v>4451</v>
      </c>
      <c r="AG15" s="121">
        <v>10</v>
      </c>
      <c r="AH15" s="124">
        <v>4.310344827586207</v>
      </c>
      <c r="AI15" s="121">
        <v>9</v>
      </c>
      <c r="AJ15" s="124">
        <v>3.8793103448275863</v>
      </c>
      <c r="AK15" s="121">
        <v>0</v>
      </c>
      <c r="AL15" s="124">
        <v>0</v>
      </c>
      <c r="AM15" s="121">
        <v>213</v>
      </c>
      <c r="AN15" s="124">
        <v>91.8103448275862</v>
      </c>
      <c r="AO15" s="121">
        <v>232</v>
      </c>
    </row>
    <row r="16" spans="1:41" ht="15">
      <c r="A16" s="87" t="s">
        <v>3985</v>
      </c>
      <c r="B16" s="65" t="s">
        <v>4043</v>
      </c>
      <c r="C16" s="65" t="s">
        <v>59</v>
      </c>
      <c r="D16" s="110"/>
      <c r="E16" s="109"/>
      <c r="F16" s="111" t="s">
        <v>5430</v>
      </c>
      <c r="G16" s="112"/>
      <c r="H16" s="112"/>
      <c r="I16" s="113">
        <v>16</v>
      </c>
      <c r="J16" s="114"/>
      <c r="K16" s="48">
        <v>5</v>
      </c>
      <c r="L16" s="48">
        <v>5</v>
      </c>
      <c r="M16" s="48">
        <v>0</v>
      </c>
      <c r="N16" s="48">
        <v>5</v>
      </c>
      <c r="O16" s="48">
        <v>0</v>
      </c>
      <c r="P16" s="49">
        <v>0</v>
      </c>
      <c r="Q16" s="49">
        <v>0</v>
      </c>
      <c r="R16" s="48">
        <v>1</v>
      </c>
      <c r="S16" s="48">
        <v>0</v>
      </c>
      <c r="T16" s="48">
        <v>5</v>
      </c>
      <c r="U16" s="48">
        <v>5</v>
      </c>
      <c r="V16" s="48">
        <v>3</v>
      </c>
      <c r="W16" s="49">
        <v>1.36</v>
      </c>
      <c r="X16" s="49">
        <v>0.25</v>
      </c>
      <c r="Y16" s="78"/>
      <c r="Z16" s="78"/>
      <c r="AA16" s="78"/>
      <c r="AB16" s="84" t="s">
        <v>4226</v>
      </c>
      <c r="AC16" s="84" t="s">
        <v>4351</v>
      </c>
      <c r="AD16" s="84" t="s">
        <v>441</v>
      </c>
      <c r="AE16" s="84" t="s">
        <v>4416</v>
      </c>
      <c r="AF16" s="84" t="s">
        <v>4452</v>
      </c>
      <c r="AG16" s="121">
        <v>0</v>
      </c>
      <c r="AH16" s="124">
        <v>0</v>
      </c>
      <c r="AI16" s="121">
        <v>5</v>
      </c>
      <c r="AJ16" s="124">
        <v>7.246376811594203</v>
      </c>
      <c r="AK16" s="121">
        <v>0</v>
      </c>
      <c r="AL16" s="124">
        <v>0</v>
      </c>
      <c r="AM16" s="121">
        <v>64</v>
      </c>
      <c r="AN16" s="124">
        <v>92.7536231884058</v>
      </c>
      <c r="AO16" s="121">
        <v>69</v>
      </c>
    </row>
    <row r="17" spans="1:41" ht="15">
      <c r="A17" s="87" t="s">
        <v>3986</v>
      </c>
      <c r="B17" s="65" t="s">
        <v>4044</v>
      </c>
      <c r="C17" s="65" t="s">
        <v>59</v>
      </c>
      <c r="D17" s="110"/>
      <c r="E17" s="109"/>
      <c r="F17" s="111" t="s">
        <v>5431</v>
      </c>
      <c r="G17" s="112"/>
      <c r="H17" s="112"/>
      <c r="I17" s="113">
        <v>17</v>
      </c>
      <c r="J17" s="114"/>
      <c r="K17" s="48">
        <v>5</v>
      </c>
      <c r="L17" s="48">
        <v>4</v>
      </c>
      <c r="M17" s="48">
        <v>0</v>
      </c>
      <c r="N17" s="48">
        <v>4</v>
      </c>
      <c r="O17" s="48">
        <v>0</v>
      </c>
      <c r="P17" s="49">
        <v>0</v>
      </c>
      <c r="Q17" s="49">
        <v>0</v>
      </c>
      <c r="R17" s="48">
        <v>1</v>
      </c>
      <c r="S17" s="48">
        <v>0</v>
      </c>
      <c r="T17" s="48">
        <v>5</v>
      </c>
      <c r="U17" s="48">
        <v>4</v>
      </c>
      <c r="V17" s="48">
        <v>2</v>
      </c>
      <c r="W17" s="49">
        <v>1.28</v>
      </c>
      <c r="X17" s="49">
        <v>0.2</v>
      </c>
      <c r="Y17" s="78"/>
      <c r="Z17" s="78"/>
      <c r="AA17" s="78" t="s">
        <v>926</v>
      </c>
      <c r="AB17" s="84" t="s">
        <v>4151</v>
      </c>
      <c r="AC17" s="84" t="s">
        <v>1760</v>
      </c>
      <c r="AD17" s="84" t="s">
        <v>446</v>
      </c>
      <c r="AE17" s="84" t="s">
        <v>4417</v>
      </c>
      <c r="AF17" s="84" t="s">
        <v>4453</v>
      </c>
      <c r="AG17" s="121">
        <v>0</v>
      </c>
      <c r="AH17" s="124">
        <v>0</v>
      </c>
      <c r="AI17" s="121">
        <v>2</v>
      </c>
      <c r="AJ17" s="124">
        <v>4.761904761904762</v>
      </c>
      <c r="AK17" s="121">
        <v>0</v>
      </c>
      <c r="AL17" s="124">
        <v>0</v>
      </c>
      <c r="AM17" s="121">
        <v>40</v>
      </c>
      <c r="AN17" s="124">
        <v>95.23809523809524</v>
      </c>
      <c r="AO17" s="121">
        <v>42</v>
      </c>
    </row>
    <row r="18" spans="1:41" ht="15">
      <c r="A18" s="87" t="s">
        <v>3987</v>
      </c>
      <c r="B18" s="65" t="s">
        <v>4045</v>
      </c>
      <c r="C18" s="65" t="s">
        <v>59</v>
      </c>
      <c r="D18" s="110"/>
      <c r="E18" s="109"/>
      <c r="F18" s="111" t="s">
        <v>5432</v>
      </c>
      <c r="G18" s="112"/>
      <c r="H18" s="112"/>
      <c r="I18" s="113">
        <v>18</v>
      </c>
      <c r="J18" s="114"/>
      <c r="K18" s="48">
        <v>4</v>
      </c>
      <c r="L18" s="48">
        <v>4</v>
      </c>
      <c r="M18" s="48">
        <v>0</v>
      </c>
      <c r="N18" s="48">
        <v>4</v>
      </c>
      <c r="O18" s="48">
        <v>1</v>
      </c>
      <c r="P18" s="49">
        <v>0</v>
      </c>
      <c r="Q18" s="49">
        <v>0</v>
      </c>
      <c r="R18" s="48">
        <v>1</v>
      </c>
      <c r="S18" s="48">
        <v>0</v>
      </c>
      <c r="T18" s="48">
        <v>4</v>
      </c>
      <c r="U18" s="48">
        <v>4</v>
      </c>
      <c r="V18" s="48">
        <v>2</v>
      </c>
      <c r="W18" s="49">
        <v>1.125</v>
      </c>
      <c r="X18" s="49">
        <v>0.25</v>
      </c>
      <c r="Y18" s="78" t="s">
        <v>816</v>
      </c>
      <c r="Z18" s="78" t="s">
        <v>901</v>
      </c>
      <c r="AA18" s="78"/>
      <c r="AB18" s="84" t="s">
        <v>4227</v>
      </c>
      <c r="AC18" s="84" t="s">
        <v>4352</v>
      </c>
      <c r="AD18" s="84"/>
      <c r="AE18" s="84" t="s">
        <v>354</v>
      </c>
      <c r="AF18" s="84" t="s">
        <v>4454</v>
      </c>
      <c r="AG18" s="121">
        <v>0</v>
      </c>
      <c r="AH18" s="124">
        <v>0</v>
      </c>
      <c r="AI18" s="121">
        <v>4</v>
      </c>
      <c r="AJ18" s="124">
        <v>9.523809523809524</v>
      </c>
      <c r="AK18" s="121">
        <v>0</v>
      </c>
      <c r="AL18" s="124">
        <v>0</v>
      </c>
      <c r="AM18" s="121">
        <v>38</v>
      </c>
      <c r="AN18" s="124">
        <v>90.47619047619048</v>
      </c>
      <c r="AO18" s="121">
        <v>42</v>
      </c>
    </row>
    <row r="19" spans="1:41" ht="15">
      <c r="A19" s="87" t="s">
        <v>3988</v>
      </c>
      <c r="B19" s="65" t="s">
        <v>4046</v>
      </c>
      <c r="C19" s="65" t="s">
        <v>59</v>
      </c>
      <c r="D19" s="110"/>
      <c r="E19" s="109"/>
      <c r="F19" s="111" t="s">
        <v>5433</v>
      </c>
      <c r="G19" s="112"/>
      <c r="H19" s="112"/>
      <c r="I19" s="113">
        <v>19</v>
      </c>
      <c r="J19" s="114"/>
      <c r="K19" s="48">
        <v>4</v>
      </c>
      <c r="L19" s="48">
        <v>3</v>
      </c>
      <c r="M19" s="48">
        <v>0</v>
      </c>
      <c r="N19" s="48">
        <v>3</v>
      </c>
      <c r="O19" s="48">
        <v>0</v>
      </c>
      <c r="P19" s="49">
        <v>0</v>
      </c>
      <c r="Q19" s="49">
        <v>0</v>
      </c>
      <c r="R19" s="48">
        <v>1</v>
      </c>
      <c r="S19" s="48">
        <v>0</v>
      </c>
      <c r="T19" s="48">
        <v>4</v>
      </c>
      <c r="U19" s="48">
        <v>3</v>
      </c>
      <c r="V19" s="48">
        <v>2</v>
      </c>
      <c r="W19" s="49">
        <v>1.125</v>
      </c>
      <c r="X19" s="49">
        <v>0.25</v>
      </c>
      <c r="Y19" s="78" t="s">
        <v>815</v>
      </c>
      <c r="Z19" s="78" t="s">
        <v>883</v>
      </c>
      <c r="AA19" s="78"/>
      <c r="AB19" s="84" t="s">
        <v>4228</v>
      </c>
      <c r="AC19" s="84" t="s">
        <v>1760</v>
      </c>
      <c r="AD19" s="84" t="s">
        <v>493</v>
      </c>
      <c r="AE19" s="84" t="s">
        <v>4418</v>
      </c>
      <c r="AF19" s="84" t="s">
        <v>4455</v>
      </c>
      <c r="AG19" s="121">
        <v>1</v>
      </c>
      <c r="AH19" s="124">
        <v>2.0833333333333335</v>
      </c>
      <c r="AI19" s="121">
        <v>2</v>
      </c>
      <c r="AJ19" s="124">
        <v>4.166666666666667</v>
      </c>
      <c r="AK19" s="121">
        <v>0</v>
      </c>
      <c r="AL19" s="124">
        <v>0</v>
      </c>
      <c r="AM19" s="121">
        <v>45</v>
      </c>
      <c r="AN19" s="124">
        <v>93.75</v>
      </c>
      <c r="AO19" s="121">
        <v>48</v>
      </c>
    </row>
    <row r="20" spans="1:41" ht="15">
      <c r="A20" s="87" t="s">
        <v>3989</v>
      </c>
      <c r="B20" s="65" t="s">
        <v>4047</v>
      </c>
      <c r="C20" s="65" t="s">
        <v>59</v>
      </c>
      <c r="D20" s="110"/>
      <c r="E20" s="109"/>
      <c r="F20" s="111" t="s">
        <v>5434</v>
      </c>
      <c r="G20" s="112"/>
      <c r="H20" s="112"/>
      <c r="I20" s="113">
        <v>20</v>
      </c>
      <c r="J20" s="114"/>
      <c r="K20" s="48">
        <v>4</v>
      </c>
      <c r="L20" s="48">
        <v>3</v>
      </c>
      <c r="M20" s="48">
        <v>0</v>
      </c>
      <c r="N20" s="48">
        <v>3</v>
      </c>
      <c r="O20" s="48">
        <v>0</v>
      </c>
      <c r="P20" s="49">
        <v>0</v>
      </c>
      <c r="Q20" s="49">
        <v>0</v>
      </c>
      <c r="R20" s="48">
        <v>1</v>
      </c>
      <c r="S20" s="48">
        <v>0</v>
      </c>
      <c r="T20" s="48">
        <v>4</v>
      </c>
      <c r="U20" s="48">
        <v>3</v>
      </c>
      <c r="V20" s="48">
        <v>2</v>
      </c>
      <c r="W20" s="49">
        <v>1.125</v>
      </c>
      <c r="X20" s="49">
        <v>0.25</v>
      </c>
      <c r="Y20" s="78" t="s">
        <v>810</v>
      </c>
      <c r="Z20" s="78" t="s">
        <v>898</v>
      </c>
      <c r="AA20" s="78" t="s">
        <v>947</v>
      </c>
      <c r="AB20" s="84" t="s">
        <v>4229</v>
      </c>
      <c r="AC20" s="84" t="s">
        <v>1760</v>
      </c>
      <c r="AD20" s="84"/>
      <c r="AE20" s="84" t="s">
        <v>4419</v>
      </c>
      <c r="AF20" s="84" t="s">
        <v>4456</v>
      </c>
      <c r="AG20" s="121">
        <v>0</v>
      </c>
      <c r="AH20" s="124">
        <v>0</v>
      </c>
      <c r="AI20" s="121">
        <v>0</v>
      </c>
      <c r="AJ20" s="124">
        <v>0</v>
      </c>
      <c r="AK20" s="121">
        <v>0</v>
      </c>
      <c r="AL20" s="124">
        <v>0</v>
      </c>
      <c r="AM20" s="121">
        <v>16</v>
      </c>
      <c r="AN20" s="124">
        <v>100</v>
      </c>
      <c r="AO20" s="121">
        <v>16</v>
      </c>
    </row>
    <row r="21" spans="1:41" ht="15">
      <c r="A21" s="87" t="s">
        <v>3990</v>
      </c>
      <c r="B21" s="65" t="s">
        <v>4048</v>
      </c>
      <c r="C21" s="65" t="s">
        <v>59</v>
      </c>
      <c r="D21" s="110"/>
      <c r="E21" s="109"/>
      <c r="F21" s="111" t="s">
        <v>3990</v>
      </c>
      <c r="G21" s="112"/>
      <c r="H21" s="112"/>
      <c r="I21" s="113">
        <v>21</v>
      </c>
      <c r="J21" s="114"/>
      <c r="K21" s="48">
        <v>4</v>
      </c>
      <c r="L21" s="48">
        <v>3</v>
      </c>
      <c r="M21" s="48">
        <v>0</v>
      </c>
      <c r="N21" s="48">
        <v>3</v>
      </c>
      <c r="O21" s="48">
        <v>0</v>
      </c>
      <c r="P21" s="49">
        <v>0</v>
      </c>
      <c r="Q21" s="49">
        <v>0</v>
      </c>
      <c r="R21" s="48">
        <v>1</v>
      </c>
      <c r="S21" s="48">
        <v>0</v>
      </c>
      <c r="T21" s="48">
        <v>4</v>
      </c>
      <c r="U21" s="48">
        <v>3</v>
      </c>
      <c r="V21" s="48">
        <v>2</v>
      </c>
      <c r="W21" s="49">
        <v>1.125</v>
      </c>
      <c r="X21" s="49">
        <v>0.25</v>
      </c>
      <c r="Y21" s="78" t="s">
        <v>783</v>
      </c>
      <c r="Z21" s="78" t="s">
        <v>878</v>
      </c>
      <c r="AA21" s="78"/>
      <c r="AB21" s="84" t="s">
        <v>1760</v>
      </c>
      <c r="AC21" s="84" t="s">
        <v>1760</v>
      </c>
      <c r="AD21" s="84"/>
      <c r="AE21" s="84" t="s">
        <v>4420</v>
      </c>
      <c r="AF21" s="84" t="s">
        <v>4457</v>
      </c>
      <c r="AG21" s="121">
        <v>0</v>
      </c>
      <c r="AH21" s="124">
        <v>0</v>
      </c>
      <c r="AI21" s="121">
        <v>1</v>
      </c>
      <c r="AJ21" s="124">
        <v>5.555555555555555</v>
      </c>
      <c r="AK21" s="121">
        <v>0</v>
      </c>
      <c r="AL21" s="124">
        <v>0</v>
      </c>
      <c r="AM21" s="121">
        <v>17</v>
      </c>
      <c r="AN21" s="124">
        <v>94.44444444444444</v>
      </c>
      <c r="AO21" s="121">
        <v>18</v>
      </c>
    </row>
    <row r="22" spans="1:41" ht="15">
      <c r="A22" s="87" t="s">
        <v>3991</v>
      </c>
      <c r="B22" s="65" t="s">
        <v>4049</v>
      </c>
      <c r="C22" s="65" t="s">
        <v>59</v>
      </c>
      <c r="D22" s="110"/>
      <c r="E22" s="109"/>
      <c r="F22" s="111" t="s">
        <v>5435</v>
      </c>
      <c r="G22" s="112"/>
      <c r="H22" s="112"/>
      <c r="I22" s="113">
        <v>22</v>
      </c>
      <c r="J22" s="114"/>
      <c r="K22" s="48">
        <v>3</v>
      </c>
      <c r="L22" s="48">
        <v>3</v>
      </c>
      <c r="M22" s="48">
        <v>0</v>
      </c>
      <c r="N22" s="48">
        <v>3</v>
      </c>
      <c r="O22" s="48">
        <v>1</v>
      </c>
      <c r="P22" s="49">
        <v>0</v>
      </c>
      <c r="Q22" s="49">
        <v>0</v>
      </c>
      <c r="R22" s="48">
        <v>1</v>
      </c>
      <c r="S22" s="48">
        <v>0</v>
      </c>
      <c r="T22" s="48">
        <v>3</v>
      </c>
      <c r="U22" s="48">
        <v>3</v>
      </c>
      <c r="V22" s="48">
        <v>2</v>
      </c>
      <c r="W22" s="49">
        <v>0.888889</v>
      </c>
      <c r="X22" s="49">
        <v>0.3333333333333333</v>
      </c>
      <c r="Y22" s="78" t="s">
        <v>847</v>
      </c>
      <c r="Z22" s="78" t="s">
        <v>920</v>
      </c>
      <c r="AA22" s="78" t="s">
        <v>934</v>
      </c>
      <c r="AB22" s="84" t="s">
        <v>4230</v>
      </c>
      <c r="AC22" s="84" t="s">
        <v>4353</v>
      </c>
      <c r="AD22" s="84"/>
      <c r="AE22" s="84" t="s">
        <v>427</v>
      </c>
      <c r="AF22" s="84" t="s">
        <v>4458</v>
      </c>
      <c r="AG22" s="121">
        <v>0</v>
      </c>
      <c r="AH22" s="124">
        <v>0</v>
      </c>
      <c r="AI22" s="121">
        <v>4</v>
      </c>
      <c r="AJ22" s="124">
        <v>4.878048780487805</v>
      </c>
      <c r="AK22" s="121">
        <v>0</v>
      </c>
      <c r="AL22" s="124">
        <v>0</v>
      </c>
      <c r="AM22" s="121">
        <v>78</v>
      </c>
      <c r="AN22" s="124">
        <v>95.1219512195122</v>
      </c>
      <c r="AO22" s="121">
        <v>82</v>
      </c>
    </row>
    <row r="23" spans="1:41" ht="15">
      <c r="A23" s="87" t="s">
        <v>3992</v>
      </c>
      <c r="B23" s="65" t="s">
        <v>4050</v>
      </c>
      <c r="C23" s="65" t="s">
        <v>59</v>
      </c>
      <c r="D23" s="110"/>
      <c r="E23" s="109"/>
      <c r="F23" s="111" t="s">
        <v>5436</v>
      </c>
      <c r="G23" s="112"/>
      <c r="H23" s="112"/>
      <c r="I23" s="113">
        <v>23</v>
      </c>
      <c r="J23" s="114"/>
      <c r="K23" s="48">
        <v>3</v>
      </c>
      <c r="L23" s="48">
        <v>3</v>
      </c>
      <c r="M23" s="48">
        <v>0</v>
      </c>
      <c r="N23" s="48">
        <v>3</v>
      </c>
      <c r="O23" s="48">
        <v>1</v>
      </c>
      <c r="P23" s="49">
        <v>0</v>
      </c>
      <c r="Q23" s="49">
        <v>0</v>
      </c>
      <c r="R23" s="48">
        <v>1</v>
      </c>
      <c r="S23" s="48">
        <v>0</v>
      </c>
      <c r="T23" s="48">
        <v>3</v>
      </c>
      <c r="U23" s="48">
        <v>3</v>
      </c>
      <c r="V23" s="48">
        <v>2</v>
      </c>
      <c r="W23" s="49">
        <v>0.888889</v>
      </c>
      <c r="X23" s="49">
        <v>0.3333333333333333</v>
      </c>
      <c r="Y23" s="78"/>
      <c r="Z23" s="78"/>
      <c r="AA23" s="78" t="s">
        <v>965</v>
      </c>
      <c r="AB23" s="84" t="s">
        <v>4231</v>
      </c>
      <c r="AC23" s="84" t="s">
        <v>4354</v>
      </c>
      <c r="AD23" s="84"/>
      <c r="AE23" s="84" t="s">
        <v>423</v>
      </c>
      <c r="AF23" s="84" t="s">
        <v>4459</v>
      </c>
      <c r="AG23" s="121">
        <v>5</v>
      </c>
      <c r="AH23" s="124">
        <v>5.813953488372093</v>
      </c>
      <c r="AI23" s="121">
        <v>4</v>
      </c>
      <c r="AJ23" s="124">
        <v>4.651162790697675</v>
      </c>
      <c r="AK23" s="121">
        <v>0</v>
      </c>
      <c r="AL23" s="124">
        <v>0</v>
      </c>
      <c r="AM23" s="121">
        <v>77</v>
      </c>
      <c r="AN23" s="124">
        <v>89.53488372093024</v>
      </c>
      <c r="AO23" s="121">
        <v>86</v>
      </c>
    </row>
    <row r="24" spans="1:41" ht="15">
      <c r="A24" s="87" t="s">
        <v>3993</v>
      </c>
      <c r="B24" s="65" t="s">
        <v>4051</v>
      </c>
      <c r="C24" s="65" t="s">
        <v>59</v>
      </c>
      <c r="D24" s="110"/>
      <c r="E24" s="109"/>
      <c r="F24" s="111" t="s">
        <v>3993</v>
      </c>
      <c r="G24" s="112"/>
      <c r="H24" s="112"/>
      <c r="I24" s="113">
        <v>24</v>
      </c>
      <c r="J24" s="114"/>
      <c r="K24" s="48">
        <v>3</v>
      </c>
      <c r="L24" s="48">
        <v>2</v>
      </c>
      <c r="M24" s="48">
        <v>0</v>
      </c>
      <c r="N24" s="48">
        <v>2</v>
      </c>
      <c r="O24" s="48">
        <v>0</v>
      </c>
      <c r="P24" s="49">
        <v>0</v>
      </c>
      <c r="Q24" s="49">
        <v>0</v>
      </c>
      <c r="R24" s="48">
        <v>1</v>
      </c>
      <c r="S24" s="48">
        <v>0</v>
      </c>
      <c r="T24" s="48">
        <v>3</v>
      </c>
      <c r="U24" s="48">
        <v>2</v>
      </c>
      <c r="V24" s="48">
        <v>2</v>
      </c>
      <c r="W24" s="49">
        <v>0.888889</v>
      </c>
      <c r="X24" s="49">
        <v>0.3333333333333333</v>
      </c>
      <c r="Y24" s="78"/>
      <c r="Z24" s="78"/>
      <c r="AA24" s="78"/>
      <c r="AB24" s="84" t="s">
        <v>1760</v>
      </c>
      <c r="AC24" s="84" t="s">
        <v>1760</v>
      </c>
      <c r="AD24" s="84" t="s">
        <v>520</v>
      </c>
      <c r="AE24" s="84" t="s">
        <v>519</v>
      </c>
      <c r="AF24" s="84" t="s">
        <v>4460</v>
      </c>
      <c r="AG24" s="121">
        <v>0</v>
      </c>
      <c r="AH24" s="124">
        <v>0</v>
      </c>
      <c r="AI24" s="121">
        <v>2</v>
      </c>
      <c r="AJ24" s="124">
        <v>3.7037037037037037</v>
      </c>
      <c r="AK24" s="121">
        <v>0</v>
      </c>
      <c r="AL24" s="124">
        <v>0</v>
      </c>
      <c r="AM24" s="121">
        <v>52</v>
      </c>
      <c r="AN24" s="124">
        <v>96.29629629629629</v>
      </c>
      <c r="AO24" s="121">
        <v>54</v>
      </c>
    </row>
    <row r="25" spans="1:41" ht="15">
      <c r="A25" s="87" t="s">
        <v>3994</v>
      </c>
      <c r="B25" s="65" t="s">
        <v>4052</v>
      </c>
      <c r="C25" s="65" t="s">
        <v>59</v>
      </c>
      <c r="D25" s="110"/>
      <c r="E25" s="109"/>
      <c r="F25" s="111" t="s">
        <v>3994</v>
      </c>
      <c r="G25" s="112"/>
      <c r="H25" s="112"/>
      <c r="I25" s="113">
        <v>25</v>
      </c>
      <c r="J25" s="114"/>
      <c r="K25" s="48">
        <v>3</v>
      </c>
      <c r="L25" s="48">
        <v>2</v>
      </c>
      <c r="M25" s="48">
        <v>0</v>
      </c>
      <c r="N25" s="48">
        <v>2</v>
      </c>
      <c r="O25" s="48">
        <v>0</v>
      </c>
      <c r="P25" s="49">
        <v>0</v>
      </c>
      <c r="Q25" s="49">
        <v>0</v>
      </c>
      <c r="R25" s="48">
        <v>1</v>
      </c>
      <c r="S25" s="48">
        <v>0</v>
      </c>
      <c r="T25" s="48">
        <v>3</v>
      </c>
      <c r="U25" s="48">
        <v>2</v>
      </c>
      <c r="V25" s="48">
        <v>2</v>
      </c>
      <c r="W25" s="49">
        <v>0.888889</v>
      </c>
      <c r="X25" s="49">
        <v>0.3333333333333333</v>
      </c>
      <c r="Y25" s="78"/>
      <c r="Z25" s="78"/>
      <c r="AA25" s="78"/>
      <c r="AB25" s="84" t="s">
        <v>1760</v>
      </c>
      <c r="AC25" s="84" t="s">
        <v>1760</v>
      </c>
      <c r="AD25" s="84" t="s">
        <v>517</v>
      </c>
      <c r="AE25" s="84" t="s">
        <v>516</v>
      </c>
      <c r="AF25" s="84" t="s">
        <v>4461</v>
      </c>
      <c r="AG25" s="121">
        <v>1</v>
      </c>
      <c r="AH25" s="124">
        <v>3.3333333333333335</v>
      </c>
      <c r="AI25" s="121">
        <v>1</v>
      </c>
      <c r="AJ25" s="124">
        <v>3.3333333333333335</v>
      </c>
      <c r="AK25" s="121">
        <v>0</v>
      </c>
      <c r="AL25" s="124">
        <v>0</v>
      </c>
      <c r="AM25" s="121">
        <v>28</v>
      </c>
      <c r="AN25" s="124">
        <v>93.33333333333333</v>
      </c>
      <c r="AO25" s="121">
        <v>30</v>
      </c>
    </row>
    <row r="26" spans="1:41" ht="15">
      <c r="A26" s="87" t="s">
        <v>3995</v>
      </c>
      <c r="B26" s="65" t="s">
        <v>4053</v>
      </c>
      <c r="C26" s="65" t="s">
        <v>59</v>
      </c>
      <c r="D26" s="110"/>
      <c r="E26" s="109"/>
      <c r="F26" s="111" t="s">
        <v>5437</v>
      </c>
      <c r="G26" s="112"/>
      <c r="H26" s="112"/>
      <c r="I26" s="113">
        <v>26</v>
      </c>
      <c r="J26" s="114"/>
      <c r="K26" s="48">
        <v>3</v>
      </c>
      <c r="L26" s="48">
        <v>3</v>
      </c>
      <c r="M26" s="48">
        <v>0</v>
      </c>
      <c r="N26" s="48">
        <v>3</v>
      </c>
      <c r="O26" s="48">
        <v>0</v>
      </c>
      <c r="P26" s="49">
        <v>0</v>
      </c>
      <c r="Q26" s="49">
        <v>0</v>
      </c>
      <c r="R26" s="48">
        <v>1</v>
      </c>
      <c r="S26" s="48">
        <v>0</v>
      </c>
      <c r="T26" s="48">
        <v>3</v>
      </c>
      <c r="U26" s="48">
        <v>3</v>
      </c>
      <c r="V26" s="48">
        <v>1</v>
      </c>
      <c r="W26" s="49">
        <v>0.666667</v>
      </c>
      <c r="X26" s="49">
        <v>0.5</v>
      </c>
      <c r="Y26" s="78"/>
      <c r="Z26" s="78"/>
      <c r="AA26" s="78"/>
      <c r="AB26" s="84" t="s">
        <v>4232</v>
      </c>
      <c r="AC26" s="84" t="s">
        <v>4355</v>
      </c>
      <c r="AD26" s="84" t="s">
        <v>511</v>
      </c>
      <c r="AE26" s="84" t="s">
        <v>4421</v>
      </c>
      <c r="AF26" s="84" t="s">
        <v>4462</v>
      </c>
      <c r="AG26" s="121">
        <v>2</v>
      </c>
      <c r="AH26" s="124">
        <v>2.857142857142857</v>
      </c>
      <c r="AI26" s="121">
        <v>2</v>
      </c>
      <c r="AJ26" s="124">
        <v>2.857142857142857</v>
      </c>
      <c r="AK26" s="121">
        <v>0</v>
      </c>
      <c r="AL26" s="124">
        <v>0</v>
      </c>
      <c r="AM26" s="121">
        <v>66</v>
      </c>
      <c r="AN26" s="124">
        <v>94.28571428571429</v>
      </c>
      <c r="AO26" s="121">
        <v>70</v>
      </c>
    </row>
    <row r="27" spans="1:41" ht="15">
      <c r="A27" s="87" t="s">
        <v>3996</v>
      </c>
      <c r="B27" s="65" t="s">
        <v>4042</v>
      </c>
      <c r="C27" s="65" t="s">
        <v>61</v>
      </c>
      <c r="D27" s="110"/>
      <c r="E27" s="109"/>
      <c r="F27" s="111" t="s">
        <v>5438</v>
      </c>
      <c r="G27" s="112"/>
      <c r="H27" s="112"/>
      <c r="I27" s="113">
        <v>27</v>
      </c>
      <c r="J27" s="114"/>
      <c r="K27" s="48">
        <v>3</v>
      </c>
      <c r="L27" s="48">
        <v>2</v>
      </c>
      <c r="M27" s="48">
        <v>0</v>
      </c>
      <c r="N27" s="48">
        <v>2</v>
      </c>
      <c r="O27" s="48">
        <v>0</v>
      </c>
      <c r="P27" s="49">
        <v>0</v>
      </c>
      <c r="Q27" s="49">
        <v>0</v>
      </c>
      <c r="R27" s="48">
        <v>1</v>
      </c>
      <c r="S27" s="48">
        <v>0</v>
      </c>
      <c r="T27" s="48">
        <v>3</v>
      </c>
      <c r="U27" s="48">
        <v>2</v>
      </c>
      <c r="V27" s="48">
        <v>2</v>
      </c>
      <c r="W27" s="49">
        <v>0.888889</v>
      </c>
      <c r="X27" s="49">
        <v>0.3333333333333333</v>
      </c>
      <c r="Y27" s="78"/>
      <c r="Z27" s="78"/>
      <c r="AA27" s="78"/>
      <c r="AB27" s="84" t="s">
        <v>4233</v>
      </c>
      <c r="AC27" s="84" t="s">
        <v>4356</v>
      </c>
      <c r="AD27" s="84" t="s">
        <v>489</v>
      </c>
      <c r="AE27" s="84" t="s">
        <v>488</v>
      </c>
      <c r="AF27" s="84" t="s">
        <v>4463</v>
      </c>
      <c r="AG27" s="121">
        <v>1</v>
      </c>
      <c r="AH27" s="124">
        <v>2.2222222222222223</v>
      </c>
      <c r="AI27" s="121">
        <v>5</v>
      </c>
      <c r="AJ27" s="124">
        <v>11.11111111111111</v>
      </c>
      <c r="AK27" s="121">
        <v>0</v>
      </c>
      <c r="AL27" s="124">
        <v>0</v>
      </c>
      <c r="AM27" s="121">
        <v>39</v>
      </c>
      <c r="AN27" s="124">
        <v>86.66666666666667</v>
      </c>
      <c r="AO27" s="121">
        <v>45</v>
      </c>
    </row>
    <row r="28" spans="1:41" ht="15">
      <c r="A28" s="87" t="s">
        <v>3997</v>
      </c>
      <c r="B28" s="65" t="s">
        <v>4043</v>
      </c>
      <c r="C28" s="65" t="s">
        <v>61</v>
      </c>
      <c r="D28" s="110"/>
      <c r="E28" s="109"/>
      <c r="F28" s="111" t="s">
        <v>3997</v>
      </c>
      <c r="G28" s="112"/>
      <c r="H28" s="112"/>
      <c r="I28" s="113">
        <v>28</v>
      </c>
      <c r="J28" s="114"/>
      <c r="K28" s="48">
        <v>3</v>
      </c>
      <c r="L28" s="48">
        <v>2</v>
      </c>
      <c r="M28" s="48">
        <v>0</v>
      </c>
      <c r="N28" s="48">
        <v>2</v>
      </c>
      <c r="O28" s="48">
        <v>0</v>
      </c>
      <c r="P28" s="49">
        <v>0</v>
      </c>
      <c r="Q28" s="49">
        <v>0</v>
      </c>
      <c r="R28" s="48">
        <v>1</v>
      </c>
      <c r="S28" s="48">
        <v>0</v>
      </c>
      <c r="T28" s="48">
        <v>3</v>
      </c>
      <c r="U28" s="48">
        <v>2</v>
      </c>
      <c r="V28" s="48">
        <v>2</v>
      </c>
      <c r="W28" s="49">
        <v>0.888889</v>
      </c>
      <c r="X28" s="49">
        <v>0.3333333333333333</v>
      </c>
      <c r="Y28" s="78" t="s">
        <v>809</v>
      </c>
      <c r="Z28" s="78" t="s">
        <v>897</v>
      </c>
      <c r="AA28" s="78"/>
      <c r="AB28" s="84" t="s">
        <v>1760</v>
      </c>
      <c r="AC28" s="84" t="s">
        <v>1760</v>
      </c>
      <c r="AD28" s="84"/>
      <c r="AE28" s="84" t="s">
        <v>4422</v>
      </c>
      <c r="AF28" s="84" t="s">
        <v>4464</v>
      </c>
      <c r="AG28" s="121">
        <v>4</v>
      </c>
      <c r="AH28" s="124">
        <v>12.5</v>
      </c>
      <c r="AI28" s="121">
        <v>0</v>
      </c>
      <c r="AJ28" s="124">
        <v>0</v>
      </c>
      <c r="AK28" s="121">
        <v>0</v>
      </c>
      <c r="AL28" s="124">
        <v>0</v>
      </c>
      <c r="AM28" s="121">
        <v>28</v>
      </c>
      <c r="AN28" s="124">
        <v>87.5</v>
      </c>
      <c r="AO28" s="121">
        <v>32</v>
      </c>
    </row>
    <row r="29" spans="1:41" ht="15">
      <c r="A29" s="87" t="s">
        <v>3998</v>
      </c>
      <c r="B29" s="65" t="s">
        <v>4044</v>
      </c>
      <c r="C29" s="65" t="s">
        <v>61</v>
      </c>
      <c r="D29" s="110"/>
      <c r="E29" s="109"/>
      <c r="F29" s="111" t="s">
        <v>5439</v>
      </c>
      <c r="G29" s="112"/>
      <c r="H29" s="112"/>
      <c r="I29" s="113">
        <v>29</v>
      </c>
      <c r="J29" s="114"/>
      <c r="K29" s="48">
        <v>3</v>
      </c>
      <c r="L29" s="48">
        <v>4</v>
      </c>
      <c r="M29" s="48">
        <v>0</v>
      </c>
      <c r="N29" s="48">
        <v>4</v>
      </c>
      <c r="O29" s="48">
        <v>2</v>
      </c>
      <c r="P29" s="49">
        <v>0</v>
      </c>
      <c r="Q29" s="49">
        <v>0</v>
      </c>
      <c r="R29" s="48">
        <v>1</v>
      </c>
      <c r="S29" s="48">
        <v>0</v>
      </c>
      <c r="T29" s="48">
        <v>3</v>
      </c>
      <c r="U29" s="48">
        <v>4</v>
      </c>
      <c r="V29" s="48">
        <v>2</v>
      </c>
      <c r="W29" s="49">
        <v>0.888889</v>
      </c>
      <c r="X29" s="49">
        <v>0.3333333333333333</v>
      </c>
      <c r="Y29" s="78" t="s">
        <v>4092</v>
      </c>
      <c r="Z29" s="78" t="s">
        <v>4111</v>
      </c>
      <c r="AA29" s="78" t="s">
        <v>946</v>
      </c>
      <c r="AB29" s="84" t="s">
        <v>4234</v>
      </c>
      <c r="AC29" s="84" t="s">
        <v>4357</v>
      </c>
      <c r="AD29" s="84"/>
      <c r="AE29" s="84" t="s">
        <v>4423</v>
      </c>
      <c r="AF29" s="84" t="s">
        <v>4465</v>
      </c>
      <c r="AG29" s="121">
        <v>0</v>
      </c>
      <c r="AH29" s="124">
        <v>0</v>
      </c>
      <c r="AI29" s="121">
        <v>4</v>
      </c>
      <c r="AJ29" s="124">
        <v>8.16326530612245</v>
      </c>
      <c r="AK29" s="121">
        <v>0</v>
      </c>
      <c r="AL29" s="124">
        <v>0</v>
      </c>
      <c r="AM29" s="121">
        <v>45</v>
      </c>
      <c r="AN29" s="124">
        <v>91.83673469387755</v>
      </c>
      <c r="AO29" s="121">
        <v>49</v>
      </c>
    </row>
    <row r="30" spans="1:41" ht="15">
      <c r="A30" s="87" t="s">
        <v>3999</v>
      </c>
      <c r="B30" s="65" t="s">
        <v>4045</v>
      </c>
      <c r="C30" s="65" t="s">
        <v>61</v>
      </c>
      <c r="D30" s="110"/>
      <c r="E30" s="109"/>
      <c r="F30" s="111" t="s">
        <v>5440</v>
      </c>
      <c r="G30" s="112"/>
      <c r="H30" s="112"/>
      <c r="I30" s="113">
        <v>30</v>
      </c>
      <c r="J30" s="114"/>
      <c r="K30" s="48">
        <v>3</v>
      </c>
      <c r="L30" s="48">
        <v>2</v>
      </c>
      <c r="M30" s="48">
        <v>0</v>
      </c>
      <c r="N30" s="48">
        <v>2</v>
      </c>
      <c r="O30" s="48">
        <v>0</v>
      </c>
      <c r="P30" s="49">
        <v>0</v>
      </c>
      <c r="Q30" s="49">
        <v>0</v>
      </c>
      <c r="R30" s="48">
        <v>1</v>
      </c>
      <c r="S30" s="48">
        <v>0</v>
      </c>
      <c r="T30" s="48">
        <v>3</v>
      </c>
      <c r="U30" s="48">
        <v>2</v>
      </c>
      <c r="V30" s="48">
        <v>2</v>
      </c>
      <c r="W30" s="49">
        <v>0.888889</v>
      </c>
      <c r="X30" s="49">
        <v>0.3333333333333333</v>
      </c>
      <c r="Y30" s="78"/>
      <c r="Z30" s="78"/>
      <c r="AA30" s="78"/>
      <c r="AB30" s="84" t="s">
        <v>4235</v>
      </c>
      <c r="AC30" s="84" t="s">
        <v>1760</v>
      </c>
      <c r="AD30" s="84" t="s">
        <v>482</v>
      </c>
      <c r="AE30" s="84" t="s">
        <v>481</v>
      </c>
      <c r="AF30" s="84" t="s">
        <v>4466</v>
      </c>
      <c r="AG30" s="121">
        <v>1</v>
      </c>
      <c r="AH30" s="124">
        <v>2.1739130434782608</v>
      </c>
      <c r="AI30" s="121">
        <v>5</v>
      </c>
      <c r="AJ30" s="124">
        <v>10.869565217391305</v>
      </c>
      <c r="AK30" s="121">
        <v>0</v>
      </c>
      <c r="AL30" s="124">
        <v>0</v>
      </c>
      <c r="AM30" s="121">
        <v>40</v>
      </c>
      <c r="AN30" s="124">
        <v>86.95652173913044</v>
      </c>
      <c r="AO30" s="121">
        <v>46</v>
      </c>
    </row>
    <row r="31" spans="1:41" ht="15">
      <c r="A31" s="87" t="s">
        <v>4000</v>
      </c>
      <c r="B31" s="65" t="s">
        <v>4046</v>
      </c>
      <c r="C31" s="65" t="s">
        <v>61</v>
      </c>
      <c r="D31" s="110"/>
      <c r="E31" s="109"/>
      <c r="F31" s="111" t="s">
        <v>5441</v>
      </c>
      <c r="G31" s="112"/>
      <c r="H31" s="112"/>
      <c r="I31" s="113">
        <v>31</v>
      </c>
      <c r="J31" s="114"/>
      <c r="K31" s="48">
        <v>3</v>
      </c>
      <c r="L31" s="48">
        <v>2</v>
      </c>
      <c r="M31" s="48">
        <v>0</v>
      </c>
      <c r="N31" s="48">
        <v>2</v>
      </c>
      <c r="O31" s="48">
        <v>0</v>
      </c>
      <c r="P31" s="49">
        <v>0</v>
      </c>
      <c r="Q31" s="49">
        <v>0</v>
      </c>
      <c r="R31" s="48">
        <v>1</v>
      </c>
      <c r="S31" s="48">
        <v>0</v>
      </c>
      <c r="T31" s="48">
        <v>3</v>
      </c>
      <c r="U31" s="48">
        <v>2</v>
      </c>
      <c r="V31" s="48">
        <v>2</v>
      </c>
      <c r="W31" s="49">
        <v>0.888889</v>
      </c>
      <c r="X31" s="49">
        <v>0.3333333333333333</v>
      </c>
      <c r="Y31" s="78"/>
      <c r="Z31" s="78"/>
      <c r="AA31" s="78"/>
      <c r="AB31" s="84" t="s">
        <v>4236</v>
      </c>
      <c r="AC31" s="84" t="s">
        <v>1760</v>
      </c>
      <c r="AD31" s="84" t="s">
        <v>479</v>
      </c>
      <c r="AE31" s="84" t="s">
        <v>478</v>
      </c>
      <c r="AF31" s="84" t="s">
        <v>4467</v>
      </c>
      <c r="AG31" s="121">
        <v>0</v>
      </c>
      <c r="AH31" s="124">
        <v>0</v>
      </c>
      <c r="AI31" s="121">
        <v>1</v>
      </c>
      <c r="AJ31" s="124">
        <v>2</v>
      </c>
      <c r="AK31" s="121">
        <v>0</v>
      </c>
      <c r="AL31" s="124">
        <v>0</v>
      </c>
      <c r="AM31" s="121">
        <v>49</v>
      </c>
      <c r="AN31" s="124">
        <v>98</v>
      </c>
      <c r="AO31" s="121">
        <v>50</v>
      </c>
    </row>
    <row r="32" spans="1:41" ht="15">
      <c r="A32" s="87" t="s">
        <v>4001</v>
      </c>
      <c r="B32" s="65" t="s">
        <v>4047</v>
      </c>
      <c r="C32" s="65" t="s">
        <v>61</v>
      </c>
      <c r="D32" s="110"/>
      <c r="E32" s="109"/>
      <c r="F32" s="111" t="s">
        <v>5442</v>
      </c>
      <c r="G32" s="112"/>
      <c r="H32" s="112"/>
      <c r="I32" s="113">
        <v>32</v>
      </c>
      <c r="J32" s="114"/>
      <c r="K32" s="48">
        <v>3</v>
      </c>
      <c r="L32" s="48">
        <v>2</v>
      </c>
      <c r="M32" s="48">
        <v>0</v>
      </c>
      <c r="N32" s="48">
        <v>2</v>
      </c>
      <c r="O32" s="48">
        <v>0</v>
      </c>
      <c r="P32" s="49">
        <v>0</v>
      </c>
      <c r="Q32" s="49">
        <v>0</v>
      </c>
      <c r="R32" s="48">
        <v>1</v>
      </c>
      <c r="S32" s="48">
        <v>0</v>
      </c>
      <c r="T32" s="48">
        <v>3</v>
      </c>
      <c r="U32" s="48">
        <v>2</v>
      </c>
      <c r="V32" s="48">
        <v>2</v>
      </c>
      <c r="W32" s="49">
        <v>0.888889</v>
      </c>
      <c r="X32" s="49">
        <v>0.3333333333333333</v>
      </c>
      <c r="Y32" s="78"/>
      <c r="Z32" s="78"/>
      <c r="AA32" s="78"/>
      <c r="AB32" s="84" t="s">
        <v>4237</v>
      </c>
      <c r="AC32" s="84" t="s">
        <v>1760</v>
      </c>
      <c r="AD32" s="84" t="s">
        <v>4403</v>
      </c>
      <c r="AE32" s="84"/>
      <c r="AF32" s="84" t="s">
        <v>4468</v>
      </c>
      <c r="AG32" s="121">
        <v>0</v>
      </c>
      <c r="AH32" s="124">
        <v>0</v>
      </c>
      <c r="AI32" s="121">
        <v>6</v>
      </c>
      <c r="AJ32" s="124">
        <v>6.818181818181818</v>
      </c>
      <c r="AK32" s="121">
        <v>0</v>
      </c>
      <c r="AL32" s="124">
        <v>0</v>
      </c>
      <c r="AM32" s="121">
        <v>82</v>
      </c>
      <c r="AN32" s="124">
        <v>93.18181818181819</v>
      </c>
      <c r="AO32" s="121">
        <v>88</v>
      </c>
    </row>
    <row r="33" spans="1:41" ht="15">
      <c r="A33" s="87" t="s">
        <v>4002</v>
      </c>
      <c r="B33" s="65" t="s">
        <v>4048</v>
      </c>
      <c r="C33" s="65" t="s">
        <v>61</v>
      </c>
      <c r="D33" s="110"/>
      <c r="E33" s="109"/>
      <c r="F33" s="111" t="s">
        <v>5443</v>
      </c>
      <c r="G33" s="112"/>
      <c r="H33" s="112"/>
      <c r="I33" s="113">
        <v>33</v>
      </c>
      <c r="J33" s="114"/>
      <c r="K33" s="48">
        <v>3</v>
      </c>
      <c r="L33" s="48">
        <v>2</v>
      </c>
      <c r="M33" s="48">
        <v>0</v>
      </c>
      <c r="N33" s="48">
        <v>2</v>
      </c>
      <c r="O33" s="48">
        <v>0</v>
      </c>
      <c r="P33" s="49">
        <v>0</v>
      </c>
      <c r="Q33" s="49">
        <v>0</v>
      </c>
      <c r="R33" s="48">
        <v>1</v>
      </c>
      <c r="S33" s="48">
        <v>0</v>
      </c>
      <c r="T33" s="48">
        <v>3</v>
      </c>
      <c r="U33" s="48">
        <v>2</v>
      </c>
      <c r="V33" s="48">
        <v>2</v>
      </c>
      <c r="W33" s="49">
        <v>0.888889</v>
      </c>
      <c r="X33" s="49">
        <v>0.3333333333333333</v>
      </c>
      <c r="Y33" s="78"/>
      <c r="Z33" s="78"/>
      <c r="AA33" s="78"/>
      <c r="AB33" s="84" t="s">
        <v>4238</v>
      </c>
      <c r="AC33" s="84" t="s">
        <v>1760</v>
      </c>
      <c r="AD33" s="84" t="s">
        <v>4404</v>
      </c>
      <c r="AE33" s="84"/>
      <c r="AF33" s="84" t="s">
        <v>4469</v>
      </c>
      <c r="AG33" s="121">
        <v>2</v>
      </c>
      <c r="AH33" s="124">
        <v>2.5</v>
      </c>
      <c r="AI33" s="121">
        <v>6</v>
      </c>
      <c r="AJ33" s="124">
        <v>7.5</v>
      </c>
      <c r="AK33" s="121">
        <v>0</v>
      </c>
      <c r="AL33" s="124">
        <v>0</v>
      </c>
      <c r="AM33" s="121">
        <v>72</v>
      </c>
      <c r="AN33" s="124">
        <v>90</v>
      </c>
      <c r="AO33" s="121">
        <v>80</v>
      </c>
    </row>
    <row r="34" spans="1:41" ht="15">
      <c r="A34" s="87" t="s">
        <v>4003</v>
      </c>
      <c r="B34" s="65" t="s">
        <v>4049</v>
      </c>
      <c r="C34" s="65" t="s">
        <v>61</v>
      </c>
      <c r="D34" s="110"/>
      <c r="E34" s="109"/>
      <c r="F34" s="111" t="s">
        <v>5444</v>
      </c>
      <c r="G34" s="112"/>
      <c r="H34" s="112"/>
      <c r="I34" s="113">
        <v>34</v>
      </c>
      <c r="J34" s="114"/>
      <c r="K34" s="48">
        <v>3</v>
      </c>
      <c r="L34" s="48">
        <v>2</v>
      </c>
      <c r="M34" s="48">
        <v>0</v>
      </c>
      <c r="N34" s="48">
        <v>2</v>
      </c>
      <c r="O34" s="48">
        <v>0</v>
      </c>
      <c r="P34" s="49">
        <v>0</v>
      </c>
      <c r="Q34" s="49">
        <v>0</v>
      </c>
      <c r="R34" s="48">
        <v>1</v>
      </c>
      <c r="S34" s="48">
        <v>0</v>
      </c>
      <c r="T34" s="48">
        <v>3</v>
      </c>
      <c r="U34" s="48">
        <v>2</v>
      </c>
      <c r="V34" s="48">
        <v>2</v>
      </c>
      <c r="W34" s="49">
        <v>0.888889</v>
      </c>
      <c r="X34" s="49">
        <v>0.3333333333333333</v>
      </c>
      <c r="Y34" s="78"/>
      <c r="Z34" s="78"/>
      <c r="AA34" s="78"/>
      <c r="AB34" s="84" t="s">
        <v>4239</v>
      </c>
      <c r="AC34" s="84" t="s">
        <v>1760</v>
      </c>
      <c r="AD34" s="84" t="s">
        <v>471</v>
      </c>
      <c r="AE34" s="84" t="s">
        <v>470</v>
      </c>
      <c r="AF34" s="84" t="s">
        <v>4470</v>
      </c>
      <c r="AG34" s="121">
        <v>0</v>
      </c>
      <c r="AH34" s="124">
        <v>0</v>
      </c>
      <c r="AI34" s="121">
        <v>3</v>
      </c>
      <c r="AJ34" s="124">
        <v>6</v>
      </c>
      <c r="AK34" s="121">
        <v>0</v>
      </c>
      <c r="AL34" s="124">
        <v>0</v>
      </c>
      <c r="AM34" s="121">
        <v>47</v>
      </c>
      <c r="AN34" s="124">
        <v>94</v>
      </c>
      <c r="AO34" s="121">
        <v>50</v>
      </c>
    </row>
    <row r="35" spans="1:41" ht="15">
      <c r="A35" s="87" t="s">
        <v>4004</v>
      </c>
      <c r="B35" s="65" t="s">
        <v>4050</v>
      </c>
      <c r="C35" s="65" t="s">
        <v>61</v>
      </c>
      <c r="D35" s="110"/>
      <c r="E35" s="109"/>
      <c r="F35" s="111" t="s">
        <v>5445</v>
      </c>
      <c r="G35" s="112"/>
      <c r="H35" s="112"/>
      <c r="I35" s="113">
        <v>35</v>
      </c>
      <c r="J35" s="114"/>
      <c r="K35" s="48">
        <v>3</v>
      </c>
      <c r="L35" s="48">
        <v>3</v>
      </c>
      <c r="M35" s="48">
        <v>0</v>
      </c>
      <c r="N35" s="48">
        <v>3</v>
      </c>
      <c r="O35" s="48">
        <v>1</v>
      </c>
      <c r="P35" s="49">
        <v>0</v>
      </c>
      <c r="Q35" s="49">
        <v>0</v>
      </c>
      <c r="R35" s="48">
        <v>1</v>
      </c>
      <c r="S35" s="48">
        <v>0</v>
      </c>
      <c r="T35" s="48">
        <v>3</v>
      </c>
      <c r="U35" s="48">
        <v>3</v>
      </c>
      <c r="V35" s="48">
        <v>2</v>
      </c>
      <c r="W35" s="49">
        <v>0.888889</v>
      </c>
      <c r="X35" s="49">
        <v>0.3333333333333333</v>
      </c>
      <c r="Y35" s="78" t="s">
        <v>785</v>
      </c>
      <c r="Z35" s="78" t="s">
        <v>880</v>
      </c>
      <c r="AA35" s="78"/>
      <c r="AB35" s="84" t="s">
        <v>4240</v>
      </c>
      <c r="AC35" s="84" t="s">
        <v>4358</v>
      </c>
      <c r="AD35" s="84"/>
      <c r="AE35" s="84" t="s">
        <v>292</v>
      </c>
      <c r="AF35" s="84" t="s">
        <v>4471</v>
      </c>
      <c r="AG35" s="121">
        <v>0</v>
      </c>
      <c r="AH35" s="124">
        <v>0</v>
      </c>
      <c r="AI35" s="121">
        <v>3</v>
      </c>
      <c r="AJ35" s="124">
        <v>6.976744186046512</v>
      </c>
      <c r="AK35" s="121">
        <v>0</v>
      </c>
      <c r="AL35" s="124">
        <v>0</v>
      </c>
      <c r="AM35" s="121">
        <v>40</v>
      </c>
      <c r="AN35" s="124">
        <v>93.02325581395348</v>
      </c>
      <c r="AO35" s="121">
        <v>43</v>
      </c>
    </row>
    <row r="36" spans="1:41" ht="15">
      <c r="A36" s="87" t="s">
        <v>4005</v>
      </c>
      <c r="B36" s="65" t="s">
        <v>4051</v>
      </c>
      <c r="C36" s="65" t="s">
        <v>61</v>
      </c>
      <c r="D36" s="110"/>
      <c r="E36" s="109"/>
      <c r="F36" s="111" t="s">
        <v>5446</v>
      </c>
      <c r="G36" s="112"/>
      <c r="H36" s="112"/>
      <c r="I36" s="113">
        <v>36</v>
      </c>
      <c r="J36" s="114"/>
      <c r="K36" s="48">
        <v>3</v>
      </c>
      <c r="L36" s="48">
        <v>4</v>
      </c>
      <c r="M36" s="48">
        <v>0</v>
      </c>
      <c r="N36" s="48">
        <v>4</v>
      </c>
      <c r="O36" s="48">
        <v>1</v>
      </c>
      <c r="P36" s="49">
        <v>0.5</v>
      </c>
      <c r="Q36" s="49">
        <v>0.6666666666666666</v>
      </c>
      <c r="R36" s="48">
        <v>1</v>
      </c>
      <c r="S36" s="48">
        <v>0</v>
      </c>
      <c r="T36" s="48">
        <v>3</v>
      </c>
      <c r="U36" s="48">
        <v>4</v>
      </c>
      <c r="V36" s="48">
        <v>2</v>
      </c>
      <c r="W36" s="49">
        <v>0.888889</v>
      </c>
      <c r="X36" s="49">
        <v>0.5</v>
      </c>
      <c r="Y36" s="78" t="s">
        <v>4093</v>
      </c>
      <c r="Z36" s="78" t="s">
        <v>853</v>
      </c>
      <c r="AA36" s="78" t="s">
        <v>938</v>
      </c>
      <c r="AB36" s="84" t="s">
        <v>4241</v>
      </c>
      <c r="AC36" s="84" t="s">
        <v>4359</v>
      </c>
      <c r="AD36" s="84"/>
      <c r="AE36" s="84" t="s">
        <v>4424</v>
      </c>
      <c r="AF36" s="84" t="s">
        <v>4472</v>
      </c>
      <c r="AG36" s="121">
        <v>0</v>
      </c>
      <c r="AH36" s="124">
        <v>0</v>
      </c>
      <c r="AI36" s="121">
        <v>4</v>
      </c>
      <c r="AJ36" s="124">
        <v>12.121212121212121</v>
      </c>
      <c r="AK36" s="121">
        <v>0</v>
      </c>
      <c r="AL36" s="124">
        <v>0</v>
      </c>
      <c r="AM36" s="121">
        <v>29</v>
      </c>
      <c r="AN36" s="124">
        <v>87.87878787878788</v>
      </c>
      <c r="AO36" s="121">
        <v>33</v>
      </c>
    </row>
    <row r="37" spans="1:41" ht="15">
      <c r="A37" s="87" t="s">
        <v>4006</v>
      </c>
      <c r="B37" s="65" t="s">
        <v>4052</v>
      </c>
      <c r="C37" s="65" t="s">
        <v>61</v>
      </c>
      <c r="D37" s="110"/>
      <c r="E37" s="109"/>
      <c r="F37" s="111" t="s">
        <v>5447</v>
      </c>
      <c r="G37" s="112"/>
      <c r="H37" s="112"/>
      <c r="I37" s="113">
        <v>37</v>
      </c>
      <c r="J37" s="114"/>
      <c r="K37" s="48">
        <v>3</v>
      </c>
      <c r="L37" s="48">
        <v>2</v>
      </c>
      <c r="M37" s="48">
        <v>0</v>
      </c>
      <c r="N37" s="48">
        <v>2</v>
      </c>
      <c r="O37" s="48">
        <v>0</v>
      </c>
      <c r="P37" s="49">
        <v>0</v>
      </c>
      <c r="Q37" s="49">
        <v>0</v>
      </c>
      <c r="R37" s="48">
        <v>1</v>
      </c>
      <c r="S37" s="48">
        <v>0</v>
      </c>
      <c r="T37" s="48">
        <v>3</v>
      </c>
      <c r="U37" s="48">
        <v>2</v>
      </c>
      <c r="V37" s="48">
        <v>2</v>
      </c>
      <c r="W37" s="49">
        <v>0.888889</v>
      </c>
      <c r="X37" s="49">
        <v>0.3333333333333333</v>
      </c>
      <c r="Y37" s="78"/>
      <c r="Z37" s="78"/>
      <c r="AA37" s="78"/>
      <c r="AB37" s="84" t="s">
        <v>451</v>
      </c>
      <c r="AC37" s="84" t="s">
        <v>1760</v>
      </c>
      <c r="AD37" s="84"/>
      <c r="AE37" s="84" t="s">
        <v>4425</v>
      </c>
      <c r="AF37" s="84" t="s">
        <v>4473</v>
      </c>
      <c r="AG37" s="121">
        <v>0</v>
      </c>
      <c r="AH37" s="124">
        <v>0</v>
      </c>
      <c r="AI37" s="121">
        <v>1</v>
      </c>
      <c r="AJ37" s="124">
        <v>5.2631578947368425</v>
      </c>
      <c r="AK37" s="121">
        <v>0</v>
      </c>
      <c r="AL37" s="124">
        <v>0</v>
      </c>
      <c r="AM37" s="121">
        <v>18</v>
      </c>
      <c r="AN37" s="124">
        <v>94.73684210526316</v>
      </c>
      <c r="AO37" s="121">
        <v>19</v>
      </c>
    </row>
    <row r="38" spans="1:41" ht="15">
      <c r="A38" s="87" t="s">
        <v>4007</v>
      </c>
      <c r="B38" s="65" t="s">
        <v>4053</v>
      </c>
      <c r="C38" s="65" t="s">
        <v>61</v>
      </c>
      <c r="D38" s="110"/>
      <c r="E38" s="109"/>
      <c r="F38" s="111" t="s">
        <v>5448</v>
      </c>
      <c r="G38" s="112"/>
      <c r="H38" s="112"/>
      <c r="I38" s="113">
        <v>38</v>
      </c>
      <c r="J38" s="114"/>
      <c r="K38" s="48">
        <v>3</v>
      </c>
      <c r="L38" s="48">
        <v>3</v>
      </c>
      <c r="M38" s="48">
        <v>0</v>
      </c>
      <c r="N38" s="48">
        <v>3</v>
      </c>
      <c r="O38" s="48">
        <v>1</v>
      </c>
      <c r="P38" s="49">
        <v>0</v>
      </c>
      <c r="Q38" s="49">
        <v>0</v>
      </c>
      <c r="R38" s="48">
        <v>1</v>
      </c>
      <c r="S38" s="48">
        <v>0</v>
      </c>
      <c r="T38" s="48">
        <v>3</v>
      </c>
      <c r="U38" s="48">
        <v>3</v>
      </c>
      <c r="V38" s="48">
        <v>2</v>
      </c>
      <c r="W38" s="49">
        <v>0.888889</v>
      </c>
      <c r="X38" s="49">
        <v>0.3333333333333333</v>
      </c>
      <c r="Y38" s="78" t="s">
        <v>776</v>
      </c>
      <c r="Z38" s="78" t="s">
        <v>872</v>
      </c>
      <c r="AA38" s="78"/>
      <c r="AB38" s="84" t="s">
        <v>4242</v>
      </c>
      <c r="AC38" s="84" t="s">
        <v>4360</v>
      </c>
      <c r="AD38" s="84"/>
      <c r="AE38" s="84" t="s">
        <v>260</v>
      </c>
      <c r="AF38" s="84" t="s">
        <v>4474</v>
      </c>
      <c r="AG38" s="121">
        <v>0</v>
      </c>
      <c r="AH38" s="124">
        <v>0</v>
      </c>
      <c r="AI38" s="121">
        <v>3</v>
      </c>
      <c r="AJ38" s="124">
        <v>9.67741935483871</v>
      </c>
      <c r="AK38" s="121">
        <v>0</v>
      </c>
      <c r="AL38" s="124">
        <v>0</v>
      </c>
      <c r="AM38" s="121">
        <v>28</v>
      </c>
      <c r="AN38" s="124">
        <v>90.3225806451613</v>
      </c>
      <c r="AO38" s="121">
        <v>31</v>
      </c>
    </row>
    <row r="39" spans="1:41" ht="15">
      <c r="A39" s="87" t="s">
        <v>4008</v>
      </c>
      <c r="B39" s="65" t="s">
        <v>4042</v>
      </c>
      <c r="C39" s="65" t="s">
        <v>63</v>
      </c>
      <c r="D39" s="110"/>
      <c r="E39" s="109"/>
      <c r="F39" s="111" t="s">
        <v>5449</v>
      </c>
      <c r="G39" s="112"/>
      <c r="H39" s="112"/>
      <c r="I39" s="113">
        <v>39</v>
      </c>
      <c r="J39" s="114"/>
      <c r="K39" s="48">
        <v>3</v>
      </c>
      <c r="L39" s="48">
        <v>2</v>
      </c>
      <c r="M39" s="48">
        <v>0</v>
      </c>
      <c r="N39" s="48">
        <v>2</v>
      </c>
      <c r="O39" s="48">
        <v>0</v>
      </c>
      <c r="P39" s="49">
        <v>0</v>
      </c>
      <c r="Q39" s="49">
        <v>0</v>
      </c>
      <c r="R39" s="48">
        <v>1</v>
      </c>
      <c r="S39" s="48">
        <v>0</v>
      </c>
      <c r="T39" s="48">
        <v>3</v>
      </c>
      <c r="U39" s="48">
        <v>2</v>
      </c>
      <c r="V39" s="48">
        <v>2</v>
      </c>
      <c r="W39" s="49">
        <v>0.888889</v>
      </c>
      <c r="X39" s="49">
        <v>0.3333333333333333</v>
      </c>
      <c r="Y39" s="78"/>
      <c r="Z39" s="78"/>
      <c r="AA39" s="78"/>
      <c r="AB39" s="84" t="s">
        <v>4243</v>
      </c>
      <c r="AC39" s="84" t="s">
        <v>4361</v>
      </c>
      <c r="AD39" s="84" t="s">
        <v>450</v>
      </c>
      <c r="AE39" s="84" t="s">
        <v>449</v>
      </c>
      <c r="AF39" s="84" t="s">
        <v>4475</v>
      </c>
      <c r="AG39" s="121">
        <v>2</v>
      </c>
      <c r="AH39" s="124">
        <v>4</v>
      </c>
      <c r="AI39" s="121">
        <v>1</v>
      </c>
      <c r="AJ39" s="124">
        <v>2</v>
      </c>
      <c r="AK39" s="121">
        <v>0</v>
      </c>
      <c r="AL39" s="124">
        <v>0</v>
      </c>
      <c r="AM39" s="121">
        <v>47</v>
      </c>
      <c r="AN39" s="124">
        <v>94</v>
      </c>
      <c r="AO39" s="121">
        <v>50</v>
      </c>
    </row>
    <row r="40" spans="1:41" ht="15">
      <c r="A40" s="87" t="s">
        <v>4009</v>
      </c>
      <c r="B40" s="65" t="s">
        <v>4043</v>
      </c>
      <c r="C40" s="65" t="s">
        <v>63</v>
      </c>
      <c r="D40" s="110"/>
      <c r="E40" s="109"/>
      <c r="F40" s="111" t="s">
        <v>4009</v>
      </c>
      <c r="G40" s="112"/>
      <c r="H40" s="112"/>
      <c r="I40" s="113">
        <v>40</v>
      </c>
      <c r="J40" s="114"/>
      <c r="K40" s="48">
        <v>3</v>
      </c>
      <c r="L40" s="48">
        <v>2</v>
      </c>
      <c r="M40" s="48">
        <v>0</v>
      </c>
      <c r="N40" s="48">
        <v>2</v>
      </c>
      <c r="O40" s="48">
        <v>0</v>
      </c>
      <c r="P40" s="49">
        <v>0</v>
      </c>
      <c r="Q40" s="49">
        <v>0</v>
      </c>
      <c r="R40" s="48">
        <v>1</v>
      </c>
      <c r="S40" s="48">
        <v>0</v>
      </c>
      <c r="T40" s="48">
        <v>3</v>
      </c>
      <c r="U40" s="48">
        <v>2</v>
      </c>
      <c r="V40" s="48">
        <v>2</v>
      </c>
      <c r="W40" s="49">
        <v>0.888889</v>
      </c>
      <c r="X40" s="49">
        <v>0.3333333333333333</v>
      </c>
      <c r="Y40" s="78"/>
      <c r="Z40" s="78"/>
      <c r="AA40" s="78"/>
      <c r="AB40" s="84" t="s">
        <v>1760</v>
      </c>
      <c r="AC40" s="84" t="s">
        <v>1760</v>
      </c>
      <c r="AD40" s="84" t="s">
        <v>440</v>
      </c>
      <c r="AE40" s="84" t="s">
        <v>439</v>
      </c>
      <c r="AF40" s="84" t="s">
        <v>4476</v>
      </c>
      <c r="AG40" s="121">
        <v>1</v>
      </c>
      <c r="AH40" s="124">
        <v>6.666666666666667</v>
      </c>
      <c r="AI40" s="121">
        <v>1</v>
      </c>
      <c r="AJ40" s="124">
        <v>6.666666666666667</v>
      </c>
      <c r="AK40" s="121">
        <v>0</v>
      </c>
      <c r="AL40" s="124">
        <v>0</v>
      </c>
      <c r="AM40" s="121">
        <v>13</v>
      </c>
      <c r="AN40" s="124">
        <v>86.66666666666667</v>
      </c>
      <c r="AO40" s="121">
        <v>15</v>
      </c>
    </row>
    <row r="41" spans="1:41" ht="15">
      <c r="A41" s="87" t="s">
        <v>4010</v>
      </c>
      <c r="B41" s="65" t="s">
        <v>4044</v>
      </c>
      <c r="C41" s="65" t="s">
        <v>63</v>
      </c>
      <c r="D41" s="110"/>
      <c r="E41" s="109"/>
      <c r="F41" s="111" t="s">
        <v>4010</v>
      </c>
      <c r="G41" s="112"/>
      <c r="H41" s="112"/>
      <c r="I41" s="113">
        <v>41</v>
      </c>
      <c r="J41" s="114"/>
      <c r="K41" s="48">
        <v>2</v>
      </c>
      <c r="L41" s="48">
        <v>1</v>
      </c>
      <c r="M41" s="48">
        <v>0</v>
      </c>
      <c r="N41" s="48">
        <v>1</v>
      </c>
      <c r="O41" s="48">
        <v>0</v>
      </c>
      <c r="P41" s="49">
        <v>0</v>
      </c>
      <c r="Q41" s="49">
        <v>0</v>
      </c>
      <c r="R41" s="48">
        <v>1</v>
      </c>
      <c r="S41" s="48">
        <v>0</v>
      </c>
      <c r="T41" s="48">
        <v>2</v>
      </c>
      <c r="U41" s="48">
        <v>1</v>
      </c>
      <c r="V41" s="48">
        <v>1</v>
      </c>
      <c r="W41" s="49">
        <v>0.5</v>
      </c>
      <c r="X41" s="49">
        <v>0.5</v>
      </c>
      <c r="Y41" s="78" t="s">
        <v>850</v>
      </c>
      <c r="Z41" s="78" t="s">
        <v>921</v>
      </c>
      <c r="AA41" s="78" t="s">
        <v>968</v>
      </c>
      <c r="AB41" s="84" t="s">
        <v>1760</v>
      </c>
      <c r="AC41" s="84" t="s">
        <v>1760</v>
      </c>
      <c r="AD41" s="84"/>
      <c r="AE41" s="84" t="s">
        <v>527</v>
      </c>
      <c r="AF41" s="84" t="s">
        <v>4477</v>
      </c>
      <c r="AG41" s="121">
        <v>1</v>
      </c>
      <c r="AH41" s="124">
        <v>5.2631578947368425</v>
      </c>
      <c r="AI41" s="121">
        <v>2</v>
      </c>
      <c r="AJ41" s="124">
        <v>10.526315789473685</v>
      </c>
      <c r="AK41" s="121">
        <v>0</v>
      </c>
      <c r="AL41" s="124">
        <v>0</v>
      </c>
      <c r="AM41" s="121">
        <v>16</v>
      </c>
      <c r="AN41" s="124">
        <v>84.21052631578948</v>
      </c>
      <c r="AO41" s="121">
        <v>19</v>
      </c>
    </row>
    <row r="42" spans="1:41" ht="15">
      <c r="A42" s="87" t="s">
        <v>4011</v>
      </c>
      <c r="B42" s="65" t="s">
        <v>4045</v>
      </c>
      <c r="C42" s="65" t="s">
        <v>63</v>
      </c>
      <c r="D42" s="110"/>
      <c r="E42" s="109"/>
      <c r="F42" s="111" t="s">
        <v>5450</v>
      </c>
      <c r="G42" s="112"/>
      <c r="H42" s="112"/>
      <c r="I42" s="113">
        <v>42</v>
      </c>
      <c r="J42" s="114"/>
      <c r="K42" s="48">
        <v>2</v>
      </c>
      <c r="L42" s="48">
        <v>2</v>
      </c>
      <c r="M42" s="48">
        <v>0</v>
      </c>
      <c r="N42" s="48">
        <v>2</v>
      </c>
      <c r="O42" s="48">
        <v>1</v>
      </c>
      <c r="P42" s="49">
        <v>0</v>
      </c>
      <c r="Q42" s="49">
        <v>0</v>
      </c>
      <c r="R42" s="48">
        <v>1</v>
      </c>
      <c r="S42" s="48">
        <v>0</v>
      </c>
      <c r="T42" s="48">
        <v>2</v>
      </c>
      <c r="U42" s="48">
        <v>2</v>
      </c>
      <c r="V42" s="48">
        <v>1</v>
      </c>
      <c r="W42" s="49">
        <v>0.5</v>
      </c>
      <c r="X42" s="49">
        <v>0.5</v>
      </c>
      <c r="Y42" s="78"/>
      <c r="Z42" s="78"/>
      <c r="AA42" s="78"/>
      <c r="AB42" s="84" t="s">
        <v>4244</v>
      </c>
      <c r="AC42" s="84" t="s">
        <v>4362</v>
      </c>
      <c r="AD42" s="84"/>
      <c r="AE42" s="84" t="s">
        <v>433</v>
      </c>
      <c r="AF42" s="84" t="s">
        <v>4478</v>
      </c>
      <c r="AG42" s="121">
        <v>0</v>
      </c>
      <c r="AH42" s="124">
        <v>0</v>
      </c>
      <c r="AI42" s="121">
        <v>2</v>
      </c>
      <c r="AJ42" s="124">
        <v>5.2631578947368425</v>
      </c>
      <c r="AK42" s="121">
        <v>0</v>
      </c>
      <c r="AL42" s="124">
        <v>0</v>
      </c>
      <c r="AM42" s="121">
        <v>36</v>
      </c>
      <c r="AN42" s="124">
        <v>94.73684210526316</v>
      </c>
      <c r="AO42" s="121">
        <v>38</v>
      </c>
    </row>
    <row r="43" spans="1:41" ht="15">
      <c r="A43" s="87" t="s">
        <v>4012</v>
      </c>
      <c r="B43" s="65" t="s">
        <v>4046</v>
      </c>
      <c r="C43" s="65" t="s">
        <v>63</v>
      </c>
      <c r="D43" s="110"/>
      <c r="E43" s="109"/>
      <c r="F43" s="111" t="s">
        <v>4012</v>
      </c>
      <c r="G43" s="112"/>
      <c r="H43" s="112"/>
      <c r="I43" s="113">
        <v>43</v>
      </c>
      <c r="J43" s="114"/>
      <c r="K43" s="48">
        <v>2</v>
      </c>
      <c r="L43" s="48">
        <v>1</v>
      </c>
      <c r="M43" s="48">
        <v>0</v>
      </c>
      <c r="N43" s="48">
        <v>1</v>
      </c>
      <c r="O43" s="48">
        <v>0</v>
      </c>
      <c r="P43" s="49">
        <v>0</v>
      </c>
      <c r="Q43" s="49">
        <v>0</v>
      </c>
      <c r="R43" s="48">
        <v>1</v>
      </c>
      <c r="S43" s="48">
        <v>0</v>
      </c>
      <c r="T43" s="48">
        <v>2</v>
      </c>
      <c r="U43" s="48">
        <v>1</v>
      </c>
      <c r="V43" s="48">
        <v>1</v>
      </c>
      <c r="W43" s="49">
        <v>0.5</v>
      </c>
      <c r="X43" s="49">
        <v>0.5</v>
      </c>
      <c r="Y43" s="78"/>
      <c r="Z43" s="78"/>
      <c r="AA43" s="78"/>
      <c r="AB43" s="84" t="s">
        <v>1760</v>
      </c>
      <c r="AC43" s="84" t="s">
        <v>1760</v>
      </c>
      <c r="AD43" s="84" t="s">
        <v>518</v>
      </c>
      <c r="AE43" s="84"/>
      <c r="AF43" s="84" t="s">
        <v>4479</v>
      </c>
      <c r="AG43" s="121">
        <v>1</v>
      </c>
      <c r="AH43" s="124">
        <v>3.5714285714285716</v>
      </c>
      <c r="AI43" s="121">
        <v>1</v>
      </c>
      <c r="AJ43" s="124">
        <v>3.5714285714285716</v>
      </c>
      <c r="AK43" s="121">
        <v>0</v>
      </c>
      <c r="AL43" s="124">
        <v>0</v>
      </c>
      <c r="AM43" s="121">
        <v>26</v>
      </c>
      <c r="AN43" s="124">
        <v>92.85714285714286</v>
      </c>
      <c r="AO43" s="121">
        <v>28</v>
      </c>
    </row>
    <row r="44" spans="1:41" ht="15">
      <c r="A44" s="87" t="s">
        <v>4013</v>
      </c>
      <c r="B44" s="65" t="s">
        <v>4047</v>
      </c>
      <c r="C44" s="65" t="s">
        <v>63</v>
      </c>
      <c r="D44" s="110"/>
      <c r="E44" s="109"/>
      <c r="F44" s="111" t="s">
        <v>4013</v>
      </c>
      <c r="G44" s="112"/>
      <c r="H44" s="112"/>
      <c r="I44" s="113">
        <v>44</v>
      </c>
      <c r="J44" s="114"/>
      <c r="K44" s="48">
        <v>2</v>
      </c>
      <c r="L44" s="48">
        <v>1</v>
      </c>
      <c r="M44" s="48">
        <v>0</v>
      </c>
      <c r="N44" s="48">
        <v>1</v>
      </c>
      <c r="O44" s="48">
        <v>0</v>
      </c>
      <c r="P44" s="49">
        <v>0</v>
      </c>
      <c r="Q44" s="49">
        <v>0</v>
      </c>
      <c r="R44" s="48">
        <v>1</v>
      </c>
      <c r="S44" s="48">
        <v>0</v>
      </c>
      <c r="T44" s="48">
        <v>2</v>
      </c>
      <c r="U44" s="48">
        <v>1</v>
      </c>
      <c r="V44" s="48">
        <v>1</v>
      </c>
      <c r="W44" s="49">
        <v>0.5</v>
      </c>
      <c r="X44" s="49">
        <v>0.5</v>
      </c>
      <c r="Y44" s="78" t="s">
        <v>843</v>
      </c>
      <c r="Z44" s="78" t="s">
        <v>917</v>
      </c>
      <c r="AA44" s="78" t="s">
        <v>960</v>
      </c>
      <c r="AB44" s="84" t="s">
        <v>1760</v>
      </c>
      <c r="AC44" s="84" t="s">
        <v>1760</v>
      </c>
      <c r="AD44" s="84"/>
      <c r="AE44" s="84" t="s">
        <v>515</v>
      </c>
      <c r="AF44" s="84" t="s">
        <v>4480</v>
      </c>
      <c r="AG44" s="121">
        <v>0</v>
      </c>
      <c r="AH44" s="124">
        <v>0</v>
      </c>
      <c r="AI44" s="121">
        <v>2</v>
      </c>
      <c r="AJ44" s="124">
        <v>10</v>
      </c>
      <c r="AK44" s="121">
        <v>0</v>
      </c>
      <c r="AL44" s="124">
        <v>0</v>
      </c>
      <c r="AM44" s="121">
        <v>18</v>
      </c>
      <c r="AN44" s="124">
        <v>90</v>
      </c>
      <c r="AO44" s="121">
        <v>20</v>
      </c>
    </row>
    <row r="45" spans="1:41" ht="15">
      <c r="A45" s="87" t="s">
        <v>4014</v>
      </c>
      <c r="B45" s="65" t="s">
        <v>4048</v>
      </c>
      <c r="C45" s="65" t="s">
        <v>63</v>
      </c>
      <c r="D45" s="110"/>
      <c r="E45" s="109"/>
      <c r="F45" s="111" t="s">
        <v>5451</v>
      </c>
      <c r="G45" s="112"/>
      <c r="H45" s="112"/>
      <c r="I45" s="113">
        <v>45</v>
      </c>
      <c r="J45" s="114"/>
      <c r="K45" s="48">
        <v>2</v>
      </c>
      <c r="L45" s="48">
        <v>2</v>
      </c>
      <c r="M45" s="48">
        <v>0</v>
      </c>
      <c r="N45" s="48">
        <v>2</v>
      </c>
      <c r="O45" s="48">
        <v>1</v>
      </c>
      <c r="P45" s="49">
        <v>0</v>
      </c>
      <c r="Q45" s="49">
        <v>0</v>
      </c>
      <c r="R45" s="48">
        <v>1</v>
      </c>
      <c r="S45" s="48">
        <v>0</v>
      </c>
      <c r="T45" s="48">
        <v>2</v>
      </c>
      <c r="U45" s="48">
        <v>2</v>
      </c>
      <c r="V45" s="48">
        <v>1</v>
      </c>
      <c r="W45" s="49">
        <v>0.5</v>
      </c>
      <c r="X45" s="49">
        <v>0.5</v>
      </c>
      <c r="Y45" s="78"/>
      <c r="Z45" s="78"/>
      <c r="AA45" s="78"/>
      <c r="AB45" s="84" t="s">
        <v>4245</v>
      </c>
      <c r="AC45" s="84" t="s">
        <v>4363</v>
      </c>
      <c r="AD45" s="84"/>
      <c r="AE45" s="84" t="s">
        <v>401</v>
      </c>
      <c r="AF45" s="84" t="s">
        <v>4481</v>
      </c>
      <c r="AG45" s="121">
        <v>1</v>
      </c>
      <c r="AH45" s="124">
        <v>1.408450704225352</v>
      </c>
      <c r="AI45" s="121">
        <v>3</v>
      </c>
      <c r="AJ45" s="124">
        <v>4.225352112676056</v>
      </c>
      <c r="AK45" s="121">
        <v>0</v>
      </c>
      <c r="AL45" s="124">
        <v>0</v>
      </c>
      <c r="AM45" s="121">
        <v>67</v>
      </c>
      <c r="AN45" s="124">
        <v>94.36619718309859</v>
      </c>
      <c r="AO45" s="121">
        <v>71</v>
      </c>
    </row>
    <row r="46" spans="1:41" ht="15">
      <c r="A46" s="87" t="s">
        <v>4015</v>
      </c>
      <c r="B46" s="65" t="s">
        <v>4049</v>
      </c>
      <c r="C46" s="65" t="s">
        <v>63</v>
      </c>
      <c r="D46" s="110"/>
      <c r="E46" s="109"/>
      <c r="F46" s="111" t="s">
        <v>4015</v>
      </c>
      <c r="G46" s="112"/>
      <c r="H46" s="112"/>
      <c r="I46" s="113">
        <v>46</v>
      </c>
      <c r="J46" s="114"/>
      <c r="K46" s="48">
        <v>2</v>
      </c>
      <c r="L46" s="48">
        <v>1</v>
      </c>
      <c r="M46" s="48">
        <v>0</v>
      </c>
      <c r="N46" s="48">
        <v>1</v>
      </c>
      <c r="O46" s="48">
        <v>0</v>
      </c>
      <c r="P46" s="49">
        <v>0</v>
      </c>
      <c r="Q46" s="49">
        <v>0</v>
      </c>
      <c r="R46" s="48">
        <v>1</v>
      </c>
      <c r="S46" s="48">
        <v>0</v>
      </c>
      <c r="T46" s="48">
        <v>2</v>
      </c>
      <c r="U46" s="48">
        <v>1</v>
      </c>
      <c r="V46" s="48">
        <v>1</v>
      </c>
      <c r="W46" s="49">
        <v>0.5</v>
      </c>
      <c r="X46" s="49">
        <v>0.5</v>
      </c>
      <c r="Y46" s="78" t="s">
        <v>836</v>
      </c>
      <c r="Z46" s="78" t="s">
        <v>912</v>
      </c>
      <c r="AA46" s="78"/>
      <c r="AB46" s="84" t="s">
        <v>1760</v>
      </c>
      <c r="AC46" s="84" t="s">
        <v>1760</v>
      </c>
      <c r="AD46" s="84"/>
      <c r="AE46" s="84" t="s">
        <v>514</v>
      </c>
      <c r="AF46" s="84" t="s">
        <v>4482</v>
      </c>
      <c r="AG46" s="121">
        <v>0</v>
      </c>
      <c r="AH46" s="124">
        <v>0</v>
      </c>
      <c r="AI46" s="121">
        <v>1</v>
      </c>
      <c r="AJ46" s="124">
        <v>14.285714285714286</v>
      </c>
      <c r="AK46" s="121">
        <v>0</v>
      </c>
      <c r="AL46" s="124">
        <v>0</v>
      </c>
      <c r="AM46" s="121">
        <v>6</v>
      </c>
      <c r="AN46" s="124">
        <v>85.71428571428571</v>
      </c>
      <c r="AO46" s="121">
        <v>7</v>
      </c>
    </row>
    <row r="47" spans="1:41" ht="15">
      <c r="A47" s="87" t="s">
        <v>4016</v>
      </c>
      <c r="B47" s="65" t="s">
        <v>4050</v>
      </c>
      <c r="C47" s="65" t="s">
        <v>63</v>
      </c>
      <c r="D47" s="110"/>
      <c r="E47" s="109"/>
      <c r="F47" s="111" t="s">
        <v>5452</v>
      </c>
      <c r="G47" s="112"/>
      <c r="H47" s="112"/>
      <c r="I47" s="113">
        <v>47</v>
      </c>
      <c r="J47" s="114"/>
      <c r="K47" s="48">
        <v>2</v>
      </c>
      <c r="L47" s="48">
        <v>1</v>
      </c>
      <c r="M47" s="48">
        <v>0</v>
      </c>
      <c r="N47" s="48">
        <v>1</v>
      </c>
      <c r="O47" s="48">
        <v>0</v>
      </c>
      <c r="P47" s="49">
        <v>0</v>
      </c>
      <c r="Q47" s="49">
        <v>0</v>
      </c>
      <c r="R47" s="48">
        <v>1</v>
      </c>
      <c r="S47" s="48">
        <v>0</v>
      </c>
      <c r="T47" s="48">
        <v>2</v>
      </c>
      <c r="U47" s="48">
        <v>1</v>
      </c>
      <c r="V47" s="48">
        <v>1</v>
      </c>
      <c r="W47" s="49">
        <v>0.5</v>
      </c>
      <c r="X47" s="49">
        <v>0.5</v>
      </c>
      <c r="Y47" s="78"/>
      <c r="Z47" s="78"/>
      <c r="AA47" s="78"/>
      <c r="AB47" s="84" t="s">
        <v>4246</v>
      </c>
      <c r="AC47" s="84" t="s">
        <v>1760</v>
      </c>
      <c r="AD47" s="84" t="s">
        <v>513</v>
      </c>
      <c r="AE47" s="84"/>
      <c r="AF47" s="84" t="s">
        <v>4483</v>
      </c>
      <c r="AG47" s="121">
        <v>0</v>
      </c>
      <c r="AH47" s="124">
        <v>0</v>
      </c>
      <c r="AI47" s="121">
        <v>3</v>
      </c>
      <c r="AJ47" s="124">
        <v>6.122448979591836</v>
      </c>
      <c r="AK47" s="121">
        <v>0</v>
      </c>
      <c r="AL47" s="124">
        <v>0</v>
      </c>
      <c r="AM47" s="121">
        <v>46</v>
      </c>
      <c r="AN47" s="124">
        <v>93.87755102040816</v>
      </c>
      <c r="AO47" s="121">
        <v>49</v>
      </c>
    </row>
    <row r="48" spans="1:41" ht="15">
      <c r="A48" s="87" t="s">
        <v>4017</v>
      </c>
      <c r="B48" s="65" t="s">
        <v>4051</v>
      </c>
      <c r="C48" s="65" t="s">
        <v>63</v>
      </c>
      <c r="D48" s="110"/>
      <c r="E48" s="109"/>
      <c r="F48" s="111" t="s">
        <v>5453</v>
      </c>
      <c r="G48" s="112"/>
      <c r="H48" s="112"/>
      <c r="I48" s="113">
        <v>48</v>
      </c>
      <c r="J48" s="114"/>
      <c r="K48" s="48">
        <v>2</v>
      </c>
      <c r="L48" s="48">
        <v>2</v>
      </c>
      <c r="M48" s="48">
        <v>0</v>
      </c>
      <c r="N48" s="48">
        <v>2</v>
      </c>
      <c r="O48" s="48">
        <v>0</v>
      </c>
      <c r="P48" s="49">
        <v>1</v>
      </c>
      <c r="Q48" s="49">
        <v>1</v>
      </c>
      <c r="R48" s="48">
        <v>1</v>
      </c>
      <c r="S48" s="48">
        <v>0</v>
      </c>
      <c r="T48" s="48">
        <v>2</v>
      </c>
      <c r="U48" s="48">
        <v>2</v>
      </c>
      <c r="V48" s="48">
        <v>1</v>
      </c>
      <c r="W48" s="49">
        <v>0.5</v>
      </c>
      <c r="X48" s="49">
        <v>1</v>
      </c>
      <c r="Y48" s="78" t="s">
        <v>830</v>
      </c>
      <c r="Z48" s="78" t="s">
        <v>909</v>
      </c>
      <c r="AA48" s="78"/>
      <c r="AB48" s="84" t="s">
        <v>4247</v>
      </c>
      <c r="AC48" s="84" t="s">
        <v>4364</v>
      </c>
      <c r="AD48" s="84"/>
      <c r="AE48" s="84" t="s">
        <v>4426</v>
      </c>
      <c r="AF48" s="84" t="s">
        <v>4426</v>
      </c>
      <c r="AG48" s="121">
        <v>2</v>
      </c>
      <c r="AH48" s="124">
        <v>5.128205128205129</v>
      </c>
      <c r="AI48" s="121">
        <v>2</v>
      </c>
      <c r="AJ48" s="124">
        <v>5.128205128205129</v>
      </c>
      <c r="AK48" s="121">
        <v>0</v>
      </c>
      <c r="AL48" s="124">
        <v>0</v>
      </c>
      <c r="AM48" s="121">
        <v>35</v>
      </c>
      <c r="AN48" s="124">
        <v>89.74358974358974</v>
      </c>
      <c r="AO48" s="121">
        <v>39</v>
      </c>
    </row>
    <row r="49" spans="1:41" ht="15">
      <c r="A49" s="87" t="s">
        <v>4018</v>
      </c>
      <c r="B49" s="65" t="s">
        <v>4052</v>
      </c>
      <c r="C49" s="65" t="s">
        <v>63</v>
      </c>
      <c r="D49" s="110"/>
      <c r="E49" s="109"/>
      <c r="F49" s="111" t="s">
        <v>4018</v>
      </c>
      <c r="G49" s="112"/>
      <c r="H49" s="112"/>
      <c r="I49" s="113">
        <v>49</v>
      </c>
      <c r="J49" s="114"/>
      <c r="K49" s="48">
        <v>2</v>
      </c>
      <c r="L49" s="48">
        <v>1</v>
      </c>
      <c r="M49" s="48">
        <v>0</v>
      </c>
      <c r="N49" s="48">
        <v>1</v>
      </c>
      <c r="O49" s="48">
        <v>0</v>
      </c>
      <c r="P49" s="49">
        <v>0</v>
      </c>
      <c r="Q49" s="49">
        <v>0</v>
      </c>
      <c r="R49" s="48">
        <v>1</v>
      </c>
      <c r="S49" s="48">
        <v>0</v>
      </c>
      <c r="T49" s="48">
        <v>2</v>
      </c>
      <c r="U49" s="48">
        <v>1</v>
      </c>
      <c r="V49" s="48">
        <v>1</v>
      </c>
      <c r="W49" s="49">
        <v>0.5</v>
      </c>
      <c r="X49" s="49">
        <v>0.5</v>
      </c>
      <c r="Y49" s="78" t="s">
        <v>825</v>
      </c>
      <c r="Z49" s="78" t="s">
        <v>871</v>
      </c>
      <c r="AA49" s="78"/>
      <c r="AB49" s="84" t="s">
        <v>1760</v>
      </c>
      <c r="AC49" s="84" t="s">
        <v>1760</v>
      </c>
      <c r="AD49" s="84"/>
      <c r="AE49" s="84" t="s">
        <v>504</v>
      </c>
      <c r="AF49" s="84" t="s">
        <v>4484</v>
      </c>
      <c r="AG49" s="121">
        <v>0</v>
      </c>
      <c r="AH49" s="124">
        <v>0</v>
      </c>
      <c r="AI49" s="121">
        <v>1</v>
      </c>
      <c r="AJ49" s="124">
        <v>3.4482758620689653</v>
      </c>
      <c r="AK49" s="121">
        <v>0</v>
      </c>
      <c r="AL49" s="124">
        <v>0</v>
      </c>
      <c r="AM49" s="121">
        <v>28</v>
      </c>
      <c r="AN49" s="124">
        <v>96.55172413793103</v>
      </c>
      <c r="AO49" s="121">
        <v>29</v>
      </c>
    </row>
    <row r="50" spans="1:41" ht="15">
      <c r="A50" s="87" t="s">
        <v>4019</v>
      </c>
      <c r="B50" s="65" t="s">
        <v>4053</v>
      </c>
      <c r="C50" s="65" t="s">
        <v>63</v>
      </c>
      <c r="D50" s="110"/>
      <c r="E50" s="109"/>
      <c r="F50" s="111" t="s">
        <v>5454</v>
      </c>
      <c r="G50" s="112"/>
      <c r="H50" s="112"/>
      <c r="I50" s="113">
        <v>50</v>
      </c>
      <c r="J50" s="114"/>
      <c r="K50" s="48">
        <v>2</v>
      </c>
      <c r="L50" s="48">
        <v>2</v>
      </c>
      <c r="M50" s="48">
        <v>0</v>
      </c>
      <c r="N50" s="48">
        <v>2</v>
      </c>
      <c r="O50" s="48">
        <v>1</v>
      </c>
      <c r="P50" s="49">
        <v>0</v>
      </c>
      <c r="Q50" s="49">
        <v>0</v>
      </c>
      <c r="R50" s="48">
        <v>1</v>
      </c>
      <c r="S50" s="48">
        <v>0</v>
      </c>
      <c r="T50" s="48">
        <v>2</v>
      </c>
      <c r="U50" s="48">
        <v>2</v>
      </c>
      <c r="V50" s="48">
        <v>1</v>
      </c>
      <c r="W50" s="49">
        <v>0.5</v>
      </c>
      <c r="X50" s="49">
        <v>0.5</v>
      </c>
      <c r="Y50" s="78" t="s">
        <v>823</v>
      </c>
      <c r="Z50" s="78" t="s">
        <v>906</v>
      </c>
      <c r="AA50" s="78"/>
      <c r="AB50" s="84" t="s">
        <v>4248</v>
      </c>
      <c r="AC50" s="84" t="s">
        <v>4365</v>
      </c>
      <c r="AD50" s="84"/>
      <c r="AE50" s="84" t="s">
        <v>374</v>
      </c>
      <c r="AF50" s="84" t="s">
        <v>4485</v>
      </c>
      <c r="AG50" s="121">
        <v>0</v>
      </c>
      <c r="AH50" s="124">
        <v>0</v>
      </c>
      <c r="AI50" s="121">
        <v>2</v>
      </c>
      <c r="AJ50" s="124">
        <v>10</v>
      </c>
      <c r="AK50" s="121">
        <v>0</v>
      </c>
      <c r="AL50" s="124">
        <v>0</v>
      </c>
      <c r="AM50" s="121">
        <v>18</v>
      </c>
      <c r="AN50" s="124">
        <v>90</v>
      </c>
      <c r="AO50" s="121">
        <v>20</v>
      </c>
    </row>
    <row r="51" spans="1:41" ht="15">
      <c r="A51" s="87" t="s">
        <v>4020</v>
      </c>
      <c r="B51" s="65" t="s">
        <v>4042</v>
      </c>
      <c r="C51" s="65" t="s">
        <v>57</v>
      </c>
      <c r="D51" s="110"/>
      <c r="E51" s="109"/>
      <c r="F51" s="111" t="s">
        <v>4020</v>
      </c>
      <c r="G51" s="112"/>
      <c r="H51" s="112"/>
      <c r="I51" s="113">
        <v>51</v>
      </c>
      <c r="J51" s="114"/>
      <c r="K51" s="48">
        <v>2</v>
      </c>
      <c r="L51" s="48">
        <v>1</v>
      </c>
      <c r="M51" s="48">
        <v>0</v>
      </c>
      <c r="N51" s="48">
        <v>1</v>
      </c>
      <c r="O51" s="48">
        <v>0</v>
      </c>
      <c r="P51" s="49">
        <v>0</v>
      </c>
      <c r="Q51" s="49">
        <v>0</v>
      </c>
      <c r="R51" s="48">
        <v>1</v>
      </c>
      <c r="S51" s="48">
        <v>0</v>
      </c>
      <c r="T51" s="48">
        <v>2</v>
      </c>
      <c r="U51" s="48">
        <v>1</v>
      </c>
      <c r="V51" s="48">
        <v>1</v>
      </c>
      <c r="W51" s="49">
        <v>0.5</v>
      </c>
      <c r="X51" s="49">
        <v>0.5</v>
      </c>
      <c r="Y51" s="78" t="s">
        <v>817</v>
      </c>
      <c r="Z51" s="78" t="s">
        <v>902</v>
      </c>
      <c r="AA51" s="78"/>
      <c r="AB51" s="84" t="s">
        <v>1760</v>
      </c>
      <c r="AC51" s="84" t="s">
        <v>1760</v>
      </c>
      <c r="AD51" s="84"/>
      <c r="AE51" s="84" t="s">
        <v>494</v>
      </c>
      <c r="AF51" s="84" t="s">
        <v>4486</v>
      </c>
      <c r="AG51" s="121">
        <v>0</v>
      </c>
      <c r="AH51" s="124">
        <v>0</v>
      </c>
      <c r="AI51" s="121">
        <v>1</v>
      </c>
      <c r="AJ51" s="124">
        <v>12.5</v>
      </c>
      <c r="AK51" s="121">
        <v>0</v>
      </c>
      <c r="AL51" s="124">
        <v>0</v>
      </c>
      <c r="AM51" s="121">
        <v>7</v>
      </c>
      <c r="AN51" s="124">
        <v>87.5</v>
      </c>
      <c r="AO51" s="121">
        <v>8</v>
      </c>
    </row>
    <row r="52" spans="1:41" ht="15">
      <c r="A52" s="87" t="s">
        <v>4021</v>
      </c>
      <c r="B52" s="65" t="s">
        <v>4043</v>
      </c>
      <c r="C52" s="65" t="s">
        <v>57</v>
      </c>
      <c r="D52" s="110"/>
      <c r="E52" s="109"/>
      <c r="F52" s="111" t="s">
        <v>5455</v>
      </c>
      <c r="G52" s="112"/>
      <c r="H52" s="112"/>
      <c r="I52" s="113">
        <v>52</v>
      </c>
      <c r="J52" s="114"/>
      <c r="K52" s="48">
        <v>2</v>
      </c>
      <c r="L52" s="48">
        <v>2</v>
      </c>
      <c r="M52" s="48">
        <v>0</v>
      </c>
      <c r="N52" s="48">
        <v>2</v>
      </c>
      <c r="O52" s="48">
        <v>1</v>
      </c>
      <c r="P52" s="49">
        <v>0</v>
      </c>
      <c r="Q52" s="49">
        <v>0</v>
      </c>
      <c r="R52" s="48">
        <v>1</v>
      </c>
      <c r="S52" s="48">
        <v>0</v>
      </c>
      <c r="T52" s="48">
        <v>2</v>
      </c>
      <c r="U52" s="48">
        <v>2</v>
      </c>
      <c r="V52" s="48">
        <v>1</v>
      </c>
      <c r="W52" s="49">
        <v>0.5</v>
      </c>
      <c r="X52" s="49">
        <v>0.5</v>
      </c>
      <c r="Y52" s="78" t="s">
        <v>814</v>
      </c>
      <c r="Z52" s="78" t="s">
        <v>901</v>
      </c>
      <c r="AA52" s="78"/>
      <c r="AB52" s="84" t="s">
        <v>4249</v>
      </c>
      <c r="AC52" s="84" t="s">
        <v>4366</v>
      </c>
      <c r="AD52" s="84"/>
      <c r="AE52" s="84" t="s">
        <v>349</v>
      </c>
      <c r="AF52" s="84" t="s">
        <v>4487</v>
      </c>
      <c r="AG52" s="121">
        <v>0</v>
      </c>
      <c r="AH52" s="124">
        <v>0</v>
      </c>
      <c r="AI52" s="121">
        <v>2</v>
      </c>
      <c r="AJ52" s="124">
        <v>10</v>
      </c>
      <c r="AK52" s="121">
        <v>0</v>
      </c>
      <c r="AL52" s="124">
        <v>0</v>
      </c>
      <c r="AM52" s="121">
        <v>18</v>
      </c>
      <c r="AN52" s="124">
        <v>90</v>
      </c>
      <c r="AO52" s="121">
        <v>20</v>
      </c>
    </row>
    <row r="53" spans="1:41" ht="15">
      <c r="A53" s="87" t="s">
        <v>4022</v>
      </c>
      <c r="B53" s="65" t="s">
        <v>4044</v>
      </c>
      <c r="C53" s="65" t="s">
        <v>57</v>
      </c>
      <c r="D53" s="110"/>
      <c r="E53" s="109"/>
      <c r="F53" s="111" t="s">
        <v>4022</v>
      </c>
      <c r="G53" s="112"/>
      <c r="H53" s="112"/>
      <c r="I53" s="113">
        <v>53</v>
      </c>
      <c r="J53" s="114"/>
      <c r="K53" s="48">
        <v>2</v>
      </c>
      <c r="L53" s="48">
        <v>1</v>
      </c>
      <c r="M53" s="48">
        <v>0</v>
      </c>
      <c r="N53" s="48">
        <v>1</v>
      </c>
      <c r="O53" s="48">
        <v>0</v>
      </c>
      <c r="P53" s="49">
        <v>0</v>
      </c>
      <c r="Q53" s="49">
        <v>0</v>
      </c>
      <c r="R53" s="48">
        <v>1</v>
      </c>
      <c r="S53" s="48">
        <v>0</v>
      </c>
      <c r="T53" s="48">
        <v>2</v>
      </c>
      <c r="U53" s="48">
        <v>1</v>
      </c>
      <c r="V53" s="48">
        <v>1</v>
      </c>
      <c r="W53" s="49">
        <v>0.5</v>
      </c>
      <c r="X53" s="49">
        <v>0.5</v>
      </c>
      <c r="Y53" s="78"/>
      <c r="Z53" s="78"/>
      <c r="AA53" s="78"/>
      <c r="AB53" s="84" t="s">
        <v>1760</v>
      </c>
      <c r="AC53" s="84" t="s">
        <v>1760</v>
      </c>
      <c r="AD53" s="84" t="s">
        <v>480</v>
      </c>
      <c r="AE53" s="84"/>
      <c r="AF53" s="84" t="s">
        <v>4488</v>
      </c>
      <c r="AG53" s="121">
        <v>0</v>
      </c>
      <c r="AH53" s="124">
        <v>0</v>
      </c>
      <c r="AI53" s="121">
        <v>3</v>
      </c>
      <c r="AJ53" s="124">
        <v>17.647058823529413</v>
      </c>
      <c r="AK53" s="121">
        <v>0</v>
      </c>
      <c r="AL53" s="124">
        <v>0</v>
      </c>
      <c r="AM53" s="121">
        <v>14</v>
      </c>
      <c r="AN53" s="124">
        <v>82.3529411764706</v>
      </c>
      <c r="AO53" s="121">
        <v>17</v>
      </c>
    </row>
    <row r="54" spans="1:41" ht="15">
      <c r="A54" s="87" t="s">
        <v>4023</v>
      </c>
      <c r="B54" s="65" t="s">
        <v>4045</v>
      </c>
      <c r="C54" s="65" t="s">
        <v>57</v>
      </c>
      <c r="D54" s="110"/>
      <c r="E54" s="109"/>
      <c r="F54" s="111" t="s">
        <v>5456</v>
      </c>
      <c r="G54" s="112"/>
      <c r="H54" s="112"/>
      <c r="I54" s="113">
        <v>54</v>
      </c>
      <c r="J54" s="114"/>
      <c r="K54" s="48">
        <v>2</v>
      </c>
      <c r="L54" s="48">
        <v>2</v>
      </c>
      <c r="M54" s="48">
        <v>0</v>
      </c>
      <c r="N54" s="48">
        <v>2</v>
      </c>
      <c r="O54" s="48">
        <v>1</v>
      </c>
      <c r="P54" s="49">
        <v>0</v>
      </c>
      <c r="Q54" s="49">
        <v>0</v>
      </c>
      <c r="R54" s="48">
        <v>1</v>
      </c>
      <c r="S54" s="48">
        <v>0</v>
      </c>
      <c r="T54" s="48">
        <v>2</v>
      </c>
      <c r="U54" s="48">
        <v>2</v>
      </c>
      <c r="V54" s="48">
        <v>1</v>
      </c>
      <c r="W54" s="49">
        <v>0.5</v>
      </c>
      <c r="X54" s="49">
        <v>0.5</v>
      </c>
      <c r="Y54" s="78" t="s">
        <v>799</v>
      </c>
      <c r="Z54" s="78" t="s">
        <v>891</v>
      </c>
      <c r="AA54" s="78"/>
      <c r="AB54" s="84" t="s">
        <v>4250</v>
      </c>
      <c r="AC54" s="84" t="s">
        <v>4367</v>
      </c>
      <c r="AD54" s="84"/>
      <c r="AE54" s="84" t="s">
        <v>316</v>
      </c>
      <c r="AF54" s="84" t="s">
        <v>4489</v>
      </c>
      <c r="AG54" s="121">
        <v>2</v>
      </c>
      <c r="AH54" s="124">
        <v>8.333333333333334</v>
      </c>
      <c r="AI54" s="121">
        <v>2</v>
      </c>
      <c r="AJ54" s="124">
        <v>8.333333333333334</v>
      </c>
      <c r="AK54" s="121">
        <v>0</v>
      </c>
      <c r="AL54" s="124">
        <v>0</v>
      </c>
      <c r="AM54" s="121">
        <v>20</v>
      </c>
      <c r="AN54" s="124">
        <v>83.33333333333333</v>
      </c>
      <c r="AO54" s="121">
        <v>24</v>
      </c>
    </row>
    <row r="55" spans="1:41" ht="15">
      <c r="A55" s="87" t="s">
        <v>4024</v>
      </c>
      <c r="B55" s="65" t="s">
        <v>4046</v>
      </c>
      <c r="C55" s="65" t="s">
        <v>57</v>
      </c>
      <c r="D55" s="110"/>
      <c r="E55" s="109"/>
      <c r="F55" s="111" t="s">
        <v>5457</v>
      </c>
      <c r="G55" s="112"/>
      <c r="H55" s="112"/>
      <c r="I55" s="113">
        <v>55</v>
      </c>
      <c r="J55" s="114"/>
      <c r="K55" s="48">
        <v>2</v>
      </c>
      <c r="L55" s="48">
        <v>1</v>
      </c>
      <c r="M55" s="48">
        <v>4</v>
      </c>
      <c r="N55" s="48">
        <v>5</v>
      </c>
      <c r="O55" s="48">
        <v>4</v>
      </c>
      <c r="P55" s="49">
        <v>0</v>
      </c>
      <c r="Q55" s="49">
        <v>0</v>
      </c>
      <c r="R55" s="48">
        <v>1</v>
      </c>
      <c r="S55" s="48">
        <v>0</v>
      </c>
      <c r="T55" s="48">
        <v>2</v>
      </c>
      <c r="U55" s="48">
        <v>5</v>
      </c>
      <c r="V55" s="48">
        <v>1</v>
      </c>
      <c r="W55" s="49">
        <v>0.5</v>
      </c>
      <c r="X55" s="49">
        <v>0.5</v>
      </c>
      <c r="Y55" s="78" t="s">
        <v>4094</v>
      </c>
      <c r="Z55" s="78" t="s">
        <v>896</v>
      </c>
      <c r="AA55" s="78"/>
      <c r="AB55" s="84" t="s">
        <v>4251</v>
      </c>
      <c r="AC55" s="84" t="s">
        <v>4368</v>
      </c>
      <c r="AD55" s="84"/>
      <c r="AE55" s="84" t="s">
        <v>331</v>
      </c>
      <c r="AF55" s="84" t="s">
        <v>4490</v>
      </c>
      <c r="AG55" s="121">
        <v>4</v>
      </c>
      <c r="AH55" s="124">
        <v>3.4782608695652173</v>
      </c>
      <c r="AI55" s="121">
        <v>6</v>
      </c>
      <c r="AJ55" s="124">
        <v>5.217391304347826</v>
      </c>
      <c r="AK55" s="121">
        <v>0</v>
      </c>
      <c r="AL55" s="124">
        <v>0</v>
      </c>
      <c r="AM55" s="121">
        <v>105</v>
      </c>
      <c r="AN55" s="124">
        <v>91.30434782608695</v>
      </c>
      <c r="AO55" s="121">
        <v>115</v>
      </c>
    </row>
    <row r="56" spans="1:41" ht="15">
      <c r="A56" s="87" t="s">
        <v>4025</v>
      </c>
      <c r="B56" s="65" t="s">
        <v>4047</v>
      </c>
      <c r="C56" s="65" t="s">
        <v>57</v>
      </c>
      <c r="D56" s="110"/>
      <c r="E56" s="109"/>
      <c r="F56" s="111" t="s">
        <v>4025</v>
      </c>
      <c r="G56" s="112"/>
      <c r="H56" s="112"/>
      <c r="I56" s="113">
        <v>56</v>
      </c>
      <c r="J56" s="114"/>
      <c r="K56" s="48">
        <v>2</v>
      </c>
      <c r="L56" s="48">
        <v>1</v>
      </c>
      <c r="M56" s="48">
        <v>0</v>
      </c>
      <c r="N56" s="48">
        <v>1</v>
      </c>
      <c r="O56" s="48">
        <v>0</v>
      </c>
      <c r="P56" s="49">
        <v>0</v>
      </c>
      <c r="Q56" s="49">
        <v>0</v>
      </c>
      <c r="R56" s="48">
        <v>1</v>
      </c>
      <c r="S56" s="48">
        <v>0</v>
      </c>
      <c r="T56" s="48">
        <v>2</v>
      </c>
      <c r="U56" s="48">
        <v>1</v>
      </c>
      <c r="V56" s="48">
        <v>1</v>
      </c>
      <c r="W56" s="49">
        <v>0.5</v>
      </c>
      <c r="X56" s="49">
        <v>0.5</v>
      </c>
      <c r="Y56" s="78"/>
      <c r="Z56" s="78"/>
      <c r="AA56" s="78"/>
      <c r="AB56" s="84" t="s">
        <v>1760</v>
      </c>
      <c r="AC56" s="84" t="s">
        <v>1760</v>
      </c>
      <c r="AD56" s="84" t="s">
        <v>467</v>
      </c>
      <c r="AE56" s="84"/>
      <c r="AF56" s="84" t="s">
        <v>4491</v>
      </c>
      <c r="AG56" s="121">
        <v>1</v>
      </c>
      <c r="AH56" s="124">
        <v>7.142857142857143</v>
      </c>
      <c r="AI56" s="121">
        <v>1</v>
      </c>
      <c r="AJ56" s="124">
        <v>7.142857142857143</v>
      </c>
      <c r="AK56" s="121">
        <v>0</v>
      </c>
      <c r="AL56" s="124">
        <v>0</v>
      </c>
      <c r="AM56" s="121">
        <v>12</v>
      </c>
      <c r="AN56" s="124">
        <v>85.71428571428571</v>
      </c>
      <c r="AO56" s="121">
        <v>14</v>
      </c>
    </row>
    <row r="57" spans="1:41" ht="15">
      <c r="A57" s="87" t="s">
        <v>4026</v>
      </c>
      <c r="B57" s="65" t="s">
        <v>4048</v>
      </c>
      <c r="C57" s="65" t="s">
        <v>57</v>
      </c>
      <c r="D57" s="110"/>
      <c r="E57" s="109"/>
      <c r="F57" s="111" t="s">
        <v>4026</v>
      </c>
      <c r="G57" s="112"/>
      <c r="H57" s="112"/>
      <c r="I57" s="113">
        <v>57</v>
      </c>
      <c r="J57" s="114"/>
      <c r="K57" s="48">
        <v>2</v>
      </c>
      <c r="L57" s="48">
        <v>1</v>
      </c>
      <c r="M57" s="48">
        <v>0</v>
      </c>
      <c r="N57" s="48">
        <v>1</v>
      </c>
      <c r="O57" s="48">
        <v>0</v>
      </c>
      <c r="P57" s="49">
        <v>0</v>
      </c>
      <c r="Q57" s="49">
        <v>0</v>
      </c>
      <c r="R57" s="48">
        <v>1</v>
      </c>
      <c r="S57" s="48">
        <v>0</v>
      </c>
      <c r="T57" s="48">
        <v>2</v>
      </c>
      <c r="U57" s="48">
        <v>1</v>
      </c>
      <c r="V57" s="48">
        <v>1</v>
      </c>
      <c r="W57" s="49">
        <v>0.5</v>
      </c>
      <c r="X57" s="49">
        <v>0.5</v>
      </c>
      <c r="Y57" s="78"/>
      <c r="Z57" s="78"/>
      <c r="AA57" s="78"/>
      <c r="AB57" s="84" t="s">
        <v>1760</v>
      </c>
      <c r="AC57" s="84" t="s">
        <v>1760</v>
      </c>
      <c r="AD57" s="84" t="s">
        <v>466</v>
      </c>
      <c r="AE57" s="84"/>
      <c r="AF57" s="84" t="s">
        <v>4492</v>
      </c>
      <c r="AG57" s="121">
        <v>0</v>
      </c>
      <c r="AH57" s="124">
        <v>0</v>
      </c>
      <c r="AI57" s="121">
        <v>2</v>
      </c>
      <c r="AJ57" s="124">
        <v>18.181818181818183</v>
      </c>
      <c r="AK57" s="121">
        <v>0</v>
      </c>
      <c r="AL57" s="124">
        <v>0</v>
      </c>
      <c r="AM57" s="121">
        <v>9</v>
      </c>
      <c r="AN57" s="124">
        <v>81.81818181818181</v>
      </c>
      <c r="AO57" s="121">
        <v>11</v>
      </c>
    </row>
    <row r="58" spans="1:41" ht="15">
      <c r="A58" s="87" t="s">
        <v>4027</v>
      </c>
      <c r="B58" s="65" t="s">
        <v>4049</v>
      </c>
      <c r="C58" s="65" t="s">
        <v>57</v>
      </c>
      <c r="D58" s="110"/>
      <c r="E58" s="109"/>
      <c r="F58" s="111" t="s">
        <v>4027</v>
      </c>
      <c r="G58" s="112"/>
      <c r="H58" s="112"/>
      <c r="I58" s="113">
        <v>58</v>
      </c>
      <c r="J58" s="114"/>
      <c r="K58" s="48">
        <v>2</v>
      </c>
      <c r="L58" s="48">
        <v>1</v>
      </c>
      <c r="M58" s="48">
        <v>0</v>
      </c>
      <c r="N58" s="48">
        <v>1</v>
      </c>
      <c r="O58" s="48">
        <v>0</v>
      </c>
      <c r="P58" s="49">
        <v>0</v>
      </c>
      <c r="Q58" s="49">
        <v>0</v>
      </c>
      <c r="R58" s="48">
        <v>1</v>
      </c>
      <c r="S58" s="48">
        <v>0</v>
      </c>
      <c r="T58" s="48">
        <v>2</v>
      </c>
      <c r="U58" s="48">
        <v>1</v>
      </c>
      <c r="V58" s="48">
        <v>1</v>
      </c>
      <c r="W58" s="49">
        <v>0.5</v>
      </c>
      <c r="X58" s="49">
        <v>0.5</v>
      </c>
      <c r="Y58" s="78" t="s">
        <v>790</v>
      </c>
      <c r="Z58" s="78" t="s">
        <v>884</v>
      </c>
      <c r="AA58" s="78" t="s">
        <v>940</v>
      </c>
      <c r="AB58" s="84" t="s">
        <v>1760</v>
      </c>
      <c r="AC58" s="84" t="s">
        <v>1760</v>
      </c>
      <c r="AD58" s="84"/>
      <c r="AE58" s="84" t="s">
        <v>465</v>
      </c>
      <c r="AF58" s="84" t="s">
        <v>4493</v>
      </c>
      <c r="AG58" s="121">
        <v>0</v>
      </c>
      <c r="AH58" s="124">
        <v>0</v>
      </c>
      <c r="AI58" s="121">
        <v>1</v>
      </c>
      <c r="AJ58" s="124">
        <v>20</v>
      </c>
      <c r="AK58" s="121">
        <v>0</v>
      </c>
      <c r="AL58" s="124">
        <v>0</v>
      </c>
      <c r="AM58" s="121">
        <v>4</v>
      </c>
      <c r="AN58" s="124">
        <v>80</v>
      </c>
      <c r="AO58" s="121">
        <v>5</v>
      </c>
    </row>
    <row r="59" spans="1:41" ht="15">
      <c r="A59" s="87" t="s">
        <v>4028</v>
      </c>
      <c r="B59" s="65" t="s">
        <v>4050</v>
      </c>
      <c r="C59" s="65" t="s">
        <v>57</v>
      </c>
      <c r="D59" s="110"/>
      <c r="E59" s="109"/>
      <c r="F59" s="111" t="s">
        <v>5458</v>
      </c>
      <c r="G59" s="112"/>
      <c r="H59" s="112"/>
      <c r="I59" s="113">
        <v>59</v>
      </c>
      <c r="J59" s="114"/>
      <c r="K59" s="48">
        <v>2</v>
      </c>
      <c r="L59" s="48">
        <v>2</v>
      </c>
      <c r="M59" s="48">
        <v>0</v>
      </c>
      <c r="N59" s="48">
        <v>2</v>
      </c>
      <c r="O59" s="48">
        <v>1</v>
      </c>
      <c r="P59" s="49">
        <v>0</v>
      </c>
      <c r="Q59" s="49">
        <v>0</v>
      </c>
      <c r="R59" s="48">
        <v>1</v>
      </c>
      <c r="S59" s="48">
        <v>0</v>
      </c>
      <c r="T59" s="48">
        <v>2</v>
      </c>
      <c r="U59" s="48">
        <v>2</v>
      </c>
      <c r="V59" s="48">
        <v>1</v>
      </c>
      <c r="W59" s="49">
        <v>0.5</v>
      </c>
      <c r="X59" s="49">
        <v>0.5</v>
      </c>
      <c r="Y59" s="78"/>
      <c r="Z59" s="78"/>
      <c r="AA59" s="78"/>
      <c r="AB59" s="84" t="s">
        <v>4252</v>
      </c>
      <c r="AC59" s="84" t="s">
        <v>4369</v>
      </c>
      <c r="AD59" s="84"/>
      <c r="AE59" s="84" t="s">
        <v>286</v>
      </c>
      <c r="AF59" s="84" t="s">
        <v>4494</v>
      </c>
      <c r="AG59" s="121">
        <v>3</v>
      </c>
      <c r="AH59" s="124">
        <v>4.477611940298507</v>
      </c>
      <c r="AI59" s="121">
        <v>6</v>
      </c>
      <c r="AJ59" s="124">
        <v>8.955223880597014</v>
      </c>
      <c r="AK59" s="121">
        <v>0</v>
      </c>
      <c r="AL59" s="124">
        <v>0</v>
      </c>
      <c r="AM59" s="121">
        <v>58</v>
      </c>
      <c r="AN59" s="124">
        <v>86.56716417910448</v>
      </c>
      <c r="AO59" s="121">
        <v>67</v>
      </c>
    </row>
    <row r="60" spans="1:41" ht="15">
      <c r="A60" s="87" t="s">
        <v>4029</v>
      </c>
      <c r="B60" s="65" t="s">
        <v>4051</v>
      </c>
      <c r="C60" s="65" t="s">
        <v>57</v>
      </c>
      <c r="D60" s="110"/>
      <c r="E60" s="109"/>
      <c r="F60" s="111" t="s">
        <v>4029</v>
      </c>
      <c r="G60" s="112"/>
      <c r="H60" s="112"/>
      <c r="I60" s="113">
        <v>60</v>
      </c>
      <c r="J60" s="114"/>
      <c r="K60" s="48">
        <v>2</v>
      </c>
      <c r="L60" s="48">
        <v>1</v>
      </c>
      <c r="M60" s="48">
        <v>0</v>
      </c>
      <c r="N60" s="48">
        <v>1</v>
      </c>
      <c r="O60" s="48">
        <v>0</v>
      </c>
      <c r="P60" s="49">
        <v>0</v>
      </c>
      <c r="Q60" s="49">
        <v>0</v>
      </c>
      <c r="R60" s="48">
        <v>1</v>
      </c>
      <c r="S60" s="48">
        <v>0</v>
      </c>
      <c r="T60" s="48">
        <v>2</v>
      </c>
      <c r="U60" s="48">
        <v>1</v>
      </c>
      <c r="V60" s="48">
        <v>1</v>
      </c>
      <c r="W60" s="49">
        <v>0.5</v>
      </c>
      <c r="X60" s="49">
        <v>0.5</v>
      </c>
      <c r="Y60" s="78" t="s">
        <v>789</v>
      </c>
      <c r="Z60" s="78" t="s">
        <v>883</v>
      </c>
      <c r="AA60" s="78"/>
      <c r="AB60" s="84" t="s">
        <v>1760</v>
      </c>
      <c r="AC60" s="84" t="s">
        <v>1760</v>
      </c>
      <c r="AD60" s="84" t="s">
        <v>464</v>
      </c>
      <c r="AE60" s="84"/>
      <c r="AF60" s="84" t="s">
        <v>4495</v>
      </c>
      <c r="AG60" s="121">
        <v>0</v>
      </c>
      <c r="AH60" s="124">
        <v>0</v>
      </c>
      <c r="AI60" s="121">
        <v>0</v>
      </c>
      <c r="AJ60" s="124">
        <v>0</v>
      </c>
      <c r="AK60" s="121">
        <v>0</v>
      </c>
      <c r="AL60" s="124">
        <v>0</v>
      </c>
      <c r="AM60" s="121">
        <v>16</v>
      </c>
      <c r="AN60" s="124">
        <v>100</v>
      </c>
      <c r="AO60" s="121">
        <v>16</v>
      </c>
    </row>
    <row r="61" spans="1:41" ht="15">
      <c r="A61" s="87" t="s">
        <v>4030</v>
      </c>
      <c r="B61" s="65" t="s">
        <v>4052</v>
      </c>
      <c r="C61" s="65" t="s">
        <v>57</v>
      </c>
      <c r="D61" s="110"/>
      <c r="E61" s="109"/>
      <c r="F61" s="111" t="s">
        <v>5459</v>
      </c>
      <c r="G61" s="112"/>
      <c r="H61" s="112"/>
      <c r="I61" s="113">
        <v>61</v>
      </c>
      <c r="J61" s="114"/>
      <c r="K61" s="48">
        <v>2</v>
      </c>
      <c r="L61" s="48">
        <v>1</v>
      </c>
      <c r="M61" s="48">
        <v>0</v>
      </c>
      <c r="N61" s="48">
        <v>1</v>
      </c>
      <c r="O61" s="48">
        <v>0</v>
      </c>
      <c r="P61" s="49">
        <v>0</v>
      </c>
      <c r="Q61" s="49">
        <v>0</v>
      </c>
      <c r="R61" s="48">
        <v>1</v>
      </c>
      <c r="S61" s="48">
        <v>0</v>
      </c>
      <c r="T61" s="48">
        <v>2</v>
      </c>
      <c r="U61" s="48">
        <v>1</v>
      </c>
      <c r="V61" s="48">
        <v>1</v>
      </c>
      <c r="W61" s="49">
        <v>0.5</v>
      </c>
      <c r="X61" s="49">
        <v>0.5</v>
      </c>
      <c r="Y61" s="78"/>
      <c r="Z61" s="78"/>
      <c r="AA61" s="78"/>
      <c r="AB61" s="84" t="s">
        <v>4116</v>
      </c>
      <c r="AC61" s="84" t="s">
        <v>1760</v>
      </c>
      <c r="AD61" s="84" t="s">
        <v>463</v>
      </c>
      <c r="AE61" s="84"/>
      <c r="AF61" s="84" t="s">
        <v>4496</v>
      </c>
      <c r="AG61" s="121">
        <v>0</v>
      </c>
      <c r="AH61" s="124">
        <v>0</v>
      </c>
      <c r="AI61" s="121">
        <v>2</v>
      </c>
      <c r="AJ61" s="124">
        <v>6.25</v>
      </c>
      <c r="AK61" s="121">
        <v>0</v>
      </c>
      <c r="AL61" s="124">
        <v>0</v>
      </c>
      <c r="AM61" s="121">
        <v>30</v>
      </c>
      <c r="AN61" s="124">
        <v>93.75</v>
      </c>
      <c r="AO61" s="121">
        <v>32</v>
      </c>
    </row>
    <row r="62" spans="1:41" ht="15">
      <c r="A62" s="87" t="s">
        <v>4031</v>
      </c>
      <c r="B62" s="65" t="s">
        <v>4053</v>
      </c>
      <c r="C62" s="65" t="s">
        <v>57</v>
      </c>
      <c r="D62" s="110"/>
      <c r="E62" s="109"/>
      <c r="F62" s="111" t="s">
        <v>4031</v>
      </c>
      <c r="G62" s="112"/>
      <c r="H62" s="112"/>
      <c r="I62" s="113">
        <v>62</v>
      </c>
      <c r="J62" s="114"/>
      <c r="K62" s="48">
        <v>2</v>
      </c>
      <c r="L62" s="48">
        <v>1</v>
      </c>
      <c r="M62" s="48">
        <v>0</v>
      </c>
      <c r="N62" s="48">
        <v>1</v>
      </c>
      <c r="O62" s="48">
        <v>0</v>
      </c>
      <c r="P62" s="49">
        <v>0</v>
      </c>
      <c r="Q62" s="49">
        <v>0</v>
      </c>
      <c r="R62" s="48">
        <v>1</v>
      </c>
      <c r="S62" s="48">
        <v>0</v>
      </c>
      <c r="T62" s="48">
        <v>2</v>
      </c>
      <c r="U62" s="48">
        <v>1</v>
      </c>
      <c r="V62" s="48">
        <v>1</v>
      </c>
      <c r="W62" s="49">
        <v>0.5</v>
      </c>
      <c r="X62" s="49">
        <v>0.5</v>
      </c>
      <c r="Y62" s="78" t="s">
        <v>787</v>
      </c>
      <c r="Z62" s="78" t="s">
        <v>881</v>
      </c>
      <c r="AA62" s="78"/>
      <c r="AB62" s="84" t="s">
        <v>1760</v>
      </c>
      <c r="AC62" s="84" t="s">
        <v>1760</v>
      </c>
      <c r="AD62" s="84"/>
      <c r="AE62" s="84" t="s">
        <v>462</v>
      </c>
      <c r="AF62" s="84" t="s">
        <v>4497</v>
      </c>
      <c r="AG62" s="121">
        <v>0</v>
      </c>
      <c r="AH62" s="124">
        <v>0</v>
      </c>
      <c r="AI62" s="121">
        <v>2</v>
      </c>
      <c r="AJ62" s="124">
        <v>40</v>
      </c>
      <c r="AK62" s="121">
        <v>0</v>
      </c>
      <c r="AL62" s="124">
        <v>0</v>
      </c>
      <c r="AM62" s="121">
        <v>3</v>
      </c>
      <c r="AN62" s="124">
        <v>60</v>
      </c>
      <c r="AO62" s="121">
        <v>5</v>
      </c>
    </row>
    <row r="63" spans="1:41" ht="15">
      <c r="A63" s="87" t="s">
        <v>4032</v>
      </c>
      <c r="B63" s="65" t="s">
        <v>4042</v>
      </c>
      <c r="C63" s="65" t="s">
        <v>55</v>
      </c>
      <c r="D63" s="110"/>
      <c r="E63" s="109"/>
      <c r="F63" s="111" t="s">
        <v>5460</v>
      </c>
      <c r="G63" s="112"/>
      <c r="H63" s="112"/>
      <c r="I63" s="113">
        <v>63</v>
      </c>
      <c r="J63" s="114"/>
      <c r="K63" s="48">
        <v>2</v>
      </c>
      <c r="L63" s="48">
        <v>1</v>
      </c>
      <c r="M63" s="48">
        <v>0</v>
      </c>
      <c r="N63" s="48">
        <v>1</v>
      </c>
      <c r="O63" s="48">
        <v>0</v>
      </c>
      <c r="P63" s="49">
        <v>0</v>
      </c>
      <c r="Q63" s="49">
        <v>0</v>
      </c>
      <c r="R63" s="48">
        <v>1</v>
      </c>
      <c r="S63" s="48">
        <v>0</v>
      </c>
      <c r="T63" s="48">
        <v>2</v>
      </c>
      <c r="U63" s="48">
        <v>1</v>
      </c>
      <c r="V63" s="48">
        <v>1</v>
      </c>
      <c r="W63" s="49">
        <v>0.5</v>
      </c>
      <c r="X63" s="49">
        <v>0.5</v>
      </c>
      <c r="Y63" s="78" t="s">
        <v>784</v>
      </c>
      <c r="Z63" s="78" t="s">
        <v>879</v>
      </c>
      <c r="AA63" s="78" t="s">
        <v>4139</v>
      </c>
      <c r="AB63" s="84" t="s">
        <v>4253</v>
      </c>
      <c r="AC63" s="84" t="s">
        <v>1760</v>
      </c>
      <c r="AD63" s="84"/>
      <c r="AE63" s="84" t="s">
        <v>456</v>
      </c>
      <c r="AF63" s="84" t="s">
        <v>4498</v>
      </c>
      <c r="AG63" s="121">
        <v>1</v>
      </c>
      <c r="AH63" s="124">
        <v>2.6315789473684212</v>
      </c>
      <c r="AI63" s="121">
        <v>1</v>
      </c>
      <c r="AJ63" s="124">
        <v>2.6315789473684212</v>
      </c>
      <c r="AK63" s="121">
        <v>0</v>
      </c>
      <c r="AL63" s="124">
        <v>0</v>
      </c>
      <c r="AM63" s="121">
        <v>36</v>
      </c>
      <c r="AN63" s="124">
        <v>94.73684210526316</v>
      </c>
      <c r="AO63" s="121">
        <v>38</v>
      </c>
    </row>
    <row r="64" spans="1:41" ht="15">
      <c r="A64" s="87" t="s">
        <v>4033</v>
      </c>
      <c r="B64" s="65" t="s">
        <v>4043</v>
      </c>
      <c r="C64" s="65" t="s">
        <v>55</v>
      </c>
      <c r="D64" s="110"/>
      <c r="E64" s="109"/>
      <c r="F64" s="111" t="s">
        <v>5461</v>
      </c>
      <c r="G64" s="112"/>
      <c r="H64" s="112"/>
      <c r="I64" s="113">
        <v>64</v>
      </c>
      <c r="J64" s="114"/>
      <c r="K64" s="48">
        <v>2</v>
      </c>
      <c r="L64" s="48">
        <v>2</v>
      </c>
      <c r="M64" s="48">
        <v>0</v>
      </c>
      <c r="N64" s="48">
        <v>2</v>
      </c>
      <c r="O64" s="48">
        <v>1</v>
      </c>
      <c r="P64" s="49">
        <v>0</v>
      </c>
      <c r="Q64" s="49">
        <v>0</v>
      </c>
      <c r="R64" s="48">
        <v>1</v>
      </c>
      <c r="S64" s="48">
        <v>0</v>
      </c>
      <c r="T64" s="48">
        <v>2</v>
      </c>
      <c r="U64" s="48">
        <v>2</v>
      </c>
      <c r="V64" s="48">
        <v>1</v>
      </c>
      <c r="W64" s="49">
        <v>0.5</v>
      </c>
      <c r="X64" s="49">
        <v>0.5</v>
      </c>
      <c r="Y64" s="78" t="s">
        <v>781</v>
      </c>
      <c r="Z64" s="78" t="s">
        <v>856</v>
      </c>
      <c r="AA64" s="78" t="s">
        <v>935</v>
      </c>
      <c r="AB64" s="84" t="s">
        <v>4254</v>
      </c>
      <c r="AC64" s="84" t="s">
        <v>4370</v>
      </c>
      <c r="AD64" s="84"/>
      <c r="AE64" s="84" t="s">
        <v>270</v>
      </c>
      <c r="AF64" s="84" t="s">
        <v>4499</v>
      </c>
      <c r="AG64" s="121">
        <v>1</v>
      </c>
      <c r="AH64" s="124">
        <v>1.3333333333333333</v>
      </c>
      <c r="AI64" s="121">
        <v>3</v>
      </c>
      <c r="AJ64" s="124">
        <v>4</v>
      </c>
      <c r="AK64" s="121">
        <v>0</v>
      </c>
      <c r="AL64" s="124">
        <v>0</v>
      </c>
      <c r="AM64" s="121">
        <v>71</v>
      </c>
      <c r="AN64" s="124">
        <v>94.66666666666667</v>
      </c>
      <c r="AO64" s="121">
        <v>75</v>
      </c>
    </row>
    <row r="65" spans="1:41" ht="15">
      <c r="A65" s="87" t="s">
        <v>4034</v>
      </c>
      <c r="B65" s="65" t="s">
        <v>4044</v>
      </c>
      <c r="C65" s="65" t="s">
        <v>55</v>
      </c>
      <c r="D65" s="110"/>
      <c r="E65" s="109"/>
      <c r="F65" s="111" t="s">
        <v>5462</v>
      </c>
      <c r="G65" s="112"/>
      <c r="H65" s="112"/>
      <c r="I65" s="113">
        <v>65</v>
      </c>
      <c r="J65" s="114"/>
      <c r="K65" s="48">
        <v>2</v>
      </c>
      <c r="L65" s="48">
        <v>2</v>
      </c>
      <c r="M65" s="48">
        <v>0</v>
      </c>
      <c r="N65" s="48">
        <v>2</v>
      </c>
      <c r="O65" s="48">
        <v>1</v>
      </c>
      <c r="P65" s="49">
        <v>0</v>
      </c>
      <c r="Q65" s="49">
        <v>0</v>
      </c>
      <c r="R65" s="48">
        <v>1</v>
      </c>
      <c r="S65" s="48">
        <v>0</v>
      </c>
      <c r="T65" s="48">
        <v>2</v>
      </c>
      <c r="U65" s="48">
        <v>2</v>
      </c>
      <c r="V65" s="48">
        <v>1</v>
      </c>
      <c r="W65" s="49">
        <v>0.5</v>
      </c>
      <c r="X65" s="49">
        <v>0.5</v>
      </c>
      <c r="Y65" s="78" t="s">
        <v>777</v>
      </c>
      <c r="Z65" s="78" t="s">
        <v>873</v>
      </c>
      <c r="AA65" s="78" t="s">
        <v>933</v>
      </c>
      <c r="AB65" s="84" t="s">
        <v>4255</v>
      </c>
      <c r="AC65" s="84" t="s">
        <v>4371</v>
      </c>
      <c r="AD65" s="84"/>
      <c r="AE65" s="84" t="s">
        <v>265</v>
      </c>
      <c r="AF65" s="84" t="s">
        <v>4500</v>
      </c>
      <c r="AG65" s="121">
        <v>0</v>
      </c>
      <c r="AH65" s="124">
        <v>0</v>
      </c>
      <c r="AI65" s="121">
        <v>2</v>
      </c>
      <c r="AJ65" s="124">
        <v>9.090909090909092</v>
      </c>
      <c r="AK65" s="121">
        <v>0</v>
      </c>
      <c r="AL65" s="124">
        <v>0</v>
      </c>
      <c r="AM65" s="121">
        <v>20</v>
      </c>
      <c r="AN65" s="124">
        <v>90.9090909090909</v>
      </c>
      <c r="AO65" s="121">
        <v>22</v>
      </c>
    </row>
    <row r="66" spans="1:41" ht="15">
      <c r="A66" s="87" t="s">
        <v>4035</v>
      </c>
      <c r="B66" s="65" t="s">
        <v>4045</v>
      </c>
      <c r="C66" s="65" t="s">
        <v>55</v>
      </c>
      <c r="D66" s="110"/>
      <c r="E66" s="109"/>
      <c r="F66" s="111" t="s">
        <v>5463</v>
      </c>
      <c r="G66" s="112"/>
      <c r="H66" s="112"/>
      <c r="I66" s="113">
        <v>66</v>
      </c>
      <c r="J66" s="114"/>
      <c r="K66" s="48">
        <v>2</v>
      </c>
      <c r="L66" s="48">
        <v>2</v>
      </c>
      <c r="M66" s="48">
        <v>0</v>
      </c>
      <c r="N66" s="48">
        <v>2</v>
      </c>
      <c r="O66" s="48">
        <v>1</v>
      </c>
      <c r="P66" s="49">
        <v>0</v>
      </c>
      <c r="Q66" s="49">
        <v>0</v>
      </c>
      <c r="R66" s="48">
        <v>1</v>
      </c>
      <c r="S66" s="48">
        <v>0</v>
      </c>
      <c r="T66" s="48">
        <v>2</v>
      </c>
      <c r="U66" s="48">
        <v>2</v>
      </c>
      <c r="V66" s="48">
        <v>1</v>
      </c>
      <c r="W66" s="49">
        <v>0.5</v>
      </c>
      <c r="X66" s="49">
        <v>0.5</v>
      </c>
      <c r="Y66" s="78" t="s">
        <v>769</v>
      </c>
      <c r="Z66" s="78" t="s">
        <v>865</v>
      </c>
      <c r="AA66" s="78" t="s">
        <v>930</v>
      </c>
      <c r="AB66" s="84" t="s">
        <v>4256</v>
      </c>
      <c r="AC66" s="84" t="s">
        <v>4372</v>
      </c>
      <c r="AD66" s="84"/>
      <c r="AE66" s="84" t="s">
        <v>248</v>
      </c>
      <c r="AF66" s="84" t="s">
        <v>4501</v>
      </c>
      <c r="AG66" s="121">
        <v>1</v>
      </c>
      <c r="AH66" s="124">
        <v>1.5873015873015872</v>
      </c>
      <c r="AI66" s="121">
        <v>3</v>
      </c>
      <c r="AJ66" s="124">
        <v>4.761904761904762</v>
      </c>
      <c r="AK66" s="121">
        <v>0</v>
      </c>
      <c r="AL66" s="124">
        <v>0</v>
      </c>
      <c r="AM66" s="121">
        <v>59</v>
      </c>
      <c r="AN66" s="124">
        <v>93.65079365079364</v>
      </c>
      <c r="AO66" s="121">
        <v>63</v>
      </c>
    </row>
    <row r="67" spans="1:41" ht="15">
      <c r="A67" s="87" t="s">
        <v>4036</v>
      </c>
      <c r="B67" s="65" t="s">
        <v>4046</v>
      </c>
      <c r="C67" s="65" t="s">
        <v>55</v>
      </c>
      <c r="D67" s="110"/>
      <c r="E67" s="109"/>
      <c r="F67" s="111" t="s">
        <v>4036</v>
      </c>
      <c r="G67" s="112"/>
      <c r="H67" s="112"/>
      <c r="I67" s="113">
        <v>67</v>
      </c>
      <c r="J67" s="114"/>
      <c r="K67" s="48">
        <v>2</v>
      </c>
      <c r="L67" s="48">
        <v>1</v>
      </c>
      <c r="M67" s="48">
        <v>0</v>
      </c>
      <c r="N67" s="48">
        <v>1</v>
      </c>
      <c r="O67" s="48">
        <v>0</v>
      </c>
      <c r="P67" s="49">
        <v>0</v>
      </c>
      <c r="Q67" s="49">
        <v>0</v>
      </c>
      <c r="R67" s="48">
        <v>1</v>
      </c>
      <c r="S67" s="48">
        <v>0</v>
      </c>
      <c r="T67" s="48">
        <v>2</v>
      </c>
      <c r="U67" s="48">
        <v>1</v>
      </c>
      <c r="V67" s="48">
        <v>1</v>
      </c>
      <c r="W67" s="49">
        <v>0.5</v>
      </c>
      <c r="X67" s="49">
        <v>0.5</v>
      </c>
      <c r="Y67" s="78" t="s">
        <v>768</v>
      </c>
      <c r="Z67" s="78" t="s">
        <v>864</v>
      </c>
      <c r="AA67" s="78" t="s">
        <v>929</v>
      </c>
      <c r="AB67" s="84" t="s">
        <v>1760</v>
      </c>
      <c r="AC67" s="84" t="s">
        <v>1760</v>
      </c>
      <c r="AD67" s="84"/>
      <c r="AE67" s="84" t="s">
        <v>448</v>
      </c>
      <c r="AF67" s="84" t="s">
        <v>4502</v>
      </c>
      <c r="AG67" s="121">
        <v>2</v>
      </c>
      <c r="AH67" s="124">
        <v>10.526315789473685</v>
      </c>
      <c r="AI67" s="121">
        <v>1</v>
      </c>
      <c r="AJ67" s="124">
        <v>5.2631578947368425</v>
      </c>
      <c r="AK67" s="121">
        <v>0</v>
      </c>
      <c r="AL67" s="124">
        <v>0</v>
      </c>
      <c r="AM67" s="121">
        <v>16</v>
      </c>
      <c r="AN67" s="124">
        <v>84.21052631578948</v>
      </c>
      <c r="AO67" s="121">
        <v>19</v>
      </c>
    </row>
    <row r="68" spans="1:41" ht="15">
      <c r="A68" s="87" t="s">
        <v>4037</v>
      </c>
      <c r="B68" s="65" t="s">
        <v>4047</v>
      </c>
      <c r="C68" s="65" t="s">
        <v>55</v>
      </c>
      <c r="D68" s="110"/>
      <c r="E68" s="109"/>
      <c r="F68" s="111" t="s">
        <v>5464</v>
      </c>
      <c r="G68" s="112"/>
      <c r="H68" s="112"/>
      <c r="I68" s="113">
        <v>68</v>
      </c>
      <c r="J68" s="114"/>
      <c r="K68" s="48">
        <v>2</v>
      </c>
      <c r="L68" s="48">
        <v>2</v>
      </c>
      <c r="M68" s="48">
        <v>0</v>
      </c>
      <c r="N68" s="48">
        <v>2</v>
      </c>
      <c r="O68" s="48">
        <v>1</v>
      </c>
      <c r="P68" s="49">
        <v>0</v>
      </c>
      <c r="Q68" s="49">
        <v>0</v>
      </c>
      <c r="R68" s="48">
        <v>1</v>
      </c>
      <c r="S68" s="48">
        <v>0</v>
      </c>
      <c r="T68" s="48">
        <v>2</v>
      </c>
      <c r="U68" s="48">
        <v>2</v>
      </c>
      <c r="V68" s="48">
        <v>1</v>
      </c>
      <c r="W68" s="49">
        <v>0.5</v>
      </c>
      <c r="X68" s="49">
        <v>0.5</v>
      </c>
      <c r="Y68" s="78" t="s">
        <v>765</v>
      </c>
      <c r="Z68" s="78" t="s">
        <v>856</v>
      </c>
      <c r="AA68" s="78" t="s">
        <v>927</v>
      </c>
      <c r="AB68" s="84" t="s">
        <v>4257</v>
      </c>
      <c r="AC68" s="84" t="s">
        <v>4373</v>
      </c>
      <c r="AD68" s="84"/>
      <c r="AE68" s="84" t="s">
        <v>242</v>
      </c>
      <c r="AF68" s="84" t="s">
        <v>4503</v>
      </c>
      <c r="AG68" s="121">
        <v>2</v>
      </c>
      <c r="AH68" s="124">
        <v>4.878048780487805</v>
      </c>
      <c r="AI68" s="121">
        <v>3</v>
      </c>
      <c r="AJ68" s="124">
        <v>7.317073170731708</v>
      </c>
      <c r="AK68" s="121">
        <v>0</v>
      </c>
      <c r="AL68" s="124">
        <v>0</v>
      </c>
      <c r="AM68" s="121">
        <v>36</v>
      </c>
      <c r="AN68" s="124">
        <v>87.8048780487805</v>
      </c>
      <c r="AO68" s="121">
        <v>41</v>
      </c>
    </row>
    <row r="69" spans="1:41" ht="15">
      <c r="A69" s="87" t="s">
        <v>4038</v>
      </c>
      <c r="B69" s="65" t="s">
        <v>4048</v>
      </c>
      <c r="C69" s="65" t="s">
        <v>55</v>
      </c>
      <c r="D69" s="110"/>
      <c r="E69" s="109"/>
      <c r="F69" s="111" t="s">
        <v>5465</v>
      </c>
      <c r="G69" s="112"/>
      <c r="H69" s="112"/>
      <c r="I69" s="113">
        <v>69</v>
      </c>
      <c r="J69" s="114"/>
      <c r="K69" s="48">
        <v>2</v>
      </c>
      <c r="L69" s="48">
        <v>2</v>
      </c>
      <c r="M69" s="48">
        <v>0</v>
      </c>
      <c r="N69" s="48">
        <v>2</v>
      </c>
      <c r="O69" s="48">
        <v>1</v>
      </c>
      <c r="P69" s="49">
        <v>0</v>
      </c>
      <c r="Q69" s="49">
        <v>0</v>
      </c>
      <c r="R69" s="48">
        <v>1</v>
      </c>
      <c r="S69" s="48">
        <v>0</v>
      </c>
      <c r="T69" s="48">
        <v>2</v>
      </c>
      <c r="U69" s="48">
        <v>2</v>
      </c>
      <c r="V69" s="48">
        <v>1</v>
      </c>
      <c r="W69" s="49">
        <v>0.5</v>
      </c>
      <c r="X69" s="49">
        <v>0.5</v>
      </c>
      <c r="Y69" s="78"/>
      <c r="Z69" s="78"/>
      <c r="AA69" s="78" t="s">
        <v>925</v>
      </c>
      <c r="AB69" s="84" t="s">
        <v>4258</v>
      </c>
      <c r="AC69" s="84" t="s">
        <v>4374</v>
      </c>
      <c r="AD69" s="84"/>
      <c r="AE69" s="84" t="s">
        <v>233</v>
      </c>
      <c r="AF69" s="84" t="s">
        <v>4504</v>
      </c>
      <c r="AG69" s="121">
        <v>2</v>
      </c>
      <c r="AH69" s="124">
        <v>3.076923076923077</v>
      </c>
      <c r="AI69" s="121">
        <v>2</v>
      </c>
      <c r="AJ69" s="124">
        <v>3.076923076923077</v>
      </c>
      <c r="AK69" s="121">
        <v>0</v>
      </c>
      <c r="AL69" s="124">
        <v>0</v>
      </c>
      <c r="AM69" s="121">
        <v>61</v>
      </c>
      <c r="AN69" s="124">
        <v>93.84615384615384</v>
      </c>
      <c r="AO69" s="121">
        <v>65</v>
      </c>
    </row>
    <row r="70" spans="1:41" ht="15">
      <c r="A70" s="87" t="s">
        <v>4039</v>
      </c>
      <c r="B70" s="65" t="s">
        <v>4049</v>
      </c>
      <c r="C70" s="65" t="s">
        <v>55</v>
      </c>
      <c r="D70" s="110"/>
      <c r="E70" s="109"/>
      <c r="F70" s="111" t="s">
        <v>5466</v>
      </c>
      <c r="G70" s="112"/>
      <c r="H70" s="112"/>
      <c r="I70" s="113">
        <v>70</v>
      </c>
      <c r="J70" s="114"/>
      <c r="K70" s="48">
        <v>2</v>
      </c>
      <c r="L70" s="48">
        <v>1</v>
      </c>
      <c r="M70" s="48">
        <v>0</v>
      </c>
      <c r="N70" s="48">
        <v>1</v>
      </c>
      <c r="O70" s="48">
        <v>0</v>
      </c>
      <c r="P70" s="49">
        <v>0</v>
      </c>
      <c r="Q70" s="49">
        <v>0</v>
      </c>
      <c r="R70" s="48">
        <v>1</v>
      </c>
      <c r="S70" s="48">
        <v>0</v>
      </c>
      <c r="T70" s="48">
        <v>2</v>
      </c>
      <c r="U70" s="48">
        <v>1</v>
      </c>
      <c r="V70" s="48">
        <v>1</v>
      </c>
      <c r="W70" s="49">
        <v>0.5</v>
      </c>
      <c r="X70" s="49">
        <v>0.5</v>
      </c>
      <c r="Y70" s="78"/>
      <c r="Z70" s="78"/>
      <c r="AA70" s="78"/>
      <c r="AB70" s="84" t="s">
        <v>4259</v>
      </c>
      <c r="AC70" s="84" t="s">
        <v>1760</v>
      </c>
      <c r="AD70" s="84" t="s">
        <v>442</v>
      </c>
      <c r="AE70" s="84"/>
      <c r="AF70" s="84" t="s">
        <v>4505</v>
      </c>
      <c r="AG70" s="121">
        <v>0</v>
      </c>
      <c r="AH70" s="124">
        <v>0</v>
      </c>
      <c r="AI70" s="121">
        <v>4</v>
      </c>
      <c r="AJ70" s="124">
        <v>9.090909090909092</v>
      </c>
      <c r="AK70" s="121">
        <v>0</v>
      </c>
      <c r="AL70" s="124">
        <v>0</v>
      </c>
      <c r="AM70" s="121">
        <v>40</v>
      </c>
      <c r="AN70" s="124">
        <v>90.9090909090909</v>
      </c>
      <c r="AO70" s="121">
        <v>44</v>
      </c>
    </row>
    <row r="71" spans="1:41" ht="15">
      <c r="A71" s="87" t="s">
        <v>4040</v>
      </c>
      <c r="B71" s="65" t="s">
        <v>4050</v>
      </c>
      <c r="C71" s="65" t="s">
        <v>55</v>
      </c>
      <c r="D71" s="110"/>
      <c r="E71" s="109"/>
      <c r="F71" s="111" t="s">
        <v>5467</v>
      </c>
      <c r="G71" s="112"/>
      <c r="H71" s="112"/>
      <c r="I71" s="113">
        <v>71</v>
      </c>
      <c r="J71" s="114"/>
      <c r="K71" s="48">
        <v>2</v>
      </c>
      <c r="L71" s="48">
        <v>2</v>
      </c>
      <c r="M71" s="48">
        <v>0</v>
      </c>
      <c r="N71" s="48">
        <v>2</v>
      </c>
      <c r="O71" s="48">
        <v>1</v>
      </c>
      <c r="P71" s="49">
        <v>0</v>
      </c>
      <c r="Q71" s="49">
        <v>0</v>
      </c>
      <c r="R71" s="48">
        <v>1</v>
      </c>
      <c r="S71" s="48">
        <v>0</v>
      </c>
      <c r="T71" s="48">
        <v>2</v>
      </c>
      <c r="U71" s="48">
        <v>2</v>
      </c>
      <c r="V71" s="48">
        <v>1</v>
      </c>
      <c r="W71" s="49">
        <v>0.5</v>
      </c>
      <c r="X71" s="49">
        <v>0.5</v>
      </c>
      <c r="Y71" s="78" t="s">
        <v>757</v>
      </c>
      <c r="Z71" s="78" t="s">
        <v>856</v>
      </c>
      <c r="AA71" s="78" t="s">
        <v>924</v>
      </c>
      <c r="AB71" s="84" t="s">
        <v>4260</v>
      </c>
      <c r="AC71" s="84" t="s">
        <v>4375</v>
      </c>
      <c r="AD71" s="84"/>
      <c r="AE71" s="84" t="s">
        <v>223</v>
      </c>
      <c r="AF71" s="84" t="s">
        <v>4506</v>
      </c>
      <c r="AG71" s="121">
        <v>0</v>
      </c>
      <c r="AH71" s="124">
        <v>0</v>
      </c>
      <c r="AI71" s="121">
        <v>4</v>
      </c>
      <c r="AJ71" s="124">
        <v>5.797101449275362</v>
      </c>
      <c r="AK71" s="121">
        <v>0</v>
      </c>
      <c r="AL71" s="124">
        <v>0</v>
      </c>
      <c r="AM71" s="121">
        <v>65</v>
      </c>
      <c r="AN71" s="124">
        <v>94.20289855072464</v>
      </c>
      <c r="AO71" s="121">
        <v>69</v>
      </c>
    </row>
    <row r="72" spans="1:41" ht="15">
      <c r="A72" s="87" t="s">
        <v>4041</v>
      </c>
      <c r="B72" s="65" t="s">
        <v>4051</v>
      </c>
      <c r="C72" s="65" t="s">
        <v>55</v>
      </c>
      <c r="D72" s="110"/>
      <c r="E72" s="109"/>
      <c r="F72" s="111" t="s">
        <v>5468</v>
      </c>
      <c r="G72" s="112"/>
      <c r="H72" s="112"/>
      <c r="I72" s="113">
        <v>72</v>
      </c>
      <c r="J72" s="114"/>
      <c r="K72" s="48">
        <v>2</v>
      </c>
      <c r="L72" s="48">
        <v>2</v>
      </c>
      <c r="M72" s="48">
        <v>0</v>
      </c>
      <c r="N72" s="48">
        <v>2</v>
      </c>
      <c r="O72" s="48">
        <v>1</v>
      </c>
      <c r="P72" s="49">
        <v>0</v>
      </c>
      <c r="Q72" s="49">
        <v>0</v>
      </c>
      <c r="R72" s="48">
        <v>1</v>
      </c>
      <c r="S72" s="48">
        <v>0</v>
      </c>
      <c r="T72" s="48">
        <v>2</v>
      </c>
      <c r="U72" s="48">
        <v>2</v>
      </c>
      <c r="V72" s="48">
        <v>1</v>
      </c>
      <c r="W72" s="49">
        <v>0.5</v>
      </c>
      <c r="X72" s="49">
        <v>0.5</v>
      </c>
      <c r="Y72" s="78" t="s">
        <v>755</v>
      </c>
      <c r="Z72" s="78" t="s">
        <v>854</v>
      </c>
      <c r="AA72" s="78" t="s">
        <v>4140</v>
      </c>
      <c r="AB72" s="84" t="s">
        <v>4261</v>
      </c>
      <c r="AC72" s="84" t="s">
        <v>4376</v>
      </c>
      <c r="AD72" s="84"/>
      <c r="AE72" s="84" t="s">
        <v>219</v>
      </c>
      <c r="AF72" s="84" t="s">
        <v>4507</v>
      </c>
      <c r="AG72" s="121">
        <v>1</v>
      </c>
      <c r="AH72" s="124">
        <v>1.8867924528301887</v>
      </c>
      <c r="AI72" s="121">
        <v>4</v>
      </c>
      <c r="AJ72" s="124">
        <v>7.547169811320755</v>
      </c>
      <c r="AK72" s="121">
        <v>0</v>
      </c>
      <c r="AL72" s="124">
        <v>0</v>
      </c>
      <c r="AM72" s="121">
        <v>48</v>
      </c>
      <c r="AN72" s="124">
        <v>90.56603773584905</v>
      </c>
      <c r="AO72" s="121">
        <v>53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3972</v>
      </c>
      <c r="B2" s="84" t="s">
        <v>212</v>
      </c>
      <c r="C2" s="78">
        <f>VLOOKUP(GroupVertices[[#This Row],[Vertex]],Vertices[],MATCH("ID",Vertices[[#Headers],[Vertex]:[Vertex Content Word Count]],0),FALSE)</f>
        <v>3</v>
      </c>
    </row>
    <row r="3" spans="1:3" ht="15">
      <c r="A3" s="78" t="s">
        <v>3972</v>
      </c>
      <c r="B3" s="84" t="s">
        <v>214</v>
      </c>
      <c r="C3" s="78">
        <f>VLOOKUP(GroupVertices[[#This Row],[Vertex]],Vertices[],MATCH("ID",Vertices[[#Headers],[Vertex]:[Vertex Content Word Count]],0),FALSE)</f>
        <v>6</v>
      </c>
    </row>
    <row r="4" spans="1:3" ht="15">
      <c r="A4" s="78" t="s">
        <v>3972</v>
      </c>
      <c r="B4" s="84" t="s">
        <v>215</v>
      </c>
      <c r="C4" s="78">
        <f>VLOOKUP(GroupVertices[[#This Row],[Vertex]],Vertices[],MATCH("ID",Vertices[[#Headers],[Vertex]:[Vertex Content Word Count]],0),FALSE)</f>
        <v>7</v>
      </c>
    </row>
    <row r="5" spans="1:3" ht="15">
      <c r="A5" s="78" t="s">
        <v>3972</v>
      </c>
      <c r="B5" s="84" t="s">
        <v>216</v>
      </c>
      <c r="C5" s="78">
        <f>VLOOKUP(GroupVertices[[#This Row],[Vertex]],Vertices[],MATCH("ID",Vertices[[#Headers],[Vertex]:[Vertex Content Word Count]],0),FALSE)</f>
        <v>8</v>
      </c>
    </row>
    <row r="6" spans="1:3" ht="15">
      <c r="A6" s="78" t="s">
        <v>3972</v>
      </c>
      <c r="B6" s="84" t="s">
        <v>217</v>
      </c>
      <c r="C6" s="78">
        <f>VLOOKUP(GroupVertices[[#This Row],[Vertex]],Vertices[],MATCH("ID",Vertices[[#Headers],[Vertex]:[Vertex Content Word Count]],0),FALSE)</f>
        <v>9</v>
      </c>
    </row>
    <row r="7" spans="1:3" ht="15">
      <c r="A7" s="78" t="s">
        <v>3972</v>
      </c>
      <c r="B7" s="84" t="s">
        <v>218</v>
      </c>
      <c r="C7" s="78">
        <f>VLOOKUP(GroupVertices[[#This Row],[Vertex]],Vertices[],MATCH("ID",Vertices[[#Headers],[Vertex]:[Vertex Content Word Count]],0),FALSE)</f>
        <v>10</v>
      </c>
    </row>
    <row r="8" spans="1:3" ht="15">
      <c r="A8" s="78" t="s">
        <v>3972</v>
      </c>
      <c r="B8" s="84" t="s">
        <v>225</v>
      </c>
      <c r="C8" s="78">
        <f>VLOOKUP(GroupVertices[[#This Row],[Vertex]],Vertices[],MATCH("ID",Vertices[[#Headers],[Vertex]:[Vertex Content Word Count]],0),FALSE)</f>
        <v>19</v>
      </c>
    </row>
    <row r="9" spans="1:3" ht="15">
      <c r="A9" s="78" t="s">
        <v>3972</v>
      </c>
      <c r="B9" s="84" t="s">
        <v>229</v>
      </c>
      <c r="C9" s="78">
        <f>VLOOKUP(GroupVertices[[#This Row],[Vertex]],Vertices[],MATCH("ID",Vertices[[#Headers],[Vertex]:[Vertex Content Word Count]],0),FALSE)</f>
        <v>26</v>
      </c>
    </row>
    <row r="10" spans="1:3" ht="15">
      <c r="A10" s="78" t="s">
        <v>3972</v>
      </c>
      <c r="B10" s="84" t="s">
        <v>230</v>
      </c>
      <c r="C10" s="78">
        <f>VLOOKUP(GroupVertices[[#This Row],[Vertex]],Vertices[],MATCH("ID",Vertices[[#Headers],[Vertex]:[Vertex Content Word Count]],0),FALSE)</f>
        <v>27</v>
      </c>
    </row>
    <row r="11" spans="1:3" ht="15">
      <c r="A11" s="78" t="s">
        <v>3972</v>
      </c>
      <c r="B11" s="84" t="s">
        <v>236</v>
      </c>
      <c r="C11" s="78">
        <f>VLOOKUP(GroupVertices[[#This Row],[Vertex]],Vertices[],MATCH("ID",Vertices[[#Headers],[Vertex]:[Vertex Content Word Count]],0),FALSE)</f>
        <v>39</v>
      </c>
    </row>
    <row r="12" spans="1:3" ht="15">
      <c r="A12" s="78" t="s">
        <v>3972</v>
      </c>
      <c r="B12" s="84" t="s">
        <v>237</v>
      </c>
      <c r="C12" s="78">
        <f>VLOOKUP(GroupVertices[[#This Row],[Vertex]],Vertices[],MATCH("ID",Vertices[[#Headers],[Vertex]:[Vertex Content Word Count]],0),FALSE)</f>
        <v>40</v>
      </c>
    </row>
    <row r="13" spans="1:3" ht="15">
      <c r="A13" s="78" t="s">
        <v>3972</v>
      </c>
      <c r="B13" s="84" t="s">
        <v>238</v>
      </c>
      <c r="C13" s="78">
        <f>VLOOKUP(GroupVertices[[#This Row],[Vertex]],Vertices[],MATCH("ID",Vertices[[#Headers],[Vertex]:[Vertex Content Word Count]],0),FALSE)</f>
        <v>41</v>
      </c>
    </row>
    <row r="14" spans="1:3" ht="15">
      <c r="A14" s="78" t="s">
        <v>3972</v>
      </c>
      <c r="B14" s="84" t="s">
        <v>239</v>
      </c>
      <c r="C14" s="78">
        <f>VLOOKUP(GroupVertices[[#This Row],[Vertex]],Vertices[],MATCH("ID",Vertices[[#Headers],[Vertex]:[Vertex Content Word Count]],0),FALSE)</f>
        <v>42</v>
      </c>
    </row>
    <row r="15" spans="1:3" ht="15">
      <c r="A15" s="78" t="s">
        <v>3972</v>
      </c>
      <c r="B15" s="84" t="s">
        <v>240</v>
      </c>
      <c r="C15" s="78">
        <f>VLOOKUP(GroupVertices[[#This Row],[Vertex]],Vertices[],MATCH("ID",Vertices[[#Headers],[Vertex]:[Vertex Content Word Count]],0),FALSE)</f>
        <v>43</v>
      </c>
    </row>
    <row r="16" spans="1:3" ht="15">
      <c r="A16" s="78" t="s">
        <v>3972</v>
      </c>
      <c r="B16" s="84" t="s">
        <v>244</v>
      </c>
      <c r="C16" s="78">
        <f>VLOOKUP(GroupVertices[[#This Row],[Vertex]],Vertices[],MATCH("ID",Vertices[[#Headers],[Vertex]:[Vertex Content Word Count]],0),FALSE)</f>
        <v>48</v>
      </c>
    </row>
    <row r="17" spans="1:3" ht="15">
      <c r="A17" s="78" t="s">
        <v>3972</v>
      </c>
      <c r="B17" s="84" t="s">
        <v>245</v>
      </c>
      <c r="C17" s="78">
        <f>VLOOKUP(GroupVertices[[#This Row],[Vertex]],Vertices[],MATCH("ID",Vertices[[#Headers],[Vertex]:[Vertex Content Word Count]],0),FALSE)</f>
        <v>49</v>
      </c>
    </row>
    <row r="18" spans="1:3" ht="15">
      <c r="A18" s="78" t="s">
        <v>3972</v>
      </c>
      <c r="B18" s="84" t="s">
        <v>250</v>
      </c>
      <c r="C18" s="78">
        <f>VLOOKUP(GroupVertices[[#This Row],[Vertex]],Vertices[],MATCH("ID",Vertices[[#Headers],[Vertex]:[Vertex Content Word Count]],0),FALSE)</f>
        <v>55</v>
      </c>
    </row>
    <row r="19" spans="1:3" ht="15">
      <c r="A19" s="78" t="s">
        <v>3972</v>
      </c>
      <c r="B19" s="84" t="s">
        <v>251</v>
      </c>
      <c r="C19" s="78">
        <f>VLOOKUP(GroupVertices[[#This Row],[Vertex]],Vertices[],MATCH("ID",Vertices[[#Headers],[Vertex]:[Vertex Content Word Count]],0),FALSE)</f>
        <v>56</v>
      </c>
    </row>
    <row r="20" spans="1:3" ht="15">
      <c r="A20" s="78" t="s">
        <v>3972</v>
      </c>
      <c r="B20" s="84" t="s">
        <v>253</v>
      </c>
      <c r="C20" s="78">
        <f>VLOOKUP(GroupVertices[[#This Row],[Vertex]],Vertices[],MATCH("ID",Vertices[[#Headers],[Vertex]:[Vertex Content Word Count]],0),FALSE)</f>
        <v>58</v>
      </c>
    </row>
    <row r="21" spans="1:3" ht="15">
      <c r="A21" s="78" t="s">
        <v>3972</v>
      </c>
      <c r="B21" s="84" t="s">
        <v>255</v>
      </c>
      <c r="C21" s="78">
        <f>VLOOKUP(GroupVertices[[#This Row],[Vertex]],Vertices[],MATCH("ID",Vertices[[#Headers],[Vertex]:[Vertex Content Word Count]],0),FALSE)</f>
        <v>62</v>
      </c>
    </row>
    <row r="22" spans="1:3" ht="15">
      <c r="A22" s="78" t="s">
        <v>3972</v>
      </c>
      <c r="B22" s="84" t="s">
        <v>256</v>
      </c>
      <c r="C22" s="78">
        <f>VLOOKUP(GroupVertices[[#This Row],[Vertex]],Vertices[],MATCH("ID",Vertices[[#Headers],[Vertex]:[Vertex Content Word Count]],0),FALSE)</f>
        <v>63</v>
      </c>
    </row>
    <row r="23" spans="1:3" ht="15">
      <c r="A23" s="78" t="s">
        <v>3972</v>
      </c>
      <c r="B23" s="84" t="s">
        <v>257</v>
      </c>
      <c r="C23" s="78">
        <f>VLOOKUP(GroupVertices[[#This Row],[Vertex]],Vertices[],MATCH("ID",Vertices[[#Headers],[Vertex]:[Vertex Content Word Count]],0),FALSE)</f>
        <v>64</v>
      </c>
    </row>
    <row r="24" spans="1:3" ht="15">
      <c r="A24" s="78" t="s">
        <v>3972</v>
      </c>
      <c r="B24" s="84" t="s">
        <v>267</v>
      </c>
      <c r="C24" s="78">
        <f>VLOOKUP(GroupVertices[[#This Row],[Vertex]],Vertices[],MATCH("ID",Vertices[[#Headers],[Vertex]:[Vertex Content Word Count]],0),FALSE)</f>
        <v>76</v>
      </c>
    </row>
    <row r="25" spans="1:3" ht="15">
      <c r="A25" s="78" t="s">
        <v>3972</v>
      </c>
      <c r="B25" s="84" t="s">
        <v>268</v>
      </c>
      <c r="C25" s="78">
        <f>VLOOKUP(GroupVertices[[#This Row],[Vertex]],Vertices[],MATCH("ID",Vertices[[#Headers],[Vertex]:[Vertex Content Word Count]],0),FALSE)</f>
        <v>77</v>
      </c>
    </row>
    <row r="26" spans="1:3" ht="15">
      <c r="A26" s="78" t="s">
        <v>3972</v>
      </c>
      <c r="B26" s="84" t="s">
        <v>269</v>
      </c>
      <c r="C26" s="78">
        <f>VLOOKUP(GroupVertices[[#This Row],[Vertex]],Vertices[],MATCH("ID",Vertices[[#Headers],[Vertex]:[Vertex Content Word Count]],0),FALSE)</f>
        <v>78</v>
      </c>
    </row>
    <row r="27" spans="1:3" ht="15">
      <c r="A27" s="78" t="s">
        <v>3972</v>
      </c>
      <c r="B27" s="84" t="s">
        <v>272</v>
      </c>
      <c r="C27" s="78">
        <f>VLOOKUP(GroupVertices[[#This Row],[Vertex]],Vertices[],MATCH("ID",Vertices[[#Headers],[Vertex]:[Vertex Content Word Count]],0),FALSE)</f>
        <v>81</v>
      </c>
    </row>
    <row r="28" spans="1:3" ht="15">
      <c r="A28" s="78" t="s">
        <v>3972</v>
      </c>
      <c r="B28" s="84" t="s">
        <v>273</v>
      </c>
      <c r="C28" s="78">
        <f>VLOOKUP(GroupVertices[[#This Row],[Vertex]],Vertices[],MATCH("ID",Vertices[[#Headers],[Vertex]:[Vertex Content Word Count]],0),FALSE)</f>
        <v>82</v>
      </c>
    </row>
    <row r="29" spans="1:3" ht="15">
      <c r="A29" s="78" t="s">
        <v>3972</v>
      </c>
      <c r="B29" s="84" t="s">
        <v>283</v>
      </c>
      <c r="C29" s="78">
        <f>VLOOKUP(GroupVertices[[#This Row],[Vertex]],Vertices[],MATCH("ID",Vertices[[#Headers],[Vertex]:[Vertex Content Word Count]],0),FALSE)</f>
        <v>103</v>
      </c>
    </row>
    <row r="30" spans="1:3" ht="15">
      <c r="A30" s="78" t="s">
        <v>3972</v>
      </c>
      <c r="B30" s="84" t="s">
        <v>289</v>
      </c>
      <c r="C30" s="78">
        <f>VLOOKUP(GroupVertices[[#This Row],[Vertex]],Vertices[],MATCH("ID",Vertices[[#Headers],[Vertex]:[Vertex Content Word Count]],0),FALSE)</f>
        <v>112</v>
      </c>
    </row>
    <row r="31" spans="1:3" ht="15">
      <c r="A31" s="78" t="s">
        <v>3972</v>
      </c>
      <c r="B31" s="84" t="s">
        <v>298</v>
      </c>
      <c r="C31" s="78">
        <f>VLOOKUP(GroupVertices[[#This Row],[Vertex]],Vertices[],MATCH("ID",Vertices[[#Headers],[Vertex]:[Vertex Content Word Count]],0),FALSE)</f>
        <v>127</v>
      </c>
    </row>
    <row r="32" spans="1:3" ht="15">
      <c r="A32" s="78" t="s">
        <v>3972</v>
      </c>
      <c r="B32" s="84" t="s">
        <v>299</v>
      </c>
      <c r="C32" s="78">
        <f>VLOOKUP(GroupVertices[[#This Row],[Vertex]],Vertices[],MATCH("ID",Vertices[[#Headers],[Vertex]:[Vertex Content Word Count]],0),FALSE)</f>
        <v>128</v>
      </c>
    </row>
    <row r="33" spans="1:3" ht="15">
      <c r="A33" s="78" t="s">
        <v>3972</v>
      </c>
      <c r="B33" s="84" t="s">
        <v>300</v>
      </c>
      <c r="C33" s="78">
        <f>VLOOKUP(GroupVertices[[#This Row],[Vertex]],Vertices[],MATCH("ID",Vertices[[#Headers],[Vertex]:[Vertex Content Word Count]],0),FALSE)</f>
        <v>129</v>
      </c>
    </row>
    <row r="34" spans="1:3" ht="15">
      <c r="A34" s="78" t="s">
        <v>3972</v>
      </c>
      <c r="B34" s="84" t="s">
        <v>303</v>
      </c>
      <c r="C34" s="78">
        <f>VLOOKUP(GroupVertices[[#This Row],[Vertex]],Vertices[],MATCH("ID",Vertices[[#Headers],[Vertex]:[Vertex Content Word Count]],0),FALSE)</f>
        <v>131</v>
      </c>
    </row>
    <row r="35" spans="1:3" ht="15">
      <c r="A35" s="78" t="s">
        <v>3972</v>
      </c>
      <c r="B35" s="84" t="s">
        <v>304</v>
      </c>
      <c r="C35" s="78">
        <f>VLOOKUP(GroupVertices[[#This Row],[Vertex]],Vertices[],MATCH("ID",Vertices[[#Headers],[Vertex]:[Vertex Content Word Count]],0),FALSE)</f>
        <v>132</v>
      </c>
    </row>
    <row r="36" spans="1:3" ht="15">
      <c r="A36" s="78" t="s">
        <v>3972</v>
      </c>
      <c r="B36" s="84" t="s">
        <v>306</v>
      </c>
      <c r="C36" s="78">
        <f>VLOOKUP(GroupVertices[[#This Row],[Vertex]],Vertices[],MATCH("ID",Vertices[[#Headers],[Vertex]:[Vertex Content Word Count]],0),FALSE)</f>
        <v>136</v>
      </c>
    </row>
    <row r="37" spans="1:3" ht="15">
      <c r="A37" s="78" t="s">
        <v>3972</v>
      </c>
      <c r="B37" s="84" t="s">
        <v>307</v>
      </c>
      <c r="C37" s="78">
        <f>VLOOKUP(GroupVertices[[#This Row],[Vertex]],Vertices[],MATCH("ID",Vertices[[#Headers],[Vertex]:[Vertex Content Word Count]],0),FALSE)</f>
        <v>137</v>
      </c>
    </row>
    <row r="38" spans="1:3" ht="15">
      <c r="A38" s="78" t="s">
        <v>3972</v>
      </c>
      <c r="B38" s="84" t="s">
        <v>310</v>
      </c>
      <c r="C38" s="78">
        <f>VLOOKUP(GroupVertices[[#This Row],[Vertex]],Vertices[],MATCH("ID",Vertices[[#Headers],[Vertex]:[Vertex Content Word Count]],0),FALSE)</f>
        <v>142</v>
      </c>
    </row>
    <row r="39" spans="1:3" ht="15">
      <c r="A39" s="78" t="s">
        <v>3972</v>
      </c>
      <c r="B39" s="84" t="s">
        <v>314</v>
      </c>
      <c r="C39" s="78">
        <f>VLOOKUP(GroupVertices[[#This Row],[Vertex]],Vertices[],MATCH("ID",Vertices[[#Headers],[Vertex]:[Vertex Content Word Count]],0),FALSE)</f>
        <v>149</v>
      </c>
    </row>
    <row r="40" spans="1:3" ht="15">
      <c r="A40" s="78" t="s">
        <v>3972</v>
      </c>
      <c r="B40" s="84" t="s">
        <v>315</v>
      </c>
      <c r="C40" s="78">
        <f>VLOOKUP(GroupVertices[[#This Row],[Vertex]],Vertices[],MATCH("ID",Vertices[[#Headers],[Vertex]:[Vertex Content Word Count]],0),FALSE)</f>
        <v>150</v>
      </c>
    </row>
    <row r="41" spans="1:3" ht="15">
      <c r="A41" s="78" t="s">
        <v>3972</v>
      </c>
      <c r="B41" s="84" t="s">
        <v>320</v>
      </c>
      <c r="C41" s="78">
        <f>VLOOKUP(GroupVertices[[#This Row],[Vertex]],Vertices[],MATCH("ID",Vertices[[#Headers],[Vertex]:[Vertex Content Word Count]],0),FALSE)</f>
        <v>158</v>
      </c>
    </row>
    <row r="42" spans="1:3" ht="15">
      <c r="A42" s="78" t="s">
        <v>3972</v>
      </c>
      <c r="B42" s="84" t="s">
        <v>323</v>
      </c>
      <c r="C42" s="78">
        <f>VLOOKUP(GroupVertices[[#This Row],[Vertex]],Vertices[],MATCH("ID",Vertices[[#Headers],[Vertex]:[Vertex Content Word Count]],0),FALSE)</f>
        <v>162</v>
      </c>
    </row>
    <row r="43" spans="1:3" ht="15">
      <c r="A43" s="78" t="s">
        <v>3972</v>
      </c>
      <c r="B43" s="84" t="s">
        <v>326</v>
      </c>
      <c r="C43" s="78">
        <f>VLOOKUP(GroupVertices[[#This Row],[Vertex]],Vertices[],MATCH("ID",Vertices[[#Headers],[Vertex]:[Vertex Content Word Count]],0),FALSE)</f>
        <v>167</v>
      </c>
    </row>
    <row r="44" spans="1:3" ht="15">
      <c r="A44" s="78" t="s">
        <v>3972</v>
      </c>
      <c r="B44" s="84" t="s">
        <v>332</v>
      </c>
      <c r="C44" s="78">
        <f>VLOOKUP(GroupVertices[[#This Row],[Vertex]],Vertices[],MATCH("ID",Vertices[[#Headers],[Vertex]:[Vertex Content Word Count]],0),FALSE)</f>
        <v>172</v>
      </c>
    </row>
    <row r="45" spans="1:3" ht="15">
      <c r="A45" s="78" t="s">
        <v>3972</v>
      </c>
      <c r="B45" s="84" t="s">
        <v>342</v>
      </c>
      <c r="C45" s="78">
        <f>VLOOKUP(GroupVertices[[#This Row],[Vertex]],Vertices[],MATCH("ID",Vertices[[#Headers],[Vertex]:[Vertex Content Word Count]],0),FALSE)</f>
        <v>190</v>
      </c>
    </row>
    <row r="46" spans="1:3" ht="15">
      <c r="A46" s="78" t="s">
        <v>3972</v>
      </c>
      <c r="B46" s="84" t="s">
        <v>345</v>
      </c>
      <c r="C46" s="78">
        <f>VLOOKUP(GroupVertices[[#This Row],[Vertex]],Vertices[],MATCH("ID",Vertices[[#Headers],[Vertex]:[Vertex Content Word Count]],0),FALSE)</f>
        <v>193</v>
      </c>
    </row>
    <row r="47" spans="1:3" ht="15">
      <c r="A47" s="78" t="s">
        <v>3972</v>
      </c>
      <c r="B47" s="84" t="s">
        <v>348</v>
      </c>
      <c r="C47" s="78">
        <f>VLOOKUP(GroupVertices[[#This Row],[Vertex]],Vertices[],MATCH("ID",Vertices[[#Headers],[Vertex]:[Vertex Content Word Count]],0),FALSE)</f>
        <v>196</v>
      </c>
    </row>
    <row r="48" spans="1:3" ht="15">
      <c r="A48" s="78" t="s">
        <v>3972</v>
      </c>
      <c r="B48" s="84" t="s">
        <v>359</v>
      </c>
      <c r="C48" s="78">
        <f>VLOOKUP(GroupVertices[[#This Row],[Vertex]],Vertices[],MATCH("ID",Vertices[[#Headers],[Vertex]:[Vertex Content Word Count]],0),FALSE)</f>
        <v>211</v>
      </c>
    </row>
    <row r="49" spans="1:3" ht="15">
      <c r="A49" s="78" t="s">
        <v>3972</v>
      </c>
      <c r="B49" s="84" t="s">
        <v>360</v>
      </c>
      <c r="C49" s="78">
        <f>VLOOKUP(GroupVertices[[#This Row],[Vertex]],Vertices[],MATCH("ID",Vertices[[#Headers],[Vertex]:[Vertex Content Word Count]],0),FALSE)</f>
        <v>212</v>
      </c>
    </row>
    <row r="50" spans="1:3" ht="15">
      <c r="A50" s="78" t="s">
        <v>3972</v>
      </c>
      <c r="B50" s="84" t="s">
        <v>361</v>
      </c>
      <c r="C50" s="78">
        <f>VLOOKUP(GroupVertices[[#This Row],[Vertex]],Vertices[],MATCH("ID",Vertices[[#Headers],[Vertex]:[Vertex Content Word Count]],0),FALSE)</f>
        <v>213</v>
      </c>
    </row>
    <row r="51" spans="1:3" ht="15">
      <c r="A51" s="78" t="s">
        <v>3972</v>
      </c>
      <c r="B51" s="84" t="s">
        <v>362</v>
      </c>
      <c r="C51" s="78">
        <f>VLOOKUP(GroupVertices[[#This Row],[Vertex]],Vertices[],MATCH("ID",Vertices[[#Headers],[Vertex]:[Vertex Content Word Count]],0),FALSE)</f>
        <v>214</v>
      </c>
    </row>
    <row r="52" spans="1:3" ht="15">
      <c r="A52" s="78" t="s">
        <v>3972</v>
      </c>
      <c r="B52" s="84" t="s">
        <v>364</v>
      </c>
      <c r="C52" s="78">
        <f>VLOOKUP(GroupVertices[[#This Row],[Vertex]],Vertices[],MATCH("ID",Vertices[[#Headers],[Vertex]:[Vertex Content Word Count]],0),FALSE)</f>
        <v>218</v>
      </c>
    </row>
    <row r="53" spans="1:3" ht="15">
      <c r="A53" s="78" t="s">
        <v>3972</v>
      </c>
      <c r="B53" s="84" t="s">
        <v>366</v>
      </c>
      <c r="C53" s="78">
        <f>VLOOKUP(GroupVertices[[#This Row],[Vertex]],Vertices[],MATCH("ID",Vertices[[#Headers],[Vertex]:[Vertex Content Word Count]],0),FALSE)</f>
        <v>220</v>
      </c>
    </row>
    <row r="54" spans="1:3" ht="15">
      <c r="A54" s="78" t="s">
        <v>3972</v>
      </c>
      <c r="B54" s="84" t="s">
        <v>371</v>
      </c>
      <c r="C54" s="78">
        <f>VLOOKUP(GroupVertices[[#This Row],[Vertex]],Vertices[],MATCH("ID",Vertices[[#Headers],[Vertex]:[Vertex Content Word Count]],0),FALSE)</f>
        <v>228</v>
      </c>
    </row>
    <row r="55" spans="1:3" ht="15">
      <c r="A55" s="78" t="s">
        <v>3972</v>
      </c>
      <c r="B55" s="84" t="s">
        <v>381</v>
      </c>
      <c r="C55" s="78">
        <f>VLOOKUP(GroupVertices[[#This Row],[Vertex]],Vertices[],MATCH("ID",Vertices[[#Headers],[Vertex]:[Vertex Content Word Count]],0),FALSE)</f>
        <v>242</v>
      </c>
    </row>
    <row r="56" spans="1:3" ht="15">
      <c r="A56" s="78" t="s">
        <v>3972</v>
      </c>
      <c r="B56" s="84" t="s">
        <v>382</v>
      </c>
      <c r="C56" s="78">
        <f>VLOOKUP(GroupVertices[[#This Row],[Vertex]],Vertices[],MATCH("ID",Vertices[[#Headers],[Vertex]:[Vertex Content Word Count]],0),FALSE)</f>
        <v>243</v>
      </c>
    </row>
    <row r="57" spans="1:3" ht="15">
      <c r="A57" s="78" t="s">
        <v>3972</v>
      </c>
      <c r="B57" s="84" t="s">
        <v>386</v>
      </c>
      <c r="C57" s="78">
        <f>VLOOKUP(GroupVertices[[#This Row],[Vertex]],Vertices[],MATCH("ID",Vertices[[#Headers],[Vertex]:[Vertex Content Word Count]],0),FALSE)</f>
        <v>252</v>
      </c>
    </row>
    <row r="58" spans="1:3" ht="15">
      <c r="A58" s="78" t="s">
        <v>3972</v>
      </c>
      <c r="B58" s="84" t="s">
        <v>393</v>
      </c>
      <c r="C58" s="78">
        <f>VLOOKUP(GroupVertices[[#This Row],[Vertex]],Vertices[],MATCH("ID",Vertices[[#Headers],[Vertex]:[Vertex Content Word Count]],0),FALSE)</f>
        <v>260</v>
      </c>
    </row>
    <row r="59" spans="1:3" ht="15">
      <c r="A59" s="78" t="s">
        <v>3972</v>
      </c>
      <c r="B59" s="84" t="s">
        <v>395</v>
      </c>
      <c r="C59" s="78">
        <f>VLOOKUP(GroupVertices[[#This Row],[Vertex]],Vertices[],MATCH("ID",Vertices[[#Headers],[Vertex]:[Vertex Content Word Count]],0),FALSE)</f>
        <v>263</v>
      </c>
    </row>
    <row r="60" spans="1:3" ht="15">
      <c r="A60" s="78" t="s">
        <v>3972</v>
      </c>
      <c r="B60" s="84" t="s">
        <v>397</v>
      </c>
      <c r="C60" s="78">
        <f>VLOOKUP(GroupVertices[[#This Row],[Vertex]],Vertices[],MATCH("ID",Vertices[[#Headers],[Vertex]:[Vertex Content Word Count]],0),FALSE)</f>
        <v>266</v>
      </c>
    </row>
    <row r="61" spans="1:3" ht="15">
      <c r="A61" s="78" t="s">
        <v>3972</v>
      </c>
      <c r="B61" s="84" t="s">
        <v>398</v>
      </c>
      <c r="C61" s="78">
        <f>VLOOKUP(GroupVertices[[#This Row],[Vertex]],Vertices[],MATCH("ID",Vertices[[#Headers],[Vertex]:[Vertex Content Word Count]],0),FALSE)</f>
        <v>267</v>
      </c>
    </row>
    <row r="62" spans="1:3" ht="15">
      <c r="A62" s="78" t="s">
        <v>3972</v>
      </c>
      <c r="B62" s="84" t="s">
        <v>399</v>
      </c>
      <c r="C62" s="78">
        <f>VLOOKUP(GroupVertices[[#This Row],[Vertex]],Vertices[],MATCH("ID",Vertices[[#Headers],[Vertex]:[Vertex Content Word Count]],0),FALSE)</f>
        <v>268</v>
      </c>
    </row>
    <row r="63" spans="1:3" ht="15">
      <c r="A63" s="78" t="s">
        <v>3972</v>
      </c>
      <c r="B63" s="84" t="s">
        <v>400</v>
      </c>
      <c r="C63" s="78">
        <f>VLOOKUP(GroupVertices[[#This Row],[Vertex]],Vertices[],MATCH("ID",Vertices[[#Headers],[Vertex]:[Vertex Content Word Count]],0),FALSE)</f>
        <v>269</v>
      </c>
    </row>
    <row r="64" spans="1:3" ht="15">
      <c r="A64" s="78" t="s">
        <v>3972</v>
      </c>
      <c r="B64" s="84" t="s">
        <v>403</v>
      </c>
      <c r="C64" s="78">
        <f>VLOOKUP(GroupVertices[[#This Row],[Vertex]],Vertices[],MATCH("ID",Vertices[[#Headers],[Vertex]:[Vertex Content Word Count]],0),FALSE)</f>
        <v>272</v>
      </c>
    </row>
    <row r="65" spans="1:3" ht="15">
      <c r="A65" s="78" t="s">
        <v>3972</v>
      </c>
      <c r="B65" s="84" t="s">
        <v>405</v>
      </c>
      <c r="C65" s="78">
        <f>VLOOKUP(GroupVertices[[#This Row],[Vertex]],Vertices[],MATCH("ID",Vertices[[#Headers],[Vertex]:[Vertex Content Word Count]],0),FALSE)</f>
        <v>274</v>
      </c>
    </row>
    <row r="66" spans="1:3" ht="15">
      <c r="A66" s="78" t="s">
        <v>3972</v>
      </c>
      <c r="B66" s="84" t="s">
        <v>407</v>
      </c>
      <c r="C66" s="78">
        <f>VLOOKUP(GroupVertices[[#This Row],[Vertex]],Vertices[],MATCH("ID",Vertices[[#Headers],[Vertex]:[Vertex Content Word Count]],0),FALSE)</f>
        <v>276</v>
      </c>
    </row>
    <row r="67" spans="1:3" ht="15">
      <c r="A67" s="78" t="s">
        <v>3972</v>
      </c>
      <c r="B67" s="84" t="s">
        <v>410</v>
      </c>
      <c r="C67" s="78">
        <f>VLOOKUP(GroupVertices[[#This Row],[Vertex]],Vertices[],MATCH("ID",Vertices[[#Headers],[Vertex]:[Vertex Content Word Count]],0),FALSE)</f>
        <v>282</v>
      </c>
    </row>
    <row r="68" spans="1:3" ht="15">
      <c r="A68" s="78" t="s">
        <v>3972</v>
      </c>
      <c r="B68" s="84" t="s">
        <v>412</v>
      </c>
      <c r="C68" s="78">
        <f>VLOOKUP(GroupVertices[[#This Row],[Vertex]],Vertices[],MATCH("ID",Vertices[[#Headers],[Vertex]:[Vertex Content Word Count]],0),FALSE)</f>
        <v>285</v>
      </c>
    </row>
    <row r="69" spans="1:3" ht="15">
      <c r="A69" s="78" t="s">
        <v>3972</v>
      </c>
      <c r="B69" s="84" t="s">
        <v>416</v>
      </c>
      <c r="C69" s="78">
        <f>VLOOKUP(GroupVertices[[#This Row],[Vertex]],Vertices[],MATCH("ID",Vertices[[#Headers],[Vertex]:[Vertex Content Word Count]],0),FALSE)</f>
        <v>294</v>
      </c>
    </row>
    <row r="70" spans="1:3" ht="15">
      <c r="A70" s="78" t="s">
        <v>3972</v>
      </c>
      <c r="B70" s="84" t="s">
        <v>420</v>
      </c>
      <c r="C70" s="78">
        <f>VLOOKUP(GroupVertices[[#This Row],[Vertex]],Vertices[],MATCH("ID",Vertices[[#Headers],[Vertex]:[Vertex Content Word Count]],0),FALSE)</f>
        <v>299</v>
      </c>
    </row>
    <row r="71" spans="1:3" ht="15">
      <c r="A71" s="78" t="s">
        <v>3972</v>
      </c>
      <c r="B71" s="84" t="s">
        <v>426</v>
      </c>
      <c r="C71" s="78">
        <f>VLOOKUP(GroupVertices[[#This Row],[Vertex]],Vertices[],MATCH("ID",Vertices[[#Headers],[Vertex]:[Vertex Content Word Count]],0),FALSE)</f>
        <v>308</v>
      </c>
    </row>
    <row r="72" spans="1:3" ht="15">
      <c r="A72" s="78" t="s">
        <v>3972</v>
      </c>
      <c r="B72" s="84" t="s">
        <v>429</v>
      </c>
      <c r="C72" s="78">
        <f>VLOOKUP(GroupVertices[[#This Row],[Vertex]],Vertices[],MATCH("ID",Vertices[[#Headers],[Vertex]:[Vertex Content Word Count]],0),FALSE)</f>
        <v>310</v>
      </c>
    </row>
    <row r="73" spans="1:3" ht="15">
      <c r="A73" s="78" t="s">
        <v>3972</v>
      </c>
      <c r="B73" s="84" t="s">
        <v>436</v>
      </c>
      <c r="C73" s="78">
        <f>VLOOKUP(GroupVertices[[#This Row],[Vertex]],Vertices[],MATCH("ID",Vertices[[#Headers],[Vertex]:[Vertex Content Word Count]],0),FALSE)</f>
        <v>317</v>
      </c>
    </row>
    <row r="74" spans="1:3" ht="15">
      <c r="A74" s="78" t="s">
        <v>3973</v>
      </c>
      <c r="B74" s="84" t="s">
        <v>432</v>
      </c>
      <c r="C74" s="78">
        <f>VLOOKUP(GroupVertices[[#This Row],[Vertex]],Vertices[],MATCH("ID",Vertices[[#Headers],[Vertex]:[Vertex Content Word Count]],0),FALSE)</f>
        <v>311</v>
      </c>
    </row>
    <row r="75" spans="1:3" ht="15">
      <c r="A75" s="78" t="s">
        <v>3973</v>
      </c>
      <c r="B75" s="84" t="s">
        <v>526</v>
      </c>
      <c r="C75" s="78">
        <f>VLOOKUP(GroupVertices[[#This Row],[Vertex]],Vertices[],MATCH("ID",Vertices[[#Headers],[Vertex]:[Vertex Content Word Count]],0),FALSE)</f>
        <v>312</v>
      </c>
    </row>
    <row r="76" spans="1:3" ht="15">
      <c r="A76" s="78" t="s">
        <v>3973</v>
      </c>
      <c r="B76" s="84" t="s">
        <v>343</v>
      </c>
      <c r="C76" s="78">
        <f>VLOOKUP(GroupVertices[[#This Row],[Vertex]],Vertices[],MATCH("ID",Vertices[[#Headers],[Vertex]:[Vertex Content Word Count]],0),FALSE)</f>
        <v>15</v>
      </c>
    </row>
    <row r="77" spans="1:3" ht="15">
      <c r="A77" s="78" t="s">
        <v>3973</v>
      </c>
      <c r="B77" s="84" t="s">
        <v>431</v>
      </c>
      <c r="C77" s="78">
        <f>VLOOKUP(GroupVertices[[#This Row],[Vertex]],Vertices[],MATCH("ID",Vertices[[#Headers],[Vertex]:[Vertex Content Word Count]],0),FALSE)</f>
        <v>14</v>
      </c>
    </row>
    <row r="78" spans="1:3" ht="15">
      <c r="A78" s="78" t="s">
        <v>3973</v>
      </c>
      <c r="B78" s="84" t="s">
        <v>406</v>
      </c>
      <c r="C78" s="78">
        <f>VLOOKUP(GroupVertices[[#This Row],[Vertex]],Vertices[],MATCH("ID",Vertices[[#Headers],[Vertex]:[Vertex Content Word Count]],0),FALSE)</f>
        <v>275</v>
      </c>
    </row>
    <row r="79" spans="1:3" ht="15">
      <c r="A79" s="78" t="s">
        <v>3973</v>
      </c>
      <c r="B79" s="84" t="s">
        <v>404</v>
      </c>
      <c r="C79" s="78">
        <f>VLOOKUP(GroupVertices[[#This Row],[Vertex]],Vertices[],MATCH("ID",Vertices[[#Headers],[Vertex]:[Vertex Content Word Count]],0),FALSE)</f>
        <v>273</v>
      </c>
    </row>
    <row r="80" spans="1:3" ht="15">
      <c r="A80" s="78" t="s">
        <v>3973</v>
      </c>
      <c r="B80" s="84" t="s">
        <v>376</v>
      </c>
      <c r="C80" s="78">
        <f>VLOOKUP(GroupVertices[[#This Row],[Vertex]],Vertices[],MATCH("ID",Vertices[[#Headers],[Vertex]:[Vertex Content Word Count]],0),FALSE)</f>
        <v>237</v>
      </c>
    </row>
    <row r="81" spans="1:3" ht="15">
      <c r="A81" s="78" t="s">
        <v>3973</v>
      </c>
      <c r="B81" s="84" t="s">
        <v>372</v>
      </c>
      <c r="C81" s="78">
        <f>VLOOKUP(GroupVertices[[#This Row],[Vertex]],Vertices[],MATCH("ID",Vertices[[#Headers],[Vertex]:[Vertex Content Word Count]],0),FALSE)</f>
        <v>229</v>
      </c>
    </row>
    <row r="82" spans="1:3" ht="15">
      <c r="A82" s="78" t="s">
        <v>3973</v>
      </c>
      <c r="B82" s="84" t="s">
        <v>368</v>
      </c>
      <c r="C82" s="78">
        <f>VLOOKUP(GroupVertices[[#This Row],[Vertex]],Vertices[],MATCH("ID",Vertices[[#Headers],[Vertex]:[Vertex Content Word Count]],0),FALSE)</f>
        <v>222</v>
      </c>
    </row>
    <row r="83" spans="1:3" ht="15">
      <c r="A83" s="78" t="s">
        <v>3973</v>
      </c>
      <c r="B83" s="84" t="s">
        <v>370</v>
      </c>
      <c r="C83" s="78">
        <f>VLOOKUP(GroupVertices[[#This Row],[Vertex]],Vertices[],MATCH("ID",Vertices[[#Headers],[Vertex]:[Vertex Content Word Count]],0),FALSE)</f>
        <v>225</v>
      </c>
    </row>
    <row r="84" spans="1:3" ht="15">
      <c r="A84" s="78" t="s">
        <v>3973</v>
      </c>
      <c r="B84" s="84" t="s">
        <v>498</v>
      </c>
      <c r="C84" s="78">
        <f>VLOOKUP(GroupVertices[[#This Row],[Vertex]],Vertices[],MATCH("ID",Vertices[[#Headers],[Vertex]:[Vertex Content Word Count]],0),FALSE)</f>
        <v>227</v>
      </c>
    </row>
    <row r="85" spans="1:3" ht="15">
      <c r="A85" s="78" t="s">
        <v>3973</v>
      </c>
      <c r="B85" s="84" t="s">
        <v>497</v>
      </c>
      <c r="C85" s="78">
        <f>VLOOKUP(GroupVertices[[#This Row],[Vertex]],Vertices[],MATCH("ID",Vertices[[#Headers],[Vertex]:[Vertex Content Word Count]],0),FALSE)</f>
        <v>226</v>
      </c>
    </row>
    <row r="86" spans="1:3" ht="15">
      <c r="A86" s="78" t="s">
        <v>3973</v>
      </c>
      <c r="B86" s="84" t="s">
        <v>367</v>
      </c>
      <c r="C86" s="78">
        <f>VLOOKUP(GroupVertices[[#This Row],[Vertex]],Vertices[],MATCH("ID",Vertices[[#Headers],[Vertex]:[Vertex Content Word Count]],0),FALSE)</f>
        <v>221</v>
      </c>
    </row>
    <row r="87" spans="1:3" ht="15">
      <c r="A87" s="78" t="s">
        <v>3973</v>
      </c>
      <c r="B87" s="84" t="s">
        <v>347</v>
      </c>
      <c r="C87" s="78">
        <f>VLOOKUP(GroupVertices[[#This Row],[Vertex]],Vertices[],MATCH("ID",Vertices[[#Headers],[Vertex]:[Vertex Content Word Count]],0),FALSE)</f>
        <v>195</v>
      </c>
    </row>
    <row r="88" spans="1:3" ht="15">
      <c r="A88" s="78" t="s">
        <v>3973</v>
      </c>
      <c r="B88" s="84" t="s">
        <v>346</v>
      </c>
      <c r="C88" s="78">
        <f>VLOOKUP(GroupVertices[[#This Row],[Vertex]],Vertices[],MATCH("ID",Vertices[[#Headers],[Vertex]:[Vertex Content Word Count]],0),FALSE)</f>
        <v>194</v>
      </c>
    </row>
    <row r="89" spans="1:3" ht="15">
      <c r="A89" s="78" t="s">
        <v>3973</v>
      </c>
      <c r="B89" s="84" t="s">
        <v>344</v>
      </c>
      <c r="C89" s="78">
        <f>VLOOKUP(GroupVertices[[#This Row],[Vertex]],Vertices[],MATCH("ID",Vertices[[#Headers],[Vertex]:[Vertex Content Word Count]],0),FALSE)</f>
        <v>192</v>
      </c>
    </row>
    <row r="90" spans="1:3" ht="15">
      <c r="A90" s="78" t="s">
        <v>3973</v>
      </c>
      <c r="B90" s="84" t="s">
        <v>490</v>
      </c>
      <c r="C90" s="78">
        <f>VLOOKUP(GroupVertices[[#This Row],[Vertex]],Vertices[],MATCH("ID",Vertices[[#Headers],[Vertex]:[Vertex Content Word Count]],0),FALSE)</f>
        <v>191</v>
      </c>
    </row>
    <row r="91" spans="1:3" ht="15">
      <c r="A91" s="78" t="s">
        <v>3973</v>
      </c>
      <c r="B91" s="84" t="s">
        <v>264</v>
      </c>
      <c r="C91" s="78">
        <f>VLOOKUP(GroupVertices[[#This Row],[Vertex]],Vertices[],MATCH("ID",Vertices[[#Headers],[Vertex]:[Vertex Content Word Count]],0),FALSE)</f>
        <v>73</v>
      </c>
    </row>
    <row r="92" spans="1:3" ht="15">
      <c r="A92" s="78" t="s">
        <v>3973</v>
      </c>
      <c r="B92" s="84" t="s">
        <v>263</v>
      </c>
      <c r="C92" s="78">
        <f>VLOOKUP(GroupVertices[[#This Row],[Vertex]],Vertices[],MATCH("ID",Vertices[[#Headers],[Vertex]:[Vertex Content Word Count]],0),FALSE)</f>
        <v>72</v>
      </c>
    </row>
    <row r="93" spans="1:3" ht="15">
      <c r="A93" s="78" t="s">
        <v>3973</v>
      </c>
      <c r="B93" s="84" t="s">
        <v>252</v>
      </c>
      <c r="C93" s="78">
        <f>VLOOKUP(GroupVertices[[#This Row],[Vertex]],Vertices[],MATCH("ID",Vertices[[#Headers],[Vertex]:[Vertex Content Word Count]],0),FALSE)</f>
        <v>57</v>
      </c>
    </row>
    <row r="94" spans="1:3" ht="15">
      <c r="A94" s="78" t="s">
        <v>3973</v>
      </c>
      <c r="B94" s="84" t="s">
        <v>246</v>
      </c>
      <c r="C94" s="78">
        <f>VLOOKUP(GroupVertices[[#This Row],[Vertex]],Vertices[],MATCH("ID",Vertices[[#Headers],[Vertex]:[Vertex Content Word Count]],0),FALSE)</f>
        <v>50</v>
      </c>
    </row>
    <row r="95" spans="1:3" ht="15">
      <c r="A95" s="78" t="s">
        <v>3973</v>
      </c>
      <c r="B95" s="84" t="s">
        <v>221</v>
      </c>
      <c r="C95" s="78">
        <f>VLOOKUP(GroupVertices[[#This Row],[Vertex]],Vertices[],MATCH("ID",Vertices[[#Headers],[Vertex]:[Vertex Content Word Count]],0),FALSE)</f>
        <v>13</v>
      </c>
    </row>
    <row r="96" spans="1:3" ht="15">
      <c r="A96" s="78" t="s">
        <v>3974</v>
      </c>
      <c r="B96" s="84" t="s">
        <v>383</v>
      </c>
      <c r="C96" s="78">
        <f>VLOOKUP(GroupVertices[[#This Row],[Vertex]],Vertices[],MATCH("ID",Vertices[[#Headers],[Vertex]:[Vertex Content Word Count]],0),FALSE)</f>
        <v>244</v>
      </c>
    </row>
    <row r="97" spans="1:3" ht="15">
      <c r="A97" s="78" t="s">
        <v>3974</v>
      </c>
      <c r="B97" s="84" t="s">
        <v>505</v>
      </c>
      <c r="C97" s="78">
        <f>VLOOKUP(GroupVertices[[#This Row],[Vertex]],Vertices[],MATCH("ID",Vertices[[#Headers],[Vertex]:[Vertex Content Word Count]],0),FALSE)</f>
        <v>245</v>
      </c>
    </row>
    <row r="98" spans="1:3" ht="15">
      <c r="A98" s="78" t="s">
        <v>3974</v>
      </c>
      <c r="B98" s="84" t="s">
        <v>385</v>
      </c>
      <c r="C98" s="78">
        <f>VLOOKUP(GroupVertices[[#This Row],[Vertex]],Vertices[],MATCH("ID",Vertices[[#Headers],[Vertex]:[Vertex Content Word Count]],0),FALSE)</f>
        <v>123</v>
      </c>
    </row>
    <row r="99" spans="1:3" ht="15">
      <c r="A99" s="78" t="s">
        <v>3974</v>
      </c>
      <c r="B99" s="84" t="s">
        <v>377</v>
      </c>
      <c r="C99" s="78">
        <f>VLOOKUP(GroupVertices[[#This Row],[Vertex]],Vertices[],MATCH("ID",Vertices[[#Headers],[Vertex]:[Vertex Content Word Count]],0),FALSE)</f>
        <v>238</v>
      </c>
    </row>
    <row r="100" spans="1:3" ht="15">
      <c r="A100" s="78" t="s">
        <v>3974</v>
      </c>
      <c r="B100" s="84" t="s">
        <v>503</v>
      </c>
      <c r="C100" s="78">
        <f>VLOOKUP(GroupVertices[[#This Row],[Vertex]],Vertices[],MATCH("ID",Vertices[[#Headers],[Vertex]:[Vertex Content Word Count]],0),FALSE)</f>
        <v>239</v>
      </c>
    </row>
    <row r="101" spans="1:3" ht="15">
      <c r="A101" s="78" t="s">
        <v>3974</v>
      </c>
      <c r="B101" s="84" t="s">
        <v>379</v>
      </c>
      <c r="C101" s="78">
        <f>VLOOKUP(GroupVertices[[#This Row],[Vertex]],Vertices[],MATCH("ID",Vertices[[#Headers],[Vertex]:[Vertex Content Word Count]],0),FALSE)</f>
        <v>124</v>
      </c>
    </row>
    <row r="102" spans="1:3" ht="15">
      <c r="A102" s="78" t="s">
        <v>3974</v>
      </c>
      <c r="B102" s="84" t="s">
        <v>378</v>
      </c>
      <c r="C102" s="78">
        <f>VLOOKUP(GroupVertices[[#This Row],[Vertex]],Vertices[],MATCH("ID",Vertices[[#Headers],[Vertex]:[Vertex Content Word Count]],0),FALSE)</f>
        <v>217</v>
      </c>
    </row>
    <row r="103" spans="1:3" ht="15">
      <c r="A103" s="78" t="s">
        <v>3974</v>
      </c>
      <c r="B103" s="84" t="s">
        <v>495</v>
      </c>
      <c r="C103" s="78">
        <f>VLOOKUP(GroupVertices[[#This Row],[Vertex]],Vertices[],MATCH("ID",Vertices[[#Headers],[Vertex]:[Vertex Content Word Count]],0),FALSE)</f>
        <v>216</v>
      </c>
    </row>
    <row r="104" spans="1:3" ht="15">
      <c r="A104" s="78" t="s">
        <v>3974</v>
      </c>
      <c r="B104" s="84" t="s">
        <v>363</v>
      </c>
      <c r="C104" s="78">
        <f>VLOOKUP(GroupVertices[[#This Row],[Vertex]],Vertices[],MATCH("ID",Vertices[[#Headers],[Vertex]:[Vertex Content Word Count]],0),FALSE)</f>
        <v>215</v>
      </c>
    </row>
    <row r="105" spans="1:3" ht="15">
      <c r="A105" s="78" t="s">
        <v>3974</v>
      </c>
      <c r="B105" s="84" t="s">
        <v>296</v>
      </c>
      <c r="C105" s="78">
        <f>VLOOKUP(GroupVertices[[#This Row],[Vertex]],Vertices[],MATCH("ID",Vertices[[#Headers],[Vertex]:[Vertex Content Word Count]],0),FALSE)</f>
        <v>120</v>
      </c>
    </row>
    <row r="106" spans="1:3" ht="15">
      <c r="A106" s="78" t="s">
        <v>3974</v>
      </c>
      <c r="B106" s="84" t="s">
        <v>469</v>
      </c>
      <c r="C106" s="78">
        <f>VLOOKUP(GroupVertices[[#This Row],[Vertex]],Vertices[],MATCH("ID",Vertices[[#Headers],[Vertex]:[Vertex Content Word Count]],0),FALSE)</f>
        <v>122</v>
      </c>
    </row>
    <row r="107" spans="1:3" ht="15">
      <c r="A107" s="78" t="s">
        <v>3974</v>
      </c>
      <c r="B107" s="84" t="s">
        <v>468</v>
      </c>
      <c r="C107" s="78">
        <f>VLOOKUP(GroupVertices[[#This Row],[Vertex]],Vertices[],MATCH("ID",Vertices[[#Headers],[Vertex]:[Vertex Content Word Count]],0),FALSE)</f>
        <v>121</v>
      </c>
    </row>
    <row r="108" spans="1:3" ht="15">
      <c r="A108" s="78" t="s">
        <v>3975</v>
      </c>
      <c r="B108" s="84" t="s">
        <v>438</v>
      </c>
      <c r="C108" s="78">
        <f>VLOOKUP(GroupVertices[[#This Row],[Vertex]],Vertices[],MATCH("ID",Vertices[[#Headers],[Vertex]:[Vertex Content Word Count]],0),FALSE)</f>
        <v>318</v>
      </c>
    </row>
    <row r="109" spans="1:3" ht="15">
      <c r="A109" s="78" t="s">
        <v>3975</v>
      </c>
      <c r="B109" s="84" t="s">
        <v>437</v>
      </c>
      <c r="C109" s="78">
        <f>VLOOKUP(GroupVertices[[#This Row],[Vertex]],Vertices[],MATCH("ID",Vertices[[#Headers],[Vertex]:[Vertex Content Word Count]],0),FALSE)</f>
        <v>293</v>
      </c>
    </row>
    <row r="110" spans="1:3" ht="15">
      <c r="A110" s="78" t="s">
        <v>3975</v>
      </c>
      <c r="B110" s="84" t="s">
        <v>521</v>
      </c>
      <c r="C110" s="78">
        <f>VLOOKUP(GroupVertices[[#This Row],[Vertex]],Vertices[],MATCH("ID",Vertices[[#Headers],[Vertex]:[Vertex Content Word Count]],0),FALSE)</f>
        <v>292</v>
      </c>
    </row>
    <row r="111" spans="1:3" ht="15">
      <c r="A111" s="78" t="s">
        <v>3975</v>
      </c>
      <c r="B111" s="84" t="s">
        <v>422</v>
      </c>
      <c r="C111" s="78">
        <f>VLOOKUP(GroupVertices[[#This Row],[Vertex]],Vertices[],MATCH("ID",Vertices[[#Headers],[Vertex]:[Vertex Content Word Count]],0),FALSE)</f>
        <v>301</v>
      </c>
    </row>
    <row r="112" spans="1:3" ht="15">
      <c r="A112" s="78" t="s">
        <v>3975</v>
      </c>
      <c r="B112" s="84" t="s">
        <v>421</v>
      </c>
      <c r="C112" s="78">
        <f>VLOOKUP(GroupVertices[[#This Row],[Vertex]],Vertices[],MATCH("ID",Vertices[[#Headers],[Vertex]:[Vertex Content Word Count]],0),FALSE)</f>
        <v>300</v>
      </c>
    </row>
    <row r="113" spans="1:3" ht="15">
      <c r="A113" s="78" t="s">
        <v>3975</v>
      </c>
      <c r="B113" s="84" t="s">
        <v>418</v>
      </c>
      <c r="C113" s="78">
        <f>VLOOKUP(GroupVertices[[#This Row],[Vertex]],Vertices[],MATCH("ID",Vertices[[#Headers],[Vertex]:[Vertex Content Word Count]],0),FALSE)</f>
        <v>296</v>
      </c>
    </row>
    <row r="114" spans="1:3" ht="15">
      <c r="A114" s="78" t="s">
        <v>3975</v>
      </c>
      <c r="B114" s="84" t="s">
        <v>417</v>
      </c>
      <c r="C114" s="78">
        <f>VLOOKUP(GroupVertices[[#This Row],[Vertex]],Vertices[],MATCH("ID",Vertices[[#Headers],[Vertex]:[Vertex Content Word Count]],0),FALSE)</f>
        <v>295</v>
      </c>
    </row>
    <row r="115" spans="1:3" ht="15">
      <c r="A115" s="78" t="s">
        <v>3975</v>
      </c>
      <c r="B115" s="84" t="s">
        <v>415</v>
      </c>
      <c r="C115" s="78">
        <f>VLOOKUP(GroupVertices[[#This Row],[Vertex]],Vertices[],MATCH("ID",Vertices[[#Headers],[Vertex]:[Vertex Content Word Count]],0),FALSE)</f>
        <v>291</v>
      </c>
    </row>
    <row r="116" spans="1:3" ht="15">
      <c r="A116" s="78" t="s">
        <v>3976</v>
      </c>
      <c r="B116" s="84" t="s">
        <v>302</v>
      </c>
      <c r="C116" s="78">
        <f>VLOOKUP(GroupVertices[[#This Row],[Vertex]],Vertices[],MATCH("ID",Vertices[[#Headers],[Vertex]:[Vertex Content Word Count]],0),FALSE)</f>
        <v>130</v>
      </c>
    </row>
    <row r="117" spans="1:3" ht="15">
      <c r="A117" s="78" t="s">
        <v>3976</v>
      </c>
      <c r="B117" s="84" t="s">
        <v>301</v>
      </c>
      <c r="C117" s="78">
        <f>VLOOKUP(GroupVertices[[#This Row],[Vertex]],Vertices[],MATCH("ID",Vertices[[#Headers],[Vertex]:[Vertex Content Word Count]],0),FALSE)</f>
        <v>5</v>
      </c>
    </row>
    <row r="118" spans="1:3" ht="15">
      <c r="A118" s="78" t="s">
        <v>3976</v>
      </c>
      <c r="B118" s="84" t="s">
        <v>295</v>
      </c>
      <c r="C118" s="78">
        <f>VLOOKUP(GroupVertices[[#This Row],[Vertex]],Vertices[],MATCH("ID",Vertices[[#Headers],[Vertex]:[Vertex Content Word Count]],0),FALSE)</f>
        <v>119</v>
      </c>
    </row>
    <row r="119" spans="1:3" ht="15">
      <c r="A119" s="78" t="s">
        <v>3976</v>
      </c>
      <c r="B119" s="84" t="s">
        <v>294</v>
      </c>
      <c r="C119" s="78">
        <f>VLOOKUP(GroupVertices[[#This Row],[Vertex]],Vertices[],MATCH("ID",Vertices[[#Headers],[Vertex]:[Vertex Content Word Count]],0),FALSE)</f>
        <v>118</v>
      </c>
    </row>
    <row r="120" spans="1:3" ht="15">
      <c r="A120" s="78" t="s">
        <v>3976</v>
      </c>
      <c r="B120" s="84" t="s">
        <v>277</v>
      </c>
      <c r="C120" s="78">
        <f>VLOOKUP(GroupVertices[[#This Row],[Vertex]],Vertices[],MATCH("ID",Vertices[[#Headers],[Vertex]:[Vertex Content Word Count]],0),FALSE)</f>
        <v>91</v>
      </c>
    </row>
    <row r="121" spans="1:3" ht="15">
      <c r="A121" s="78" t="s">
        <v>3976</v>
      </c>
      <c r="B121" s="84" t="s">
        <v>258</v>
      </c>
      <c r="C121" s="78">
        <f>VLOOKUP(GroupVertices[[#This Row],[Vertex]],Vertices[],MATCH("ID",Vertices[[#Headers],[Vertex]:[Vertex Content Word Count]],0),FALSE)</f>
        <v>65</v>
      </c>
    </row>
    <row r="122" spans="1:3" ht="15">
      <c r="A122" s="78" t="s">
        <v>3976</v>
      </c>
      <c r="B122" s="84" t="s">
        <v>222</v>
      </c>
      <c r="C122" s="78">
        <f>VLOOKUP(GroupVertices[[#This Row],[Vertex]],Vertices[],MATCH("ID",Vertices[[#Headers],[Vertex]:[Vertex Content Word Count]],0),FALSE)</f>
        <v>16</v>
      </c>
    </row>
    <row r="123" spans="1:3" ht="15">
      <c r="A123" s="78" t="s">
        <v>3976</v>
      </c>
      <c r="B123" s="84" t="s">
        <v>213</v>
      </c>
      <c r="C123" s="78">
        <f>VLOOKUP(GroupVertices[[#This Row],[Vertex]],Vertices[],MATCH("ID",Vertices[[#Headers],[Vertex]:[Vertex Content Word Count]],0),FALSE)</f>
        <v>4</v>
      </c>
    </row>
    <row r="124" spans="1:3" ht="15">
      <c r="A124" s="78" t="s">
        <v>3977</v>
      </c>
      <c r="B124" s="84" t="s">
        <v>373</v>
      </c>
      <c r="C124" s="78">
        <f>VLOOKUP(GroupVertices[[#This Row],[Vertex]],Vertices[],MATCH("ID",Vertices[[#Headers],[Vertex]:[Vertex Content Word Count]],0),FALSE)</f>
        <v>231</v>
      </c>
    </row>
    <row r="125" spans="1:3" ht="15">
      <c r="A125" s="78" t="s">
        <v>3977</v>
      </c>
      <c r="B125" s="84" t="s">
        <v>502</v>
      </c>
      <c r="C125" s="78">
        <f>VLOOKUP(GroupVertices[[#This Row],[Vertex]],Vertices[],MATCH("ID",Vertices[[#Headers],[Vertex]:[Vertex Content Word Count]],0),FALSE)</f>
        <v>234</v>
      </c>
    </row>
    <row r="126" spans="1:3" ht="15">
      <c r="A126" s="78" t="s">
        <v>3977</v>
      </c>
      <c r="B126" s="84" t="s">
        <v>369</v>
      </c>
      <c r="C126" s="78">
        <f>VLOOKUP(GroupVertices[[#This Row],[Vertex]],Vertices[],MATCH("ID",Vertices[[#Headers],[Vertex]:[Vertex Content Word Count]],0),FALSE)</f>
        <v>223</v>
      </c>
    </row>
    <row r="127" spans="1:3" ht="15">
      <c r="A127" s="78" t="s">
        <v>3977</v>
      </c>
      <c r="B127" s="84" t="s">
        <v>501</v>
      </c>
      <c r="C127" s="78">
        <f>VLOOKUP(GroupVertices[[#This Row],[Vertex]],Vertices[],MATCH("ID",Vertices[[#Headers],[Vertex]:[Vertex Content Word Count]],0),FALSE)</f>
        <v>233</v>
      </c>
    </row>
    <row r="128" spans="1:3" ht="15">
      <c r="A128" s="78" t="s">
        <v>3977</v>
      </c>
      <c r="B128" s="84" t="s">
        <v>500</v>
      </c>
      <c r="C128" s="78">
        <f>VLOOKUP(GroupVertices[[#This Row],[Vertex]],Vertices[],MATCH("ID",Vertices[[#Headers],[Vertex]:[Vertex Content Word Count]],0),FALSE)</f>
        <v>232</v>
      </c>
    </row>
    <row r="129" spans="1:3" ht="15">
      <c r="A129" s="78" t="s">
        <v>3977</v>
      </c>
      <c r="B129" s="84" t="s">
        <v>499</v>
      </c>
      <c r="C129" s="78">
        <f>VLOOKUP(GroupVertices[[#This Row],[Vertex]],Vertices[],MATCH("ID",Vertices[[#Headers],[Vertex]:[Vertex Content Word Count]],0),FALSE)</f>
        <v>230</v>
      </c>
    </row>
    <row r="130" spans="1:3" ht="15">
      <c r="A130" s="78" t="s">
        <v>3977</v>
      </c>
      <c r="B130" s="84" t="s">
        <v>496</v>
      </c>
      <c r="C130" s="78">
        <f>VLOOKUP(GroupVertices[[#This Row],[Vertex]],Vertices[],MATCH("ID",Vertices[[#Headers],[Vertex]:[Vertex Content Word Count]],0),FALSE)</f>
        <v>224</v>
      </c>
    </row>
    <row r="131" spans="1:3" ht="15">
      <c r="A131" s="78" t="s">
        <v>3978</v>
      </c>
      <c r="B131" s="84" t="s">
        <v>384</v>
      </c>
      <c r="C131" s="78">
        <f>VLOOKUP(GroupVertices[[#This Row],[Vertex]],Vertices[],MATCH("ID",Vertices[[#Headers],[Vertex]:[Vertex Content Word Count]],0),FALSE)</f>
        <v>246</v>
      </c>
    </row>
    <row r="132" spans="1:3" ht="15">
      <c r="A132" s="78" t="s">
        <v>3978</v>
      </c>
      <c r="B132" s="84" t="s">
        <v>510</v>
      </c>
      <c r="C132" s="78">
        <f>VLOOKUP(GroupVertices[[#This Row],[Vertex]],Vertices[],MATCH("ID",Vertices[[#Headers],[Vertex]:[Vertex Content Word Count]],0),FALSE)</f>
        <v>251</v>
      </c>
    </row>
    <row r="133" spans="1:3" ht="15">
      <c r="A133" s="78" t="s">
        <v>3978</v>
      </c>
      <c r="B133" s="84" t="s">
        <v>509</v>
      </c>
      <c r="C133" s="78">
        <f>VLOOKUP(GroupVertices[[#This Row],[Vertex]],Vertices[],MATCH("ID",Vertices[[#Headers],[Vertex]:[Vertex Content Word Count]],0),FALSE)</f>
        <v>250</v>
      </c>
    </row>
    <row r="134" spans="1:3" ht="15">
      <c r="A134" s="78" t="s">
        <v>3978</v>
      </c>
      <c r="B134" s="84" t="s">
        <v>508</v>
      </c>
      <c r="C134" s="78">
        <f>VLOOKUP(GroupVertices[[#This Row],[Vertex]],Vertices[],MATCH("ID",Vertices[[#Headers],[Vertex]:[Vertex Content Word Count]],0),FALSE)</f>
        <v>249</v>
      </c>
    </row>
    <row r="135" spans="1:3" ht="15">
      <c r="A135" s="78" t="s">
        <v>3978</v>
      </c>
      <c r="B135" s="84" t="s">
        <v>507</v>
      </c>
      <c r="C135" s="78">
        <f>VLOOKUP(GroupVertices[[#This Row],[Vertex]],Vertices[],MATCH("ID",Vertices[[#Headers],[Vertex]:[Vertex Content Word Count]],0),FALSE)</f>
        <v>248</v>
      </c>
    </row>
    <row r="136" spans="1:3" ht="15">
      <c r="A136" s="78" t="s">
        <v>3978</v>
      </c>
      <c r="B136" s="84" t="s">
        <v>506</v>
      </c>
      <c r="C136" s="78">
        <f>VLOOKUP(GroupVertices[[#This Row],[Vertex]],Vertices[],MATCH("ID",Vertices[[#Headers],[Vertex]:[Vertex Content Word Count]],0),FALSE)</f>
        <v>247</v>
      </c>
    </row>
    <row r="137" spans="1:3" ht="15">
      <c r="A137" s="78" t="s">
        <v>3979</v>
      </c>
      <c r="B137" s="84" t="s">
        <v>365</v>
      </c>
      <c r="C137" s="78">
        <f>VLOOKUP(GroupVertices[[#This Row],[Vertex]],Vertices[],MATCH("ID",Vertices[[#Headers],[Vertex]:[Vertex Content Word Count]],0),FALSE)</f>
        <v>219</v>
      </c>
    </row>
    <row r="138" spans="1:3" ht="15">
      <c r="A138" s="78" t="s">
        <v>3979</v>
      </c>
      <c r="B138" s="84" t="s">
        <v>341</v>
      </c>
      <c r="C138" s="78">
        <f>VLOOKUP(GroupVertices[[#This Row],[Vertex]],Vertices[],MATCH("ID",Vertices[[#Headers],[Vertex]:[Vertex Content Word Count]],0),FALSE)</f>
        <v>189</v>
      </c>
    </row>
    <row r="139" spans="1:3" ht="15">
      <c r="A139" s="78" t="s">
        <v>3979</v>
      </c>
      <c r="B139" s="84" t="s">
        <v>358</v>
      </c>
      <c r="C139" s="78">
        <f>VLOOKUP(GroupVertices[[#This Row],[Vertex]],Vertices[],MATCH("ID",Vertices[[#Headers],[Vertex]:[Vertex Content Word Count]],0),FALSE)</f>
        <v>210</v>
      </c>
    </row>
    <row r="140" spans="1:3" ht="15">
      <c r="A140" s="78" t="s">
        <v>3979</v>
      </c>
      <c r="B140" s="84" t="s">
        <v>357</v>
      </c>
      <c r="C140" s="78">
        <f>VLOOKUP(GroupVertices[[#This Row],[Vertex]],Vertices[],MATCH("ID",Vertices[[#Headers],[Vertex]:[Vertex Content Word Count]],0),FALSE)</f>
        <v>209</v>
      </c>
    </row>
    <row r="141" spans="1:3" ht="15">
      <c r="A141" s="78" t="s">
        <v>3979</v>
      </c>
      <c r="B141" s="84" t="s">
        <v>340</v>
      </c>
      <c r="C141" s="78">
        <f>VLOOKUP(GroupVertices[[#This Row],[Vertex]],Vertices[],MATCH("ID",Vertices[[#Headers],[Vertex]:[Vertex Content Word Count]],0),FALSE)</f>
        <v>188</v>
      </c>
    </row>
    <row r="142" spans="1:3" ht="15">
      <c r="A142" s="78" t="s">
        <v>3979</v>
      </c>
      <c r="B142" s="84" t="s">
        <v>339</v>
      </c>
      <c r="C142" s="78">
        <f>VLOOKUP(GroupVertices[[#This Row],[Vertex]],Vertices[],MATCH("ID",Vertices[[#Headers],[Vertex]:[Vertex Content Word Count]],0),FALSE)</f>
        <v>187</v>
      </c>
    </row>
    <row r="143" spans="1:3" ht="15">
      <c r="A143" s="78" t="s">
        <v>3980</v>
      </c>
      <c r="B143" s="84" t="s">
        <v>334</v>
      </c>
      <c r="C143" s="78">
        <f>VLOOKUP(GroupVertices[[#This Row],[Vertex]],Vertices[],MATCH("ID",Vertices[[#Headers],[Vertex]:[Vertex Content Word Count]],0),FALSE)</f>
        <v>173</v>
      </c>
    </row>
    <row r="144" spans="1:3" ht="15">
      <c r="A144" s="78" t="s">
        <v>3980</v>
      </c>
      <c r="B144" s="84" t="s">
        <v>333</v>
      </c>
      <c r="C144" s="78">
        <f>VLOOKUP(GroupVertices[[#This Row],[Vertex]],Vertices[],MATCH("ID",Vertices[[#Headers],[Vertex]:[Vertex Content Word Count]],0),FALSE)</f>
        <v>157</v>
      </c>
    </row>
    <row r="145" spans="1:3" ht="15">
      <c r="A145" s="78" t="s">
        <v>3980</v>
      </c>
      <c r="B145" s="84" t="s">
        <v>327</v>
      </c>
      <c r="C145" s="78">
        <f>VLOOKUP(GroupVertices[[#This Row],[Vertex]],Vertices[],MATCH("ID",Vertices[[#Headers],[Vertex]:[Vertex Content Word Count]],0),FALSE)</f>
        <v>168</v>
      </c>
    </row>
    <row r="146" spans="1:3" ht="15">
      <c r="A146" s="78" t="s">
        <v>3980</v>
      </c>
      <c r="B146" s="84" t="s">
        <v>325</v>
      </c>
      <c r="C146" s="78">
        <f>VLOOKUP(GroupVertices[[#This Row],[Vertex]],Vertices[],MATCH("ID",Vertices[[#Headers],[Vertex]:[Vertex Content Word Count]],0),FALSE)</f>
        <v>166</v>
      </c>
    </row>
    <row r="147" spans="1:3" ht="15">
      <c r="A147" s="78" t="s">
        <v>3980</v>
      </c>
      <c r="B147" s="84" t="s">
        <v>322</v>
      </c>
      <c r="C147" s="78">
        <f>VLOOKUP(GroupVertices[[#This Row],[Vertex]],Vertices[],MATCH("ID",Vertices[[#Headers],[Vertex]:[Vertex Content Word Count]],0),FALSE)</f>
        <v>161</v>
      </c>
    </row>
    <row r="148" spans="1:3" ht="15">
      <c r="A148" s="78" t="s">
        <v>3980</v>
      </c>
      <c r="B148" s="84" t="s">
        <v>319</v>
      </c>
      <c r="C148" s="78">
        <f>VLOOKUP(GroupVertices[[#This Row],[Vertex]],Vertices[],MATCH("ID",Vertices[[#Headers],[Vertex]:[Vertex Content Word Count]],0),FALSE)</f>
        <v>156</v>
      </c>
    </row>
    <row r="149" spans="1:3" ht="15">
      <c r="A149" s="78" t="s">
        <v>3981</v>
      </c>
      <c r="B149" s="84" t="s">
        <v>313</v>
      </c>
      <c r="C149" s="78">
        <f>VLOOKUP(GroupVertices[[#This Row],[Vertex]],Vertices[],MATCH("ID",Vertices[[#Headers],[Vertex]:[Vertex Content Word Count]],0),FALSE)</f>
        <v>148</v>
      </c>
    </row>
    <row r="150" spans="1:3" ht="15">
      <c r="A150" s="78" t="s">
        <v>3981</v>
      </c>
      <c r="B150" s="84" t="s">
        <v>312</v>
      </c>
      <c r="C150" s="78">
        <f>VLOOKUP(GroupVertices[[#This Row],[Vertex]],Vertices[],MATCH("ID",Vertices[[#Headers],[Vertex]:[Vertex Content Word Count]],0),FALSE)</f>
        <v>145</v>
      </c>
    </row>
    <row r="151" spans="1:3" ht="15">
      <c r="A151" s="78" t="s">
        <v>3981</v>
      </c>
      <c r="B151" s="84" t="s">
        <v>475</v>
      </c>
      <c r="C151" s="78">
        <f>VLOOKUP(GroupVertices[[#This Row],[Vertex]],Vertices[],MATCH("ID",Vertices[[#Headers],[Vertex]:[Vertex Content Word Count]],0),FALSE)</f>
        <v>144</v>
      </c>
    </row>
    <row r="152" spans="1:3" ht="15">
      <c r="A152" s="78" t="s">
        <v>3981</v>
      </c>
      <c r="B152" s="84" t="s">
        <v>477</v>
      </c>
      <c r="C152" s="78">
        <f>VLOOKUP(GroupVertices[[#This Row],[Vertex]],Vertices[],MATCH("ID",Vertices[[#Headers],[Vertex]:[Vertex Content Word Count]],0),FALSE)</f>
        <v>147</v>
      </c>
    </row>
    <row r="153" spans="1:3" ht="15">
      <c r="A153" s="78" t="s">
        <v>3981</v>
      </c>
      <c r="B153" s="84" t="s">
        <v>476</v>
      </c>
      <c r="C153" s="78">
        <f>VLOOKUP(GroupVertices[[#This Row],[Vertex]],Vertices[],MATCH("ID",Vertices[[#Headers],[Vertex]:[Vertex Content Word Count]],0),FALSE)</f>
        <v>146</v>
      </c>
    </row>
    <row r="154" spans="1:3" ht="15">
      <c r="A154" s="78" t="s">
        <v>3981</v>
      </c>
      <c r="B154" s="84" t="s">
        <v>311</v>
      </c>
      <c r="C154" s="78">
        <f>VLOOKUP(GroupVertices[[#This Row],[Vertex]],Vertices[],MATCH("ID",Vertices[[#Headers],[Vertex]:[Vertex Content Word Count]],0),FALSE)</f>
        <v>143</v>
      </c>
    </row>
    <row r="155" spans="1:3" ht="15">
      <c r="A155" s="78" t="s">
        <v>3982</v>
      </c>
      <c r="B155" s="84" t="s">
        <v>281</v>
      </c>
      <c r="C155" s="78">
        <f>VLOOKUP(GroupVertices[[#This Row],[Vertex]],Vertices[],MATCH("ID",Vertices[[#Headers],[Vertex]:[Vertex Content Word Count]],0),FALSE)</f>
        <v>95</v>
      </c>
    </row>
    <row r="156" spans="1:3" ht="15">
      <c r="A156" s="78" t="s">
        <v>3982</v>
      </c>
      <c r="B156" s="84" t="s">
        <v>461</v>
      </c>
      <c r="C156" s="78">
        <f>VLOOKUP(GroupVertices[[#This Row],[Vertex]],Vertices[],MATCH("ID",Vertices[[#Headers],[Vertex]:[Vertex Content Word Count]],0),FALSE)</f>
        <v>100</v>
      </c>
    </row>
    <row r="157" spans="1:3" ht="15">
      <c r="A157" s="78" t="s">
        <v>3982</v>
      </c>
      <c r="B157" s="84" t="s">
        <v>460</v>
      </c>
      <c r="C157" s="78">
        <f>VLOOKUP(GroupVertices[[#This Row],[Vertex]],Vertices[],MATCH("ID",Vertices[[#Headers],[Vertex]:[Vertex Content Word Count]],0),FALSE)</f>
        <v>99</v>
      </c>
    </row>
    <row r="158" spans="1:3" ht="15">
      <c r="A158" s="78" t="s">
        <v>3982</v>
      </c>
      <c r="B158" s="84" t="s">
        <v>459</v>
      </c>
      <c r="C158" s="78">
        <f>VLOOKUP(GroupVertices[[#This Row],[Vertex]],Vertices[],MATCH("ID",Vertices[[#Headers],[Vertex]:[Vertex Content Word Count]],0),FALSE)</f>
        <v>98</v>
      </c>
    </row>
    <row r="159" spans="1:3" ht="15">
      <c r="A159" s="78" t="s">
        <v>3982</v>
      </c>
      <c r="B159" s="84" t="s">
        <v>458</v>
      </c>
      <c r="C159" s="78">
        <f>VLOOKUP(GroupVertices[[#This Row],[Vertex]],Vertices[],MATCH("ID",Vertices[[#Headers],[Vertex]:[Vertex Content Word Count]],0),FALSE)</f>
        <v>97</v>
      </c>
    </row>
    <row r="160" spans="1:3" ht="15">
      <c r="A160" s="78" t="s">
        <v>3982</v>
      </c>
      <c r="B160" s="84" t="s">
        <v>457</v>
      </c>
      <c r="C160" s="78">
        <f>VLOOKUP(GroupVertices[[#This Row],[Vertex]],Vertices[],MATCH("ID",Vertices[[#Headers],[Vertex]:[Vertex Content Word Count]],0),FALSE)</f>
        <v>96</v>
      </c>
    </row>
    <row r="161" spans="1:3" ht="15">
      <c r="A161" s="78" t="s">
        <v>3983</v>
      </c>
      <c r="B161" s="84" t="s">
        <v>425</v>
      </c>
      <c r="C161" s="78">
        <f>VLOOKUP(GroupVertices[[#This Row],[Vertex]],Vertices[],MATCH("ID",Vertices[[#Headers],[Vertex]:[Vertex Content Word Count]],0),FALSE)</f>
        <v>303</v>
      </c>
    </row>
    <row r="162" spans="1:3" ht="15">
      <c r="A162" s="78" t="s">
        <v>3983</v>
      </c>
      <c r="B162" s="84" t="s">
        <v>525</v>
      </c>
      <c r="C162" s="78">
        <f>VLOOKUP(GroupVertices[[#This Row],[Vertex]],Vertices[],MATCH("ID",Vertices[[#Headers],[Vertex]:[Vertex Content Word Count]],0),FALSE)</f>
        <v>307</v>
      </c>
    </row>
    <row r="163" spans="1:3" ht="15">
      <c r="A163" s="78" t="s">
        <v>3983</v>
      </c>
      <c r="B163" s="84" t="s">
        <v>524</v>
      </c>
      <c r="C163" s="78">
        <f>VLOOKUP(GroupVertices[[#This Row],[Vertex]],Vertices[],MATCH("ID",Vertices[[#Headers],[Vertex]:[Vertex Content Word Count]],0),FALSE)</f>
        <v>306</v>
      </c>
    </row>
    <row r="164" spans="1:3" ht="15">
      <c r="A164" s="78" t="s">
        <v>3983</v>
      </c>
      <c r="B164" s="84" t="s">
        <v>523</v>
      </c>
      <c r="C164" s="78">
        <f>VLOOKUP(GroupVertices[[#This Row],[Vertex]],Vertices[],MATCH("ID",Vertices[[#Headers],[Vertex]:[Vertex Content Word Count]],0),FALSE)</f>
        <v>305</v>
      </c>
    </row>
    <row r="165" spans="1:3" ht="15">
      <c r="A165" s="78" t="s">
        <v>3983</v>
      </c>
      <c r="B165" s="84" t="s">
        <v>522</v>
      </c>
      <c r="C165" s="78">
        <f>VLOOKUP(GroupVertices[[#This Row],[Vertex]],Vertices[],MATCH("ID",Vertices[[#Headers],[Vertex]:[Vertex Content Word Count]],0),FALSE)</f>
        <v>304</v>
      </c>
    </row>
    <row r="166" spans="1:3" ht="15">
      <c r="A166" s="78" t="s">
        <v>3984</v>
      </c>
      <c r="B166" s="84" t="s">
        <v>430</v>
      </c>
      <c r="C166" s="78">
        <f>VLOOKUP(GroupVertices[[#This Row],[Vertex]],Vertices[],MATCH("ID",Vertices[[#Headers],[Vertex]:[Vertex Content Word Count]],0),FALSE)</f>
        <v>185</v>
      </c>
    </row>
    <row r="167" spans="1:3" ht="15">
      <c r="A167" s="78" t="s">
        <v>3984</v>
      </c>
      <c r="B167" s="84" t="s">
        <v>512</v>
      </c>
      <c r="C167" s="78">
        <f>VLOOKUP(GroupVertices[[#This Row],[Vertex]],Vertices[],MATCH("ID",Vertices[[#Headers],[Vertex]:[Vertex Content Word Count]],0),FALSE)</f>
        <v>259</v>
      </c>
    </row>
    <row r="168" spans="1:3" ht="15">
      <c r="A168" s="78" t="s">
        <v>3984</v>
      </c>
      <c r="B168" s="84" t="s">
        <v>392</v>
      </c>
      <c r="C168" s="78">
        <f>VLOOKUP(GroupVertices[[#This Row],[Vertex]],Vertices[],MATCH("ID",Vertices[[#Headers],[Vertex]:[Vertex Content Word Count]],0),FALSE)</f>
        <v>258</v>
      </c>
    </row>
    <row r="169" spans="1:3" ht="15">
      <c r="A169" s="78" t="s">
        <v>3984</v>
      </c>
      <c r="B169" s="84" t="s">
        <v>391</v>
      </c>
      <c r="C169" s="78">
        <f>VLOOKUP(GroupVertices[[#This Row],[Vertex]],Vertices[],MATCH("ID",Vertices[[#Headers],[Vertex]:[Vertex Content Word Count]],0),FALSE)</f>
        <v>186</v>
      </c>
    </row>
    <row r="170" spans="1:3" ht="15">
      <c r="A170" s="78" t="s">
        <v>3984</v>
      </c>
      <c r="B170" s="84" t="s">
        <v>338</v>
      </c>
      <c r="C170" s="78">
        <f>VLOOKUP(GroupVertices[[#This Row],[Vertex]],Vertices[],MATCH("ID",Vertices[[#Headers],[Vertex]:[Vertex Content Word Count]],0),FALSE)</f>
        <v>184</v>
      </c>
    </row>
    <row r="171" spans="1:3" ht="15">
      <c r="A171" s="78" t="s">
        <v>3985</v>
      </c>
      <c r="B171" s="84" t="s">
        <v>241</v>
      </c>
      <c r="C171" s="78">
        <f>VLOOKUP(GroupVertices[[#This Row],[Vertex]],Vertices[],MATCH("ID",Vertices[[#Headers],[Vertex]:[Vertex Content Word Count]],0),FALSE)</f>
        <v>44</v>
      </c>
    </row>
    <row r="172" spans="1:3" ht="15">
      <c r="A172" s="78" t="s">
        <v>3985</v>
      </c>
      <c r="B172" s="84" t="s">
        <v>447</v>
      </c>
      <c r="C172" s="78">
        <f>VLOOKUP(GroupVertices[[#This Row],[Vertex]],Vertices[],MATCH("ID",Vertices[[#Headers],[Vertex]:[Vertex Content Word Count]],0),FALSE)</f>
        <v>45</v>
      </c>
    </row>
    <row r="173" spans="1:3" ht="15">
      <c r="A173" s="78" t="s">
        <v>3985</v>
      </c>
      <c r="B173" s="84" t="s">
        <v>441</v>
      </c>
      <c r="C173" s="78">
        <f>VLOOKUP(GroupVertices[[#This Row],[Vertex]],Vertices[],MATCH("ID",Vertices[[#Headers],[Vertex]:[Vertex Content Word Count]],0),FALSE)</f>
        <v>24</v>
      </c>
    </row>
    <row r="174" spans="1:3" ht="15">
      <c r="A174" s="78" t="s">
        <v>3985</v>
      </c>
      <c r="B174" s="84" t="s">
        <v>228</v>
      </c>
      <c r="C174" s="78">
        <f>VLOOKUP(GroupVertices[[#This Row],[Vertex]],Vertices[],MATCH("ID",Vertices[[#Headers],[Vertex]:[Vertex Content Word Count]],0),FALSE)</f>
        <v>25</v>
      </c>
    </row>
    <row r="175" spans="1:3" ht="15">
      <c r="A175" s="78" t="s">
        <v>3985</v>
      </c>
      <c r="B175" s="84" t="s">
        <v>227</v>
      </c>
      <c r="C175" s="78">
        <f>VLOOKUP(GroupVertices[[#This Row],[Vertex]],Vertices[],MATCH("ID",Vertices[[#Headers],[Vertex]:[Vertex Content Word Count]],0),FALSE)</f>
        <v>23</v>
      </c>
    </row>
    <row r="176" spans="1:3" ht="15">
      <c r="A176" s="78" t="s">
        <v>3986</v>
      </c>
      <c r="B176" s="84" t="s">
        <v>235</v>
      </c>
      <c r="C176" s="78">
        <f>VLOOKUP(GroupVertices[[#This Row],[Vertex]],Vertices[],MATCH("ID",Vertices[[#Headers],[Vertex]:[Vertex Content Word Count]],0),FALSE)</f>
        <v>34</v>
      </c>
    </row>
    <row r="177" spans="1:3" ht="15">
      <c r="A177" s="78" t="s">
        <v>3986</v>
      </c>
      <c r="B177" s="84" t="s">
        <v>446</v>
      </c>
      <c r="C177" s="78">
        <f>VLOOKUP(GroupVertices[[#This Row],[Vertex]],Vertices[],MATCH("ID",Vertices[[#Headers],[Vertex]:[Vertex Content Word Count]],0),FALSE)</f>
        <v>38</v>
      </c>
    </row>
    <row r="178" spans="1:3" ht="15">
      <c r="A178" s="78" t="s">
        <v>3986</v>
      </c>
      <c r="B178" s="84" t="s">
        <v>445</v>
      </c>
      <c r="C178" s="78">
        <f>VLOOKUP(GroupVertices[[#This Row],[Vertex]],Vertices[],MATCH("ID",Vertices[[#Headers],[Vertex]:[Vertex Content Word Count]],0),FALSE)</f>
        <v>37</v>
      </c>
    </row>
    <row r="179" spans="1:3" ht="15">
      <c r="A179" s="78" t="s">
        <v>3986</v>
      </c>
      <c r="B179" s="84" t="s">
        <v>444</v>
      </c>
      <c r="C179" s="78">
        <f>VLOOKUP(GroupVertices[[#This Row],[Vertex]],Vertices[],MATCH("ID",Vertices[[#Headers],[Vertex]:[Vertex Content Word Count]],0),FALSE)</f>
        <v>36</v>
      </c>
    </row>
    <row r="180" spans="1:3" ht="15">
      <c r="A180" s="78" t="s">
        <v>3986</v>
      </c>
      <c r="B180" s="84" t="s">
        <v>443</v>
      </c>
      <c r="C180" s="78">
        <f>VLOOKUP(GroupVertices[[#This Row],[Vertex]],Vertices[],MATCH("ID",Vertices[[#Headers],[Vertex]:[Vertex Content Word Count]],0),FALSE)</f>
        <v>35</v>
      </c>
    </row>
    <row r="181" spans="1:3" ht="15">
      <c r="A181" s="78" t="s">
        <v>3987</v>
      </c>
      <c r="B181" s="84" t="s">
        <v>355</v>
      </c>
      <c r="C181" s="78">
        <f>VLOOKUP(GroupVertices[[#This Row],[Vertex]],Vertices[],MATCH("ID",Vertices[[#Headers],[Vertex]:[Vertex Content Word Count]],0),FALSE)</f>
        <v>206</v>
      </c>
    </row>
    <row r="182" spans="1:3" ht="15">
      <c r="A182" s="78" t="s">
        <v>3987</v>
      </c>
      <c r="B182" s="84" t="s">
        <v>354</v>
      </c>
      <c r="C182" s="78">
        <f>VLOOKUP(GroupVertices[[#This Row],[Vertex]],Vertices[],MATCH("ID",Vertices[[#Headers],[Vertex]:[Vertex Content Word Count]],0),FALSE)</f>
        <v>204</v>
      </c>
    </row>
    <row r="183" spans="1:3" ht="15">
      <c r="A183" s="78" t="s">
        <v>3987</v>
      </c>
      <c r="B183" s="84" t="s">
        <v>353</v>
      </c>
      <c r="C183" s="78">
        <f>VLOOKUP(GroupVertices[[#This Row],[Vertex]],Vertices[],MATCH("ID",Vertices[[#Headers],[Vertex]:[Vertex Content Word Count]],0),FALSE)</f>
        <v>205</v>
      </c>
    </row>
    <row r="184" spans="1:3" ht="15">
      <c r="A184" s="78" t="s">
        <v>3987</v>
      </c>
      <c r="B184" s="84" t="s">
        <v>352</v>
      </c>
      <c r="C184" s="78">
        <f>VLOOKUP(GroupVertices[[#This Row],[Vertex]],Vertices[],MATCH("ID",Vertices[[#Headers],[Vertex]:[Vertex Content Word Count]],0),FALSE)</f>
        <v>203</v>
      </c>
    </row>
    <row r="185" spans="1:3" ht="15">
      <c r="A185" s="78" t="s">
        <v>3988</v>
      </c>
      <c r="B185" s="84" t="s">
        <v>351</v>
      </c>
      <c r="C185" s="78">
        <f>VLOOKUP(GroupVertices[[#This Row],[Vertex]],Vertices[],MATCH("ID",Vertices[[#Headers],[Vertex]:[Vertex Content Word Count]],0),FALSE)</f>
        <v>199</v>
      </c>
    </row>
    <row r="186" spans="1:3" ht="15">
      <c r="A186" s="78" t="s">
        <v>3988</v>
      </c>
      <c r="B186" s="84" t="s">
        <v>493</v>
      </c>
      <c r="C186" s="78">
        <f>VLOOKUP(GroupVertices[[#This Row],[Vertex]],Vertices[],MATCH("ID",Vertices[[#Headers],[Vertex]:[Vertex Content Word Count]],0),FALSE)</f>
        <v>202</v>
      </c>
    </row>
    <row r="187" spans="1:3" ht="15">
      <c r="A187" s="78" t="s">
        <v>3988</v>
      </c>
      <c r="B187" s="84" t="s">
        <v>492</v>
      </c>
      <c r="C187" s="78">
        <f>VLOOKUP(GroupVertices[[#This Row],[Vertex]],Vertices[],MATCH("ID",Vertices[[#Headers],[Vertex]:[Vertex Content Word Count]],0),FALSE)</f>
        <v>201</v>
      </c>
    </row>
    <row r="188" spans="1:3" ht="15">
      <c r="A188" s="78" t="s">
        <v>3988</v>
      </c>
      <c r="B188" s="84" t="s">
        <v>491</v>
      </c>
      <c r="C188" s="78">
        <f>VLOOKUP(GroupVertices[[#This Row],[Vertex]],Vertices[],MATCH("ID",Vertices[[#Headers],[Vertex]:[Vertex Content Word Count]],0),FALSE)</f>
        <v>200</v>
      </c>
    </row>
    <row r="189" spans="1:3" ht="15">
      <c r="A189" s="78" t="s">
        <v>3989</v>
      </c>
      <c r="B189" s="84" t="s">
        <v>336</v>
      </c>
      <c r="C189" s="78">
        <f>VLOOKUP(GroupVertices[[#This Row],[Vertex]],Vertices[],MATCH("ID",Vertices[[#Headers],[Vertex]:[Vertex Content Word Count]],0),FALSE)</f>
        <v>177</v>
      </c>
    </row>
    <row r="190" spans="1:3" ht="15">
      <c r="A190" s="78" t="s">
        <v>3989</v>
      </c>
      <c r="B190" s="84" t="s">
        <v>487</v>
      </c>
      <c r="C190" s="78">
        <f>VLOOKUP(GroupVertices[[#This Row],[Vertex]],Vertices[],MATCH("ID",Vertices[[#Headers],[Vertex]:[Vertex Content Word Count]],0),FALSE)</f>
        <v>180</v>
      </c>
    </row>
    <row r="191" spans="1:3" ht="15">
      <c r="A191" s="78" t="s">
        <v>3989</v>
      </c>
      <c r="B191" s="84" t="s">
        <v>486</v>
      </c>
      <c r="C191" s="78">
        <f>VLOOKUP(GroupVertices[[#This Row],[Vertex]],Vertices[],MATCH("ID",Vertices[[#Headers],[Vertex]:[Vertex Content Word Count]],0),FALSE)</f>
        <v>179</v>
      </c>
    </row>
    <row r="192" spans="1:3" ht="15">
      <c r="A192" s="78" t="s">
        <v>3989</v>
      </c>
      <c r="B192" s="84" t="s">
        <v>485</v>
      </c>
      <c r="C192" s="78">
        <f>VLOOKUP(GroupVertices[[#This Row],[Vertex]],Vertices[],MATCH("ID",Vertices[[#Headers],[Vertex]:[Vertex Content Word Count]],0),FALSE)</f>
        <v>178</v>
      </c>
    </row>
    <row r="193" spans="1:3" ht="15">
      <c r="A193" s="78" t="s">
        <v>3990</v>
      </c>
      <c r="B193" s="84" t="s">
        <v>275</v>
      </c>
      <c r="C193" s="78">
        <f>VLOOKUP(GroupVertices[[#This Row],[Vertex]],Vertices[],MATCH("ID",Vertices[[#Headers],[Vertex]:[Vertex Content Word Count]],0),FALSE)</f>
        <v>85</v>
      </c>
    </row>
    <row r="194" spans="1:3" ht="15">
      <c r="A194" s="78" t="s">
        <v>3990</v>
      </c>
      <c r="B194" s="84" t="s">
        <v>455</v>
      </c>
      <c r="C194" s="78">
        <f>VLOOKUP(GroupVertices[[#This Row],[Vertex]],Vertices[],MATCH("ID",Vertices[[#Headers],[Vertex]:[Vertex Content Word Count]],0),FALSE)</f>
        <v>88</v>
      </c>
    </row>
    <row r="195" spans="1:3" ht="15">
      <c r="A195" s="78" t="s">
        <v>3990</v>
      </c>
      <c r="B195" s="84" t="s">
        <v>454</v>
      </c>
      <c r="C195" s="78">
        <f>VLOOKUP(GroupVertices[[#This Row],[Vertex]],Vertices[],MATCH("ID",Vertices[[#Headers],[Vertex]:[Vertex Content Word Count]],0),FALSE)</f>
        <v>87</v>
      </c>
    </row>
    <row r="196" spans="1:3" ht="15">
      <c r="A196" s="78" t="s">
        <v>3990</v>
      </c>
      <c r="B196" s="84" t="s">
        <v>453</v>
      </c>
      <c r="C196" s="78">
        <f>VLOOKUP(GroupVertices[[#This Row],[Vertex]],Vertices[],MATCH("ID",Vertices[[#Headers],[Vertex]:[Vertex Content Word Count]],0),FALSE)</f>
        <v>86</v>
      </c>
    </row>
    <row r="197" spans="1:3" ht="15">
      <c r="A197" s="78" t="s">
        <v>3991</v>
      </c>
      <c r="B197" s="84" t="s">
        <v>428</v>
      </c>
      <c r="C197" s="78">
        <f>VLOOKUP(GroupVertices[[#This Row],[Vertex]],Vertices[],MATCH("ID",Vertices[[#Headers],[Vertex]:[Vertex Content Word Count]],0),FALSE)</f>
        <v>309</v>
      </c>
    </row>
    <row r="198" spans="1:3" ht="15">
      <c r="A198" s="78" t="s">
        <v>3991</v>
      </c>
      <c r="B198" s="84" t="s">
        <v>427</v>
      </c>
      <c r="C198" s="78">
        <f>VLOOKUP(GroupVertices[[#This Row],[Vertex]],Vertices[],MATCH("ID",Vertices[[#Headers],[Vertex]:[Vertex Content Word Count]],0),FALSE)</f>
        <v>284</v>
      </c>
    </row>
    <row r="199" spans="1:3" ht="15">
      <c r="A199" s="78" t="s">
        <v>3991</v>
      </c>
      <c r="B199" s="84" t="s">
        <v>411</v>
      </c>
      <c r="C199" s="78">
        <f>VLOOKUP(GroupVertices[[#This Row],[Vertex]],Vertices[],MATCH("ID",Vertices[[#Headers],[Vertex]:[Vertex Content Word Count]],0),FALSE)</f>
        <v>283</v>
      </c>
    </row>
    <row r="200" spans="1:3" ht="15">
      <c r="A200" s="78" t="s">
        <v>3992</v>
      </c>
      <c r="B200" s="84" t="s">
        <v>424</v>
      </c>
      <c r="C200" s="78">
        <f>VLOOKUP(GroupVertices[[#This Row],[Vertex]],Vertices[],MATCH("ID",Vertices[[#Headers],[Vertex]:[Vertex Content Word Count]],0),FALSE)</f>
        <v>302</v>
      </c>
    </row>
    <row r="201" spans="1:3" ht="15">
      <c r="A201" s="78" t="s">
        <v>3992</v>
      </c>
      <c r="B201" s="84" t="s">
        <v>423</v>
      </c>
      <c r="C201" s="78">
        <f>VLOOKUP(GroupVertices[[#This Row],[Vertex]],Vertices[],MATCH("ID",Vertices[[#Headers],[Vertex]:[Vertex Content Word Count]],0),FALSE)</f>
        <v>298</v>
      </c>
    </row>
    <row r="202" spans="1:3" ht="15">
      <c r="A202" s="78" t="s">
        <v>3992</v>
      </c>
      <c r="B202" s="84" t="s">
        <v>419</v>
      </c>
      <c r="C202" s="78">
        <f>VLOOKUP(GroupVertices[[#This Row],[Vertex]],Vertices[],MATCH("ID",Vertices[[#Headers],[Vertex]:[Vertex Content Word Count]],0),FALSE)</f>
        <v>297</v>
      </c>
    </row>
    <row r="203" spans="1:3" ht="15">
      <c r="A203" s="78" t="s">
        <v>3993</v>
      </c>
      <c r="B203" s="84" t="s">
        <v>414</v>
      </c>
      <c r="C203" s="78">
        <f>VLOOKUP(GroupVertices[[#This Row],[Vertex]],Vertices[],MATCH("ID",Vertices[[#Headers],[Vertex]:[Vertex Content Word Count]],0),FALSE)</f>
        <v>288</v>
      </c>
    </row>
    <row r="204" spans="1:3" ht="15">
      <c r="A204" s="78" t="s">
        <v>3993</v>
      </c>
      <c r="B204" s="84" t="s">
        <v>520</v>
      </c>
      <c r="C204" s="78">
        <f>VLOOKUP(GroupVertices[[#This Row],[Vertex]],Vertices[],MATCH("ID",Vertices[[#Headers],[Vertex]:[Vertex Content Word Count]],0),FALSE)</f>
        <v>290</v>
      </c>
    </row>
    <row r="205" spans="1:3" ht="15">
      <c r="A205" s="78" t="s">
        <v>3993</v>
      </c>
      <c r="B205" s="84" t="s">
        <v>519</v>
      </c>
      <c r="C205" s="78">
        <f>VLOOKUP(GroupVertices[[#This Row],[Vertex]],Vertices[],MATCH("ID",Vertices[[#Headers],[Vertex]:[Vertex Content Word Count]],0),FALSE)</f>
        <v>289</v>
      </c>
    </row>
    <row r="206" spans="1:3" ht="15">
      <c r="A206" s="78" t="s">
        <v>3994</v>
      </c>
      <c r="B206" s="84" t="s">
        <v>409</v>
      </c>
      <c r="C206" s="78">
        <f>VLOOKUP(GroupVertices[[#This Row],[Vertex]],Vertices[],MATCH("ID",Vertices[[#Headers],[Vertex]:[Vertex Content Word Count]],0),FALSE)</f>
        <v>279</v>
      </c>
    </row>
    <row r="207" spans="1:3" ht="15">
      <c r="A207" s="78" t="s">
        <v>3994</v>
      </c>
      <c r="B207" s="84" t="s">
        <v>517</v>
      </c>
      <c r="C207" s="78">
        <f>VLOOKUP(GroupVertices[[#This Row],[Vertex]],Vertices[],MATCH("ID",Vertices[[#Headers],[Vertex]:[Vertex Content Word Count]],0),FALSE)</f>
        <v>281</v>
      </c>
    </row>
    <row r="208" spans="1:3" ht="15">
      <c r="A208" s="78" t="s">
        <v>3994</v>
      </c>
      <c r="B208" s="84" t="s">
        <v>516</v>
      </c>
      <c r="C208" s="78">
        <f>VLOOKUP(GroupVertices[[#This Row],[Vertex]],Vertices[],MATCH("ID",Vertices[[#Headers],[Vertex]:[Vertex Content Word Count]],0),FALSE)</f>
        <v>280</v>
      </c>
    </row>
    <row r="209" spans="1:3" ht="15">
      <c r="A209" s="78" t="s">
        <v>3995</v>
      </c>
      <c r="B209" s="84" t="s">
        <v>390</v>
      </c>
      <c r="C209" s="78">
        <f>VLOOKUP(GroupVertices[[#This Row],[Vertex]],Vertices[],MATCH("ID",Vertices[[#Headers],[Vertex]:[Vertex Content Word Count]],0),FALSE)</f>
        <v>257</v>
      </c>
    </row>
    <row r="210" spans="1:3" ht="15">
      <c r="A210" s="78" t="s">
        <v>3995</v>
      </c>
      <c r="B210" s="84" t="s">
        <v>389</v>
      </c>
      <c r="C210" s="78">
        <f>VLOOKUP(GroupVertices[[#This Row],[Vertex]],Vertices[],MATCH("ID",Vertices[[#Headers],[Vertex]:[Vertex Content Word Count]],0),FALSE)</f>
        <v>255</v>
      </c>
    </row>
    <row r="211" spans="1:3" ht="15">
      <c r="A211" s="78" t="s">
        <v>3995</v>
      </c>
      <c r="B211" s="84" t="s">
        <v>511</v>
      </c>
      <c r="C211" s="78">
        <f>VLOOKUP(GroupVertices[[#This Row],[Vertex]],Vertices[],MATCH("ID",Vertices[[#Headers],[Vertex]:[Vertex Content Word Count]],0),FALSE)</f>
        <v>256</v>
      </c>
    </row>
    <row r="212" spans="1:3" ht="15">
      <c r="A212" s="78" t="s">
        <v>3996</v>
      </c>
      <c r="B212" s="84" t="s">
        <v>337</v>
      </c>
      <c r="C212" s="78">
        <f>VLOOKUP(GroupVertices[[#This Row],[Vertex]],Vertices[],MATCH("ID",Vertices[[#Headers],[Vertex]:[Vertex Content Word Count]],0),FALSE)</f>
        <v>181</v>
      </c>
    </row>
    <row r="213" spans="1:3" ht="15">
      <c r="A213" s="78" t="s">
        <v>3996</v>
      </c>
      <c r="B213" s="84" t="s">
        <v>489</v>
      </c>
      <c r="C213" s="78">
        <f>VLOOKUP(GroupVertices[[#This Row],[Vertex]],Vertices[],MATCH("ID",Vertices[[#Headers],[Vertex]:[Vertex Content Word Count]],0),FALSE)</f>
        <v>183</v>
      </c>
    </row>
    <row r="214" spans="1:3" ht="15">
      <c r="A214" s="78" t="s">
        <v>3996</v>
      </c>
      <c r="B214" s="84" t="s">
        <v>488</v>
      </c>
      <c r="C214" s="78">
        <f>VLOOKUP(GroupVertices[[#This Row],[Vertex]],Vertices[],MATCH("ID",Vertices[[#Headers],[Vertex]:[Vertex Content Word Count]],0),FALSE)</f>
        <v>182</v>
      </c>
    </row>
    <row r="215" spans="1:3" ht="15">
      <c r="A215" s="78" t="s">
        <v>3997</v>
      </c>
      <c r="B215" s="84" t="s">
        <v>335</v>
      </c>
      <c r="C215" s="78">
        <f>VLOOKUP(GroupVertices[[#This Row],[Vertex]],Vertices[],MATCH("ID",Vertices[[#Headers],[Vertex]:[Vertex Content Word Count]],0),FALSE)</f>
        <v>174</v>
      </c>
    </row>
    <row r="216" spans="1:3" ht="15">
      <c r="A216" s="78" t="s">
        <v>3997</v>
      </c>
      <c r="B216" s="84" t="s">
        <v>484</v>
      </c>
      <c r="C216" s="78">
        <f>VLOOKUP(GroupVertices[[#This Row],[Vertex]],Vertices[],MATCH("ID",Vertices[[#Headers],[Vertex]:[Vertex Content Word Count]],0),FALSE)</f>
        <v>176</v>
      </c>
    </row>
    <row r="217" spans="1:3" ht="15">
      <c r="A217" s="78" t="s">
        <v>3997</v>
      </c>
      <c r="B217" s="84" t="s">
        <v>483</v>
      </c>
      <c r="C217" s="78">
        <f>VLOOKUP(GroupVertices[[#This Row],[Vertex]],Vertices[],MATCH("ID",Vertices[[#Headers],[Vertex]:[Vertex Content Word Count]],0),FALSE)</f>
        <v>175</v>
      </c>
    </row>
    <row r="218" spans="1:3" ht="15">
      <c r="A218" s="78" t="s">
        <v>3998</v>
      </c>
      <c r="B218" s="84" t="s">
        <v>329</v>
      </c>
      <c r="C218" s="78">
        <f>VLOOKUP(GroupVertices[[#This Row],[Vertex]],Vertices[],MATCH("ID",Vertices[[#Headers],[Vertex]:[Vertex Content Word Count]],0),FALSE)</f>
        <v>170</v>
      </c>
    </row>
    <row r="219" spans="1:3" ht="15">
      <c r="A219" s="78" t="s">
        <v>3998</v>
      </c>
      <c r="B219" s="84" t="s">
        <v>330</v>
      </c>
      <c r="C219" s="78">
        <f>VLOOKUP(GroupVertices[[#This Row],[Vertex]],Vertices[],MATCH("ID",Vertices[[#Headers],[Vertex]:[Vertex Content Word Count]],0),FALSE)</f>
        <v>171</v>
      </c>
    </row>
    <row r="220" spans="1:3" ht="15">
      <c r="A220" s="78" t="s">
        <v>3998</v>
      </c>
      <c r="B220" s="84" t="s">
        <v>328</v>
      </c>
      <c r="C220" s="78">
        <f>VLOOKUP(GroupVertices[[#This Row],[Vertex]],Vertices[],MATCH("ID",Vertices[[#Headers],[Vertex]:[Vertex Content Word Count]],0),FALSE)</f>
        <v>169</v>
      </c>
    </row>
    <row r="221" spans="1:3" ht="15">
      <c r="A221" s="78" t="s">
        <v>3999</v>
      </c>
      <c r="B221" s="84" t="s">
        <v>324</v>
      </c>
      <c r="C221" s="78">
        <f>VLOOKUP(GroupVertices[[#This Row],[Vertex]],Vertices[],MATCH("ID",Vertices[[#Headers],[Vertex]:[Vertex Content Word Count]],0),FALSE)</f>
        <v>163</v>
      </c>
    </row>
    <row r="222" spans="1:3" ht="15">
      <c r="A222" s="78" t="s">
        <v>3999</v>
      </c>
      <c r="B222" s="84" t="s">
        <v>482</v>
      </c>
      <c r="C222" s="78">
        <f>VLOOKUP(GroupVertices[[#This Row],[Vertex]],Vertices[],MATCH("ID",Vertices[[#Headers],[Vertex]:[Vertex Content Word Count]],0),FALSE)</f>
        <v>165</v>
      </c>
    </row>
    <row r="223" spans="1:3" ht="15">
      <c r="A223" s="78" t="s">
        <v>3999</v>
      </c>
      <c r="B223" s="84" t="s">
        <v>481</v>
      </c>
      <c r="C223" s="78">
        <f>VLOOKUP(GroupVertices[[#This Row],[Vertex]],Vertices[],MATCH("ID",Vertices[[#Headers],[Vertex]:[Vertex Content Word Count]],0),FALSE)</f>
        <v>164</v>
      </c>
    </row>
    <row r="224" spans="1:3" ht="15">
      <c r="A224" s="78" t="s">
        <v>4000</v>
      </c>
      <c r="B224" s="84" t="s">
        <v>318</v>
      </c>
      <c r="C224" s="78">
        <f>VLOOKUP(GroupVertices[[#This Row],[Vertex]],Vertices[],MATCH("ID",Vertices[[#Headers],[Vertex]:[Vertex Content Word Count]],0),FALSE)</f>
        <v>153</v>
      </c>
    </row>
    <row r="225" spans="1:3" ht="15">
      <c r="A225" s="78" t="s">
        <v>4000</v>
      </c>
      <c r="B225" s="84" t="s">
        <v>479</v>
      </c>
      <c r="C225" s="78">
        <f>VLOOKUP(GroupVertices[[#This Row],[Vertex]],Vertices[],MATCH("ID",Vertices[[#Headers],[Vertex]:[Vertex Content Word Count]],0),FALSE)</f>
        <v>155</v>
      </c>
    </row>
    <row r="226" spans="1:3" ht="15">
      <c r="A226" s="78" t="s">
        <v>4000</v>
      </c>
      <c r="B226" s="84" t="s">
        <v>478</v>
      </c>
      <c r="C226" s="78">
        <f>VLOOKUP(GroupVertices[[#This Row],[Vertex]],Vertices[],MATCH("ID",Vertices[[#Headers],[Vertex]:[Vertex Content Word Count]],0),FALSE)</f>
        <v>154</v>
      </c>
    </row>
    <row r="227" spans="1:3" ht="15">
      <c r="A227" s="78" t="s">
        <v>4001</v>
      </c>
      <c r="B227" s="84" t="s">
        <v>309</v>
      </c>
      <c r="C227" s="78">
        <f>VLOOKUP(GroupVertices[[#This Row],[Vertex]],Vertices[],MATCH("ID",Vertices[[#Headers],[Vertex]:[Vertex Content Word Count]],0),FALSE)</f>
        <v>139</v>
      </c>
    </row>
    <row r="228" spans="1:3" ht="15">
      <c r="A228" s="78" t="s">
        <v>4001</v>
      </c>
      <c r="B228" s="84" t="s">
        <v>474</v>
      </c>
      <c r="C228" s="78">
        <f>VLOOKUP(GroupVertices[[#This Row],[Vertex]],Vertices[],MATCH("ID",Vertices[[#Headers],[Vertex]:[Vertex Content Word Count]],0),FALSE)</f>
        <v>141</v>
      </c>
    </row>
    <row r="229" spans="1:3" ht="15">
      <c r="A229" s="78" t="s">
        <v>4001</v>
      </c>
      <c r="B229" s="84" t="s">
        <v>473</v>
      </c>
      <c r="C229" s="78">
        <f>VLOOKUP(GroupVertices[[#This Row],[Vertex]],Vertices[],MATCH("ID",Vertices[[#Headers],[Vertex]:[Vertex Content Word Count]],0),FALSE)</f>
        <v>140</v>
      </c>
    </row>
    <row r="230" spans="1:3" ht="15">
      <c r="A230" s="78" t="s">
        <v>4002</v>
      </c>
      <c r="B230" s="84" t="s">
        <v>308</v>
      </c>
      <c r="C230" s="78">
        <f>VLOOKUP(GroupVertices[[#This Row],[Vertex]],Vertices[],MATCH("ID",Vertices[[#Headers],[Vertex]:[Vertex Content Word Count]],0),FALSE)</f>
        <v>84</v>
      </c>
    </row>
    <row r="231" spans="1:3" ht="15">
      <c r="A231" s="78" t="s">
        <v>4002</v>
      </c>
      <c r="B231" s="84" t="s">
        <v>472</v>
      </c>
      <c r="C231" s="78">
        <f>VLOOKUP(GroupVertices[[#This Row],[Vertex]],Vertices[],MATCH("ID",Vertices[[#Headers],[Vertex]:[Vertex Content Word Count]],0),FALSE)</f>
        <v>138</v>
      </c>
    </row>
    <row r="232" spans="1:3" ht="15">
      <c r="A232" s="78" t="s">
        <v>4002</v>
      </c>
      <c r="B232" s="84" t="s">
        <v>274</v>
      </c>
      <c r="C232" s="78">
        <f>VLOOKUP(GroupVertices[[#This Row],[Vertex]],Vertices[],MATCH("ID",Vertices[[#Headers],[Vertex]:[Vertex Content Word Count]],0),FALSE)</f>
        <v>83</v>
      </c>
    </row>
    <row r="233" spans="1:3" ht="15">
      <c r="A233" s="78" t="s">
        <v>4003</v>
      </c>
      <c r="B233" s="84" t="s">
        <v>305</v>
      </c>
      <c r="C233" s="78">
        <f>VLOOKUP(GroupVertices[[#This Row],[Vertex]],Vertices[],MATCH("ID",Vertices[[#Headers],[Vertex]:[Vertex Content Word Count]],0),FALSE)</f>
        <v>133</v>
      </c>
    </row>
    <row r="234" spans="1:3" ht="15">
      <c r="A234" s="78" t="s">
        <v>4003</v>
      </c>
      <c r="B234" s="84" t="s">
        <v>471</v>
      </c>
      <c r="C234" s="78">
        <f>VLOOKUP(GroupVertices[[#This Row],[Vertex]],Vertices[],MATCH("ID",Vertices[[#Headers],[Vertex]:[Vertex Content Word Count]],0),FALSE)</f>
        <v>135</v>
      </c>
    </row>
    <row r="235" spans="1:3" ht="15">
      <c r="A235" s="78" t="s">
        <v>4003</v>
      </c>
      <c r="B235" s="84" t="s">
        <v>470</v>
      </c>
      <c r="C235" s="78">
        <f>VLOOKUP(GroupVertices[[#This Row],[Vertex]],Vertices[],MATCH("ID",Vertices[[#Headers],[Vertex]:[Vertex Content Word Count]],0),FALSE)</f>
        <v>134</v>
      </c>
    </row>
    <row r="236" spans="1:3" ht="15">
      <c r="A236" s="78" t="s">
        <v>4004</v>
      </c>
      <c r="B236" s="84" t="s">
        <v>293</v>
      </c>
      <c r="C236" s="78">
        <f>VLOOKUP(GroupVertices[[#This Row],[Vertex]],Vertices[],MATCH("ID",Vertices[[#Headers],[Vertex]:[Vertex Content Word Count]],0),FALSE)</f>
        <v>117</v>
      </c>
    </row>
    <row r="237" spans="1:3" ht="15">
      <c r="A237" s="78" t="s">
        <v>4004</v>
      </c>
      <c r="B237" s="84" t="s">
        <v>292</v>
      </c>
      <c r="C237" s="78">
        <f>VLOOKUP(GroupVertices[[#This Row],[Vertex]],Vertices[],MATCH("ID",Vertices[[#Headers],[Vertex]:[Vertex Content Word Count]],0),FALSE)</f>
        <v>93</v>
      </c>
    </row>
    <row r="238" spans="1:3" ht="15">
      <c r="A238" s="78" t="s">
        <v>4004</v>
      </c>
      <c r="B238" s="84" t="s">
        <v>278</v>
      </c>
      <c r="C238" s="78">
        <f>VLOOKUP(GroupVertices[[#This Row],[Vertex]],Vertices[],MATCH("ID",Vertices[[#Headers],[Vertex]:[Vertex Content Word Count]],0),FALSE)</f>
        <v>92</v>
      </c>
    </row>
    <row r="239" spans="1:3" ht="15">
      <c r="A239" s="78" t="s">
        <v>4005</v>
      </c>
      <c r="B239" s="84" t="s">
        <v>280</v>
      </c>
      <c r="C239" s="78">
        <f>VLOOKUP(GroupVertices[[#This Row],[Vertex]],Vertices[],MATCH("ID",Vertices[[#Headers],[Vertex]:[Vertex Content Word Count]],0),FALSE)</f>
        <v>29</v>
      </c>
    </row>
    <row r="240" spans="1:3" ht="15">
      <c r="A240" s="78" t="s">
        <v>4005</v>
      </c>
      <c r="B240" s="84" t="s">
        <v>279</v>
      </c>
      <c r="C240" s="78">
        <f>VLOOKUP(GroupVertices[[#This Row],[Vertex]],Vertices[],MATCH("ID",Vertices[[#Headers],[Vertex]:[Vertex Content Word Count]],0),FALSE)</f>
        <v>94</v>
      </c>
    </row>
    <row r="241" spans="1:3" ht="15">
      <c r="A241" s="78" t="s">
        <v>4005</v>
      </c>
      <c r="B241" s="84" t="s">
        <v>231</v>
      </c>
      <c r="C241" s="78">
        <f>VLOOKUP(GroupVertices[[#This Row],[Vertex]],Vertices[],MATCH("ID",Vertices[[#Headers],[Vertex]:[Vertex Content Word Count]],0),FALSE)</f>
        <v>28</v>
      </c>
    </row>
    <row r="242" spans="1:3" ht="15">
      <c r="A242" s="78" t="s">
        <v>4006</v>
      </c>
      <c r="B242" s="84" t="s">
        <v>262</v>
      </c>
      <c r="C242" s="78">
        <f>VLOOKUP(GroupVertices[[#This Row],[Vertex]],Vertices[],MATCH("ID",Vertices[[#Headers],[Vertex]:[Vertex Content Word Count]],0),FALSE)</f>
        <v>69</v>
      </c>
    </row>
    <row r="243" spans="1:3" ht="15">
      <c r="A243" s="78" t="s">
        <v>4006</v>
      </c>
      <c r="B243" s="84" t="s">
        <v>452</v>
      </c>
      <c r="C243" s="78">
        <f>VLOOKUP(GroupVertices[[#This Row],[Vertex]],Vertices[],MATCH("ID",Vertices[[#Headers],[Vertex]:[Vertex Content Word Count]],0),FALSE)</f>
        <v>71</v>
      </c>
    </row>
    <row r="244" spans="1:3" ht="15">
      <c r="A244" s="78" t="s">
        <v>4006</v>
      </c>
      <c r="B244" s="84" t="s">
        <v>451</v>
      </c>
      <c r="C244" s="78">
        <f>VLOOKUP(GroupVertices[[#This Row],[Vertex]],Vertices[],MATCH("ID",Vertices[[#Headers],[Vertex]:[Vertex Content Word Count]],0),FALSE)</f>
        <v>70</v>
      </c>
    </row>
    <row r="245" spans="1:3" ht="15">
      <c r="A245" s="78" t="s">
        <v>4007</v>
      </c>
      <c r="B245" s="84" t="s">
        <v>261</v>
      </c>
      <c r="C245" s="78">
        <f>VLOOKUP(GroupVertices[[#This Row],[Vertex]],Vertices[],MATCH("ID",Vertices[[#Headers],[Vertex]:[Vertex Content Word Count]],0),FALSE)</f>
        <v>68</v>
      </c>
    </row>
    <row r="246" spans="1:3" ht="15">
      <c r="A246" s="78" t="s">
        <v>4007</v>
      </c>
      <c r="B246" s="84" t="s">
        <v>260</v>
      </c>
      <c r="C246" s="78">
        <f>VLOOKUP(GroupVertices[[#This Row],[Vertex]],Vertices[],MATCH("ID",Vertices[[#Headers],[Vertex]:[Vertex Content Word Count]],0),FALSE)</f>
        <v>67</v>
      </c>
    </row>
    <row r="247" spans="1:3" ht="15">
      <c r="A247" s="78" t="s">
        <v>4007</v>
      </c>
      <c r="B247" s="84" t="s">
        <v>259</v>
      </c>
      <c r="C247" s="78">
        <f>VLOOKUP(GroupVertices[[#This Row],[Vertex]],Vertices[],MATCH("ID",Vertices[[#Headers],[Vertex]:[Vertex Content Word Count]],0),FALSE)</f>
        <v>66</v>
      </c>
    </row>
    <row r="248" spans="1:3" ht="15">
      <c r="A248" s="78" t="s">
        <v>4008</v>
      </c>
      <c r="B248" s="84" t="s">
        <v>254</v>
      </c>
      <c r="C248" s="78">
        <f>VLOOKUP(GroupVertices[[#This Row],[Vertex]],Vertices[],MATCH("ID",Vertices[[#Headers],[Vertex]:[Vertex Content Word Count]],0),FALSE)</f>
        <v>59</v>
      </c>
    </row>
    <row r="249" spans="1:3" ht="15">
      <c r="A249" s="78" t="s">
        <v>4008</v>
      </c>
      <c r="B249" s="84" t="s">
        <v>450</v>
      </c>
      <c r="C249" s="78">
        <f>VLOOKUP(GroupVertices[[#This Row],[Vertex]],Vertices[],MATCH("ID",Vertices[[#Headers],[Vertex]:[Vertex Content Word Count]],0),FALSE)</f>
        <v>61</v>
      </c>
    </row>
    <row r="250" spans="1:3" ht="15">
      <c r="A250" s="78" t="s">
        <v>4008</v>
      </c>
      <c r="B250" s="84" t="s">
        <v>449</v>
      </c>
      <c r="C250" s="78">
        <f>VLOOKUP(GroupVertices[[#This Row],[Vertex]],Vertices[],MATCH("ID",Vertices[[#Headers],[Vertex]:[Vertex Content Word Count]],0),FALSE)</f>
        <v>60</v>
      </c>
    </row>
    <row r="251" spans="1:3" ht="15">
      <c r="A251" s="78" t="s">
        <v>4009</v>
      </c>
      <c r="B251" s="84" t="s">
        <v>226</v>
      </c>
      <c r="C251" s="78">
        <f>VLOOKUP(GroupVertices[[#This Row],[Vertex]],Vertices[],MATCH("ID",Vertices[[#Headers],[Vertex]:[Vertex Content Word Count]],0),FALSE)</f>
        <v>20</v>
      </c>
    </row>
    <row r="252" spans="1:3" ht="15">
      <c r="A252" s="78" t="s">
        <v>4009</v>
      </c>
      <c r="B252" s="84" t="s">
        <v>440</v>
      </c>
      <c r="C252" s="78">
        <f>VLOOKUP(GroupVertices[[#This Row],[Vertex]],Vertices[],MATCH("ID",Vertices[[#Headers],[Vertex]:[Vertex Content Word Count]],0),FALSE)</f>
        <v>22</v>
      </c>
    </row>
    <row r="253" spans="1:3" ht="15">
      <c r="A253" s="78" t="s">
        <v>4009</v>
      </c>
      <c r="B253" s="84" t="s">
        <v>439</v>
      </c>
      <c r="C253" s="78">
        <f>VLOOKUP(GroupVertices[[#This Row],[Vertex]],Vertices[],MATCH("ID",Vertices[[#Headers],[Vertex]:[Vertex Content Word Count]],0),FALSE)</f>
        <v>21</v>
      </c>
    </row>
    <row r="254" spans="1:3" ht="15">
      <c r="A254" s="78" t="s">
        <v>4010</v>
      </c>
      <c r="B254" s="84" t="s">
        <v>435</v>
      </c>
      <c r="C254" s="78">
        <f>VLOOKUP(GroupVertices[[#This Row],[Vertex]],Vertices[],MATCH("ID",Vertices[[#Headers],[Vertex]:[Vertex Content Word Count]],0),FALSE)</f>
        <v>315</v>
      </c>
    </row>
    <row r="255" spans="1:3" ht="15">
      <c r="A255" s="78" t="s">
        <v>4010</v>
      </c>
      <c r="B255" s="84" t="s">
        <v>527</v>
      </c>
      <c r="C255" s="78">
        <f>VLOOKUP(GroupVertices[[#This Row],[Vertex]],Vertices[],MATCH("ID",Vertices[[#Headers],[Vertex]:[Vertex Content Word Count]],0),FALSE)</f>
        <v>316</v>
      </c>
    </row>
    <row r="256" spans="1:3" ht="15">
      <c r="A256" s="78" t="s">
        <v>4011</v>
      </c>
      <c r="B256" s="84" t="s">
        <v>434</v>
      </c>
      <c r="C256" s="78">
        <f>VLOOKUP(GroupVertices[[#This Row],[Vertex]],Vertices[],MATCH("ID",Vertices[[#Headers],[Vertex]:[Vertex Content Word Count]],0),FALSE)</f>
        <v>314</v>
      </c>
    </row>
    <row r="257" spans="1:3" ht="15">
      <c r="A257" s="78" t="s">
        <v>4011</v>
      </c>
      <c r="B257" s="84" t="s">
        <v>433</v>
      </c>
      <c r="C257" s="78">
        <f>VLOOKUP(GroupVertices[[#This Row],[Vertex]],Vertices[],MATCH("ID",Vertices[[#Headers],[Vertex]:[Vertex Content Word Count]],0),FALSE)</f>
        <v>313</v>
      </c>
    </row>
    <row r="258" spans="1:3" ht="15">
      <c r="A258" s="78" t="s">
        <v>4012</v>
      </c>
      <c r="B258" s="84" t="s">
        <v>413</v>
      </c>
      <c r="C258" s="78">
        <f>VLOOKUP(GroupVertices[[#This Row],[Vertex]],Vertices[],MATCH("ID",Vertices[[#Headers],[Vertex]:[Vertex Content Word Count]],0),FALSE)</f>
        <v>286</v>
      </c>
    </row>
    <row r="259" spans="1:3" ht="15">
      <c r="A259" s="78" t="s">
        <v>4012</v>
      </c>
      <c r="B259" s="84" t="s">
        <v>518</v>
      </c>
      <c r="C259" s="78">
        <f>VLOOKUP(GroupVertices[[#This Row],[Vertex]],Vertices[],MATCH("ID",Vertices[[#Headers],[Vertex]:[Vertex Content Word Count]],0),FALSE)</f>
        <v>287</v>
      </c>
    </row>
    <row r="260" spans="1:3" ht="15">
      <c r="A260" s="78" t="s">
        <v>4013</v>
      </c>
      <c r="B260" s="84" t="s">
        <v>408</v>
      </c>
      <c r="C260" s="78">
        <f>VLOOKUP(GroupVertices[[#This Row],[Vertex]],Vertices[],MATCH("ID",Vertices[[#Headers],[Vertex]:[Vertex Content Word Count]],0),FALSE)</f>
        <v>277</v>
      </c>
    </row>
    <row r="261" spans="1:3" ht="15">
      <c r="A261" s="78" t="s">
        <v>4013</v>
      </c>
      <c r="B261" s="84" t="s">
        <v>515</v>
      </c>
      <c r="C261" s="78">
        <f>VLOOKUP(GroupVertices[[#This Row],[Vertex]],Vertices[],MATCH("ID",Vertices[[#Headers],[Vertex]:[Vertex Content Word Count]],0),FALSE)</f>
        <v>278</v>
      </c>
    </row>
    <row r="262" spans="1:3" ht="15">
      <c r="A262" s="78" t="s">
        <v>4014</v>
      </c>
      <c r="B262" s="84" t="s">
        <v>402</v>
      </c>
      <c r="C262" s="78">
        <f>VLOOKUP(GroupVertices[[#This Row],[Vertex]],Vertices[],MATCH("ID",Vertices[[#Headers],[Vertex]:[Vertex Content Word Count]],0),FALSE)</f>
        <v>271</v>
      </c>
    </row>
    <row r="263" spans="1:3" ht="15">
      <c r="A263" s="78" t="s">
        <v>4014</v>
      </c>
      <c r="B263" s="84" t="s">
        <v>401</v>
      </c>
      <c r="C263" s="78">
        <f>VLOOKUP(GroupVertices[[#This Row],[Vertex]],Vertices[],MATCH("ID",Vertices[[#Headers],[Vertex]:[Vertex Content Word Count]],0),FALSE)</f>
        <v>270</v>
      </c>
    </row>
    <row r="264" spans="1:3" ht="15">
      <c r="A264" s="78" t="s">
        <v>4015</v>
      </c>
      <c r="B264" s="84" t="s">
        <v>396</v>
      </c>
      <c r="C264" s="78">
        <f>VLOOKUP(GroupVertices[[#This Row],[Vertex]],Vertices[],MATCH("ID",Vertices[[#Headers],[Vertex]:[Vertex Content Word Count]],0),FALSE)</f>
        <v>264</v>
      </c>
    </row>
    <row r="265" spans="1:3" ht="15">
      <c r="A265" s="78" t="s">
        <v>4015</v>
      </c>
      <c r="B265" s="84" t="s">
        <v>514</v>
      </c>
      <c r="C265" s="78">
        <f>VLOOKUP(GroupVertices[[#This Row],[Vertex]],Vertices[],MATCH("ID",Vertices[[#Headers],[Vertex]:[Vertex Content Word Count]],0),FALSE)</f>
        <v>265</v>
      </c>
    </row>
    <row r="266" spans="1:3" ht="15">
      <c r="A266" s="78" t="s">
        <v>4016</v>
      </c>
      <c r="B266" s="84" t="s">
        <v>394</v>
      </c>
      <c r="C266" s="78">
        <f>VLOOKUP(GroupVertices[[#This Row],[Vertex]],Vertices[],MATCH("ID",Vertices[[#Headers],[Vertex]:[Vertex Content Word Count]],0),FALSE)</f>
        <v>261</v>
      </c>
    </row>
    <row r="267" spans="1:3" ht="15">
      <c r="A267" s="78" t="s">
        <v>4016</v>
      </c>
      <c r="B267" s="84" t="s">
        <v>513</v>
      </c>
      <c r="C267" s="78">
        <f>VLOOKUP(GroupVertices[[#This Row],[Vertex]],Vertices[],MATCH("ID",Vertices[[#Headers],[Vertex]:[Vertex Content Word Count]],0),FALSE)</f>
        <v>262</v>
      </c>
    </row>
    <row r="268" spans="1:3" ht="15">
      <c r="A268" s="78" t="s">
        <v>4017</v>
      </c>
      <c r="B268" s="84" t="s">
        <v>388</v>
      </c>
      <c r="C268" s="78">
        <f>VLOOKUP(GroupVertices[[#This Row],[Vertex]],Vertices[],MATCH("ID",Vertices[[#Headers],[Vertex]:[Vertex Content Word Count]],0),FALSE)</f>
        <v>254</v>
      </c>
    </row>
    <row r="269" spans="1:3" ht="15">
      <c r="A269" s="78" t="s">
        <v>4017</v>
      </c>
      <c r="B269" s="84" t="s">
        <v>387</v>
      </c>
      <c r="C269" s="78">
        <f>VLOOKUP(GroupVertices[[#This Row],[Vertex]],Vertices[],MATCH("ID",Vertices[[#Headers],[Vertex]:[Vertex Content Word Count]],0),FALSE)</f>
        <v>253</v>
      </c>
    </row>
    <row r="270" spans="1:3" ht="15">
      <c r="A270" s="78" t="s">
        <v>4018</v>
      </c>
      <c r="B270" s="84" t="s">
        <v>380</v>
      </c>
      <c r="C270" s="78">
        <f>VLOOKUP(GroupVertices[[#This Row],[Vertex]],Vertices[],MATCH("ID",Vertices[[#Headers],[Vertex]:[Vertex Content Word Count]],0),FALSE)</f>
        <v>240</v>
      </c>
    </row>
    <row r="271" spans="1:3" ht="15">
      <c r="A271" s="78" t="s">
        <v>4018</v>
      </c>
      <c r="B271" s="84" t="s">
        <v>504</v>
      </c>
      <c r="C271" s="78">
        <f>VLOOKUP(GroupVertices[[#This Row],[Vertex]],Vertices[],MATCH("ID",Vertices[[#Headers],[Vertex]:[Vertex Content Word Count]],0),FALSE)</f>
        <v>241</v>
      </c>
    </row>
    <row r="272" spans="1:3" ht="15">
      <c r="A272" s="78" t="s">
        <v>4019</v>
      </c>
      <c r="B272" s="84" t="s">
        <v>375</v>
      </c>
      <c r="C272" s="78">
        <f>VLOOKUP(GroupVertices[[#This Row],[Vertex]],Vertices[],MATCH("ID",Vertices[[#Headers],[Vertex]:[Vertex Content Word Count]],0),FALSE)</f>
        <v>236</v>
      </c>
    </row>
    <row r="273" spans="1:3" ht="15">
      <c r="A273" s="78" t="s">
        <v>4019</v>
      </c>
      <c r="B273" s="84" t="s">
        <v>374</v>
      </c>
      <c r="C273" s="78">
        <f>VLOOKUP(GroupVertices[[#This Row],[Vertex]],Vertices[],MATCH("ID",Vertices[[#Headers],[Vertex]:[Vertex Content Word Count]],0),FALSE)</f>
        <v>235</v>
      </c>
    </row>
    <row r="274" spans="1:3" ht="15">
      <c r="A274" s="78" t="s">
        <v>4020</v>
      </c>
      <c r="B274" s="84" t="s">
        <v>356</v>
      </c>
      <c r="C274" s="78">
        <f>VLOOKUP(GroupVertices[[#This Row],[Vertex]],Vertices[],MATCH("ID",Vertices[[#Headers],[Vertex]:[Vertex Content Word Count]],0),FALSE)</f>
        <v>207</v>
      </c>
    </row>
    <row r="275" spans="1:3" ht="15">
      <c r="A275" s="78" t="s">
        <v>4020</v>
      </c>
      <c r="B275" s="84" t="s">
        <v>494</v>
      </c>
      <c r="C275" s="78">
        <f>VLOOKUP(GroupVertices[[#This Row],[Vertex]],Vertices[],MATCH("ID",Vertices[[#Headers],[Vertex]:[Vertex Content Word Count]],0),FALSE)</f>
        <v>208</v>
      </c>
    </row>
    <row r="276" spans="1:3" ht="15">
      <c r="A276" s="78" t="s">
        <v>4021</v>
      </c>
      <c r="B276" s="84" t="s">
        <v>350</v>
      </c>
      <c r="C276" s="78">
        <f>VLOOKUP(GroupVertices[[#This Row],[Vertex]],Vertices[],MATCH("ID",Vertices[[#Headers],[Vertex]:[Vertex Content Word Count]],0),FALSE)</f>
        <v>198</v>
      </c>
    </row>
    <row r="277" spans="1:3" ht="15">
      <c r="A277" s="78" t="s">
        <v>4021</v>
      </c>
      <c r="B277" s="84" t="s">
        <v>349</v>
      </c>
      <c r="C277" s="78">
        <f>VLOOKUP(GroupVertices[[#This Row],[Vertex]],Vertices[],MATCH("ID",Vertices[[#Headers],[Vertex]:[Vertex Content Word Count]],0),FALSE)</f>
        <v>197</v>
      </c>
    </row>
    <row r="278" spans="1:3" ht="15">
      <c r="A278" s="78" t="s">
        <v>4022</v>
      </c>
      <c r="B278" s="84" t="s">
        <v>321</v>
      </c>
      <c r="C278" s="78">
        <f>VLOOKUP(GroupVertices[[#This Row],[Vertex]],Vertices[],MATCH("ID",Vertices[[#Headers],[Vertex]:[Vertex Content Word Count]],0),FALSE)</f>
        <v>159</v>
      </c>
    </row>
    <row r="279" spans="1:3" ht="15">
      <c r="A279" s="78" t="s">
        <v>4022</v>
      </c>
      <c r="B279" s="84" t="s">
        <v>480</v>
      </c>
      <c r="C279" s="78">
        <f>VLOOKUP(GroupVertices[[#This Row],[Vertex]],Vertices[],MATCH("ID",Vertices[[#Headers],[Vertex]:[Vertex Content Word Count]],0),FALSE)</f>
        <v>160</v>
      </c>
    </row>
    <row r="280" spans="1:3" ht="15">
      <c r="A280" s="78" t="s">
        <v>4023</v>
      </c>
      <c r="B280" s="84" t="s">
        <v>317</v>
      </c>
      <c r="C280" s="78">
        <f>VLOOKUP(GroupVertices[[#This Row],[Vertex]],Vertices[],MATCH("ID",Vertices[[#Headers],[Vertex]:[Vertex Content Word Count]],0),FALSE)</f>
        <v>152</v>
      </c>
    </row>
    <row r="281" spans="1:3" ht="15">
      <c r="A281" s="78" t="s">
        <v>4023</v>
      </c>
      <c r="B281" s="84" t="s">
        <v>316</v>
      </c>
      <c r="C281" s="78">
        <f>VLOOKUP(GroupVertices[[#This Row],[Vertex]],Vertices[],MATCH("ID",Vertices[[#Headers],[Vertex]:[Vertex Content Word Count]],0),FALSE)</f>
        <v>151</v>
      </c>
    </row>
    <row r="282" spans="1:3" ht="15">
      <c r="A282" s="78" t="s">
        <v>4024</v>
      </c>
      <c r="B282" s="84" t="s">
        <v>331</v>
      </c>
      <c r="C282" s="78">
        <f>VLOOKUP(GroupVertices[[#This Row],[Vertex]],Vertices[],MATCH("ID",Vertices[[#Headers],[Vertex]:[Vertex Content Word Count]],0),FALSE)</f>
        <v>126</v>
      </c>
    </row>
    <row r="283" spans="1:3" ht="15">
      <c r="A283" s="78" t="s">
        <v>4024</v>
      </c>
      <c r="B283" s="84" t="s">
        <v>297</v>
      </c>
      <c r="C283" s="78">
        <f>VLOOKUP(GroupVertices[[#This Row],[Vertex]],Vertices[],MATCH("ID",Vertices[[#Headers],[Vertex]:[Vertex Content Word Count]],0),FALSE)</f>
        <v>125</v>
      </c>
    </row>
    <row r="284" spans="1:3" ht="15">
      <c r="A284" s="78" t="s">
        <v>4025</v>
      </c>
      <c r="B284" s="84" t="s">
        <v>291</v>
      </c>
      <c r="C284" s="78">
        <f>VLOOKUP(GroupVertices[[#This Row],[Vertex]],Vertices[],MATCH("ID",Vertices[[#Headers],[Vertex]:[Vertex Content Word Count]],0),FALSE)</f>
        <v>115</v>
      </c>
    </row>
    <row r="285" spans="1:3" ht="15">
      <c r="A285" s="78" t="s">
        <v>4025</v>
      </c>
      <c r="B285" s="84" t="s">
        <v>467</v>
      </c>
      <c r="C285" s="78">
        <f>VLOOKUP(GroupVertices[[#This Row],[Vertex]],Vertices[],MATCH("ID",Vertices[[#Headers],[Vertex]:[Vertex Content Word Count]],0),FALSE)</f>
        <v>116</v>
      </c>
    </row>
    <row r="286" spans="1:3" ht="15">
      <c r="A286" s="78" t="s">
        <v>4026</v>
      </c>
      <c r="B286" s="84" t="s">
        <v>290</v>
      </c>
      <c r="C286" s="78">
        <f>VLOOKUP(GroupVertices[[#This Row],[Vertex]],Vertices[],MATCH("ID",Vertices[[#Headers],[Vertex]:[Vertex Content Word Count]],0),FALSE)</f>
        <v>113</v>
      </c>
    </row>
    <row r="287" spans="1:3" ht="15">
      <c r="A287" s="78" t="s">
        <v>4026</v>
      </c>
      <c r="B287" s="84" t="s">
        <v>466</v>
      </c>
      <c r="C287" s="78">
        <f>VLOOKUP(GroupVertices[[#This Row],[Vertex]],Vertices[],MATCH("ID",Vertices[[#Headers],[Vertex]:[Vertex Content Word Count]],0),FALSE)</f>
        <v>114</v>
      </c>
    </row>
    <row r="288" spans="1:3" ht="15">
      <c r="A288" s="78" t="s">
        <v>4027</v>
      </c>
      <c r="B288" s="84" t="s">
        <v>288</v>
      </c>
      <c r="C288" s="78">
        <f>VLOOKUP(GroupVertices[[#This Row],[Vertex]],Vertices[],MATCH("ID",Vertices[[#Headers],[Vertex]:[Vertex Content Word Count]],0),FALSE)</f>
        <v>110</v>
      </c>
    </row>
    <row r="289" spans="1:3" ht="15">
      <c r="A289" s="78" t="s">
        <v>4027</v>
      </c>
      <c r="B289" s="84" t="s">
        <v>465</v>
      </c>
      <c r="C289" s="78">
        <f>VLOOKUP(GroupVertices[[#This Row],[Vertex]],Vertices[],MATCH("ID",Vertices[[#Headers],[Vertex]:[Vertex Content Word Count]],0),FALSE)</f>
        <v>111</v>
      </c>
    </row>
    <row r="290" spans="1:3" ht="15">
      <c r="A290" s="78" t="s">
        <v>4028</v>
      </c>
      <c r="B290" s="84" t="s">
        <v>287</v>
      </c>
      <c r="C290" s="78">
        <f>VLOOKUP(GroupVertices[[#This Row],[Vertex]],Vertices[],MATCH("ID",Vertices[[#Headers],[Vertex]:[Vertex Content Word Count]],0),FALSE)</f>
        <v>109</v>
      </c>
    </row>
    <row r="291" spans="1:3" ht="15">
      <c r="A291" s="78" t="s">
        <v>4028</v>
      </c>
      <c r="B291" s="84" t="s">
        <v>286</v>
      </c>
      <c r="C291" s="78">
        <f>VLOOKUP(GroupVertices[[#This Row],[Vertex]],Vertices[],MATCH("ID",Vertices[[#Headers],[Vertex]:[Vertex Content Word Count]],0),FALSE)</f>
        <v>108</v>
      </c>
    </row>
    <row r="292" spans="1:3" ht="15">
      <c r="A292" s="78" t="s">
        <v>4029</v>
      </c>
      <c r="B292" s="84" t="s">
        <v>285</v>
      </c>
      <c r="C292" s="78">
        <f>VLOOKUP(GroupVertices[[#This Row],[Vertex]],Vertices[],MATCH("ID",Vertices[[#Headers],[Vertex]:[Vertex Content Word Count]],0),FALSE)</f>
        <v>106</v>
      </c>
    </row>
    <row r="293" spans="1:3" ht="15">
      <c r="A293" s="78" t="s">
        <v>4029</v>
      </c>
      <c r="B293" s="84" t="s">
        <v>464</v>
      </c>
      <c r="C293" s="78">
        <f>VLOOKUP(GroupVertices[[#This Row],[Vertex]],Vertices[],MATCH("ID",Vertices[[#Headers],[Vertex]:[Vertex Content Word Count]],0),FALSE)</f>
        <v>107</v>
      </c>
    </row>
    <row r="294" spans="1:3" ht="15">
      <c r="A294" s="78" t="s">
        <v>4030</v>
      </c>
      <c r="B294" s="84" t="s">
        <v>284</v>
      </c>
      <c r="C294" s="78">
        <f>VLOOKUP(GroupVertices[[#This Row],[Vertex]],Vertices[],MATCH("ID",Vertices[[#Headers],[Vertex]:[Vertex Content Word Count]],0),FALSE)</f>
        <v>104</v>
      </c>
    </row>
    <row r="295" spans="1:3" ht="15">
      <c r="A295" s="78" t="s">
        <v>4030</v>
      </c>
      <c r="B295" s="84" t="s">
        <v>463</v>
      </c>
      <c r="C295" s="78">
        <f>VLOOKUP(GroupVertices[[#This Row],[Vertex]],Vertices[],MATCH("ID",Vertices[[#Headers],[Vertex]:[Vertex Content Word Count]],0),FALSE)</f>
        <v>105</v>
      </c>
    </row>
    <row r="296" spans="1:3" ht="15">
      <c r="A296" s="78" t="s">
        <v>4031</v>
      </c>
      <c r="B296" s="84" t="s">
        <v>282</v>
      </c>
      <c r="C296" s="78">
        <f>VLOOKUP(GroupVertices[[#This Row],[Vertex]],Vertices[],MATCH("ID",Vertices[[#Headers],[Vertex]:[Vertex Content Word Count]],0),FALSE)</f>
        <v>101</v>
      </c>
    </row>
    <row r="297" spans="1:3" ht="15">
      <c r="A297" s="78" t="s">
        <v>4031</v>
      </c>
      <c r="B297" s="84" t="s">
        <v>462</v>
      </c>
      <c r="C297" s="78">
        <f>VLOOKUP(GroupVertices[[#This Row],[Vertex]],Vertices[],MATCH("ID",Vertices[[#Headers],[Vertex]:[Vertex Content Word Count]],0),FALSE)</f>
        <v>102</v>
      </c>
    </row>
    <row r="298" spans="1:3" ht="15">
      <c r="A298" s="78" t="s">
        <v>4032</v>
      </c>
      <c r="B298" s="84" t="s">
        <v>276</v>
      </c>
      <c r="C298" s="78">
        <f>VLOOKUP(GroupVertices[[#This Row],[Vertex]],Vertices[],MATCH("ID",Vertices[[#Headers],[Vertex]:[Vertex Content Word Count]],0),FALSE)</f>
        <v>89</v>
      </c>
    </row>
    <row r="299" spans="1:3" ht="15">
      <c r="A299" s="78" t="s">
        <v>4032</v>
      </c>
      <c r="B299" s="84" t="s">
        <v>456</v>
      </c>
      <c r="C299" s="78">
        <f>VLOOKUP(GroupVertices[[#This Row],[Vertex]],Vertices[],MATCH("ID",Vertices[[#Headers],[Vertex]:[Vertex Content Word Count]],0),FALSE)</f>
        <v>90</v>
      </c>
    </row>
    <row r="300" spans="1:3" ht="15">
      <c r="A300" s="78" t="s">
        <v>4033</v>
      </c>
      <c r="B300" s="84" t="s">
        <v>271</v>
      </c>
      <c r="C300" s="78">
        <f>VLOOKUP(GroupVertices[[#This Row],[Vertex]],Vertices[],MATCH("ID",Vertices[[#Headers],[Vertex]:[Vertex Content Word Count]],0),FALSE)</f>
        <v>80</v>
      </c>
    </row>
    <row r="301" spans="1:3" ht="15">
      <c r="A301" s="78" t="s">
        <v>4033</v>
      </c>
      <c r="B301" s="84" t="s">
        <v>270</v>
      </c>
      <c r="C301" s="78">
        <f>VLOOKUP(GroupVertices[[#This Row],[Vertex]],Vertices[],MATCH("ID",Vertices[[#Headers],[Vertex]:[Vertex Content Word Count]],0),FALSE)</f>
        <v>79</v>
      </c>
    </row>
    <row r="302" spans="1:3" ht="15">
      <c r="A302" s="78" t="s">
        <v>4034</v>
      </c>
      <c r="B302" s="84" t="s">
        <v>266</v>
      </c>
      <c r="C302" s="78">
        <f>VLOOKUP(GroupVertices[[#This Row],[Vertex]],Vertices[],MATCH("ID",Vertices[[#Headers],[Vertex]:[Vertex Content Word Count]],0),FALSE)</f>
        <v>75</v>
      </c>
    </row>
    <row r="303" spans="1:3" ht="15">
      <c r="A303" s="78" t="s">
        <v>4034</v>
      </c>
      <c r="B303" s="84" t="s">
        <v>265</v>
      </c>
      <c r="C303" s="78">
        <f>VLOOKUP(GroupVertices[[#This Row],[Vertex]],Vertices[],MATCH("ID",Vertices[[#Headers],[Vertex]:[Vertex Content Word Count]],0),FALSE)</f>
        <v>74</v>
      </c>
    </row>
    <row r="304" spans="1:3" ht="15">
      <c r="A304" s="78" t="s">
        <v>4035</v>
      </c>
      <c r="B304" s="84" t="s">
        <v>249</v>
      </c>
      <c r="C304" s="78">
        <f>VLOOKUP(GroupVertices[[#This Row],[Vertex]],Vertices[],MATCH("ID",Vertices[[#Headers],[Vertex]:[Vertex Content Word Count]],0),FALSE)</f>
        <v>54</v>
      </c>
    </row>
    <row r="305" spans="1:3" ht="15">
      <c r="A305" s="78" t="s">
        <v>4035</v>
      </c>
      <c r="B305" s="84" t="s">
        <v>248</v>
      </c>
      <c r="C305" s="78">
        <f>VLOOKUP(GroupVertices[[#This Row],[Vertex]],Vertices[],MATCH("ID",Vertices[[#Headers],[Vertex]:[Vertex Content Word Count]],0),FALSE)</f>
        <v>53</v>
      </c>
    </row>
    <row r="306" spans="1:3" ht="15">
      <c r="A306" s="78" t="s">
        <v>4036</v>
      </c>
      <c r="B306" s="84" t="s">
        <v>247</v>
      </c>
      <c r="C306" s="78">
        <f>VLOOKUP(GroupVertices[[#This Row],[Vertex]],Vertices[],MATCH("ID",Vertices[[#Headers],[Vertex]:[Vertex Content Word Count]],0),FALSE)</f>
        <v>51</v>
      </c>
    </row>
    <row r="307" spans="1:3" ht="15">
      <c r="A307" s="78" t="s">
        <v>4036</v>
      </c>
      <c r="B307" s="84" t="s">
        <v>448</v>
      </c>
      <c r="C307" s="78">
        <f>VLOOKUP(GroupVertices[[#This Row],[Vertex]],Vertices[],MATCH("ID",Vertices[[#Headers],[Vertex]:[Vertex Content Word Count]],0),FALSE)</f>
        <v>52</v>
      </c>
    </row>
    <row r="308" spans="1:3" ht="15">
      <c r="A308" s="78" t="s">
        <v>4037</v>
      </c>
      <c r="B308" s="84" t="s">
        <v>243</v>
      </c>
      <c r="C308" s="78">
        <f>VLOOKUP(GroupVertices[[#This Row],[Vertex]],Vertices[],MATCH("ID",Vertices[[#Headers],[Vertex]:[Vertex Content Word Count]],0),FALSE)</f>
        <v>47</v>
      </c>
    </row>
    <row r="309" spans="1:3" ht="15">
      <c r="A309" s="78" t="s">
        <v>4037</v>
      </c>
      <c r="B309" s="84" t="s">
        <v>242</v>
      </c>
      <c r="C309" s="78">
        <f>VLOOKUP(GroupVertices[[#This Row],[Vertex]],Vertices[],MATCH("ID",Vertices[[#Headers],[Vertex]:[Vertex Content Word Count]],0),FALSE)</f>
        <v>46</v>
      </c>
    </row>
    <row r="310" spans="1:3" ht="15">
      <c r="A310" s="78" t="s">
        <v>4038</v>
      </c>
      <c r="B310" s="84" t="s">
        <v>234</v>
      </c>
      <c r="C310" s="78">
        <f>VLOOKUP(GroupVertices[[#This Row],[Vertex]],Vertices[],MATCH("ID",Vertices[[#Headers],[Vertex]:[Vertex Content Word Count]],0),FALSE)</f>
        <v>33</v>
      </c>
    </row>
    <row r="311" spans="1:3" ht="15">
      <c r="A311" s="78" t="s">
        <v>4038</v>
      </c>
      <c r="B311" s="84" t="s">
        <v>233</v>
      </c>
      <c r="C311" s="78">
        <f>VLOOKUP(GroupVertices[[#This Row],[Vertex]],Vertices[],MATCH("ID",Vertices[[#Headers],[Vertex]:[Vertex Content Word Count]],0),FALSE)</f>
        <v>32</v>
      </c>
    </row>
    <row r="312" spans="1:3" ht="15">
      <c r="A312" s="78" t="s">
        <v>4039</v>
      </c>
      <c r="B312" s="84" t="s">
        <v>232</v>
      </c>
      <c r="C312" s="78">
        <f>VLOOKUP(GroupVertices[[#This Row],[Vertex]],Vertices[],MATCH("ID",Vertices[[#Headers],[Vertex]:[Vertex Content Word Count]],0),FALSE)</f>
        <v>30</v>
      </c>
    </row>
    <row r="313" spans="1:3" ht="15">
      <c r="A313" s="78" t="s">
        <v>4039</v>
      </c>
      <c r="B313" s="84" t="s">
        <v>442</v>
      </c>
      <c r="C313" s="78">
        <f>VLOOKUP(GroupVertices[[#This Row],[Vertex]],Vertices[],MATCH("ID",Vertices[[#Headers],[Vertex]:[Vertex Content Word Count]],0),FALSE)</f>
        <v>31</v>
      </c>
    </row>
    <row r="314" spans="1:3" ht="15">
      <c r="A314" s="78" t="s">
        <v>4040</v>
      </c>
      <c r="B314" s="84" t="s">
        <v>224</v>
      </c>
      <c r="C314" s="78">
        <f>VLOOKUP(GroupVertices[[#This Row],[Vertex]],Vertices[],MATCH("ID",Vertices[[#Headers],[Vertex]:[Vertex Content Word Count]],0),FALSE)</f>
        <v>18</v>
      </c>
    </row>
    <row r="315" spans="1:3" ht="15">
      <c r="A315" s="78" t="s">
        <v>4040</v>
      </c>
      <c r="B315" s="84" t="s">
        <v>223</v>
      </c>
      <c r="C315" s="78">
        <f>VLOOKUP(GroupVertices[[#This Row],[Vertex]],Vertices[],MATCH("ID",Vertices[[#Headers],[Vertex]:[Vertex Content Word Count]],0),FALSE)</f>
        <v>17</v>
      </c>
    </row>
    <row r="316" spans="1:3" ht="15">
      <c r="A316" s="78" t="s">
        <v>4041</v>
      </c>
      <c r="B316" s="84" t="s">
        <v>220</v>
      </c>
      <c r="C316" s="78">
        <f>VLOOKUP(GroupVertices[[#This Row],[Vertex]],Vertices[],MATCH("ID",Vertices[[#Headers],[Vertex]:[Vertex Content Word Count]],0),FALSE)</f>
        <v>12</v>
      </c>
    </row>
    <row r="317" spans="1:3" ht="15">
      <c r="A317" s="78" t="s">
        <v>4041</v>
      </c>
      <c r="B317" s="84" t="s">
        <v>219</v>
      </c>
      <c r="C317" s="78">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4060</v>
      </c>
      <c r="B2" s="34" t="s">
        <v>3933</v>
      </c>
      <c r="D2" s="31">
        <f>MIN(Vertices[Degree])</f>
        <v>0</v>
      </c>
      <c r="E2" s="3">
        <f>COUNTIF(Vertices[Degree],"&gt;= "&amp;D2)-COUNTIF(Vertices[Degree],"&gt;="&amp;D3)</f>
        <v>0</v>
      </c>
      <c r="F2" s="37">
        <f>MIN(Vertices[In-Degree])</f>
        <v>0</v>
      </c>
      <c r="G2" s="38">
        <f>COUNTIF(Vertices[In-Degree],"&gt;= "&amp;F2)-COUNTIF(Vertices[In-Degree],"&gt;="&amp;F3)</f>
        <v>106</v>
      </c>
      <c r="H2" s="37">
        <f>MIN(Vertices[Out-Degree])</f>
        <v>0</v>
      </c>
      <c r="I2" s="38">
        <f>COUNTIF(Vertices[Out-Degree],"&gt;= "&amp;H2)-COUNTIF(Vertices[Out-Degree],"&gt;="&amp;H3)</f>
        <v>89</v>
      </c>
      <c r="J2" s="37">
        <f>MIN(Vertices[Betweenness Centrality])</f>
        <v>0</v>
      </c>
      <c r="K2" s="38">
        <f>COUNTIF(Vertices[Betweenness Centrality],"&gt;= "&amp;J2)-COUNTIF(Vertices[Betweenness Centrality],"&gt;="&amp;J3)</f>
        <v>284</v>
      </c>
      <c r="L2" s="37">
        <f>MIN(Vertices[Closeness Centrality])</f>
        <v>0</v>
      </c>
      <c r="M2" s="38">
        <f>COUNTIF(Vertices[Closeness Centrality],"&gt;= "&amp;L2)-COUNTIF(Vertices[Closeness Centrality],"&gt;="&amp;L3)</f>
        <v>77</v>
      </c>
      <c r="N2" s="37">
        <f>MIN(Vertices[Eigenvector Centrality])</f>
        <v>0</v>
      </c>
      <c r="O2" s="38">
        <f>COUNTIF(Vertices[Eigenvector Centrality],"&gt;= "&amp;N2)-COUNTIF(Vertices[Eigenvector Centrality],"&gt;="&amp;N3)</f>
        <v>295</v>
      </c>
      <c r="P2" s="37">
        <f>MIN(Vertices[PageRank])</f>
        <v>0.4011</v>
      </c>
      <c r="Q2" s="38">
        <f>COUNTIF(Vertices[PageRank],"&gt;= "&amp;P2)-COUNTIF(Vertices[PageRank],"&gt;="&amp;P3)</f>
        <v>3</v>
      </c>
      <c r="R2" s="37">
        <f>MIN(Vertices[Clustering Coefficient])</f>
        <v>0</v>
      </c>
      <c r="S2" s="43">
        <f>COUNTIF(Vertices[Clustering Coefficient],"&gt;= "&amp;R2)-COUNTIF(Vertices[Clustering Coefficient],"&gt;="&amp;R3)</f>
        <v>266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0.2727272727272727</v>
      </c>
      <c r="G3" s="40">
        <f>COUNTIF(Vertices[In-Degree],"&gt;= "&amp;F3)-COUNTIF(Vertices[In-Degree],"&gt;="&amp;F4)</f>
        <v>0</v>
      </c>
      <c r="H3" s="39">
        <f aca="true" t="shared" si="3" ref="H3:H26">H2+($H$57-$H$2)/BinDivisor</f>
        <v>0.10909090909090909</v>
      </c>
      <c r="I3" s="40">
        <f>COUNTIF(Vertices[Out-Degree],"&gt;= "&amp;H3)-COUNTIF(Vertices[Out-Degree],"&gt;="&amp;H4)</f>
        <v>0</v>
      </c>
      <c r="J3" s="39">
        <f aca="true" t="shared" si="4" ref="J3:J26">J2+($J$57-$J$2)/BinDivisor</f>
        <v>5.709090909090909</v>
      </c>
      <c r="K3" s="40">
        <f>COUNTIF(Vertices[Betweenness Centrality],"&gt;= "&amp;J3)-COUNTIF(Vertices[Betweenness Centrality],"&gt;="&amp;J4)</f>
        <v>10</v>
      </c>
      <c r="L3" s="39">
        <f aca="true" t="shared" si="5" ref="L3:L26">L2+($L$57-$L$2)/BinDivisor</f>
        <v>0.01818181818181818</v>
      </c>
      <c r="M3" s="40">
        <f>COUNTIF(Vertices[Closeness Centrality],"&gt;= "&amp;L3)-COUNTIF(Vertices[Closeness Centrality],"&gt;="&amp;L4)</f>
        <v>25</v>
      </c>
      <c r="N3" s="39">
        <f aca="true" t="shared" si="6" ref="N3:N26">N2+($N$57-$N$2)/BinDivisor</f>
        <v>0.0027237454545454543</v>
      </c>
      <c r="O3" s="40">
        <f>COUNTIF(Vertices[Eigenvector Centrality],"&gt;= "&amp;N3)-COUNTIF(Vertices[Eigenvector Centrality],"&gt;="&amp;N4)</f>
        <v>3</v>
      </c>
      <c r="P3" s="39">
        <f aca="true" t="shared" si="7" ref="P3:P26">P2+($P$57-$P$2)/BinDivisor</f>
        <v>0.47974516363636366</v>
      </c>
      <c r="Q3" s="40">
        <f>COUNTIF(Vertices[PageRank],"&gt;= "&amp;P3)-COUNTIF(Vertices[PageRank],"&gt;="&amp;P4)</f>
        <v>7</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316</v>
      </c>
      <c r="D4" s="32">
        <f t="shared" si="1"/>
        <v>0</v>
      </c>
      <c r="E4" s="3">
        <f>COUNTIF(Vertices[Degree],"&gt;= "&amp;D4)-COUNTIF(Vertices[Degree],"&gt;="&amp;D5)</f>
        <v>0</v>
      </c>
      <c r="F4" s="37">
        <f t="shared" si="2"/>
        <v>0.5454545454545454</v>
      </c>
      <c r="G4" s="38">
        <f>COUNTIF(Vertices[In-Degree],"&gt;= "&amp;F4)-COUNTIF(Vertices[In-Degree],"&gt;="&amp;F5)</f>
        <v>0</v>
      </c>
      <c r="H4" s="37">
        <f t="shared" si="3"/>
        <v>0.21818181818181817</v>
      </c>
      <c r="I4" s="38">
        <f>COUNTIF(Vertices[Out-Degree],"&gt;= "&amp;H4)-COUNTIF(Vertices[Out-Degree],"&gt;="&amp;H5)</f>
        <v>0</v>
      </c>
      <c r="J4" s="37">
        <f t="shared" si="4"/>
        <v>11.418181818181818</v>
      </c>
      <c r="K4" s="38">
        <f>COUNTIF(Vertices[Betweenness Centrality],"&gt;= "&amp;J4)-COUNTIF(Vertices[Betweenness Centrality],"&gt;="&amp;J5)</f>
        <v>7</v>
      </c>
      <c r="L4" s="37">
        <f t="shared" si="5"/>
        <v>0.03636363636363636</v>
      </c>
      <c r="M4" s="38">
        <f>COUNTIF(Vertices[Closeness Centrality],"&gt;= "&amp;L4)-COUNTIF(Vertices[Closeness Centrality],"&gt;="&amp;L5)</f>
        <v>4</v>
      </c>
      <c r="N4" s="37">
        <f t="shared" si="6"/>
        <v>0.005447490909090909</v>
      </c>
      <c r="O4" s="38">
        <f>COUNTIF(Vertices[Eigenvector Centrality],"&gt;= "&amp;N4)-COUNTIF(Vertices[Eigenvector Centrality],"&gt;="&amp;N5)</f>
        <v>0</v>
      </c>
      <c r="P4" s="37">
        <f t="shared" si="7"/>
        <v>0.5583903272727273</v>
      </c>
      <c r="Q4" s="38">
        <f>COUNTIF(Vertices[PageRank],"&gt;= "&amp;P4)-COUNTIF(Vertices[PageRank],"&gt;="&amp;P5)</f>
        <v>30</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0.8181818181818181</v>
      </c>
      <c r="G5" s="40">
        <f>COUNTIF(Vertices[In-Degree],"&gt;= "&amp;F5)-COUNTIF(Vertices[In-Degree],"&gt;="&amp;F6)</f>
        <v>167</v>
      </c>
      <c r="H5" s="39">
        <f t="shared" si="3"/>
        <v>0.32727272727272727</v>
      </c>
      <c r="I5" s="40">
        <f>COUNTIF(Vertices[Out-Degree],"&gt;= "&amp;H5)-COUNTIF(Vertices[Out-Degree],"&gt;="&amp;H6)</f>
        <v>0</v>
      </c>
      <c r="J5" s="39">
        <f t="shared" si="4"/>
        <v>17.127272727272725</v>
      </c>
      <c r="K5" s="40">
        <f>COUNTIF(Vertices[Betweenness Centrality],"&gt;= "&amp;J5)-COUNTIF(Vertices[Betweenness Centrality],"&gt;="&amp;J6)</f>
        <v>5</v>
      </c>
      <c r="L5" s="39">
        <f t="shared" si="5"/>
        <v>0.05454545454545454</v>
      </c>
      <c r="M5" s="40">
        <f>COUNTIF(Vertices[Closeness Centrality],"&gt;= "&amp;L5)-COUNTIF(Vertices[Closeness Centrality],"&gt;="&amp;L6)</f>
        <v>0</v>
      </c>
      <c r="N5" s="39">
        <f t="shared" si="6"/>
        <v>0.008171236363636362</v>
      </c>
      <c r="O5" s="40">
        <f>COUNTIF(Vertices[Eigenvector Centrality],"&gt;= "&amp;N5)-COUNTIF(Vertices[Eigenvector Centrality],"&gt;="&amp;N6)</f>
        <v>1</v>
      </c>
      <c r="P5" s="39">
        <f t="shared" si="7"/>
        <v>0.637035490909091</v>
      </c>
      <c r="Q5" s="40">
        <f>COUNTIF(Vertices[PageRank],"&gt;= "&amp;P5)-COUNTIF(Vertices[PageRank],"&gt;="&amp;P6)</f>
        <v>59</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289</v>
      </c>
      <c r="D6" s="32">
        <f t="shared" si="1"/>
        <v>0</v>
      </c>
      <c r="E6" s="3">
        <f>COUNTIF(Vertices[Degree],"&gt;= "&amp;D6)-COUNTIF(Vertices[Degree],"&gt;="&amp;D7)</f>
        <v>0</v>
      </c>
      <c r="F6" s="37">
        <f t="shared" si="2"/>
        <v>1.0909090909090908</v>
      </c>
      <c r="G6" s="38">
        <f>COUNTIF(Vertices[In-Degree],"&gt;= "&amp;F6)-COUNTIF(Vertices[In-Degree],"&gt;="&amp;F7)</f>
        <v>0</v>
      </c>
      <c r="H6" s="37">
        <f t="shared" si="3"/>
        <v>0.43636363636363634</v>
      </c>
      <c r="I6" s="38">
        <f>COUNTIF(Vertices[Out-Degree],"&gt;= "&amp;H6)-COUNTIF(Vertices[Out-Degree],"&gt;="&amp;H7)</f>
        <v>0</v>
      </c>
      <c r="J6" s="37">
        <f t="shared" si="4"/>
        <v>22.836363636363636</v>
      </c>
      <c r="K6" s="38">
        <f>COUNTIF(Vertices[Betweenness Centrality],"&gt;= "&amp;J6)-COUNTIF(Vertices[Betweenness Centrality],"&gt;="&amp;J7)</f>
        <v>0</v>
      </c>
      <c r="L6" s="37">
        <f t="shared" si="5"/>
        <v>0.07272727272727272</v>
      </c>
      <c r="M6" s="38">
        <f>COUNTIF(Vertices[Closeness Centrality],"&gt;= "&amp;L6)-COUNTIF(Vertices[Closeness Centrality],"&gt;="&amp;L7)</f>
        <v>15</v>
      </c>
      <c r="N6" s="37">
        <f t="shared" si="6"/>
        <v>0.010894981818181817</v>
      </c>
      <c r="O6" s="38">
        <f>COUNTIF(Vertices[Eigenvector Centrality],"&gt;= "&amp;N6)-COUNTIF(Vertices[Eigenvector Centrality],"&gt;="&amp;N7)</f>
        <v>0</v>
      </c>
      <c r="P6" s="37">
        <f t="shared" si="7"/>
        <v>0.7156806545454546</v>
      </c>
      <c r="Q6" s="38">
        <f>COUNTIF(Vertices[PageRank],"&gt;= "&amp;P6)-COUNTIF(Vertices[PageRank],"&gt;="&amp;P7)</f>
        <v>28</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51</v>
      </c>
      <c r="D7" s="32">
        <f t="shared" si="1"/>
        <v>0</v>
      </c>
      <c r="E7" s="3">
        <f>COUNTIF(Vertices[Degree],"&gt;= "&amp;D7)-COUNTIF(Vertices[Degree],"&gt;="&amp;D8)</f>
        <v>0</v>
      </c>
      <c r="F7" s="39">
        <f t="shared" si="2"/>
        <v>1.3636363636363635</v>
      </c>
      <c r="G7" s="40">
        <f>COUNTIF(Vertices[In-Degree],"&gt;= "&amp;F7)-COUNTIF(Vertices[In-Degree],"&gt;="&amp;F8)</f>
        <v>0</v>
      </c>
      <c r="H7" s="39">
        <f t="shared" si="3"/>
        <v>0.5454545454545454</v>
      </c>
      <c r="I7" s="40">
        <f>COUNTIF(Vertices[Out-Degree],"&gt;= "&amp;H7)-COUNTIF(Vertices[Out-Degree],"&gt;="&amp;H8)</f>
        <v>0</v>
      </c>
      <c r="J7" s="39">
        <f t="shared" si="4"/>
        <v>28.545454545454547</v>
      </c>
      <c r="K7" s="40">
        <f>COUNTIF(Vertices[Betweenness Centrality],"&gt;= "&amp;J7)-COUNTIF(Vertices[Betweenness Centrality],"&gt;="&amp;J8)</f>
        <v>0</v>
      </c>
      <c r="L7" s="39">
        <f t="shared" si="5"/>
        <v>0.09090909090909091</v>
      </c>
      <c r="M7" s="40">
        <f>COUNTIF(Vertices[Closeness Centrality],"&gt;= "&amp;L7)-COUNTIF(Vertices[Closeness Centrality],"&gt;="&amp;L8)</f>
        <v>5</v>
      </c>
      <c r="N7" s="39">
        <f t="shared" si="6"/>
        <v>0.013618727272727272</v>
      </c>
      <c r="O7" s="40">
        <f>COUNTIF(Vertices[Eigenvector Centrality],"&gt;= "&amp;N7)-COUNTIF(Vertices[Eigenvector Centrality],"&gt;="&amp;N8)</f>
        <v>0</v>
      </c>
      <c r="P7" s="39">
        <f t="shared" si="7"/>
        <v>0.7943258181818182</v>
      </c>
      <c r="Q7" s="40">
        <f>COUNTIF(Vertices[PageRank],"&gt;= "&amp;P7)-COUNTIF(Vertices[PageRank],"&gt;="&amp;P8)</f>
        <v>4</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340</v>
      </c>
      <c r="D8" s="32">
        <f t="shared" si="1"/>
        <v>0</v>
      </c>
      <c r="E8" s="3">
        <f>COUNTIF(Vertices[Degree],"&gt;= "&amp;D8)-COUNTIF(Vertices[Degree],"&gt;="&amp;D9)</f>
        <v>0</v>
      </c>
      <c r="F8" s="37">
        <f t="shared" si="2"/>
        <v>1.6363636363636362</v>
      </c>
      <c r="G8" s="38">
        <f>COUNTIF(Vertices[In-Degree],"&gt;= "&amp;F8)-COUNTIF(Vertices[In-Degree],"&gt;="&amp;F9)</f>
        <v>0</v>
      </c>
      <c r="H8" s="37">
        <f t="shared" si="3"/>
        <v>0.6545454545454545</v>
      </c>
      <c r="I8" s="38">
        <f>COUNTIF(Vertices[Out-Degree],"&gt;= "&amp;H8)-COUNTIF(Vertices[Out-Degree],"&gt;="&amp;H9)</f>
        <v>0</v>
      </c>
      <c r="J8" s="37">
        <f t="shared" si="4"/>
        <v>34.25454545454546</v>
      </c>
      <c r="K8" s="38">
        <f>COUNTIF(Vertices[Betweenness Centrality],"&gt;= "&amp;J8)-COUNTIF(Vertices[Betweenness Centrality],"&gt;="&amp;J9)</f>
        <v>0</v>
      </c>
      <c r="L8" s="37">
        <f t="shared" si="5"/>
        <v>0.1090909090909091</v>
      </c>
      <c r="M8" s="38">
        <f>COUNTIF(Vertices[Closeness Centrality],"&gt;= "&amp;L8)-COUNTIF(Vertices[Closeness Centrality],"&gt;="&amp;L9)</f>
        <v>23</v>
      </c>
      <c r="N8" s="37">
        <f t="shared" si="6"/>
        <v>0.016342472727272725</v>
      </c>
      <c r="O8" s="38">
        <f>COUNTIF(Vertices[Eigenvector Centrality],"&gt;= "&amp;N8)-COUNTIF(Vertices[Eigenvector Centrality],"&gt;="&amp;N9)</f>
        <v>0</v>
      </c>
      <c r="P8" s="37">
        <f t="shared" si="7"/>
        <v>0.8729709818181819</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1.909090909090909</v>
      </c>
      <c r="G9" s="40">
        <f>COUNTIF(Vertices[In-Degree],"&gt;= "&amp;F9)-COUNTIF(Vertices[In-Degree],"&gt;="&amp;F10)</f>
        <v>24</v>
      </c>
      <c r="H9" s="39">
        <f t="shared" si="3"/>
        <v>0.7636363636363637</v>
      </c>
      <c r="I9" s="40">
        <f>COUNTIF(Vertices[Out-Degree],"&gt;= "&amp;H9)-COUNTIF(Vertices[Out-Degree],"&gt;="&amp;H10)</f>
        <v>0</v>
      </c>
      <c r="J9" s="39">
        <f t="shared" si="4"/>
        <v>39.96363636363637</v>
      </c>
      <c r="K9" s="40">
        <f>COUNTIF(Vertices[Betweenness Centrality],"&gt;= "&amp;J9)-COUNTIF(Vertices[Betweenness Centrality],"&gt;="&amp;J10)</f>
        <v>3</v>
      </c>
      <c r="L9" s="39">
        <f t="shared" si="5"/>
        <v>0.1272727272727273</v>
      </c>
      <c r="M9" s="40">
        <f>COUNTIF(Vertices[Closeness Centrality],"&gt;= "&amp;L9)-COUNTIF(Vertices[Closeness Centrality],"&gt;="&amp;L10)</f>
        <v>15</v>
      </c>
      <c r="N9" s="39">
        <f t="shared" si="6"/>
        <v>0.019066218181818178</v>
      </c>
      <c r="O9" s="40">
        <f>COUNTIF(Vertices[Eigenvector Centrality],"&gt;= "&amp;N9)-COUNTIF(Vertices[Eigenvector Centrality],"&gt;="&amp;N10)</f>
        <v>0</v>
      </c>
      <c r="P9" s="39">
        <f t="shared" si="7"/>
        <v>0.9516161454545455</v>
      </c>
      <c r="Q9" s="40">
        <f>COUNTIF(Vertices[PageRank],"&gt;= "&amp;P9)-COUNTIF(Vertices[PageRank],"&gt;="&amp;P10)</f>
        <v>120</v>
      </c>
      <c r="R9" s="39">
        <f t="shared" si="8"/>
        <v>0.1272727272727273</v>
      </c>
      <c r="S9" s="44">
        <f>COUNTIF(Vertices[Clustering Coefficient],"&gt;= "&amp;R9)-COUNTIF(Vertices[Clustering Coefficient],"&gt;="&amp;R10)</f>
        <v>3</v>
      </c>
      <c r="T9" s="39" t="e">
        <f ca="1" t="shared" si="9"/>
        <v>#REF!</v>
      </c>
      <c r="U9" s="40" t="e">
        <f ca="1" t="shared" si="0"/>
        <v>#REF!</v>
      </c>
    </row>
    <row r="10" spans="1:21" ht="15">
      <c r="A10" s="34" t="s">
        <v>151</v>
      </c>
      <c r="B10" s="34">
        <v>114</v>
      </c>
      <c r="D10" s="32">
        <f t="shared" si="1"/>
        <v>0</v>
      </c>
      <c r="E10" s="3">
        <f>COUNTIF(Vertices[Degree],"&gt;= "&amp;D10)-COUNTIF(Vertices[Degree],"&gt;="&amp;D11)</f>
        <v>0</v>
      </c>
      <c r="F10" s="37">
        <f t="shared" si="2"/>
        <v>2.1818181818181817</v>
      </c>
      <c r="G10" s="38">
        <f>COUNTIF(Vertices[In-Degree],"&gt;= "&amp;F10)-COUNTIF(Vertices[In-Degree],"&gt;="&amp;F11)</f>
        <v>0</v>
      </c>
      <c r="H10" s="37">
        <f t="shared" si="3"/>
        <v>0.8727272727272728</v>
      </c>
      <c r="I10" s="38">
        <f>COUNTIF(Vertices[Out-Degree],"&gt;= "&amp;H10)-COUNTIF(Vertices[Out-Degree],"&gt;="&amp;H11)</f>
        <v>0</v>
      </c>
      <c r="J10" s="37">
        <f t="shared" si="4"/>
        <v>45.67272727272728</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0.02178996363636363</v>
      </c>
      <c r="O10" s="38">
        <f>COUNTIF(Vertices[Eigenvector Centrality],"&gt;= "&amp;N10)-COUNTIF(Vertices[Eigenvector Centrality],"&gt;="&amp;N11)</f>
        <v>0</v>
      </c>
      <c r="P10" s="37">
        <f t="shared" si="7"/>
        <v>1.0302613090909092</v>
      </c>
      <c r="Q10" s="38">
        <f>COUNTIF(Vertices[PageRank],"&gt;= "&amp;P10)-COUNTIF(Vertices[PageRank],"&gt;="&amp;P11)</f>
        <v>4</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2.454545454545454</v>
      </c>
      <c r="G11" s="40">
        <f>COUNTIF(Vertices[In-Degree],"&gt;= "&amp;F11)-COUNTIF(Vertices[In-Degree],"&gt;="&amp;F12)</f>
        <v>0</v>
      </c>
      <c r="H11" s="39">
        <f t="shared" si="3"/>
        <v>0.9818181818181819</v>
      </c>
      <c r="I11" s="40">
        <f>COUNTIF(Vertices[Out-Degree],"&gt;= "&amp;H11)-COUNTIF(Vertices[Out-Degree],"&gt;="&amp;H12)</f>
        <v>171</v>
      </c>
      <c r="J11" s="39">
        <f t="shared" si="4"/>
        <v>51.38181818181819</v>
      </c>
      <c r="K11" s="40">
        <f>COUNTIF(Vertices[Betweenness Centrality],"&gt;= "&amp;J11)-COUNTIF(Vertices[Betweenness Centrality],"&gt;="&amp;J12)</f>
        <v>0</v>
      </c>
      <c r="L11" s="39">
        <f t="shared" si="5"/>
        <v>0.16363636363636366</v>
      </c>
      <c r="M11" s="40">
        <f>COUNTIF(Vertices[Closeness Centrality],"&gt;= "&amp;L11)-COUNTIF(Vertices[Closeness Centrality],"&gt;="&amp;L12)</f>
        <v>5</v>
      </c>
      <c r="N11" s="39">
        <f t="shared" si="6"/>
        <v>0.024513709090909084</v>
      </c>
      <c r="O11" s="40">
        <f>COUNTIF(Vertices[Eigenvector Centrality],"&gt;= "&amp;N11)-COUNTIF(Vertices[Eigenvector Centrality],"&gt;="&amp;N12)</f>
        <v>0</v>
      </c>
      <c r="P11" s="39">
        <f t="shared" si="7"/>
        <v>1.1089064727272728</v>
      </c>
      <c r="Q11" s="40">
        <f>COUNTIF(Vertices[PageRank],"&gt;= "&amp;P11)-COUNTIF(Vertices[PageRank],"&gt;="&amp;P12)</f>
        <v>2</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170</v>
      </c>
      <c r="B12" s="34">
        <v>0.028985507246376812</v>
      </c>
      <c r="D12" s="32">
        <f t="shared" si="1"/>
        <v>0</v>
      </c>
      <c r="E12" s="3">
        <f>COUNTIF(Vertices[Degree],"&gt;= "&amp;D12)-COUNTIF(Vertices[Degree],"&gt;="&amp;D13)</f>
        <v>0</v>
      </c>
      <c r="F12" s="37">
        <f t="shared" si="2"/>
        <v>2.7272727272727266</v>
      </c>
      <c r="G12" s="38">
        <f>COUNTIF(Vertices[In-Degree],"&gt;= "&amp;F12)-COUNTIF(Vertices[In-Degree],"&gt;="&amp;F13)</f>
        <v>0</v>
      </c>
      <c r="H12" s="37">
        <f t="shared" si="3"/>
        <v>1.090909090909091</v>
      </c>
      <c r="I12" s="38">
        <f>COUNTIF(Vertices[Out-Degree],"&gt;= "&amp;H12)-COUNTIF(Vertices[Out-Degree],"&gt;="&amp;H13)</f>
        <v>0</v>
      </c>
      <c r="J12" s="37">
        <f t="shared" si="4"/>
        <v>57.0909090909091</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0.027237454545454537</v>
      </c>
      <c r="O12" s="38">
        <f>COUNTIF(Vertices[Eigenvector Centrality],"&gt;= "&amp;N12)-COUNTIF(Vertices[Eigenvector Centrality],"&gt;="&amp;N13)</f>
        <v>3</v>
      </c>
      <c r="P12" s="37">
        <f t="shared" si="7"/>
        <v>1.1875516363636365</v>
      </c>
      <c r="Q12" s="38">
        <f>COUNTIF(Vertices[PageRank],"&gt;= "&amp;P12)-COUNTIF(Vertices[PageRank],"&gt;="&amp;P13)</f>
        <v>4</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0.056338028169014086</v>
      </c>
      <c r="D13" s="32">
        <f t="shared" si="1"/>
        <v>0</v>
      </c>
      <c r="E13" s="3">
        <f>COUNTIF(Vertices[Degree],"&gt;= "&amp;D13)-COUNTIF(Vertices[Degree],"&gt;="&amp;D14)</f>
        <v>0</v>
      </c>
      <c r="F13" s="39">
        <f t="shared" si="2"/>
        <v>2.999999999999999</v>
      </c>
      <c r="G13" s="40">
        <f>COUNTIF(Vertices[In-Degree],"&gt;= "&amp;F13)-COUNTIF(Vertices[In-Degree],"&gt;="&amp;F14)</f>
        <v>10</v>
      </c>
      <c r="H13" s="39">
        <f t="shared" si="3"/>
        <v>1.2000000000000002</v>
      </c>
      <c r="I13" s="40">
        <f>COUNTIF(Vertices[Out-Degree],"&gt;= "&amp;H13)-COUNTIF(Vertices[Out-Degree],"&gt;="&amp;H14)</f>
        <v>0</v>
      </c>
      <c r="J13" s="39">
        <f t="shared" si="4"/>
        <v>62.80000000000001</v>
      </c>
      <c r="K13" s="40">
        <f>COUNTIF(Vertices[Betweenness Centrality],"&gt;= "&amp;J13)-COUNTIF(Vertices[Betweenness Centrality],"&gt;="&amp;J14)</f>
        <v>2</v>
      </c>
      <c r="L13" s="39">
        <f t="shared" si="5"/>
        <v>0.20000000000000004</v>
      </c>
      <c r="M13" s="40">
        <f>COUNTIF(Vertices[Closeness Centrality],"&gt;= "&amp;L13)-COUNTIF(Vertices[Closeness Centrality],"&gt;="&amp;L14)</f>
        <v>19</v>
      </c>
      <c r="N13" s="39">
        <f t="shared" si="6"/>
        <v>0.02996119999999999</v>
      </c>
      <c r="O13" s="40">
        <f>COUNTIF(Vertices[Eigenvector Centrality],"&gt;= "&amp;N13)-COUNTIF(Vertices[Eigenvector Centrality],"&gt;="&amp;N14)</f>
        <v>0</v>
      </c>
      <c r="P13" s="39">
        <f t="shared" si="7"/>
        <v>1.2661968000000001</v>
      </c>
      <c r="Q13" s="40">
        <f>COUNTIF(Vertices[PageRank],"&gt;= "&amp;P13)-COUNTIF(Vertices[PageRank],"&gt;="&amp;P14)</f>
        <v>14</v>
      </c>
      <c r="R13" s="39">
        <f t="shared" si="8"/>
        <v>0.20000000000000004</v>
      </c>
      <c r="S13" s="44">
        <f>COUNTIF(Vertices[Clustering Coefficient],"&gt;= "&amp;R13)-COUNTIF(Vertices[Clustering Coefficient],"&gt;="&amp;R14)</f>
        <v>1</v>
      </c>
      <c r="T13" s="39" t="e">
        <f ca="1" t="shared" si="9"/>
        <v>#REF!</v>
      </c>
      <c r="U13" s="40" t="e">
        <f ca="1" t="shared" si="0"/>
        <v>#REF!</v>
      </c>
    </row>
    <row r="14" spans="1:21" ht="15">
      <c r="A14" s="119"/>
      <c r="B14" s="119"/>
      <c r="D14" s="32">
        <f t="shared" si="1"/>
        <v>0</v>
      </c>
      <c r="E14" s="3">
        <f>COUNTIF(Vertices[Degree],"&gt;= "&amp;D14)-COUNTIF(Vertices[Degree],"&gt;="&amp;D15)</f>
        <v>0</v>
      </c>
      <c r="F14" s="37">
        <f t="shared" si="2"/>
        <v>3.2727272727272716</v>
      </c>
      <c r="G14" s="38">
        <f>COUNTIF(Vertices[In-Degree],"&gt;= "&amp;F14)-COUNTIF(Vertices[In-Degree],"&gt;="&amp;F15)</f>
        <v>0</v>
      </c>
      <c r="H14" s="37">
        <f t="shared" si="3"/>
        <v>1.3090909090909093</v>
      </c>
      <c r="I14" s="38">
        <f>COUNTIF(Vertices[Out-Degree],"&gt;= "&amp;H14)-COUNTIF(Vertices[Out-Degree],"&gt;="&amp;H15)</f>
        <v>0</v>
      </c>
      <c r="J14" s="37">
        <f t="shared" si="4"/>
        <v>68.50909090909092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0.03268494545454544</v>
      </c>
      <c r="O14" s="38">
        <f>COUNTIF(Vertices[Eigenvector Centrality],"&gt;= "&amp;N14)-COUNTIF(Vertices[Eigenvector Centrality],"&gt;="&amp;N15)</f>
        <v>0</v>
      </c>
      <c r="P14" s="37">
        <f t="shared" si="7"/>
        <v>1.3448419636363638</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141</v>
      </c>
      <c r="D15" s="32">
        <f t="shared" si="1"/>
        <v>0</v>
      </c>
      <c r="E15" s="3">
        <f>COUNTIF(Vertices[Degree],"&gt;= "&amp;D15)-COUNTIF(Vertices[Degree],"&gt;="&amp;D16)</f>
        <v>0</v>
      </c>
      <c r="F15" s="39">
        <f t="shared" si="2"/>
        <v>3.545454545454544</v>
      </c>
      <c r="G15" s="40">
        <f>COUNTIF(Vertices[In-Degree],"&gt;= "&amp;F15)-COUNTIF(Vertices[In-Degree],"&gt;="&amp;F16)</f>
        <v>0</v>
      </c>
      <c r="H15" s="39">
        <f t="shared" si="3"/>
        <v>1.4181818181818184</v>
      </c>
      <c r="I15" s="40">
        <f>COUNTIF(Vertices[Out-Degree],"&gt;= "&amp;H15)-COUNTIF(Vertices[Out-Degree],"&gt;="&amp;H16)</f>
        <v>0</v>
      </c>
      <c r="J15" s="39">
        <f t="shared" si="4"/>
        <v>74.21818181818182</v>
      </c>
      <c r="K15" s="40">
        <f>COUNTIF(Vertices[Betweenness Centrality],"&gt;= "&amp;J15)-COUNTIF(Vertices[Betweenness Centrality],"&gt;="&amp;J16)</f>
        <v>3</v>
      </c>
      <c r="L15" s="39">
        <f t="shared" si="5"/>
        <v>0.23636363636363641</v>
      </c>
      <c r="M15" s="40">
        <f>COUNTIF(Vertices[Closeness Centrality],"&gt;= "&amp;L15)-COUNTIF(Vertices[Closeness Centrality],"&gt;="&amp;L16)</f>
        <v>3</v>
      </c>
      <c r="N15" s="39">
        <f t="shared" si="6"/>
        <v>0.0354086909090909</v>
      </c>
      <c r="O15" s="40">
        <f>COUNTIF(Vertices[Eigenvector Centrality],"&gt;= "&amp;N15)-COUNTIF(Vertices[Eigenvector Centrality],"&gt;="&amp;N16)</f>
        <v>1</v>
      </c>
      <c r="P15" s="39">
        <f t="shared" si="7"/>
        <v>1.4234871272727274</v>
      </c>
      <c r="Q15" s="40">
        <f>COUNTIF(Vertices[PageRank],"&gt;= "&amp;P15)-COUNTIF(Vertices[PageRank],"&gt;="&amp;P16)</f>
        <v>14</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153</v>
      </c>
      <c r="B16" s="34">
        <v>72</v>
      </c>
      <c r="D16" s="32">
        <f t="shared" si="1"/>
        <v>0</v>
      </c>
      <c r="E16" s="3">
        <f>COUNTIF(Vertices[Degree],"&gt;= "&amp;D16)-COUNTIF(Vertices[Degree],"&gt;="&amp;D17)</f>
        <v>0</v>
      </c>
      <c r="F16" s="37">
        <f t="shared" si="2"/>
        <v>3.8181818181818166</v>
      </c>
      <c r="G16" s="38">
        <f>COUNTIF(Vertices[In-Degree],"&gt;= "&amp;F16)-COUNTIF(Vertices[In-Degree],"&gt;="&amp;F17)</f>
        <v>3</v>
      </c>
      <c r="H16" s="37">
        <f t="shared" si="3"/>
        <v>1.5272727272727276</v>
      </c>
      <c r="I16" s="38">
        <f>COUNTIF(Vertices[Out-Degree],"&gt;= "&amp;H16)-COUNTIF(Vertices[Out-Degree],"&gt;="&amp;H17)</f>
        <v>0</v>
      </c>
      <c r="J16" s="37">
        <f t="shared" si="4"/>
        <v>79.92727272727272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0.038132436363636356</v>
      </c>
      <c r="O16" s="38">
        <f>COUNTIF(Vertices[Eigenvector Centrality],"&gt;= "&amp;N16)-COUNTIF(Vertices[Eigenvector Centrality],"&gt;="&amp;N17)</f>
        <v>0</v>
      </c>
      <c r="P16" s="37">
        <f t="shared" si="7"/>
        <v>1.502132290909091</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22</v>
      </c>
      <c r="D17" s="32">
        <f t="shared" si="1"/>
        <v>0</v>
      </c>
      <c r="E17" s="3">
        <f>COUNTIF(Vertices[Degree],"&gt;= "&amp;D17)-COUNTIF(Vertices[Degree],"&gt;="&amp;D18)</f>
        <v>0</v>
      </c>
      <c r="F17" s="39">
        <f t="shared" si="2"/>
        <v>4.090909090909089</v>
      </c>
      <c r="G17" s="40">
        <f>COUNTIF(Vertices[In-Degree],"&gt;= "&amp;F17)-COUNTIF(Vertices[In-Degree],"&gt;="&amp;F18)</f>
        <v>0</v>
      </c>
      <c r="H17" s="39">
        <f t="shared" si="3"/>
        <v>1.6363636363636367</v>
      </c>
      <c r="I17" s="40">
        <f>COUNTIF(Vertices[Out-Degree],"&gt;= "&amp;H17)-COUNTIF(Vertices[Out-Degree],"&gt;="&amp;H18)</f>
        <v>0</v>
      </c>
      <c r="J17" s="39">
        <f t="shared" si="4"/>
        <v>85.63636363636363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0.04085618181818181</v>
      </c>
      <c r="O17" s="40">
        <f>COUNTIF(Vertices[Eigenvector Centrality],"&gt;= "&amp;N17)-COUNTIF(Vertices[Eigenvector Centrality],"&gt;="&amp;N18)</f>
        <v>0</v>
      </c>
      <c r="P17" s="39">
        <f t="shared" si="7"/>
        <v>1.5807774545454547</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42</v>
      </c>
      <c r="D18" s="32">
        <f t="shared" si="1"/>
        <v>0</v>
      </c>
      <c r="E18" s="3">
        <f>COUNTIF(Vertices[Degree],"&gt;= "&amp;D18)-COUNTIF(Vertices[Degree],"&gt;="&amp;D19)</f>
        <v>0</v>
      </c>
      <c r="F18" s="37">
        <f t="shared" si="2"/>
        <v>4.3636363636363615</v>
      </c>
      <c r="G18" s="38">
        <f>COUNTIF(Vertices[In-Degree],"&gt;= "&amp;F18)-COUNTIF(Vertices[In-Degree],"&gt;="&amp;F19)</f>
        <v>0</v>
      </c>
      <c r="H18" s="37">
        <f t="shared" si="3"/>
        <v>1.7454545454545458</v>
      </c>
      <c r="I18" s="38">
        <f>COUNTIF(Vertices[Out-Degree],"&gt;= "&amp;H18)-COUNTIF(Vertices[Out-Degree],"&gt;="&amp;H19)</f>
        <v>0</v>
      </c>
      <c r="J18" s="37">
        <f t="shared" si="4"/>
        <v>91.34545454545453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0.04357992727272727</v>
      </c>
      <c r="O18" s="38">
        <f>COUNTIF(Vertices[Eigenvector Centrality],"&gt;= "&amp;N18)-COUNTIF(Vertices[Eigenvector Centrality],"&gt;="&amp;N19)</f>
        <v>0</v>
      </c>
      <c r="P18" s="37">
        <f t="shared" si="7"/>
        <v>1.6594226181818184</v>
      </c>
      <c r="Q18" s="38">
        <f>COUNTIF(Vertices[PageRank],"&gt;= "&amp;P18)-COUNTIF(Vertices[PageRank],"&gt;="&amp;P19)</f>
        <v>6</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4.636363636363634</v>
      </c>
      <c r="G19" s="40">
        <f>COUNTIF(Vertices[In-Degree],"&gt;= "&amp;F19)-COUNTIF(Vertices[In-Degree],"&gt;="&amp;F20)</f>
        <v>0</v>
      </c>
      <c r="H19" s="39">
        <f t="shared" si="3"/>
        <v>1.854545454545455</v>
      </c>
      <c r="I19" s="40">
        <f>COUNTIF(Vertices[Out-Degree],"&gt;= "&amp;H19)-COUNTIF(Vertices[Out-Degree],"&gt;="&amp;H20)</f>
        <v>0</v>
      </c>
      <c r="J19" s="39">
        <f t="shared" si="4"/>
        <v>97.05454545454543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0.046303672727272725</v>
      </c>
      <c r="O19" s="40">
        <f>COUNTIF(Vertices[Eigenvector Centrality],"&gt;= "&amp;N19)-COUNTIF(Vertices[Eigenvector Centrality],"&gt;="&amp;N20)</f>
        <v>0</v>
      </c>
      <c r="P19" s="39">
        <f t="shared" si="7"/>
        <v>1.738067781818182</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4.9090909090909065</v>
      </c>
      <c r="G20" s="38">
        <f>COUNTIF(Vertices[In-Degree],"&gt;= "&amp;F20)-COUNTIF(Vertices[In-Degree],"&gt;="&amp;F21)</f>
        <v>0</v>
      </c>
      <c r="H20" s="37">
        <f t="shared" si="3"/>
        <v>1.963636363636364</v>
      </c>
      <c r="I20" s="38">
        <f>COUNTIF(Vertices[Out-Degree],"&gt;= "&amp;H20)-COUNTIF(Vertices[Out-Degree],"&gt;="&amp;H21)</f>
        <v>41</v>
      </c>
      <c r="J20" s="37">
        <f t="shared" si="4"/>
        <v>102.76363636363634</v>
      </c>
      <c r="K20" s="38">
        <f>COUNTIF(Vertices[Betweenness Centrality],"&gt;= "&amp;J20)-COUNTIF(Vertices[Betweenness Centrality],"&gt;="&amp;J21)</f>
        <v>0</v>
      </c>
      <c r="L20" s="37">
        <f t="shared" si="5"/>
        <v>0.3272727272727273</v>
      </c>
      <c r="M20" s="38">
        <f>COUNTIF(Vertices[Closeness Centrality],"&gt;= "&amp;L20)-COUNTIF(Vertices[Closeness Centrality],"&gt;="&amp;L21)</f>
        <v>40</v>
      </c>
      <c r="N20" s="37">
        <f t="shared" si="6"/>
        <v>0.04902741818181818</v>
      </c>
      <c r="O20" s="38">
        <f>COUNTIF(Vertices[Eigenvector Centrality],"&gt;= "&amp;N20)-COUNTIF(Vertices[Eigenvector Centrality],"&gt;="&amp;N21)</f>
        <v>9</v>
      </c>
      <c r="P20" s="37">
        <f t="shared" si="7"/>
        <v>1.8167129454545456</v>
      </c>
      <c r="Q20" s="38">
        <f>COUNTIF(Vertices[PageRank],"&gt;= "&amp;P20)-COUNTIF(Vertices[PageRank],"&gt;="&amp;P21)</f>
        <v>1</v>
      </c>
      <c r="R20" s="37">
        <f t="shared" si="8"/>
        <v>0.3272727272727273</v>
      </c>
      <c r="S20" s="43">
        <f>COUNTIF(Vertices[Clustering Coefficient],"&gt;= "&amp;R20)-COUNTIF(Vertices[Clustering Coefficient],"&gt;="&amp;R21)</f>
        <v>6</v>
      </c>
      <c r="T20" s="37" t="e">
        <f ca="1" t="shared" si="9"/>
        <v>#REF!</v>
      </c>
      <c r="U20" s="38" t="e">
        <f ca="1" t="shared" si="0"/>
        <v>#REF!</v>
      </c>
    </row>
    <row r="21" spans="1:21" ht="15">
      <c r="A21" s="34" t="s">
        <v>157</v>
      </c>
      <c r="B21" s="34">
        <v>1.555263</v>
      </c>
      <c r="D21" s="32">
        <f t="shared" si="1"/>
        <v>0</v>
      </c>
      <c r="E21" s="3">
        <f>COUNTIF(Vertices[Degree],"&gt;= "&amp;D21)-COUNTIF(Vertices[Degree],"&gt;="&amp;D22)</f>
        <v>0</v>
      </c>
      <c r="F21" s="39">
        <f t="shared" si="2"/>
        <v>5.181818181818179</v>
      </c>
      <c r="G21" s="40">
        <f>COUNTIF(Vertices[In-Degree],"&gt;= "&amp;F21)-COUNTIF(Vertices[In-Degree],"&gt;="&amp;F22)</f>
        <v>0</v>
      </c>
      <c r="H21" s="39">
        <f t="shared" si="3"/>
        <v>2.072727272727273</v>
      </c>
      <c r="I21" s="40">
        <f>COUNTIF(Vertices[Out-Degree],"&gt;= "&amp;H21)-COUNTIF(Vertices[Out-Degree],"&gt;="&amp;H22)</f>
        <v>0</v>
      </c>
      <c r="J21" s="39">
        <f t="shared" si="4"/>
        <v>108.47272727272724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0.05175116363636364</v>
      </c>
      <c r="O21" s="40">
        <f>COUNTIF(Vertices[Eigenvector Centrality],"&gt;= "&amp;N21)-COUNTIF(Vertices[Eigenvector Centrality],"&gt;="&amp;N22)</f>
        <v>1</v>
      </c>
      <c r="P21" s="39">
        <f t="shared" si="7"/>
        <v>1.8953581090909093</v>
      </c>
      <c r="Q21" s="40">
        <f>COUNTIF(Vertices[PageRank],"&gt;= "&amp;P21)-COUNTIF(Vertices[PageRank],"&gt;="&amp;P22)</f>
        <v>3</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5.4545454545454515</v>
      </c>
      <c r="G22" s="38">
        <f>COUNTIF(Vertices[In-Degree],"&gt;= "&amp;F22)-COUNTIF(Vertices[In-Degree],"&gt;="&amp;F23)</f>
        <v>0</v>
      </c>
      <c r="H22" s="37">
        <f t="shared" si="3"/>
        <v>2.181818181818182</v>
      </c>
      <c r="I22" s="38">
        <f>COUNTIF(Vertices[Out-Degree],"&gt;= "&amp;H22)-COUNTIF(Vertices[Out-Degree],"&gt;="&amp;H23)</f>
        <v>0</v>
      </c>
      <c r="J22" s="37">
        <f t="shared" si="4"/>
        <v>114.18181818181814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0.054474909090909095</v>
      </c>
      <c r="O22" s="38">
        <f>COUNTIF(Vertices[Eigenvector Centrality],"&gt;= "&amp;N22)-COUNTIF(Vertices[Eigenvector Centrality],"&gt;="&amp;N23)</f>
        <v>0</v>
      </c>
      <c r="P22" s="37">
        <f t="shared" si="7"/>
        <v>1.974003272727273</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0.0021398432790837854</v>
      </c>
      <c r="D23" s="32">
        <f t="shared" si="1"/>
        <v>0</v>
      </c>
      <c r="E23" s="3">
        <f>COUNTIF(Vertices[Degree],"&gt;= "&amp;D23)-COUNTIF(Vertices[Degree],"&gt;="&amp;D24)</f>
        <v>0</v>
      </c>
      <c r="F23" s="39">
        <f t="shared" si="2"/>
        <v>5.727272727272724</v>
      </c>
      <c r="G23" s="40">
        <f>COUNTIF(Vertices[In-Degree],"&gt;= "&amp;F23)-COUNTIF(Vertices[In-Degree],"&gt;="&amp;F24)</f>
        <v>0</v>
      </c>
      <c r="H23" s="39">
        <f t="shared" si="3"/>
        <v>2.290909090909091</v>
      </c>
      <c r="I23" s="40">
        <f>COUNTIF(Vertices[Out-Degree],"&gt;= "&amp;H23)-COUNTIF(Vertices[Out-Degree],"&gt;="&amp;H24)</f>
        <v>0</v>
      </c>
      <c r="J23" s="39">
        <f t="shared" si="4"/>
        <v>119.89090909090905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0.05719865454545455</v>
      </c>
      <c r="O23" s="40">
        <f>COUNTIF(Vertices[Eigenvector Centrality],"&gt;= "&amp;N23)-COUNTIF(Vertices[Eigenvector Centrality],"&gt;="&amp;N24)</f>
        <v>1</v>
      </c>
      <c r="P23" s="39">
        <f t="shared" si="7"/>
        <v>2.0526484363636364</v>
      </c>
      <c r="Q23" s="40">
        <f>COUNTIF(Vertices[PageRank],"&gt;= "&amp;P23)-COUNTIF(Vertices[PageRank],"&gt;="&amp;P24)</f>
        <v>3</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4061</v>
      </c>
      <c r="B24" s="34">
        <v>0.723949</v>
      </c>
      <c r="D24" s="32">
        <f t="shared" si="1"/>
        <v>0</v>
      </c>
      <c r="E24" s="3">
        <f>COUNTIF(Vertices[Degree],"&gt;= "&amp;D24)-COUNTIF(Vertices[Degree],"&gt;="&amp;D25)</f>
        <v>0</v>
      </c>
      <c r="F24" s="37">
        <f t="shared" si="2"/>
        <v>5.9999999999999964</v>
      </c>
      <c r="G24" s="38">
        <f>COUNTIF(Vertices[In-Degree],"&gt;= "&amp;F24)-COUNTIF(Vertices[In-Degree],"&gt;="&amp;F25)</f>
        <v>2</v>
      </c>
      <c r="H24" s="37">
        <f t="shared" si="3"/>
        <v>2.4</v>
      </c>
      <c r="I24" s="38">
        <f>COUNTIF(Vertices[Out-Degree],"&gt;= "&amp;H24)-COUNTIF(Vertices[Out-Degree],"&gt;="&amp;H25)</f>
        <v>0</v>
      </c>
      <c r="J24" s="37">
        <f t="shared" si="4"/>
        <v>125.59999999999995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0.05992240000000001</v>
      </c>
      <c r="O24" s="38">
        <f>COUNTIF(Vertices[Eigenvector Centrality],"&gt;= "&amp;N24)-COUNTIF(Vertices[Eigenvector Centrality],"&gt;="&amp;N25)</f>
        <v>0</v>
      </c>
      <c r="P24" s="37">
        <f t="shared" si="7"/>
        <v>2.1312936</v>
      </c>
      <c r="Q24" s="38">
        <f>COUNTIF(Vertices[PageRank],"&gt;= "&amp;P24)-COUNTIF(Vertices[PageRank],"&gt;="&amp;P25)</f>
        <v>1</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6.272727272727269</v>
      </c>
      <c r="G25" s="40">
        <f>COUNTIF(Vertices[In-Degree],"&gt;= "&amp;F25)-COUNTIF(Vertices[In-Degree],"&gt;="&amp;F26)</f>
        <v>0</v>
      </c>
      <c r="H25" s="39">
        <f t="shared" si="3"/>
        <v>2.509090909090909</v>
      </c>
      <c r="I25" s="40">
        <f>COUNTIF(Vertices[Out-Degree],"&gt;= "&amp;H25)-COUNTIF(Vertices[Out-Degree],"&gt;="&amp;H26)</f>
        <v>0</v>
      </c>
      <c r="J25" s="39">
        <f t="shared" si="4"/>
        <v>131.30909090909086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0.06264614545454546</v>
      </c>
      <c r="O25" s="40">
        <f>COUNTIF(Vertices[Eigenvector Centrality],"&gt;= "&amp;N25)-COUNTIF(Vertices[Eigenvector Centrality],"&gt;="&amp;N26)</f>
        <v>0</v>
      </c>
      <c r="P25" s="39">
        <f t="shared" si="7"/>
        <v>2.209938763636363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4062</v>
      </c>
      <c r="B26" s="34" t="s">
        <v>4063</v>
      </c>
      <c r="D26" s="32">
        <f t="shared" si="1"/>
        <v>0</v>
      </c>
      <c r="E26" s="3">
        <f>COUNTIF(Vertices[Degree],"&gt;= "&amp;D26)-COUNTIF(Vertices[Degree],"&gt;="&amp;D28)</f>
        <v>0</v>
      </c>
      <c r="F26" s="37">
        <f t="shared" si="2"/>
        <v>6.545454545454541</v>
      </c>
      <c r="G26" s="38">
        <f>COUNTIF(Vertices[In-Degree],"&gt;= "&amp;F26)-COUNTIF(Vertices[In-Degree],"&gt;="&amp;F28)</f>
        <v>0</v>
      </c>
      <c r="H26" s="37">
        <f t="shared" si="3"/>
        <v>2.6181818181818177</v>
      </c>
      <c r="I26" s="38">
        <f>COUNTIF(Vertices[Out-Degree],"&gt;= "&amp;H26)-COUNTIF(Vertices[Out-Degree],"&gt;="&amp;H28)</f>
        <v>0</v>
      </c>
      <c r="J26" s="37">
        <f t="shared" si="4"/>
        <v>137.01818181818177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0.06536989090909091</v>
      </c>
      <c r="O26" s="38">
        <f>COUNTIF(Vertices[Eigenvector Centrality],"&gt;= "&amp;N26)-COUNTIF(Vertices[Eigenvector Centrality],"&gt;="&amp;N28)</f>
        <v>0</v>
      </c>
      <c r="P26" s="37">
        <f t="shared" si="7"/>
        <v>2.2885839272727266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-4</v>
      </c>
      <c r="H27" s="61"/>
      <c r="I27" s="62">
        <f>COUNTIF(Vertices[Out-Degree],"&gt;= "&amp;H27)-COUNTIF(Vertices[Out-Degree],"&gt;="&amp;H28)</f>
        <v>-15</v>
      </c>
      <c r="J27" s="61"/>
      <c r="K27" s="62">
        <f>COUNTIF(Vertices[Betweenness Centrality],"&gt;= "&amp;J27)-COUNTIF(Vertices[Betweenness Centrality],"&gt;="&amp;J28)</f>
        <v>-1</v>
      </c>
      <c r="L27" s="61"/>
      <c r="M27" s="62">
        <f>COUNTIF(Vertices[Closeness Centrality],"&gt;= "&amp;L27)-COUNTIF(Vertices[Closeness Centrality],"&gt;="&amp;L28)</f>
        <v>-85</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-33</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6.818181818181814</v>
      </c>
      <c r="G28" s="40">
        <f>COUNTIF(Vertices[In-Degree],"&gt;= "&amp;F28)-COUNTIF(Vertices[In-Degree],"&gt;="&amp;F40)</f>
        <v>1</v>
      </c>
      <c r="H28" s="39">
        <f>H26+($H$57-$H$2)/BinDivisor</f>
        <v>2.7272727272727266</v>
      </c>
      <c r="I28" s="40">
        <f>COUNTIF(Vertices[Out-Degree],"&gt;= "&amp;H28)-COUNTIF(Vertices[Out-Degree],"&gt;="&amp;H40)</f>
        <v>0</v>
      </c>
      <c r="J28" s="39">
        <f>J26+($J$57-$J$2)/BinDivisor</f>
        <v>142.7272727272727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0.06809363636363637</v>
      </c>
      <c r="O28" s="40">
        <f>COUNTIF(Vertices[Eigenvector Centrality],"&gt;= "&amp;N28)-COUNTIF(Vertices[Eigenvector Centrality],"&gt;="&amp;N40)</f>
        <v>0</v>
      </c>
      <c r="P28" s="39">
        <f>P26+($P$57-$P$2)/BinDivisor</f>
        <v>2.36722909090909</v>
      </c>
      <c r="Q28" s="40">
        <f>COUNTIF(Vertices[PageRank],"&gt;= "&amp;P28)-COUNTIF(Vertices[PageRank],"&gt;="&amp;P40)</f>
        <v>2</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-15</v>
      </c>
      <c r="J38" s="61"/>
      <c r="K38" s="62">
        <f>COUNTIF(Vertices[Betweenness Centrality],"&gt;= "&amp;J38)-COUNTIF(Vertices[Betweenness Centrality],"&gt;="&amp;J40)</f>
        <v>-1</v>
      </c>
      <c r="L38" s="61"/>
      <c r="M38" s="62">
        <f>COUNTIF(Vertices[Closeness Centrality],"&gt;= "&amp;L38)-COUNTIF(Vertices[Closeness Centrality],"&gt;="&amp;L40)</f>
        <v>-85</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-33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-15</v>
      </c>
      <c r="J39" s="61"/>
      <c r="K39" s="62">
        <f>COUNTIF(Vertices[Betweenness Centrality],"&gt;= "&amp;J39)-COUNTIF(Vertices[Betweenness Centrality],"&gt;="&amp;J40)</f>
        <v>-1</v>
      </c>
      <c r="L39" s="61"/>
      <c r="M39" s="62">
        <f>COUNTIF(Vertices[Closeness Centrality],"&gt;= "&amp;L39)-COUNTIF(Vertices[Closeness Centrality],"&gt;="&amp;L40)</f>
        <v>-85</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-33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7.090909090909086</v>
      </c>
      <c r="G40" s="38">
        <f>COUNTIF(Vertices[In-Degree],"&gt;= "&amp;F40)-COUNTIF(Vertices[In-Degree],"&gt;="&amp;F41)</f>
        <v>0</v>
      </c>
      <c r="H40" s="37">
        <f>H28+($H$57-$H$2)/BinDivisor</f>
        <v>2.8363636363636355</v>
      </c>
      <c r="I40" s="38">
        <f>COUNTIF(Vertices[Out-Degree],"&gt;= "&amp;H40)-COUNTIF(Vertices[Out-Degree],"&gt;="&amp;H41)</f>
        <v>0</v>
      </c>
      <c r="J40" s="37">
        <f>J28+($J$57-$J$2)/BinDivisor</f>
        <v>148.4363636363636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0.07081738181818183</v>
      </c>
      <c r="O40" s="38">
        <f>COUNTIF(Vertices[Eigenvector Centrality],"&gt;= "&amp;N40)-COUNTIF(Vertices[Eigenvector Centrality],"&gt;="&amp;N41)</f>
        <v>0</v>
      </c>
      <c r="P40" s="37">
        <f>P28+($P$57-$P$2)/BinDivisor</f>
        <v>2.4458742545454535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7.363636363636359</v>
      </c>
      <c r="G41" s="40">
        <f>COUNTIF(Vertices[In-Degree],"&gt;= "&amp;F41)-COUNTIF(Vertices[In-Degree],"&gt;="&amp;F42)</f>
        <v>0</v>
      </c>
      <c r="H41" s="39">
        <f aca="true" t="shared" si="12" ref="H41:H56">H40+($H$57-$H$2)/BinDivisor</f>
        <v>2.9454545454545444</v>
      </c>
      <c r="I41" s="40">
        <f>COUNTIF(Vertices[Out-Degree],"&gt;= "&amp;H41)-COUNTIF(Vertices[Out-Degree],"&gt;="&amp;H42)</f>
        <v>7</v>
      </c>
      <c r="J41" s="39">
        <f aca="true" t="shared" si="13" ref="J41:J56">J40+($J$57-$J$2)/BinDivisor</f>
        <v>154.14545454545453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21</v>
      </c>
      <c r="N41" s="39">
        <f aca="true" t="shared" si="15" ref="N41:N56">N40+($N$57-$N$2)/BinDivisor</f>
        <v>0.07354112727272728</v>
      </c>
      <c r="O41" s="40">
        <f>COUNTIF(Vertices[Eigenvector Centrality],"&gt;= "&amp;N41)-COUNTIF(Vertices[Eigenvector Centrality],"&gt;="&amp;N42)</f>
        <v>0</v>
      </c>
      <c r="P41" s="39">
        <f aca="true" t="shared" si="16" ref="P41:P56">P40+($P$57-$P$2)/BinDivisor</f>
        <v>2.524519418181817</v>
      </c>
      <c r="Q41" s="40">
        <f>COUNTIF(Vertices[PageRank],"&gt;= "&amp;P41)-COUNTIF(Vertices[PageRank],"&gt;="&amp;P42)</f>
        <v>0</v>
      </c>
      <c r="R41" s="39">
        <f aca="true" t="shared" si="17" ref="R41:R56">R40+($R$57-$R$2)/BinDivisor</f>
        <v>0.490909090909091</v>
      </c>
      <c r="S41" s="44">
        <f>COUNTIF(Vertices[Clustering Coefficient],"&gt;= "&amp;R41)-COUNTIF(Vertices[Clustering Coefficient],"&gt;="&amp;R42)</f>
        <v>19</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7.636363636363631</v>
      </c>
      <c r="G42" s="38">
        <f>COUNTIF(Vertices[In-Degree],"&gt;= "&amp;F42)-COUNTIF(Vertices[In-Degree],"&gt;="&amp;F43)</f>
        <v>0</v>
      </c>
      <c r="H42" s="37">
        <f t="shared" si="12"/>
        <v>3.0545454545454533</v>
      </c>
      <c r="I42" s="38">
        <f>COUNTIF(Vertices[Out-Degree],"&gt;= "&amp;H42)-COUNTIF(Vertices[Out-Degree],"&gt;="&amp;H43)</f>
        <v>0</v>
      </c>
      <c r="J42" s="37">
        <f t="shared" si="13"/>
        <v>159.85454545454544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0.07626487272727274</v>
      </c>
      <c r="O42" s="38">
        <f>COUNTIF(Vertices[Eigenvector Centrality],"&gt;= "&amp;N42)-COUNTIF(Vertices[Eigenvector Centrality],"&gt;="&amp;N43)</f>
        <v>0</v>
      </c>
      <c r="P42" s="37">
        <f t="shared" si="16"/>
        <v>2.6031645818181803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7.909090909090904</v>
      </c>
      <c r="G43" s="40">
        <f>COUNTIF(Vertices[In-Degree],"&gt;= "&amp;F43)-COUNTIF(Vertices[In-Degree],"&gt;="&amp;F44)</f>
        <v>1</v>
      </c>
      <c r="H43" s="39">
        <f t="shared" si="12"/>
        <v>3.1636363636363622</v>
      </c>
      <c r="I43" s="40">
        <f>COUNTIF(Vertices[Out-Degree],"&gt;= "&amp;H43)-COUNTIF(Vertices[Out-Degree],"&gt;="&amp;H44)</f>
        <v>0</v>
      </c>
      <c r="J43" s="39">
        <f t="shared" si="13"/>
        <v>165.56363636363636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0.0789886181818182</v>
      </c>
      <c r="O43" s="40">
        <f>COUNTIF(Vertices[Eigenvector Centrality],"&gt;= "&amp;N43)-COUNTIF(Vertices[Eigenvector Centrality],"&gt;="&amp;N44)</f>
        <v>0</v>
      </c>
      <c r="P43" s="39">
        <f t="shared" si="16"/>
        <v>2.6818097454545438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8.181818181818176</v>
      </c>
      <c r="G44" s="38">
        <f>COUNTIF(Vertices[In-Degree],"&gt;= "&amp;F44)-COUNTIF(Vertices[In-Degree],"&gt;="&amp;F45)</f>
        <v>0</v>
      </c>
      <c r="H44" s="37">
        <f t="shared" si="12"/>
        <v>3.272727272727271</v>
      </c>
      <c r="I44" s="38">
        <f>COUNTIF(Vertices[Out-Degree],"&gt;= "&amp;H44)-COUNTIF(Vertices[Out-Degree],"&gt;="&amp;H45)</f>
        <v>0</v>
      </c>
      <c r="J44" s="37">
        <f t="shared" si="13"/>
        <v>171.27272727272728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0.08171236363636365</v>
      </c>
      <c r="O44" s="38">
        <f>COUNTIF(Vertices[Eigenvector Centrality],"&gt;= "&amp;N44)-COUNTIF(Vertices[Eigenvector Centrality],"&gt;="&amp;N45)</f>
        <v>0</v>
      </c>
      <c r="P44" s="37">
        <f t="shared" si="16"/>
        <v>2.760454909090907</v>
      </c>
      <c r="Q44" s="38">
        <f>COUNTIF(Vertices[PageRank],"&gt;= "&amp;P44)-COUNTIF(Vertices[PageRank],"&gt;="&amp;P45)</f>
        <v>2</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8.45454545454545</v>
      </c>
      <c r="G45" s="40">
        <f>COUNTIF(Vertices[In-Degree],"&gt;= "&amp;F45)-COUNTIF(Vertices[In-Degree],"&gt;="&amp;F46)</f>
        <v>0</v>
      </c>
      <c r="H45" s="39">
        <f t="shared" si="12"/>
        <v>3.38181818181818</v>
      </c>
      <c r="I45" s="40">
        <f>COUNTIF(Vertices[Out-Degree],"&gt;= "&amp;H45)-COUNTIF(Vertices[Out-Degree],"&gt;="&amp;H46)</f>
        <v>0</v>
      </c>
      <c r="J45" s="39">
        <f t="shared" si="13"/>
        <v>176.9818181818182</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0.08443610909090911</v>
      </c>
      <c r="O45" s="40">
        <f>COUNTIF(Vertices[Eigenvector Centrality],"&gt;= "&amp;N45)-COUNTIF(Vertices[Eigenvector Centrality],"&gt;="&amp;N46)</f>
        <v>0</v>
      </c>
      <c r="P45" s="39">
        <f t="shared" si="16"/>
        <v>2.8391000727272706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8.727272727272723</v>
      </c>
      <c r="G46" s="38">
        <f>COUNTIF(Vertices[In-Degree],"&gt;= "&amp;F46)-COUNTIF(Vertices[In-Degree],"&gt;="&amp;F47)</f>
        <v>0</v>
      </c>
      <c r="H46" s="37">
        <f t="shared" si="12"/>
        <v>3.490909090909089</v>
      </c>
      <c r="I46" s="38">
        <f>COUNTIF(Vertices[Out-Degree],"&gt;= "&amp;H46)-COUNTIF(Vertices[Out-Degree],"&gt;="&amp;H47)</f>
        <v>0</v>
      </c>
      <c r="J46" s="37">
        <f t="shared" si="13"/>
        <v>182.69090909090912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0.08715985454545457</v>
      </c>
      <c r="O46" s="38">
        <f>COUNTIF(Vertices[Eigenvector Centrality],"&gt;= "&amp;N46)-COUNTIF(Vertices[Eigenvector Centrality],"&gt;="&amp;N47)</f>
        <v>0</v>
      </c>
      <c r="P46" s="37">
        <f t="shared" si="16"/>
        <v>2.917745236363634</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8.999999999999996</v>
      </c>
      <c r="G47" s="40">
        <f>COUNTIF(Vertices[In-Degree],"&gt;= "&amp;F47)-COUNTIF(Vertices[In-Degree],"&gt;="&amp;F48)</f>
        <v>0</v>
      </c>
      <c r="H47" s="39">
        <f t="shared" si="12"/>
        <v>3.599999999999998</v>
      </c>
      <c r="I47" s="40">
        <f>COUNTIF(Vertices[Out-Degree],"&gt;= "&amp;H47)-COUNTIF(Vertices[Out-Degree],"&gt;="&amp;H48)</f>
        <v>0</v>
      </c>
      <c r="J47" s="39">
        <f t="shared" si="13"/>
        <v>188.40000000000003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0.08988360000000002</v>
      </c>
      <c r="O47" s="40">
        <f>COUNTIF(Vertices[Eigenvector Centrality],"&gt;= "&amp;N47)-COUNTIF(Vertices[Eigenvector Centrality],"&gt;="&amp;N48)</f>
        <v>0</v>
      </c>
      <c r="P47" s="39">
        <f t="shared" si="16"/>
        <v>2.9963903999999975</v>
      </c>
      <c r="Q47" s="40">
        <f>COUNTIF(Vertices[PageRank],"&gt;= "&amp;P47)-COUNTIF(Vertices[PageRank],"&gt;="&amp;P48)</f>
        <v>1</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9.27272727272727</v>
      </c>
      <c r="G48" s="38">
        <f>COUNTIF(Vertices[In-Degree],"&gt;= "&amp;F48)-COUNTIF(Vertices[In-Degree],"&gt;="&amp;F49)</f>
        <v>0</v>
      </c>
      <c r="H48" s="37">
        <f t="shared" si="12"/>
        <v>3.7090909090909068</v>
      </c>
      <c r="I48" s="38">
        <f>COUNTIF(Vertices[Out-Degree],"&gt;= "&amp;H48)-COUNTIF(Vertices[Out-Degree],"&gt;="&amp;H49)</f>
        <v>0</v>
      </c>
      <c r="J48" s="37">
        <f t="shared" si="13"/>
        <v>194.10909090909095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0.09260734545454548</v>
      </c>
      <c r="O48" s="38">
        <f>COUNTIF(Vertices[Eigenvector Centrality],"&gt;= "&amp;N48)-COUNTIF(Vertices[Eigenvector Centrality],"&gt;="&amp;N49)</f>
        <v>0</v>
      </c>
      <c r="P48" s="37">
        <f t="shared" si="16"/>
        <v>3.075035563636361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9.545454545454543</v>
      </c>
      <c r="G49" s="40">
        <f>COUNTIF(Vertices[In-Degree],"&gt;= "&amp;F49)-COUNTIF(Vertices[In-Degree],"&gt;="&amp;F50)</f>
        <v>0</v>
      </c>
      <c r="H49" s="39">
        <f t="shared" si="12"/>
        <v>3.8181818181818157</v>
      </c>
      <c r="I49" s="40">
        <f>COUNTIF(Vertices[Out-Degree],"&gt;= "&amp;H49)-COUNTIF(Vertices[Out-Degree],"&gt;="&amp;H50)</f>
        <v>0</v>
      </c>
      <c r="J49" s="39">
        <f t="shared" si="13"/>
        <v>199.81818181818187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0.09533109090909093</v>
      </c>
      <c r="O49" s="40">
        <f>COUNTIF(Vertices[Eigenvector Centrality],"&gt;= "&amp;N49)-COUNTIF(Vertices[Eigenvector Centrality],"&gt;="&amp;N50)</f>
        <v>0</v>
      </c>
      <c r="P49" s="39">
        <f t="shared" si="16"/>
        <v>3.1536807272727243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9.818181818181817</v>
      </c>
      <c r="G50" s="38">
        <f>COUNTIF(Vertices[In-Degree],"&gt;= "&amp;F50)-COUNTIF(Vertices[In-Degree],"&gt;="&amp;F51)</f>
        <v>0</v>
      </c>
      <c r="H50" s="37">
        <f t="shared" si="12"/>
        <v>3.9272727272727246</v>
      </c>
      <c r="I50" s="38">
        <f>COUNTIF(Vertices[Out-Degree],"&gt;= "&amp;H50)-COUNTIF(Vertices[Out-Degree],"&gt;="&amp;H51)</f>
        <v>4</v>
      </c>
      <c r="J50" s="37">
        <f t="shared" si="13"/>
        <v>205.5272727272728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0.09805483636363639</v>
      </c>
      <c r="O50" s="38">
        <f>COUNTIF(Vertices[Eigenvector Centrality],"&gt;= "&amp;N50)-COUNTIF(Vertices[Eigenvector Centrality],"&gt;="&amp;N51)</f>
        <v>0</v>
      </c>
      <c r="P50" s="37">
        <f t="shared" si="16"/>
        <v>3.2323258909090877</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10.09090909090909</v>
      </c>
      <c r="G51" s="40">
        <f>COUNTIF(Vertices[In-Degree],"&gt;= "&amp;F51)-COUNTIF(Vertices[In-Degree],"&gt;="&amp;F52)</f>
        <v>0</v>
      </c>
      <c r="H51" s="39">
        <f t="shared" si="12"/>
        <v>4.0363636363636335</v>
      </c>
      <c r="I51" s="40">
        <f>COUNTIF(Vertices[Out-Degree],"&gt;= "&amp;H51)-COUNTIF(Vertices[Out-Degree],"&gt;="&amp;H52)</f>
        <v>0</v>
      </c>
      <c r="J51" s="39">
        <f t="shared" si="13"/>
        <v>211.2363636363637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0.10077858181818185</v>
      </c>
      <c r="O51" s="40">
        <f>COUNTIF(Vertices[Eigenvector Centrality],"&gt;= "&amp;N51)-COUNTIF(Vertices[Eigenvector Centrality],"&gt;="&amp;N52)</f>
        <v>0</v>
      </c>
      <c r="P51" s="39">
        <f t="shared" si="16"/>
        <v>3.310971054545451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10.363636363636363</v>
      </c>
      <c r="G52" s="38">
        <f>COUNTIF(Vertices[In-Degree],"&gt;= "&amp;F52)-COUNTIF(Vertices[In-Degree],"&gt;="&amp;F53)</f>
        <v>0</v>
      </c>
      <c r="H52" s="37">
        <f t="shared" si="12"/>
        <v>4.145454545454543</v>
      </c>
      <c r="I52" s="38">
        <f>COUNTIF(Vertices[Out-Degree],"&gt;= "&amp;H52)-COUNTIF(Vertices[Out-Degree],"&gt;="&amp;H53)</f>
        <v>0</v>
      </c>
      <c r="J52" s="37">
        <f t="shared" si="13"/>
        <v>216.94545454545462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0.1035023272727273</v>
      </c>
      <c r="O52" s="38">
        <f>COUNTIF(Vertices[Eigenvector Centrality],"&gt;= "&amp;N52)-COUNTIF(Vertices[Eigenvector Centrality],"&gt;="&amp;N53)</f>
        <v>0</v>
      </c>
      <c r="P52" s="37">
        <f t="shared" si="16"/>
        <v>3.3896162181818146</v>
      </c>
      <c r="Q52" s="38">
        <f>COUNTIF(Vertices[PageRank],"&gt;= "&amp;P52)-COUNTIF(Vertices[PageRank],"&gt;="&amp;P53)</f>
        <v>1</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10.636363636363637</v>
      </c>
      <c r="G53" s="40">
        <f>COUNTIF(Vertices[In-Degree],"&gt;= "&amp;F53)-COUNTIF(Vertices[In-Degree],"&gt;="&amp;F54)</f>
        <v>0</v>
      </c>
      <c r="H53" s="39">
        <f t="shared" si="12"/>
        <v>4.254545454545452</v>
      </c>
      <c r="I53" s="40">
        <f>COUNTIF(Vertices[Out-Degree],"&gt;= "&amp;H53)-COUNTIF(Vertices[Out-Degree],"&gt;="&amp;H54)</f>
        <v>0</v>
      </c>
      <c r="J53" s="39">
        <f t="shared" si="13"/>
        <v>222.65454545454554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0.10622607272727276</v>
      </c>
      <c r="O53" s="40">
        <f>COUNTIF(Vertices[Eigenvector Centrality],"&gt;= "&amp;N53)-COUNTIF(Vertices[Eigenvector Centrality],"&gt;="&amp;N54)</f>
        <v>0</v>
      </c>
      <c r="P53" s="39">
        <f t="shared" si="16"/>
        <v>3.468261381818178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10.90909090909091</v>
      </c>
      <c r="G54" s="38">
        <f>COUNTIF(Vertices[In-Degree],"&gt;= "&amp;F54)-COUNTIF(Vertices[In-Degree],"&gt;="&amp;F55)</f>
        <v>0</v>
      </c>
      <c r="H54" s="37">
        <f t="shared" si="12"/>
        <v>4.3636363636363615</v>
      </c>
      <c r="I54" s="38">
        <f>COUNTIF(Vertices[Out-Degree],"&gt;= "&amp;H54)-COUNTIF(Vertices[Out-Degree],"&gt;="&amp;H55)</f>
        <v>0</v>
      </c>
      <c r="J54" s="37">
        <f t="shared" si="13"/>
        <v>228.36363636363646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0.10894981818181822</v>
      </c>
      <c r="O54" s="38">
        <f>COUNTIF(Vertices[Eigenvector Centrality],"&gt;= "&amp;N54)-COUNTIF(Vertices[Eigenvector Centrality],"&gt;="&amp;N55)</f>
        <v>0</v>
      </c>
      <c r="P54" s="37">
        <f t="shared" si="16"/>
        <v>3.5469065454545414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11.181818181818183</v>
      </c>
      <c r="G55" s="40">
        <f>COUNTIF(Vertices[In-Degree],"&gt;= "&amp;F55)-COUNTIF(Vertices[In-Degree],"&gt;="&amp;F56)</f>
        <v>0</v>
      </c>
      <c r="H55" s="39">
        <f t="shared" si="12"/>
        <v>4.472727272727271</v>
      </c>
      <c r="I55" s="40">
        <f>COUNTIF(Vertices[Out-Degree],"&gt;= "&amp;H55)-COUNTIF(Vertices[Out-Degree],"&gt;="&amp;H56)</f>
        <v>0</v>
      </c>
      <c r="J55" s="39">
        <f t="shared" si="13"/>
        <v>234.07272727272738</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0.11167356363636367</v>
      </c>
      <c r="O55" s="40">
        <f>COUNTIF(Vertices[Eigenvector Centrality],"&gt;= "&amp;N55)-COUNTIF(Vertices[Eigenvector Centrality],"&gt;="&amp;N56)</f>
        <v>0</v>
      </c>
      <c r="P55" s="39">
        <f t="shared" si="16"/>
        <v>3.625551709090905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11.454545454545457</v>
      </c>
      <c r="G56" s="38">
        <f>COUNTIF(Vertices[In-Degree],"&gt;= "&amp;F56)-COUNTIF(Vertices[In-Degree],"&gt;="&amp;F57)</f>
        <v>1</v>
      </c>
      <c r="H56" s="37">
        <f t="shared" si="12"/>
        <v>4.58181818181818</v>
      </c>
      <c r="I56" s="38">
        <f>COUNTIF(Vertices[Out-Degree],"&gt;= "&amp;H56)-COUNTIF(Vertices[Out-Degree],"&gt;="&amp;H57)</f>
        <v>3</v>
      </c>
      <c r="J56" s="37">
        <f t="shared" si="13"/>
        <v>239.7818181818183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0.11439730909090913</v>
      </c>
      <c r="O56" s="38">
        <f>COUNTIF(Vertices[Eigenvector Centrality],"&gt;= "&amp;N56)-COUNTIF(Vertices[Eigenvector Centrality],"&gt;="&amp;N57)</f>
        <v>1</v>
      </c>
      <c r="P56" s="37">
        <f t="shared" si="16"/>
        <v>3.7041968727272683</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15</v>
      </c>
      <c r="G57" s="42">
        <f>COUNTIF(Vertices[In-Degree],"&gt;= "&amp;F57)-COUNTIF(Vertices[In-Degree],"&gt;="&amp;F58)</f>
        <v>1</v>
      </c>
      <c r="H57" s="41">
        <f>MAX(Vertices[Out-Degree])</f>
        <v>6</v>
      </c>
      <c r="I57" s="42">
        <f>COUNTIF(Vertices[Out-Degree],"&gt;= "&amp;H57)-COUNTIF(Vertices[Out-Degree],"&gt;="&amp;H58)</f>
        <v>1</v>
      </c>
      <c r="J57" s="41">
        <f>MAX(Vertices[Betweenness Centrality])</f>
        <v>314</v>
      </c>
      <c r="K57" s="42">
        <f>COUNTIF(Vertices[Betweenness Centrality],"&gt;= "&amp;J57)-COUNTIF(Vertices[Betweenness Centrality],"&gt;="&amp;J58)</f>
        <v>1</v>
      </c>
      <c r="L57" s="41">
        <f>MAX(Vertices[Closeness Centrality])</f>
        <v>1</v>
      </c>
      <c r="M57" s="42">
        <f>COUNTIF(Vertices[Closeness Centrality],"&gt;= "&amp;L57)-COUNTIF(Vertices[Closeness Centrality],"&gt;="&amp;L58)</f>
        <v>64</v>
      </c>
      <c r="N57" s="41">
        <f>MAX(Vertices[Eigenvector Centrality])</f>
        <v>0.149806</v>
      </c>
      <c r="O57" s="42">
        <f>COUNTIF(Vertices[Eigenvector Centrality],"&gt;= "&amp;N57)-COUNTIF(Vertices[Eigenvector Centrality],"&gt;="&amp;N58)</f>
        <v>1</v>
      </c>
      <c r="P57" s="41">
        <f>MAX(Vertices[PageRank])</f>
        <v>4.726584</v>
      </c>
      <c r="Q57" s="42">
        <f>COUNTIF(Vertices[PageRank],"&gt;= "&amp;P57)-COUNTIF(Vertices[PageRank],"&gt;="&amp;P58)</f>
        <v>1</v>
      </c>
      <c r="R57" s="41">
        <f>MAX(Vertices[Clustering Coefficient])</f>
        <v>1</v>
      </c>
      <c r="S57" s="45">
        <f>COUNTIF(Vertices[Clustering Coefficient],"&gt;= "&amp;R57)-COUNTIF(Vertices[Clustering Coefficient],"&gt;="&amp;R58)</f>
        <v>14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15</v>
      </c>
    </row>
    <row r="71" spans="1:2" ht="15">
      <c r="A71" s="33" t="s">
        <v>90</v>
      </c>
      <c r="B71" s="47">
        <f>_xlfn.IFERROR(AVERAGE(Vertices[In-Degree]),NoMetricMessage)</f>
        <v>0.9841772151898734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6</v>
      </c>
    </row>
    <row r="85" spans="1:2" ht="15">
      <c r="A85" s="33" t="s">
        <v>96</v>
      </c>
      <c r="B85" s="47">
        <f>_xlfn.IFERROR(AVERAGE(Vertices[Out-Degree]),NoMetricMessage)</f>
        <v>0.9841772151898734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314</v>
      </c>
    </row>
    <row r="99" spans="1:2" ht="15">
      <c r="A99" s="33" t="s">
        <v>102</v>
      </c>
      <c r="B99" s="47">
        <f>_xlfn.IFERROR(AVERAGE(Vertices[Betweenness Centrality]),NoMetricMessage)</f>
        <v>3.670886075949367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0.3181553037974683</v>
      </c>
    </row>
    <row r="114" spans="1:2" ht="15">
      <c r="A114" s="33" t="s">
        <v>109</v>
      </c>
      <c r="B114" s="47">
        <f>_xlfn.IFERROR(MEDIAN(Vertices[Closeness Centrality]),NoMetricMessage)</f>
        <v>0.142857</v>
      </c>
    </row>
    <row r="125" spans="1:2" ht="15">
      <c r="A125" s="33" t="s">
        <v>112</v>
      </c>
      <c r="B125" s="47">
        <f>IF(COUNT(Vertices[Eigenvector Centrality])&gt;0,N2,NoMetricMessage)</f>
        <v>0</v>
      </c>
    </row>
    <row r="126" spans="1:2" ht="15">
      <c r="A126" s="33" t="s">
        <v>113</v>
      </c>
      <c r="B126" s="47">
        <f>IF(COUNT(Vertices[Eigenvector Centrality])&gt;0,N57,NoMetricMessage)</f>
        <v>0.149806</v>
      </c>
    </row>
    <row r="127" spans="1:2" ht="15">
      <c r="A127" s="33" t="s">
        <v>114</v>
      </c>
      <c r="B127" s="47">
        <f>_xlfn.IFERROR(AVERAGE(Vertices[Eigenvector Centrality]),NoMetricMessage)</f>
        <v>0.003164550632911392</v>
      </c>
    </row>
    <row r="128" spans="1:2" ht="15">
      <c r="A128" s="33" t="s">
        <v>115</v>
      </c>
      <c r="B128" s="47">
        <f>_xlfn.IFERROR(MEDIAN(Vertices[Eigenvector Centrality]),NoMetricMessage)</f>
        <v>0</v>
      </c>
    </row>
    <row r="139" spans="1:2" ht="15">
      <c r="A139" s="33" t="s">
        <v>140</v>
      </c>
      <c r="B139" s="47">
        <f>IF(COUNT(Vertices[PageRank])&gt;0,P2,NoMetricMessage)</f>
        <v>0.4011</v>
      </c>
    </row>
    <row r="140" spans="1:2" ht="15">
      <c r="A140" s="33" t="s">
        <v>141</v>
      </c>
      <c r="B140" s="47">
        <f>IF(COUNT(Vertices[PageRank])&gt;0,P57,NoMetricMessage)</f>
        <v>4.726584</v>
      </c>
    </row>
    <row r="141" spans="1:2" ht="15">
      <c r="A141" s="33" t="s">
        <v>142</v>
      </c>
      <c r="B141" s="47">
        <f>_xlfn.IFERROR(AVERAGE(Vertices[PageRank]),NoMetricMessage)</f>
        <v>0.9999981708860761</v>
      </c>
    </row>
    <row r="142" spans="1:2" ht="15">
      <c r="A142" s="33" t="s">
        <v>143</v>
      </c>
      <c r="B142" s="47">
        <f>_xlfn.IFERROR(MEDIAN(Vertices[PageRank]),NoMetricMessage)</f>
        <v>0.999998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0.08550331525015069</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3935</v>
      </c>
      <c r="K7" s="13" t="s">
        <v>3936</v>
      </c>
    </row>
    <row r="8" spans="1:11" ht="409.5">
      <c r="A8"/>
      <c r="B8">
        <v>2</v>
      </c>
      <c r="C8">
        <v>2</v>
      </c>
      <c r="D8" t="s">
        <v>61</v>
      </c>
      <c r="E8" t="s">
        <v>61</v>
      </c>
      <c r="H8" t="s">
        <v>73</v>
      </c>
      <c r="J8" t="s">
        <v>3937</v>
      </c>
      <c r="K8" s="13" t="s">
        <v>3938</v>
      </c>
    </row>
    <row r="9" spans="1:11" ht="409.5">
      <c r="A9"/>
      <c r="B9">
        <v>3</v>
      </c>
      <c r="C9">
        <v>4</v>
      </c>
      <c r="D9" t="s">
        <v>62</v>
      </c>
      <c r="E9" t="s">
        <v>62</v>
      </c>
      <c r="H9" t="s">
        <v>74</v>
      </c>
      <c r="J9" t="s">
        <v>3939</v>
      </c>
      <c r="K9" s="102" t="s">
        <v>3940</v>
      </c>
    </row>
    <row r="10" spans="1:11" ht="409.5">
      <c r="A10"/>
      <c r="B10">
        <v>4</v>
      </c>
      <c r="D10" t="s">
        <v>63</v>
      </c>
      <c r="E10" t="s">
        <v>63</v>
      </c>
      <c r="H10" t="s">
        <v>75</v>
      </c>
      <c r="J10" t="s">
        <v>3941</v>
      </c>
      <c r="K10" s="13" t="s">
        <v>3942</v>
      </c>
    </row>
    <row r="11" spans="1:11" ht="15">
      <c r="A11"/>
      <c r="B11">
        <v>5</v>
      </c>
      <c r="D11" t="s">
        <v>46</v>
      </c>
      <c r="E11">
        <v>1</v>
      </c>
      <c r="H11" t="s">
        <v>76</v>
      </c>
      <c r="J11" t="s">
        <v>3943</v>
      </c>
      <c r="K11" t="s">
        <v>3944</v>
      </c>
    </row>
    <row r="12" spans="1:11" ht="15">
      <c r="A12"/>
      <c r="B12"/>
      <c r="D12" t="s">
        <v>64</v>
      </c>
      <c r="E12">
        <v>2</v>
      </c>
      <c r="H12">
        <v>0</v>
      </c>
      <c r="J12" t="s">
        <v>3945</v>
      </c>
      <c r="K12" t="s">
        <v>3946</v>
      </c>
    </row>
    <row r="13" spans="1:11" ht="15">
      <c r="A13"/>
      <c r="B13"/>
      <c r="D13">
        <v>1</v>
      </c>
      <c r="E13">
        <v>3</v>
      </c>
      <c r="H13">
        <v>1</v>
      </c>
      <c r="J13" t="s">
        <v>3947</v>
      </c>
      <c r="K13" t="s">
        <v>3948</v>
      </c>
    </row>
    <row r="14" spans="4:11" ht="15">
      <c r="D14">
        <v>2</v>
      </c>
      <c r="E14">
        <v>4</v>
      </c>
      <c r="H14">
        <v>2</v>
      </c>
      <c r="J14" t="s">
        <v>3949</v>
      </c>
      <c r="K14" t="s">
        <v>3950</v>
      </c>
    </row>
    <row r="15" spans="4:11" ht="15">
      <c r="D15">
        <v>3</v>
      </c>
      <c r="E15">
        <v>5</v>
      </c>
      <c r="H15">
        <v>3</v>
      </c>
      <c r="J15" t="s">
        <v>3951</v>
      </c>
      <c r="K15" t="s">
        <v>3952</v>
      </c>
    </row>
    <row r="16" spans="4:11" ht="15">
      <c r="D16">
        <v>4</v>
      </c>
      <c r="E16">
        <v>6</v>
      </c>
      <c r="H16">
        <v>4</v>
      </c>
      <c r="J16" t="s">
        <v>3953</v>
      </c>
      <c r="K16" t="s">
        <v>3954</v>
      </c>
    </row>
    <row r="17" spans="4:11" ht="15">
      <c r="D17">
        <v>5</v>
      </c>
      <c r="E17">
        <v>7</v>
      </c>
      <c r="H17">
        <v>5</v>
      </c>
      <c r="J17" t="s">
        <v>3955</v>
      </c>
      <c r="K17" t="s">
        <v>3956</v>
      </c>
    </row>
    <row r="18" spans="4:11" ht="15">
      <c r="D18">
        <v>6</v>
      </c>
      <c r="E18">
        <v>8</v>
      </c>
      <c r="H18">
        <v>6</v>
      </c>
      <c r="J18" t="s">
        <v>3957</v>
      </c>
      <c r="K18" t="s">
        <v>3958</v>
      </c>
    </row>
    <row r="19" spans="4:11" ht="15">
      <c r="D19">
        <v>7</v>
      </c>
      <c r="E19">
        <v>9</v>
      </c>
      <c r="H19">
        <v>7</v>
      </c>
      <c r="J19" t="s">
        <v>3959</v>
      </c>
      <c r="K19" t="s">
        <v>3960</v>
      </c>
    </row>
    <row r="20" spans="4:11" ht="15">
      <c r="D20">
        <v>8</v>
      </c>
      <c r="H20">
        <v>8</v>
      </c>
      <c r="J20" t="s">
        <v>3961</v>
      </c>
      <c r="K20" t="s">
        <v>3962</v>
      </c>
    </row>
    <row r="21" spans="4:11" ht="409.5">
      <c r="D21">
        <v>9</v>
      </c>
      <c r="H21">
        <v>9</v>
      </c>
      <c r="J21" t="s">
        <v>3963</v>
      </c>
      <c r="K21" s="13" t="s">
        <v>3964</v>
      </c>
    </row>
    <row r="22" spans="4:11" ht="409.5">
      <c r="D22">
        <v>10</v>
      </c>
      <c r="J22" t="s">
        <v>3965</v>
      </c>
      <c r="K22" s="13" t="s">
        <v>3966</v>
      </c>
    </row>
    <row r="23" spans="4:11" ht="409.5">
      <c r="D23">
        <v>11</v>
      </c>
      <c r="J23" t="s">
        <v>3967</v>
      </c>
      <c r="K23" s="13" t="s">
        <v>3968</v>
      </c>
    </row>
    <row r="24" spans="10:11" ht="409.5">
      <c r="J24" t="s">
        <v>3969</v>
      </c>
      <c r="K24" s="13" t="s">
        <v>5472</v>
      </c>
    </row>
    <row r="25" spans="10:11" ht="15">
      <c r="J25" t="s">
        <v>3970</v>
      </c>
      <c r="K25" t="b">
        <v>0</v>
      </c>
    </row>
    <row r="26" spans="10:11" ht="15">
      <c r="J26" t="s">
        <v>5469</v>
      </c>
      <c r="K26" t="s">
        <v>5470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4057</v>
      </c>
      <c r="B2" s="117" t="s">
        <v>4058</v>
      </c>
      <c r="C2" s="118" t="s">
        <v>4059</v>
      </c>
    </row>
    <row r="3" spans="1:3" ht="15">
      <c r="A3" s="116" t="s">
        <v>3972</v>
      </c>
      <c r="B3" s="116" t="s">
        <v>3972</v>
      </c>
      <c r="C3" s="34">
        <v>84</v>
      </c>
    </row>
    <row r="4" spans="1:3" ht="15">
      <c r="A4" s="116" t="s">
        <v>3973</v>
      </c>
      <c r="B4" s="116" t="s">
        <v>3973</v>
      </c>
      <c r="C4" s="34">
        <v>42</v>
      </c>
    </row>
    <row r="5" spans="1:3" ht="15">
      <c r="A5" s="116" t="s">
        <v>3974</v>
      </c>
      <c r="B5" s="116" t="s">
        <v>3974</v>
      </c>
      <c r="C5" s="34">
        <v>15</v>
      </c>
    </row>
    <row r="6" spans="1:3" ht="15">
      <c r="A6" s="116" t="s">
        <v>3975</v>
      </c>
      <c r="B6" s="116" t="s">
        <v>3975</v>
      </c>
      <c r="C6" s="34">
        <v>13</v>
      </c>
    </row>
    <row r="7" spans="1:3" ht="15">
      <c r="A7" s="116" t="s">
        <v>3976</v>
      </c>
      <c r="B7" s="116" t="s">
        <v>3976</v>
      </c>
      <c r="C7" s="34">
        <v>8</v>
      </c>
    </row>
    <row r="8" spans="1:3" ht="15">
      <c r="A8" s="116" t="s">
        <v>3977</v>
      </c>
      <c r="B8" s="116" t="s">
        <v>3977</v>
      </c>
      <c r="C8" s="34">
        <v>11</v>
      </c>
    </row>
    <row r="9" spans="1:3" ht="15">
      <c r="A9" s="116" t="s">
        <v>3978</v>
      </c>
      <c r="B9" s="116" t="s">
        <v>3978</v>
      </c>
      <c r="C9" s="34">
        <v>5</v>
      </c>
    </row>
    <row r="10" spans="1:3" ht="15">
      <c r="A10" s="116" t="s">
        <v>3979</v>
      </c>
      <c r="B10" s="116" t="s">
        <v>3979</v>
      </c>
      <c r="C10" s="34">
        <v>10</v>
      </c>
    </row>
    <row r="11" spans="1:3" ht="15">
      <c r="A11" s="116" t="s">
        <v>3980</v>
      </c>
      <c r="B11" s="116" t="s">
        <v>3980</v>
      </c>
      <c r="C11" s="34">
        <v>6</v>
      </c>
    </row>
    <row r="12" spans="1:3" ht="15">
      <c r="A12" s="116" t="s">
        <v>3981</v>
      </c>
      <c r="B12" s="116" t="s">
        <v>3981</v>
      </c>
      <c r="C12" s="34">
        <v>7</v>
      </c>
    </row>
    <row r="13" spans="1:3" ht="15">
      <c r="A13" s="116" t="s">
        <v>3982</v>
      </c>
      <c r="B13" s="116" t="s">
        <v>3982</v>
      </c>
      <c r="C13" s="34">
        <v>5</v>
      </c>
    </row>
    <row r="14" spans="1:3" ht="15">
      <c r="A14" s="116" t="s">
        <v>3983</v>
      </c>
      <c r="B14" s="116" t="s">
        <v>3983</v>
      </c>
      <c r="C14" s="34">
        <v>4</v>
      </c>
    </row>
    <row r="15" spans="1:3" ht="15">
      <c r="A15" s="116" t="s">
        <v>3984</v>
      </c>
      <c r="B15" s="116" t="s">
        <v>3984</v>
      </c>
      <c r="C15" s="34">
        <v>11</v>
      </c>
    </row>
    <row r="16" spans="1:3" ht="15">
      <c r="A16" s="116" t="s">
        <v>3985</v>
      </c>
      <c r="B16" s="116" t="s">
        <v>3985</v>
      </c>
      <c r="C16" s="34">
        <v>5</v>
      </c>
    </row>
    <row r="17" spans="1:3" ht="15">
      <c r="A17" s="116" t="s">
        <v>3986</v>
      </c>
      <c r="B17" s="116" t="s">
        <v>3986</v>
      </c>
      <c r="C17" s="34">
        <v>4</v>
      </c>
    </row>
    <row r="18" spans="1:3" ht="15">
      <c r="A18" s="116" t="s">
        <v>3987</v>
      </c>
      <c r="B18" s="116" t="s">
        <v>3987</v>
      </c>
      <c r="C18" s="34">
        <v>4</v>
      </c>
    </row>
    <row r="19" spans="1:3" ht="15">
      <c r="A19" s="116" t="s">
        <v>3988</v>
      </c>
      <c r="B19" s="116" t="s">
        <v>3988</v>
      </c>
      <c r="C19" s="34">
        <v>3</v>
      </c>
    </row>
    <row r="20" spans="1:3" ht="15">
      <c r="A20" s="116" t="s">
        <v>3989</v>
      </c>
      <c r="B20" s="116" t="s">
        <v>3989</v>
      </c>
      <c r="C20" s="34">
        <v>3</v>
      </c>
    </row>
    <row r="21" spans="1:3" ht="15">
      <c r="A21" s="116" t="s">
        <v>3990</v>
      </c>
      <c r="B21" s="116" t="s">
        <v>3990</v>
      </c>
      <c r="C21" s="34">
        <v>3</v>
      </c>
    </row>
    <row r="22" spans="1:3" ht="15">
      <c r="A22" s="116" t="s">
        <v>3991</v>
      </c>
      <c r="B22" s="116" t="s">
        <v>3991</v>
      </c>
      <c r="C22" s="34">
        <v>3</v>
      </c>
    </row>
    <row r="23" spans="1:3" ht="15">
      <c r="A23" s="116" t="s">
        <v>3992</v>
      </c>
      <c r="B23" s="116" t="s">
        <v>3992</v>
      </c>
      <c r="C23" s="34">
        <v>3</v>
      </c>
    </row>
    <row r="24" spans="1:3" ht="15">
      <c r="A24" s="116" t="s">
        <v>3993</v>
      </c>
      <c r="B24" s="116" t="s">
        <v>3993</v>
      </c>
      <c r="C24" s="34">
        <v>2</v>
      </c>
    </row>
    <row r="25" spans="1:3" ht="15">
      <c r="A25" s="116" t="s">
        <v>3994</v>
      </c>
      <c r="B25" s="116" t="s">
        <v>3994</v>
      </c>
      <c r="C25" s="34">
        <v>2</v>
      </c>
    </row>
    <row r="26" spans="1:3" ht="15">
      <c r="A26" s="116" t="s">
        <v>3995</v>
      </c>
      <c r="B26" s="116" t="s">
        <v>3995</v>
      </c>
      <c r="C26" s="34">
        <v>3</v>
      </c>
    </row>
    <row r="27" spans="1:3" ht="15">
      <c r="A27" s="116" t="s">
        <v>3996</v>
      </c>
      <c r="B27" s="116" t="s">
        <v>3996</v>
      </c>
      <c r="C27" s="34">
        <v>2</v>
      </c>
    </row>
    <row r="28" spans="1:3" ht="15">
      <c r="A28" s="116" t="s">
        <v>3997</v>
      </c>
      <c r="B28" s="116" t="s">
        <v>3997</v>
      </c>
      <c r="C28" s="34">
        <v>2</v>
      </c>
    </row>
    <row r="29" spans="1:3" ht="15">
      <c r="A29" s="116" t="s">
        <v>3998</v>
      </c>
      <c r="B29" s="116" t="s">
        <v>3998</v>
      </c>
      <c r="C29" s="34">
        <v>4</v>
      </c>
    </row>
    <row r="30" spans="1:3" ht="15">
      <c r="A30" s="116" t="s">
        <v>3999</v>
      </c>
      <c r="B30" s="116" t="s">
        <v>3999</v>
      </c>
      <c r="C30" s="34">
        <v>2</v>
      </c>
    </row>
    <row r="31" spans="1:3" ht="15">
      <c r="A31" s="116" t="s">
        <v>4000</v>
      </c>
      <c r="B31" s="116" t="s">
        <v>4000</v>
      </c>
      <c r="C31" s="34">
        <v>2</v>
      </c>
    </row>
    <row r="32" spans="1:3" ht="15">
      <c r="A32" s="116" t="s">
        <v>4001</v>
      </c>
      <c r="B32" s="116" t="s">
        <v>4001</v>
      </c>
      <c r="C32" s="34">
        <v>2</v>
      </c>
    </row>
    <row r="33" spans="1:3" ht="15">
      <c r="A33" s="116" t="s">
        <v>4002</v>
      </c>
      <c r="B33" s="116" t="s">
        <v>4002</v>
      </c>
      <c r="C33" s="34">
        <v>2</v>
      </c>
    </row>
    <row r="34" spans="1:3" ht="15">
      <c r="A34" s="116" t="s">
        <v>4003</v>
      </c>
      <c r="B34" s="116" t="s">
        <v>4003</v>
      </c>
      <c r="C34" s="34">
        <v>2</v>
      </c>
    </row>
    <row r="35" spans="1:3" ht="15">
      <c r="A35" s="116" t="s">
        <v>4004</v>
      </c>
      <c r="B35" s="116" t="s">
        <v>4004</v>
      </c>
      <c r="C35" s="34">
        <v>3</v>
      </c>
    </row>
    <row r="36" spans="1:3" ht="15">
      <c r="A36" s="116" t="s">
        <v>4005</v>
      </c>
      <c r="B36" s="116" t="s">
        <v>4005</v>
      </c>
      <c r="C36" s="34">
        <v>4</v>
      </c>
    </row>
    <row r="37" spans="1:3" ht="15">
      <c r="A37" s="116" t="s">
        <v>4006</v>
      </c>
      <c r="B37" s="116" t="s">
        <v>4006</v>
      </c>
      <c r="C37" s="34">
        <v>2</v>
      </c>
    </row>
    <row r="38" spans="1:3" ht="15">
      <c r="A38" s="116" t="s">
        <v>4007</v>
      </c>
      <c r="B38" s="116" t="s">
        <v>4007</v>
      </c>
      <c r="C38" s="34">
        <v>3</v>
      </c>
    </row>
    <row r="39" spans="1:3" ht="15">
      <c r="A39" s="116" t="s">
        <v>4008</v>
      </c>
      <c r="B39" s="116" t="s">
        <v>4008</v>
      </c>
      <c r="C39" s="34">
        <v>2</v>
      </c>
    </row>
    <row r="40" spans="1:3" ht="15">
      <c r="A40" s="116" t="s">
        <v>4009</v>
      </c>
      <c r="B40" s="116" t="s">
        <v>4009</v>
      </c>
      <c r="C40" s="34">
        <v>2</v>
      </c>
    </row>
    <row r="41" spans="1:3" ht="15">
      <c r="A41" s="116" t="s">
        <v>4010</v>
      </c>
      <c r="B41" s="116" t="s">
        <v>4010</v>
      </c>
      <c r="C41" s="34">
        <v>1</v>
      </c>
    </row>
    <row r="42" spans="1:3" ht="15">
      <c r="A42" s="116" t="s">
        <v>4011</v>
      </c>
      <c r="B42" s="116" t="s">
        <v>4011</v>
      </c>
      <c r="C42" s="34">
        <v>2</v>
      </c>
    </row>
    <row r="43" spans="1:3" ht="15">
      <c r="A43" s="116" t="s">
        <v>4012</v>
      </c>
      <c r="B43" s="116" t="s">
        <v>4012</v>
      </c>
      <c r="C43" s="34">
        <v>1</v>
      </c>
    </row>
    <row r="44" spans="1:3" ht="15">
      <c r="A44" s="116" t="s">
        <v>4013</v>
      </c>
      <c r="B44" s="116" t="s">
        <v>4013</v>
      </c>
      <c r="C44" s="34">
        <v>1</v>
      </c>
    </row>
    <row r="45" spans="1:3" ht="15">
      <c r="A45" s="116" t="s">
        <v>4014</v>
      </c>
      <c r="B45" s="116" t="s">
        <v>4014</v>
      </c>
      <c r="C45" s="34">
        <v>2</v>
      </c>
    </row>
    <row r="46" spans="1:3" ht="15">
      <c r="A46" s="116" t="s">
        <v>4015</v>
      </c>
      <c r="B46" s="116" t="s">
        <v>4015</v>
      </c>
      <c r="C46" s="34">
        <v>1</v>
      </c>
    </row>
    <row r="47" spans="1:3" ht="15">
      <c r="A47" s="116" t="s">
        <v>4016</v>
      </c>
      <c r="B47" s="116" t="s">
        <v>4016</v>
      </c>
      <c r="C47" s="34">
        <v>1</v>
      </c>
    </row>
    <row r="48" spans="1:3" ht="15">
      <c r="A48" s="116" t="s">
        <v>4017</v>
      </c>
      <c r="B48" s="116" t="s">
        <v>4017</v>
      </c>
      <c r="C48" s="34">
        <v>2</v>
      </c>
    </row>
    <row r="49" spans="1:3" ht="15">
      <c r="A49" s="116" t="s">
        <v>4018</v>
      </c>
      <c r="B49" s="116" t="s">
        <v>4018</v>
      </c>
      <c r="C49" s="34">
        <v>1</v>
      </c>
    </row>
    <row r="50" spans="1:3" ht="15">
      <c r="A50" s="116" t="s">
        <v>4019</v>
      </c>
      <c r="B50" s="116" t="s">
        <v>4019</v>
      </c>
      <c r="C50" s="34">
        <v>2</v>
      </c>
    </row>
    <row r="51" spans="1:3" ht="15">
      <c r="A51" s="116" t="s">
        <v>4020</v>
      </c>
      <c r="B51" s="116" t="s">
        <v>4020</v>
      </c>
      <c r="C51" s="34">
        <v>1</v>
      </c>
    </row>
    <row r="52" spans="1:3" ht="15">
      <c r="A52" s="116" t="s">
        <v>4021</v>
      </c>
      <c r="B52" s="116" t="s">
        <v>4021</v>
      </c>
      <c r="C52" s="34">
        <v>2</v>
      </c>
    </row>
    <row r="53" spans="1:3" ht="15">
      <c r="A53" s="116" t="s">
        <v>4022</v>
      </c>
      <c r="B53" s="116" t="s">
        <v>4022</v>
      </c>
      <c r="C53" s="34">
        <v>1</v>
      </c>
    </row>
    <row r="54" spans="1:3" ht="15">
      <c r="A54" s="116" t="s">
        <v>4023</v>
      </c>
      <c r="B54" s="116" t="s">
        <v>4023</v>
      </c>
      <c r="C54" s="34">
        <v>2</v>
      </c>
    </row>
    <row r="55" spans="1:3" ht="15">
      <c r="A55" s="116" t="s">
        <v>4024</v>
      </c>
      <c r="B55" s="116" t="s">
        <v>4024</v>
      </c>
      <c r="C55" s="34">
        <v>5</v>
      </c>
    </row>
    <row r="56" spans="1:3" ht="15">
      <c r="A56" s="116" t="s">
        <v>4025</v>
      </c>
      <c r="B56" s="116" t="s">
        <v>4025</v>
      </c>
      <c r="C56" s="34">
        <v>1</v>
      </c>
    </row>
    <row r="57" spans="1:3" ht="15">
      <c r="A57" s="116" t="s">
        <v>4026</v>
      </c>
      <c r="B57" s="116" t="s">
        <v>4026</v>
      </c>
      <c r="C57" s="34">
        <v>1</v>
      </c>
    </row>
    <row r="58" spans="1:3" ht="15">
      <c r="A58" s="116" t="s">
        <v>4027</v>
      </c>
      <c r="B58" s="116" t="s">
        <v>4027</v>
      </c>
      <c r="C58" s="34">
        <v>1</v>
      </c>
    </row>
    <row r="59" spans="1:3" ht="15">
      <c r="A59" s="116" t="s">
        <v>4028</v>
      </c>
      <c r="B59" s="116" t="s">
        <v>4028</v>
      </c>
      <c r="C59" s="34">
        <v>2</v>
      </c>
    </row>
    <row r="60" spans="1:3" ht="15">
      <c r="A60" s="116" t="s">
        <v>4029</v>
      </c>
      <c r="B60" s="116" t="s">
        <v>4029</v>
      </c>
      <c r="C60" s="34">
        <v>1</v>
      </c>
    </row>
    <row r="61" spans="1:3" ht="15">
      <c r="A61" s="116" t="s">
        <v>4030</v>
      </c>
      <c r="B61" s="116" t="s">
        <v>4030</v>
      </c>
      <c r="C61" s="34">
        <v>1</v>
      </c>
    </row>
    <row r="62" spans="1:3" ht="15">
      <c r="A62" s="116" t="s">
        <v>4031</v>
      </c>
      <c r="B62" s="116" t="s">
        <v>4031</v>
      </c>
      <c r="C62" s="34">
        <v>1</v>
      </c>
    </row>
    <row r="63" spans="1:3" ht="15">
      <c r="A63" s="116" t="s">
        <v>4032</v>
      </c>
      <c r="B63" s="116" t="s">
        <v>4032</v>
      </c>
      <c r="C63" s="34">
        <v>1</v>
      </c>
    </row>
    <row r="64" spans="1:3" ht="15">
      <c r="A64" s="116" t="s">
        <v>4033</v>
      </c>
      <c r="B64" s="116" t="s">
        <v>4033</v>
      </c>
      <c r="C64" s="34">
        <v>2</v>
      </c>
    </row>
    <row r="65" spans="1:3" ht="15">
      <c r="A65" s="116" t="s">
        <v>4034</v>
      </c>
      <c r="B65" s="116" t="s">
        <v>4034</v>
      </c>
      <c r="C65" s="34">
        <v>2</v>
      </c>
    </row>
    <row r="66" spans="1:3" ht="15">
      <c r="A66" s="116" t="s">
        <v>4035</v>
      </c>
      <c r="B66" s="116" t="s">
        <v>4035</v>
      </c>
      <c r="C66" s="34">
        <v>2</v>
      </c>
    </row>
    <row r="67" spans="1:3" ht="15">
      <c r="A67" s="116" t="s">
        <v>4036</v>
      </c>
      <c r="B67" s="116" t="s">
        <v>4036</v>
      </c>
      <c r="C67" s="34">
        <v>1</v>
      </c>
    </row>
    <row r="68" spans="1:3" ht="15">
      <c r="A68" s="116" t="s">
        <v>4037</v>
      </c>
      <c r="B68" s="116" t="s">
        <v>4037</v>
      </c>
      <c r="C68" s="34">
        <v>2</v>
      </c>
    </row>
    <row r="69" spans="1:3" ht="15">
      <c r="A69" s="116" t="s">
        <v>4038</v>
      </c>
      <c r="B69" s="116" t="s">
        <v>4038</v>
      </c>
      <c r="C69" s="34">
        <v>2</v>
      </c>
    </row>
    <row r="70" spans="1:3" ht="15">
      <c r="A70" s="116" t="s">
        <v>4039</v>
      </c>
      <c r="B70" s="116" t="s">
        <v>4039</v>
      </c>
      <c r="C70" s="34">
        <v>1</v>
      </c>
    </row>
    <row r="71" spans="1:3" ht="15">
      <c r="A71" s="116" t="s">
        <v>4040</v>
      </c>
      <c r="B71" s="116" t="s">
        <v>4040</v>
      </c>
      <c r="C71" s="34">
        <v>2</v>
      </c>
    </row>
    <row r="72" spans="1:3" ht="15">
      <c r="A72" s="116" t="s">
        <v>4041</v>
      </c>
      <c r="B72" s="116" t="s">
        <v>4041</v>
      </c>
      <c r="C72"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4064</v>
      </c>
      <c r="B1" s="13" t="s">
        <v>4065</v>
      </c>
      <c r="C1" s="13" t="s">
        <v>4066</v>
      </c>
      <c r="D1" s="13" t="s">
        <v>4069</v>
      </c>
      <c r="E1" s="13" t="s">
        <v>4068</v>
      </c>
      <c r="F1" s="13" t="s">
        <v>4071</v>
      </c>
      <c r="G1" s="13" t="s">
        <v>4070</v>
      </c>
      <c r="H1" s="13" t="s">
        <v>4073</v>
      </c>
      <c r="I1" s="13" t="s">
        <v>4072</v>
      </c>
      <c r="J1" s="13" t="s">
        <v>4075</v>
      </c>
      <c r="K1" s="13" t="s">
        <v>4074</v>
      </c>
      <c r="L1" s="13" t="s">
        <v>4077</v>
      </c>
      <c r="M1" s="78" t="s">
        <v>4076</v>
      </c>
      <c r="N1" s="78" t="s">
        <v>4079</v>
      </c>
      <c r="O1" s="78" t="s">
        <v>4078</v>
      </c>
      <c r="P1" s="78" t="s">
        <v>4081</v>
      </c>
      <c r="Q1" s="78" t="s">
        <v>4080</v>
      </c>
      <c r="R1" s="78" t="s">
        <v>4083</v>
      </c>
      <c r="S1" s="78" t="s">
        <v>4082</v>
      </c>
      <c r="T1" s="78" t="s">
        <v>4085</v>
      </c>
      <c r="U1" s="78" t="s">
        <v>4084</v>
      </c>
      <c r="V1" s="78" t="s">
        <v>4086</v>
      </c>
    </row>
    <row r="2" spans="1:22" ht="15">
      <c r="A2" s="83" t="s">
        <v>756</v>
      </c>
      <c r="B2" s="78">
        <v>13</v>
      </c>
      <c r="C2" s="83" t="s">
        <v>754</v>
      </c>
      <c r="D2" s="78">
        <v>6</v>
      </c>
      <c r="E2" s="83" t="s">
        <v>756</v>
      </c>
      <c r="F2" s="78">
        <v>12</v>
      </c>
      <c r="G2" s="83" t="s">
        <v>828</v>
      </c>
      <c r="H2" s="78">
        <v>1</v>
      </c>
      <c r="I2" s="83" t="s">
        <v>851</v>
      </c>
      <c r="J2" s="78">
        <v>1</v>
      </c>
      <c r="K2" s="83" t="s">
        <v>753</v>
      </c>
      <c r="L2" s="78">
        <v>1</v>
      </c>
      <c r="M2" s="78"/>
      <c r="N2" s="78"/>
      <c r="O2" s="78"/>
      <c r="P2" s="78"/>
      <c r="Q2" s="78"/>
      <c r="R2" s="78"/>
      <c r="S2" s="78"/>
      <c r="T2" s="78"/>
      <c r="U2" s="78"/>
      <c r="V2" s="78"/>
    </row>
    <row r="3" spans="1:22" ht="15">
      <c r="A3" s="83" t="s">
        <v>754</v>
      </c>
      <c r="B3" s="78">
        <v>8</v>
      </c>
      <c r="C3" s="83" t="s">
        <v>799</v>
      </c>
      <c r="D3" s="78">
        <v>6</v>
      </c>
      <c r="E3" s="83" t="s">
        <v>754</v>
      </c>
      <c r="F3" s="78">
        <v>2</v>
      </c>
      <c r="G3" s="83" t="s">
        <v>824</v>
      </c>
      <c r="H3" s="78">
        <v>1</v>
      </c>
      <c r="I3" s="78"/>
      <c r="J3" s="78"/>
      <c r="K3" s="78"/>
      <c r="L3" s="78"/>
      <c r="M3" s="78"/>
      <c r="N3" s="78"/>
      <c r="O3" s="78"/>
      <c r="P3" s="78"/>
      <c r="Q3" s="78"/>
      <c r="R3" s="78"/>
      <c r="S3" s="78"/>
      <c r="T3" s="78"/>
      <c r="U3" s="78"/>
      <c r="V3" s="78"/>
    </row>
    <row r="4" spans="1:22" ht="15">
      <c r="A4" s="83" t="s">
        <v>799</v>
      </c>
      <c r="B4" s="78">
        <v>8</v>
      </c>
      <c r="C4" s="83" t="s">
        <v>794</v>
      </c>
      <c r="D4" s="78">
        <v>4</v>
      </c>
      <c r="E4" s="83" t="s">
        <v>849</v>
      </c>
      <c r="F4" s="78">
        <v>1</v>
      </c>
      <c r="G4" s="78"/>
      <c r="H4" s="78"/>
      <c r="I4" s="78"/>
      <c r="J4" s="78"/>
      <c r="K4" s="78"/>
      <c r="L4" s="78"/>
      <c r="M4" s="78"/>
      <c r="N4" s="78"/>
      <c r="O4" s="78"/>
      <c r="P4" s="78"/>
      <c r="Q4" s="78"/>
      <c r="R4" s="78"/>
      <c r="S4" s="78"/>
      <c r="T4" s="78"/>
      <c r="U4" s="78"/>
      <c r="V4" s="78"/>
    </row>
    <row r="5" spans="1:22" ht="15">
      <c r="A5" s="83" t="s">
        <v>794</v>
      </c>
      <c r="B5" s="78">
        <v>4</v>
      </c>
      <c r="C5" s="83" t="s">
        <v>795</v>
      </c>
      <c r="D5" s="78">
        <v>4</v>
      </c>
      <c r="E5" s="83" t="s">
        <v>812</v>
      </c>
      <c r="F5" s="78">
        <v>1</v>
      </c>
      <c r="G5" s="78"/>
      <c r="H5" s="78"/>
      <c r="I5" s="78"/>
      <c r="J5" s="78"/>
      <c r="K5" s="78"/>
      <c r="L5" s="78"/>
      <c r="M5" s="78"/>
      <c r="N5" s="78"/>
      <c r="O5" s="78"/>
      <c r="P5" s="78"/>
      <c r="Q5" s="78"/>
      <c r="R5" s="78"/>
      <c r="S5" s="78"/>
      <c r="T5" s="78"/>
      <c r="U5" s="78"/>
      <c r="V5" s="78"/>
    </row>
    <row r="6" spans="1:22" ht="15">
      <c r="A6" s="83" t="s">
        <v>776</v>
      </c>
      <c r="B6" s="78">
        <v>4</v>
      </c>
      <c r="C6" s="83" t="s">
        <v>753</v>
      </c>
      <c r="D6" s="78">
        <v>3</v>
      </c>
      <c r="E6" s="83" t="s">
        <v>813</v>
      </c>
      <c r="F6" s="78">
        <v>1</v>
      </c>
      <c r="G6" s="78"/>
      <c r="H6" s="78"/>
      <c r="I6" s="78"/>
      <c r="J6" s="78"/>
      <c r="K6" s="78"/>
      <c r="L6" s="78"/>
      <c r="M6" s="78"/>
      <c r="N6" s="78"/>
      <c r="O6" s="78"/>
      <c r="P6" s="78"/>
      <c r="Q6" s="78"/>
      <c r="R6" s="78"/>
      <c r="S6" s="78"/>
      <c r="T6" s="78"/>
      <c r="U6" s="78"/>
      <c r="V6" s="78"/>
    </row>
    <row r="7" spans="1:22" ht="15">
      <c r="A7" s="83" t="s">
        <v>816</v>
      </c>
      <c r="B7" s="78">
        <v>4</v>
      </c>
      <c r="C7" s="83" t="s">
        <v>845</v>
      </c>
      <c r="D7" s="78">
        <v>3</v>
      </c>
      <c r="E7" s="78"/>
      <c r="F7" s="78"/>
      <c r="G7" s="78"/>
      <c r="H7" s="78"/>
      <c r="I7" s="78"/>
      <c r="J7" s="78"/>
      <c r="K7" s="78"/>
      <c r="L7" s="78"/>
      <c r="M7" s="78"/>
      <c r="N7" s="78"/>
      <c r="O7" s="78"/>
      <c r="P7" s="78"/>
      <c r="Q7" s="78"/>
      <c r="R7" s="78"/>
      <c r="S7" s="78"/>
      <c r="T7" s="78"/>
      <c r="U7" s="78"/>
      <c r="V7" s="78"/>
    </row>
    <row r="8" spans="1:22" ht="15">
      <c r="A8" s="83" t="s">
        <v>795</v>
      </c>
      <c r="B8" s="78">
        <v>4</v>
      </c>
      <c r="C8" s="83" t="s">
        <v>791</v>
      </c>
      <c r="D8" s="78">
        <v>2</v>
      </c>
      <c r="E8" s="78"/>
      <c r="F8" s="78"/>
      <c r="G8" s="78"/>
      <c r="H8" s="78"/>
      <c r="I8" s="78"/>
      <c r="J8" s="78"/>
      <c r="K8" s="78"/>
      <c r="L8" s="78"/>
      <c r="M8" s="78"/>
      <c r="N8" s="78"/>
      <c r="O8" s="78"/>
      <c r="P8" s="78"/>
      <c r="Q8" s="78"/>
      <c r="R8" s="78"/>
      <c r="S8" s="78"/>
      <c r="T8" s="78"/>
      <c r="U8" s="78"/>
      <c r="V8" s="78"/>
    </row>
    <row r="9" spans="1:22" ht="15">
      <c r="A9" s="83" t="s">
        <v>753</v>
      </c>
      <c r="B9" s="78">
        <v>4</v>
      </c>
      <c r="C9" s="83" t="s">
        <v>4067</v>
      </c>
      <c r="D9" s="78">
        <v>2</v>
      </c>
      <c r="E9" s="78"/>
      <c r="F9" s="78"/>
      <c r="G9" s="78"/>
      <c r="H9" s="78"/>
      <c r="I9" s="78"/>
      <c r="J9" s="78"/>
      <c r="K9" s="78"/>
      <c r="L9" s="78"/>
      <c r="M9" s="78"/>
      <c r="N9" s="78"/>
      <c r="O9" s="78"/>
      <c r="P9" s="78"/>
      <c r="Q9" s="78"/>
      <c r="R9" s="78"/>
      <c r="S9" s="78"/>
      <c r="T9" s="78"/>
      <c r="U9" s="78"/>
      <c r="V9" s="78"/>
    </row>
    <row r="10" spans="1:22" ht="15">
      <c r="A10" s="83" t="s">
        <v>845</v>
      </c>
      <c r="B10" s="78">
        <v>3</v>
      </c>
      <c r="C10" s="83" t="s">
        <v>842</v>
      </c>
      <c r="D10" s="78">
        <v>2</v>
      </c>
      <c r="E10" s="78"/>
      <c r="F10" s="78"/>
      <c r="G10" s="78"/>
      <c r="H10" s="78"/>
      <c r="I10" s="78"/>
      <c r="J10" s="78"/>
      <c r="K10" s="78"/>
      <c r="L10" s="78"/>
      <c r="M10" s="78"/>
      <c r="N10" s="78"/>
      <c r="O10" s="78"/>
      <c r="P10" s="78"/>
      <c r="Q10" s="78"/>
      <c r="R10" s="78"/>
      <c r="S10" s="78"/>
      <c r="T10" s="78"/>
      <c r="U10" s="78"/>
      <c r="V10" s="78"/>
    </row>
    <row r="11" spans="1:22" ht="15">
      <c r="A11" s="83" t="s">
        <v>804</v>
      </c>
      <c r="B11" s="78">
        <v>3</v>
      </c>
      <c r="C11" s="83" t="s">
        <v>758</v>
      </c>
      <c r="D11" s="78">
        <v>1</v>
      </c>
      <c r="E11" s="78"/>
      <c r="F11" s="78"/>
      <c r="G11" s="78"/>
      <c r="H11" s="78"/>
      <c r="I11" s="78"/>
      <c r="J11" s="78"/>
      <c r="K11" s="78"/>
      <c r="L11" s="78"/>
      <c r="M11" s="78"/>
      <c r="N11" s="78"/>
      <c r="O11" s="78"/>
      <c r="P11" s="78"/>
      <c r="Q11" s="78"/>
      <c r="R11" s="78"/>
      <c r="S11" s="78"/>
      <c r="T11" s="78"/>
      <c r="U11" s="78"/>
      <c r="V11" s="78"/>
    </row>
    <row r="14" spans="1:22" ht="15" customHeight="1">
      <c r="A14" s="13" t="s">
        <v>4095</v>
      </c>
      <c r="B14" s="13" t="s">
        <v>4065</v>
      </c>
      <c r="C14" s="13" t="s">
        <v>4096</v>
      </c>
      <c r="D14" s="13" t="s">
        <v>4069</v>
      </c>
      <c r="E14" s="13" t="s">
        <v>4097</v>
      </c>
      <c r="F14" s="13" t="s">
        <v>4071</v>
      </c>
      <c r="G14" s="13" t="s">
        <v>4098</v>
      </c>
      <c r="H14" s="13" t="s">
        <v>4073</v>
      </c>
      <c r="I14" s="13" t="s">
        <v>4099</v>
      </c>
      <c r="J14" s="13" t="s">
        <v>4075</v>
      </c>
      <c r="K14" s="13" t="s">
        <v>4100</v>
      </c>
      <c r="L14" s="13" t="s">
        <v>4077</v>
      </c>
      <c r="M14" s="78" t="s">
        <v>4101</v>
      </c>
      <c r="N14" s="78" t="s">
        <v>4079</v>
      </c>
      <c r="O14" s="78" t="s">
        <v>4102</v>
      </c>
      <c r="P14" s="78" t="s">
        <v>4081</v>
      </c>
      <c r="Q14" s="78" t="s">
        <v>4103</v>
      </c>
      <c r="R14" s="78" t="s">
        <v>4083</v>
      </c>
      <c r="S14" s="78" t="s">
        <v>4104</v>
      </c>
      <c r="T14" s="78" t="s">
        <v>4085</v>
      </c>
      <c r="U14" s="78" t="s">
        <v>4105</v>
      </c>
      <c r="V14" s="78" t="s">
        <v>4086</v>
      </c>
    </row>
    <row r="15" spans="1:22" ht="15">
      <c r="A15" s="78" t="s">
        <v>853</v>
      </c>
      <c r="B15" s="78">
        <v>20</v>
      </c>
      <c r="C15" s="78" t="s">
        <v>853</v>
      </c>
      <c r="D15" s="78">
        <v>9</v>
      </c>
      <c r="E15" s="78" t="s">
        <v>855</v>
      </c>
      <c r="F15" s="78">
        <v>13</v>
      </c>
      <c r="G15" s="78" t="s">
        <v>907</v>
      </c>
      <c r="H15" s="78">
        <v>1</v>
      </c>
      <c r="I15" s="78" t="s">
        <v>856</v>
      </c>
      <c r="J15" s="78">
        <v>1</v>
      </c>
      <c r="K15" s="78" t="s">
        <v>852</v>
      </c>
      <c r="L15" s="78">
        <v>1</v>
      </c>
      <c r="M15" s="78"/>
      <c r="N15" s="78"/>
      <c r="O15" s="78"/>
      <c r="P15" s="78"/>
      <c r="Q15" s="78"/>
      <c r="R15" s="78"/>
      <c r="S15" s="78"/>
      <c r="T15" s="78"/>
      <c r="U15" s="78"/>
      <c r="V15" s="78"/>
    </row>
    <row r="16" spans="1:22" ht="15">
      <c r="A16" s="78" t="s">
        <v>855</v>
      </c>
      <c r="B16" s="78">
        <v>15</v>
      </c>
      <c r="C16" s="78" t="s">
        <v>891</v>
      </c>
      <c r="D16" s="78">
        <v>7</v>
      </c>
      <c r="E16" s="78" t="s">
        <v>853</v>
      </c>
      <c r="F16" s="78">
        <v>3</v>
      </c>
      <c r="G16" s="78" t="s">
        <v>856</v>
      </c>
      <c r="H16" s="78">
        <v>1</v>
      </c>
      <c r="I16" s="78"/>
      <c r="J16" s="78"/>
      <c r="K16" s="78"/>
      <c r="L16" s="78"/>
      <c r="M16" s="78"/>
      <c r="N16" s="78"/>
      <c r="O16" s="78"/>
      <c r="P16" s="78"/>
      <c r="Q16" s="78"/>
      <c r="R16" s="78"/>
      <c r="S16" s="78"/>
      <c r="T16" s="78"/>
      <c r="U16" s="78"/>
      <c r="V16" s="78"/>
    </row>
    <row r="17" spans="1:22" ht="15">
      <c r="A17" s="78" t="s">
        <v>891</v>
      </c>
      <c r="B17" s="78">
        <v>11</v>
      </c>
      <c r="C17" s="78" t="s">
        <v>857</v>
      </c>
      <c r="D17" s="78">
        <v>4</v>
      </c>
      <c r="E17" s="78" t="s">
        <v>900</v>
      </c>
      <c r="F17" s="78">
        <v>1</v>
      </c>
      <c r="G17" s="78"/>
      <c r="H17" s="78"/>
      <c r="I17" s="78"/>
      <c r="J17" s="78"/>
      <c r="K17" s="78"/>
      <c r="L17" s="78"/>
      <c r="M17" s="78"/>
      <c r="N17" s="78"/>
      <c r="O17" s="78"/>
      <c r="P17" s="78"/>
      <c r="Q17" s="78"/>
      <c r="R17" s="78"/>
      <c r="S17" s="78"/>
      <c r="T17" s="78"/>
      <c r="U17" s="78"/>
      <c r="V17" s="78"/>
    </row>
    <row r="18" spans="1:22" ht="15">
      <c r="A18" s="78" t="s">
        <v>901</v>
      </c>
      <c r="B18" s="78">
        <v>6</v>
      </c>
      <c r="C18" s="78" t="s">
        <v>886</v>
      </c>
      <c r="D18" s="78">
        <v>4</v>
      </c>
      <c r="E18" s="78"/>
      <c r="F18" s="78"/>
      <c r="G18" s="78"/>
      <c r="H18" s="78"/>
      <c r="I18" s="78"/>
      <c r="J18" s="78"/>
      <c r="K18" s="78"/>
      <c r="L18" s="78"/>
      <c r="M18" s="78"/>
      <c r="N18" s="78"/>
      <c r="O18" s="78"/>
      <c r="P18" s="78"/>
      <c r="Q18" s="78"/>
      <c r="R18" s="78"/>
      <c r="S18" s="78"/>
      <c r="T18" s="78"/>
      <c r="U18" s="78"/>
      <c r="V18" s="78"/>
    </row>
    <row r="19" spans="1:22" ht="15">
      <c r="A19" s="78" t="s">
        <v>856</v>
      </c>
      <c r="B19" s="78">
        <v>5</v>
      </c>
      <c r="C19" s="78" t="s">
        <v>887</v>
      </c>
      <c r="D19" s="78">
        <v>4</v>
      </c>
      <c r="E19" s="78"/>
      <c r="F19" s="78"/>
      <c r="G19" s="78"/>
      <c r="H19" s="78"/>
      <c r="I19" s="78"/>
      <c r="J19" s="78"/>
      <c r="K19" s="78"/>
      <c r="L19" s="78"/>
      <c r="M19" s="78"/>
      <c r="N19" s="78"/>
      <c r="O19" s="78"/>
      <c r="P19" s="78"/>
      <c r="Q19" s="78"/>
      <c r="R19" s="78"/>
      <c r="S19" s="78"/>
      <c r="T19" s="78"/>
      <c r="U19" s="78"/>
      <c r="V19" s="78"/>
    </row>
    <row r="20" spans="1:22" ht="15">
      <c r="A20" s="78" t="s">
        <v>912</v>
      </c>
      <c r="B20" s="78">
        <v>4</v>
      </c>
      <c r="C20" s="78" t="s">
        <v>852</v>
      </c>
      <c r="D20" s="78">
        <v>3</v>
      </c>
      <c r="E20" s="78"/>
      <c r="F20" s="78"/>
      <c r="G20" s="78"/>
      <c r="H20" s="78"/>
      <c r="I20" s="78"/>
      <c r="J20" s="78"/>
      <c r="K20" s="78"/>
      <c r="L20" s="78"/>
      <c r="M20" s="78"/>
      <c r="N20" s="78"/>
      <c r="O20" s="78"/>
      <c r="P20" s="78"/>
      <c r="Q20" s="78"/>
      <c r="R20" s="78"/>
      <c r="S20" s="78"/>
      <c r="T20" s="78"/>
      <c r="U20" s="78"/>
      <c r="V20" s="78"/>
    </row>
    <row r="21" spans="1:22" ht="15">
      <c r="A21" s="78" t="s">
        <v>886</v>
      </c>
      <c r="B21" s="78">
        <v>4</v>
      </c>
      <c r="C21" s="78" t="s">
        <v>885</v>
      </c>
      <c r="D21" s="78">
        <v>3</v>
      </c>
      <c r="E21" s="78"/>
      <c r="F21" s="78"/>
      <c r="G21" s="78"/>
      <c r="H21" s="78"/>
      <c r="I21" s="78"/>
      <c r="J21" s="78"/>
      <c r="K21" s="78"/>
      <c r="L21" s="78"/>
      <c r="M21" s="78"/>
      <c r="N21" s="78"/>
      <c r="O21" s="78"/>
      <c r="P21" s="78"/>
      <c r="Q21" s="78"/>
      <c r="R21" s="78"/>
      <c r="S21" s="78"/>
      <c r="T21" s="78"/>
      <c r="U21" s="78"/>
      <c r="V21" s="78"/>
    </row>
    <row r="22" spans="1:22" ht="15">
      <c r="A22" s="78" t="s">
        <v>857</v>
      </c>
      <c r="B22" s="78">
        <v>4</v>
      </c>
      <c r="C22" s="78" t="s">
        <v>916</v>
      </c>
      <c r="D22" s="78">
        <v>3</v>
      </c>
      <c r="E22" s="78"/>
      <c r="F22" s="78"/>
      <c r="G22" s="78"/>
      <c r="H22" s="78"/>
      <c r="I22" s="78"/>
      <c r="J22" s="78"/>
      <c r="K22" s="78"/>
      <c r="L22" s="78"/>
      <c r="M22" s="78"/>
      <c r="N22" s="78"/>
      <c r="O22" s="78"/>
      <c r="P22" s="78"/>
      <c r="Q22" s="78"/>
      <c r="R22" s="78"/>
      <c r="S22" s="78"/>
      <c r="T22" s="78"/>
      <c r="U22" s="78"/>
      <c r="V22" s="78"/>
    </row>
    <row r="23" spans="1:22" ht="15">
      <c r="A23" s="78" t="s">
        <v>872</v>
      </c>
      <c r="B23" s="78">
        <v>4</v>
      </c>
      <c r="C23" s="78" t="s">
        <v>912</v>
      </c>
      <c r="D23" s="78">
        <v>3</v>
      </c>
      <c r="E23" s="78"/>
      <c r="F23" s="78"/>
      <c r="G23" s="78"/>
      <c r="H23" s="78"/>
      <c r="I23" s="78"/>
      <c r="J23" s="78"/>
      <c r="K23" s="78"/>
      <c r="L23" s="78"/>
      <c r="M23" s="78"/>
      <c r="N23" s="78"/>
      <c r="O23" s="78"/>
      <c r="P23" s="78"/>
      <c r="Q23" s="78"/>
      <c r="R23" s="78"/>
      <c r="S23" s="78"/>
      <c r="T23" s="78"/>
      <c r="U23" s="78"/>
      <c r="V23" s="78"/>
    </row>
    <row r="24" spans="1:22" ht="15">
      <c r="A24" s="78" t="s">
        <v>887</v>
      </c>
      <c r="B24" s="78">
        <v>4</v>
      </c>
      <c r="C24" s="78" t="s">
        <v>855</v>
      </c>
      <c r="D24" s="78">
        <v>2</v>
      </c>
      <c r="E24" s="78"/>
      <c r="F24" s="78"/>
      <c r="G24" s="78"/>
      <c r="H24" s="78"/>
      <c r="I24" s="78"/>
      <c r="J24" s="78"/>
      <c r="K24" s="78"/>
      <c r="L24" s="78"/>
      <c r="M24" s="78"/>
      <c r="N24" s="78"/>
      <c r="O24" s="78"/>
      <c r="P24" s="78"/>
      <c r="Q24" s="78"/>
      <c r="R24" s="78"/>
      <c r="S24" s="78"/>
      <c r="T24" s="78"/>
      <c r="U24" s="78"/>
      <c r="V24" s="78"/>
    </row>
    <row r="27" spans="1:22" ht="15" customHeight="1">
      <c r="A27" s="13" t="s">
        <v>4112</v>
      </c>
      <c r="B27" s="13" t="s">
        <v>4065</v>
      </c>
      <c r="C27" s="13" t="s">
        <v>4119</v>
      </c>
      <c r="D27" s="13" t="s">
        <v>4069</v>
      </c>
      <c r="E27" s="13" t="s">
        <v>4122</v>
      </c>
      <c r="F27" s="13" t="s">
        <v>4071</v>
      </c>
      <c r="G27" s="13" t="s">
        <v>4125</v>
      </c>
      <c r="H27" s="13" t="s">
        <v>4073</v>
      </c>
      <c r="I27" s="78" t="s">
        <v>4129</v>
      </c>
      <c r="J27" s="78" t="s">
        <v>4075</v>
      </c>
      <c r="K27" s="78" t="s">
        <v>4130</v>
      </c>
      <c r="L27" s="78" t="s">
        <v>4077</v>
      </c>
      <c r="M27" s="78" t="s">
        <v>4131</v>
      </c>
      <c r="N27" s="78" t="s">
        <v>4079</v>
      </c>
      <c r="O27" s="78" t="s">
        <v>4132</v>
      </c>
      <c r="P27" s="78" t="s">
        <v>4081</v>
      </c>
      <c r="Q27" s="13" t="s">
        <v>4133</v>
      </c>
      <c r="R27" s="13" t="s">
        <v>4083</v>
      </c>
      <c r="S27" s="78" t="s">
        <v>4134</v>
      </c>
      <c r="T27" s="78" t="s">
        <v>4085</v>
      </c>
      <c r="U27" s="78" t="s">
        <v>4135</v>
      </c>
      <c r="V27" s="78" t="s">
        <v>4086</v>
      </c>
    </row>
    <row r="28" spans="1:22" ht="15">
      <c r="A28" s="78" t="s">
        <v>934</v>
      </c>
      <c r="B28" s="78">
        <v>11</v>
      </c>
      <c r="C28" s="78" t="s">
        <v>934</v>
      </c>
      <c r="D28" s="78">
        <v>9</v>
      </c>
      <c r="E28" s="78" t="s">
        <v>930</v>
      </c>
      <c r="F28" s="78">
        <v>3</v>
      </c>
      <c r="G28" s="78" t="s">
        <v>4126</v>
      </c>
      <c r="H28" s="78">
        <v>1</v>
      </c>
      <c r="I28" s="78"/>
      <c r="J28" s="78"/>
      <c r="K28" s="78"/>
      <c r="L28" s="78"/>
      <c r="M28" s="78"/>
      <c r="N28" s="78"/>
      <c r="O28" s="78"/>
      <c r="P28" s="78"/>
      <c r="Q28" s="78" t="s">
        <v>948</v>
      </c>
      <c r="R28" s="78">
        <v>4</v>
      </c>
      <c r="S28" s="78"/>
      <c r="T28" s="78"/>
      <c r="U28" s="78"/>
      <c r="V28" s="78"/>
    </row>
    <row r="29" spans="1:22" ht="15">
      <c r="A29" s="78" t="s">
        <v>949</v>
      </c>
      <c r="B29" s="78">
        <v>10</v>
      </c>
      <c r="C29" s="78" t="s">
        <v>949</v>
      </c>
      <c r="D29" s="78">
        <v>7</v>
      </c>
      <c r="E29" s="78" t="s">
        <v>4114</v>
      </c>
      <c r="F29" s="78">
        <v>2</v>
      </c>
      <c r="G29" s="78" t="s">
        <v>4121</v>
      </c>
      <c r="H29" s="78">
        <v>1</v>
      </c>
      <c r="I29" s="78"/>
      <c r="J29" s="78"/>
      <c r="K29" s="78"/>
      <c r="L29" s="78"/>
      <c r="M29" s="78"/>
      <c r="N29" s="78"/>
      <c r="O29" s="78"/>
      <c r="P29" s="78"/>
      <c r="Q29" s="78"/>
      <c r="R29" s="78"/>
      <c r="S29" s="78"/>
      <c r="T29" s="78"/>
      <c r="U29" s="78"/>
      <c r="V29" s="78"/>
    </row>
    <row r="30" spans="1:22" ht="15">
      <c r="A30" s="78" t="s">
        <v>930</v>
      </c>
      <c r="B30" s="78">
        <v>8</v>
      </c>
      <c r="C30" s="78" t="s">
        <v>4113</v>
      </c>
      <c r="D30" s="78">
        <v>5</v>
      </c>
      <c r="E30" s="78" t="s">
        <v>949</v>
      </c>
      <c r="F30" s="78">
        <v>1</v>
      </c>
      <c r="G30" s="78" t="s">
        <v>4127</v>
      </c>
      <c r="H30" s="78">
        <v>1</v>
      </c>
      <c r="I30" s="78"/>
      <c r="J30" s="78"/>
      <c r="K30" s="78"/>
      <c r="L30" s="78"/>
      <c r="M30" s="78"/>
      <c r="N30" s="78"/>
      <c r="O30" s="78"/>
      <c r="P30" s="78"/>
      <c r="Q30" s="78"/>
      <c r="R30" s="78"/>
      <c r="S30" s="78"/>
      <c r="T30" s="78"/>
      <c r="U30" s="78"/>
      <c r="V30" s="78"/>
    </row>
    <row r="31" spans="1:22" ht="15">
      <c r="A31" s="78" t="s">
        <v>4113</v>
      </c>
      <c r="B31" s="78">
        <v>8</v>
      </c>
      <c r="C31" s="78" t="s">
        <v>4117</v>
      </c>
      <c r="D31" s="78">
        <v>4</v>
      </c>
      <c r="E31" s="78" t="s">
        <v>4123</v>
      </c>
      <c r="F31" s="78">
        <v>1</v>
      </c>
      <c r="G31" s="78" t="s">
        <v>4128</v>
      </c>
      <c r="H31" s="78">
        <v>1</v>
      </c>
      <c r="I31" s="78"/>
      <c r="J31" s="78"/>
      <c r="K31" s="78"/>
      <c r="L31" s="78"/>
      <c r="M31" s="78"/>
      <c r="N31" s="78"/>
      <c r="O31" s="78"/>
      <c r="P31" s="78"/>
      <c r="Q31" s="78"/>
      <c r="R31" s="78"/>
      <c r="S31" s="78"/>
      <c r="T31" s="78"/>
      <c r="U31" s="78"/>
      <c r="V31" s="78"/>
    </row>
    <row r="32" spans="1:22" ht="15">
      <c r="A32" s="78" t="s">
        <v>4114</v>
      </c>
      <c r="B32" s="78">
        <v>7</v>
      </c>
      <c r="C32" s="78" t="s">
        <v>4118</v>
      </c>
      <c r="D32" s="78">
        <v>4</v>
      </c>
      <c r="E32" s="78" t="s">
        <v>4124</v>
      </c>
      <c r="F32" s="78">
        <v>1</v>
      </c>
      <c r="G32" s="78"/>
      <c r="H32" s="78"/>
      <c r="I32" s="78"/>
      <c r="J32" s="78"/>
      <c r="K32" s="78"/>
      <c r="L32" s="78"/>
      <c r="M32" s="78"/>
      <c r="N32" s="78"/>
      <c r="O32" s="78"/>
      <c r="P32" s="78"/>
      <c r="Q32" s="78"/>
      <c r="R32" s="78"/>
      <c r="S32" s="78"/>
      <c r="T32" s="78"/>
      <c r="U32" s="78"/>
      <c r="V32" s="78"/>
    </row>
    <row r="33" spans="1:22" ht="15">
      <c r="A33" s="78" t="s">
        <v>4115</v>
      </c>
      <c r="B33" s="78">
        <v>4</v>
      </c>
      <c r="C33" s="78" t="s">
        <v>4120</v>
      </c>
      <c r="D33" s="78">
        <v>4</v>
      </c>
      <c r="E33" s="78"/>
      <c r="F33" s="78"/>
      <c r="G33" s="78"/>
      <c r="H33" s="78"/>
      <c r="I33" s="78"/>
      <c r="J33" s="78"/>
      <c r="K33" s="78"/>
      <c r="L33" s="78"/>
      <c r="M33" s="78"/>
      <c r="N33" s="78"/>
      <c r="O33" s="78"/>
      <c r="P33" s="78"/>
      <c r="Q33" s="78"/>
      <c r="R33" s="78"/>
      <c r="S33" s="78"/>
      <c r="T33" s="78"/>
      <c r="U33" s="78"/>
      <c r="V33" s="78"/>
    </row>
    <row r="34" spans="1:22" ht="15">
      <c r="A34" s="78" t="s">
        <v>4116</v>
      </c>
      <c r="B34" s="78">
        <v>4</v>
      </c>
      <c r="C34" s="78" t="s">
        <v>4114</v>
      </c>
      <c r="D34" s="78">
        <v>3</v>
      </c>
      <c r="E34" s="78"/>
      <c r="F34" s="78"/>
      <c r="G34" s="78"/>
      <c r="H34" s="78"/>
      <c r="I34" s="78"/>
      <c r="J34" s="78"/>
      <c r="K34" s="78"/>
      <c r="L34" s="78"/>
      <c r="M34" s="78"/>
      <c r="N34" s="78"/>
      <c r="O34" s="78"/>
      <c r="P34" s="78"/>
      <c r="Q34" s="78"/>
      <c r="R34" s="78"/>
      <c r="S34" s="78"/>
      <c r="T34" s="78"/>
      <c r="U34" s="78"/>
      <c r="V34" s="78"/>
    </row>
    <row r="35" spans="1:22" ht="15">
      <c r="A35" s="78" t="s">
        <v>948</v>
      </c>
      <c r="B35" s="78">
        <v>4</v>
      </c>
      <c r="C35" s="78" t="s">
        <v>4121</v>
      </c>
      <c r="D35" s="78">
        <v>2</v>
      </c>
      <c r="E35" s="78"/>
      <c r="F35" s="78"/>
      <c r="G35" s="78"/>
      <c r="H35" s="78"/>
      <c r="I35" s="78"/>
      <c r="J35" s="78"/>
      <c r="K35" s="78"/>
      <c r="L35" s="78"/>
      <c r="M35" s="78"/>
      <c r="N35" s="78"/>
      <c r="O35" s="78"/>
      <c r="P35" s="78"/>
      <c r="Q35" s="78"/>
      <c r="R35" s="78"/>
      <c r="S35" s="78"/>
      <c r="T35" s="78"/>
      <c r="U35" s="78"/>
      <c r="V35" s="78"/>
    </row>
    <row r="36" spans="1:22" ht="15">
      <c r="A36" s="78" t="s">
        <v>4117</v>
      </c>
      <c r="B36" s="78">
        <v>4</v>
      </c>
      <c r="C36" s="78" t="s">
        <v>4116</v>
      </c>
      <c r="D36" s="78">
        <v>2</v>
      </c>
      <c r="E36" s="78"/>
      <c r="F36" s="78"/>
      <c r="G36" s="78"/>
      <c r="H36" s="78"/>
      <c r="I36" s="78"/>
      <c r="J36" s="78"/>
      <c r="K36" s="78"/>
      <c r="L36" s="78"/>
      <c r="M36" s="78"/>
      <c r="N36" s="78"/>
      <c r="O36" s="78"/>
      <c r="P36" s="78"/>
      <c r="Q36" s="78"/>
      <c r="R36" s="78"/>
      <c r="S36" s="78"/>
      <c r="T36" s="78"/>
      <c r="U36" s="78"/>
      <c r="V36" s="78"/>
    </row>
    <row r="37" spans="1:22" ht="15">
      <c r="A37" s="78" t="s">
        <v>4118</v>
      </c>
      <c r="B37" s="78">
        <v>4</v>
      </c>
      <c r="C37" s="78" t="s">
        <v>4115</v>
      </c>
      <c r="D37" s="78">
        <v>2</v>
      </c>
      <c r="E37" s="78"/>
      <c r="F37" s="78"/>
      <c r="G37" s="78"/>
      <c r="H37" s="78"/>
      <c r="I37" s="78"/>
      <c r="J37" s="78"/>
      <c r="K37" s="78"/>
      <c r="L37" s="78"/>
      <c r="M37" s="78"/>
      <c r="N37" s="78"/>
      <c r="O37" s="78"/>
      <c r="P37" s="78"/>
      <c r="Q37" s="78"/>
      <c r="R37" s="78"/>
      <c r="S37" s="78"/>
      <c r="T37" s="78"/>
      <c r="U37" s="78"/>
      <c r="V37" s="78"/>
    </row>
    <row r="40" spans="1:22" ht="15" customHeight="1">
      <c r="A40" s="13" t="s">
        <v>4141</v>
      </c>
      <c r="B40" s="13" t="s">
        <v>4065</v>
      </c>
      <c r="C40" s="13" t="s">
        <v>4150</v>
      </c>
      <c r="D40" s="13" t="s">
        <v>4069</v>
      </c>
      <c r="E40" s="13" t="s">
        <v>4157</v>
      </c>
      <c r="F40" s="13" t="s">
        <v>4071</v>
      </c>
      <c r="G40" s="13" t="s">
        <v>4164</v>
      </c>
      <c r="H40" s="13" t="s">
        <v>4073</v>
      </c>
      <c r="I40" s="13" t="s">
        <v>4172</v>
      </c>
      <c r="J40" s="13" t="s">
        <v>4075</v>
      </c>
      <c r="K40" s="13" t="s">
        <v>4181</v>
      </c>
      <c r="L40" s="13" t="s">
        <v>4077</v>
      </c>
      <c r="M40" s="13" t="s">
        <v>4191</v>
      </c>
      <c r="N40" s="13" t="s">
        <v>4079</v>
      </c>
      <c r="O40" s="78" t="s">
        <v>4196</v>
      </c>
      <c r="P40" s="78" t="s">
        <v>4081</v>
      </c>
      <c r="Q40" s="13" t="s">
        <v>4197</v>
      </c>
      <c r="R40" s="13" t="s">
        <v>4083</v>
      </c>
      <c r="S40" s="13" t="s">
        <v>4203</v>
      </c>
      <c r="T40" s="13" t="s">
        <v>4085</v>
      </c>
      <c r="U40" s="13" t="s">
        <v>4211</v>
      </c>
      <c r="V40" s="13" t="s">
        <v>4086</v>
      </c>
    </row>
    <row r="41" spans="1:22" ht="15">
      <c r="A41" s="84" t="s">
        <v>4142</v>
      </c>
      <c r="B41" s="84">
        <v>120</v>
      </c>
      <c r="C41" s="84" t="s">
        <v>4147</v>
      </c>
      <c r="D41" s="84">
        <v>65</v>
      </c>
      <c r="E41" s="84" t="s">
        <v>4116</v>
      </c>
      <c r="F41" s="84">
        <v>24</v>
      </c>
      <c r="G41" s="84" t="s">
        <v>4116</v>
      </c>
      <c r="H41" s="84">
        <v>14</v>
      </c>
      <c r="I41" s="84" t="s">
        <v>521</v>
      </c>
      <c r="J41" s="84">
        <v>7</v>
      </c>
      <c r="K41" s="84" t="s">
        <v>934</v>
      </c>
      <c r="L41" s="84">
        <v>16</v>
      </c>
      <c r="M41" s="84" t="s">
        <v>502</v>
      </c>
      <c r="N41" s="84">
        <v>2</v>
      </c>
      <c r="O41" s="84"/>
      <c r="P41" s="84"/>
      <c r="Q41" s="84" t="s">
        <v>4148</v>
      </c>
      <c r="R41" s="84">
        <v>12</v>
      </c>
      <c r="S41" s="84" t="s">
        <v>4204</v>
      </c>
      <c r="T41" s="84">
        <v>7</v>
      </c>
      <c r="U41" s="84" t="s">
        <v>475</v>
      </c>
      <c r="V41" s="84">
        <v>3</v>
      </c>
    </row>
    <row r="42" spans="1:22" ht="15">
      <c r="A42" s="84" t="s">
        <v>4143</v>
      </c>
      <c r="B42" s="84">
        <v>366</v>
      </c>
      <c r="C42" s="84" t="s">
        <v>4116</v>
      </c>
      <c r="D42" s="84">
        <v>59</v>
      </c>
      <c r="E42" s="84" t="s">
        <v>4147</v>
      </c>
      <c r="F42" s="84">
        <v>24</v>
      </c>
      <c r="G42" s="84" t="s">
        <v>4147</v>
      </c>
      <c r="H42" s="84">
        <v>11</v>
      </c>
      <c r="I42" s="84" t="s">
        <v>4173</v>
      </c>
      <c r="J42" s="84">
        <v>7</v>
      </c>
      <c r="K42" s="84" t="s">
        <v>4182</v>
      </c>
      <c r="L42" s="84">
        <v>8</v>
      </c>
      <c r="M42" s="84" t="s">
        <v>501</v>
      </c>
      <c r="N42" s="84">
        <v>2</v>
      </c>
      <c r="O42" s="84"/>
      <c r="P42" s="84"/>
      <c r="Q42" s="84" t="s">
        <v>4116</v>
      </c>
      <c r="R42" s="84">
        <v>10</v>
      </c>
      <c r="S42" s="84" t="s">
        <v>4205</v>
      </c>
      <c r="T42" s="84">
        <v>7</v>
      </c>
      <c r="U42" s="84" t="s">
        <v>4116</v>
      </c>
      <c r="V42" s="84">
        <v>3</v>
      </c>
    </row>
    <row r="43" spans="1:22" ht="15">
      <c r="A43" s="84" t="s">
        <v>4144</v>
      </c>
      <c r="B43" s="84">
        <v>0</v>
      </c>
      <c r="C43" s="84" t="s">
        <v>4149</v>
      </c>
      <c r="D43" s="84">
        <v>23</v>
      </c>
      <c r="E43" s="84" t="s">
        <v>343</v>
      </c>
      <c r="F43" s="84">
        <v>19</v>
      </c>
      <c r="G43" s="84" t="s">
        <v>385</v>
      </c>
      <c r="H43" s="84">
        <v>5</v>
      </c>
      <c r="I43" s="84" t="s">
        <v>4174</v>
      </c>
      <c r="J43" s="84">
        <v>7</v>
      </c>
      <c r="K43" s="84" t="s">
        <v>4183</v>
      </c>
      <c r="L43" s="84">
        <v>8</v>
      </c>
      <c r="M43" s="84" t="s">
        <v>500</v>
      </c>
      <c r="N43" s="84">
        <v>2</v>
      </c>
      <c r="O43" s="84"/>
      <c r="P43" s="84"/>
      <c r="Q43" s="84" t="s">
        <v>4147</v>
      </c>
      <c r="R43" s="84">
        <v>9</v>
      </c>
      <c r="S43" s="84" t="s">
        <v>4206</v>
      </c>
      <c r="T43" s="84">
        <v>6</v>
      </c>
      <c r="U43" s="84" t="s">
        <v>4147</v>
      </c>
      <c r="V43" s="84">
        <v>3</v>
      </c>
    </row>
    <row r="44" spans="1:22" ht="15">
      <c r="A44" s="84" t="s">
        <v>4145</v>
      </c>
      <c r="B44" s="84">
        <v>5665</v>
      </c>
      <c r="C44" s="84" t="s">
        <v>934</v>
      </c>
      <c r="D44" s="84">
        <v>14</v>
      </c>
      <c r="E44" s="84" t="s">
        <v>431</v>
      </c>
      <c r="F44" s="84">
        <v>17</v>
      </c>
      <c r="G44" s="84" t="s">
        <v>4165</v>
      </c>
      <c r="H44" s="84">
        <v>3</v>
      </c>
      <c r="I44" s="84" t="s">
        <v>4175</v>
      </c>
      <c r="J44" s="84">
        <v>7</v>
      </c>
      <c r="K44" s="84" t="s">
        <v>4184</v>
      </c>
      <c r="L44" s="84">
        <v>8</v>
      </c>
      <c r="M44" s="84" t="s">
        <v>499</v>
      </c>
      <c r="N44" s="84">
        <v>2</v>
      </c>
      <c r="O44" s="84"/>
      <c r="P44" s="84"/>
      <c r="Q44" s="84" t="s">
        <v>4198</v>
      </c>
      <c r="R44" s="84">
        <v>6</v>
      </c>
      <c r="S44" s="84" t="s">
        <v>4178</v>
      </c>
      <c r="T44" s="84">
        <v>6</v>
      </c>
      <c r="U44" s="84" t="s">
        <v>4212</v>
      </c>
      <c r="V44" s="84">
        <v>2</v>
      </c>
    </row>
    <row r="45" spans="1:22" ht="15">
      <c r="A45" s="84" t="s">
        <v>4146</v>
      </c>
      <c r="B45" s="84">
        <v>6151</v>
      </c>
      <c r="C45" s="84" t="s">
        <v>4151</v>
      </c>
      <c r="D45" s="84">
        <v>14</v>
      </c>
      <c r="E45" s="84" t="s">
        <v>4158</v>
      </c>
      <c r="F45" s="84">
        <v>14</v>
      </c>
      <c r="G45" s="84" t="s">
        <v>4166</v>
      </c>
      <c r="H45" s="84">
        <v>3</v>
      </c>
      <c r="I45" s="84" t="s">
        <v>4176</v>
      </c>
      <c r="J45" s="84">
        <v>7</v>
      </c>
      <c r="K45" s="84" t="s">
        <v>4185</v>
      </c>
      <c r="L45" s="84">
        <v>8</v>
      </c>
      <c r="M45" s="84" t="s">
        <v>4192</v>
      </c>
      <c r="N45" s="84">
        <v>2</v>
      </c>
      <c r="O45" s="84"/>
      <c r="P45" s="84"/>
      <c r="Q45" s="84" t="s">
        <v>341</v>
      </c>
      <c r="R45" s="84">
        <v>5</v>
      </c>
      <c r="S45" s="84" t="s">
        <v>4207</v>
      </c>
      <c r="T45" s="84">
        <v>6</v>
      </c>
      <c r="U45" s="84" t="s">
        <v>4213</v>
      </c>
      <c r="V45" s="84">
        <v>2</v>
      </c>
    </row>
    <row r="46" spans="1:22" ht="15">
      <c r="A46" s="84" t="s">
        <v>4116</v>
      </c>
      <c r="B46" s="84">
        <v>229</v>
      </c>
      <c r="C46" s="84" t="s">
        <v>4152</v>
      </c>
      <c r="D46" s="84">
        <v>13</v>
      </c>
      <c r="E46" s="84" t="s">
        <v>4159</v>
      </c>
      <c r="F46" s="84">
        <v>14</v>
      </c>
      <c r="G46" s="84" t="s">
        <v>4167</v>
      </c>
      <c r="H46" s="84">
        <v>3</v>
      </c>
      <c r="I46" s="84" t="s">
        <v>4177</v>
      </c>
      <c r="J46" s="84">
        <v>7</v>
      </c>
      <c r="K46" s="84" t="s">
        <v>4186</v>
      </c>
      <c r="L46" s="84">
        <v>8</v>
      </c>
      <c r="M46" s="84" t="s">
        <v>4193</v>
      </c>
      <c r="N46" s="84">
        <v>2</v>
      </c>
      <c r="O46" s="84"/>
      <c r="P46" s="84"/>
      <c r="Q46" s="84" t="s">
        <v>340</v>
      </c>
      <c r="R46" s="84">
        <v>5</v>
      </c>
      <c r="S46" s="84" t="s">
        <v>4208</v>
      </c>
      <c r="T46" s="84">
        <v>6</v>
      </c>
      <c r="U46" s="84" t="s">
        <v>4214</v>
      </c>
      <c r="V46" s="84">
        <v>2</v>
      </c>
    </row>
    <row r="47" spans="1:22" ht="15">
      <c r="A47" s="84" t="s">
        <v>4147</v>
      </c>
      <c r="B47" s="84">
        <v>227</v>
      </c>
      <c r="C47" s="84" t="s">
        <v>4153</v>
      </c>
      <c r="D47" s="84">
        <v>9</v>
      </c>
      <c r="E47" s="84" t="s">
        <v>4160</v>
      </c>
      <c r="F47" s="84">
        <v>14</v>
      </c>
      <c r="G47" s="84" t="s">
        <v>4168</v>
      </c>
      <c r="H47" s="84">
        <v>3</v>
      </c>
      <c r="I47" s="84" t="s">
        <v>4178</v>
      </c>
      <c r="J47" s="84">
        <v>7</v>
      </c>
      <c r="K47" s="84" t="s">
        <v>4187</v>
      </c>
      <c r="L47" s="84">
        <v>8</v>
      </c>
      <c r="M47" s="84" t="s">
        <v>4194</v>
      </c>
      <c r="N47" s="84">
        <v>2</v>
      </c>
      <c r="O47" s="84"/>
      <c r="P47" s="84"/>
      <c r="Q47" s="84" t="s">
        <v>4199</v>
      </c>
      <c r="R47" s="84">
        <v>4</v>
      </c>
      <c r="S47" s="84" t="s">
        <v>4116</v>
      </c>
      <c r="T47" s="84">
        <v>6</v>
      </c>
      <c r="U47" s="84"/>
      <c r="V47" s="84"/>
    </row>
    <row r="48" spans="1:22" ht="15">
      <c r="A48" s="84" t="s">
        <v>934</v>
      </c>
      <c r="B48" s="84">
        <v>38</v>
      </c>
      <c r="C48" s="84" t="s">
        <v>4154</v>
      </c>
      <c r="D48" s="84">
        <v>9</v>
      </c>
      <c r="E48" s="84" t="s">
        <v>4161</v>
      </c>
      <c r="F48" s="84">
        <v>12</v>
      </c>
      <c r="G48" s="84" t="s">
        <v>4169</v>
      </c>
      <c r="H48" s="84">
        <v>3</v>
      </c>
      <c r="I48" s="84" t="s">
        <v>4148</v>
      </c>
      <c r="J48" s="84">
        <v>7</v>
      </c>
      <c r="K48" s="84" t="s">
        <v>4188</v>
      </c>
      <c r="L48" s="84">
        <v>8</v>
      </c>
      <c r="M48" s="84" t="s">
        <v>4195</v>
      </c>
      <c r="N48" s="84">
        <v>2</v>
      </c>
      <c r="O48" s="84"/>
      <c r="P48" s="84"/>
      <c r="Q48" s="84" t="s">
        <v>4200</v>
      </c>
      <c r="R48" s="84">
        <v>4</v>
      </c>
      <c r="S48" s="84" t="s">
        <v>4147</v>
      </c>
      <c r="T48" s="84">
        <v>6</v>
      </c>
      <c r="U48" s="84"/>
      <c r="V48" s="84"/>
    </row>
    <row r="49" spans="1:22" ht="15">
      <c r="A49" s="84" t="s">
        <v>4148</v>
      </c>
      <c r="B49" s="84">
        <v>36</v>
      </c>
      <c r="C49" s="84" t="s">
        <v>4155</v>
      </c>
      <c r="D49" s="84">
        <v>9</v>
      </c>
      <c r="E49" s="84" t="s">
        <v>4162</v>
      </c>
      <c r="F49" s="84">
        <v>9</v>
      </c>
      <c r="G49" s="84" t="s">
        <v>4170</v>
      </c>
      <c r="H49" s="84">
        <v>3</v>
      </c>
      <c r="I49" s="84" t="s">
        <v>4179</v>
      </c>
      <c r="J49" s="84">
        <v>7</v>
      </c>
      <c r="K49" s="84" t="s">
        <v>4189</v>
      </c>
      <c r="L49" s="84">
        <v>8</v>
      </c>
      <c r="M49" s="84" t="s">
        <v>4148</v>
      </c>
      <c r="N49" s="84">
        <v>2</v>
      </c>
      <c r="O49" s="84"/>
      <c r="P49" s="84"/>
      <c r="Q49" s="84" t="s">
        <v>4201</v>
      </c>
      <c r="R49" s="84">
        <v>4</v>
      </c>
      <c r="S49" s="84" t="s">
        <v>4209</v>
      </c>
      <c r="T49" s="84">
        <v>6</v>
      </c>
      <c r="U49" s="84"/>
      <c r="V49" s="84"/>
    </row>
    <row r="50" spans="1:22" ht="15">
      <c r="A50" s="84" t="s">
        <v>4149</v>
      </c>
      <c r="B50" s="84">
        <v>34</v>
      </c>
      <c r="C50" s="84" t="s">
        <v>4156</v>
      </c>
      <c r="D50" s="84">
        <v>9</v>
      </c>
      <c r="E50" s="84" t="s">
        <v>4163</v>
      </c>
      <c r="F50" s="84">
        <v>8</v>
      </c>
      <c r="G50" s="84" t="s">
        <v>4171</v>
      </c>
      <c r="H50" s="84">
        <v>3</v>
      </c>
      <c r="I50" s="84" t="s">
        <v>4180</v>
      </c>
      <c r="J50" s="84">
        <v>7</v>
      </c>
      <c r="K50" s="84" t="s">
        <v>4190</v>
      </c>
      <c r="L50" s="84">
        <v>8</v>
      </c>
      <c r="M50" s="84" t="s">
        <v>4116</v>
      </c>
      <c r="N50" s="84">
        <v>2</v>
      </c>
      <c r="O50" s="84"/>
      <c r="P50" s="84"/>
      <c r="Q50" s="84" t="s">
        <v>4202</v>
      </c>
      <c r="R50" s="84">
        <v>4</v>
      </c>
      <c r="S50" s="84" t="s">
        <v>4210</v>
      </c>
      <c r="T50" s="84">
        <v>6</v>
      </c>
      <c r="U50" s="84"/>
      <c r="V50" s="84"/>
    </row>
    <row r="53" spans="1:22" ht="15" customHeight="1">
      <c r="A53" s="13" t="s">
        <v>4262</v>
      </c>
      <c r="B53" s="13" t="s">
        <v>4065</v>
      </c>
      <c r="C53" s="13" t="s">
        <v>4273</v>
      </c>
      <c r="D53" s="13" t="s">
        <v>4069</v>
      </c>
      <c r="E53" s="13" t="s">
        <v>4278</v>
      </c>
      <c r="F53" s="13" t="s">
        <v>4071</v>
      </c>
      <c r="G53" s="13" t="s">
        <v>4286</v>
      </c>
      <c r="H53" s="13" t="s">
        <v>4073</v>
      </c>
      <c r="I53" s="13" t="s">
        <v>4296</v>
      </c>
      <c r="J53" s="13" t="s">
        <v>4075</v>
      </c>
      <c r="K53" s="13" t="s">
        <v>4306</v>
      </c>
      <c r="L53" s="13" t="s">
        <v>4077</v>
      </c>
      <c r="M53" s="13" t="s">
        <v>4315</v>
      </c>
      <c r="N53" s="13" t="s">
        <v>4079</v>
      </c>
      <c r="O53" s="78" t="s">
        <v>4318</v>
      </c>
      <c r="P53" s="78" t="s">
        <v>4081</v>
      </c>
      <c r="Q53" s="13" t="s">
        <v>4319</v>
      </c>
      <c r="R53" s="13" t="s">
        <v>4083</v>
      </c>
      <c r="S53" s="13" t="s">
        <v>4328</v>
      </c>
      <c r="T53" s="13" t="s">
        <v>4085</v>
      </c>
      <c r="U53" s="13" t="s">
        <v>4338</v>
      </c>
      <c r="V53" s="13" t="s">
        <v>4086</v>
      </c>
    </row>
    <row r="54" spans="1:22" ht="15">
      <c r="A54" s="84" t="s">
        <v>4263</v>
      </c>
      <c r="B54" s="84">
        <v>186</v>
      </c>
      <c r="C54" s="84" t="s">
        <v>4263</v>
      </c>
      <c r="D54" s="84">
        <v>54</v>
      </c>
      <c r="E54" s="84" t="s">
        <v>4263</v>
      </c>
      <c r="F54" s="84">
        <v>23</v>
      </c>
      <c r="G54" s="84" t="s">
        <v>4263</v>
      </c>
      <c r="H54" s="84">
        <v>11</v>
      </c>
      <c r="I54" s="84" t="s">
        <v>4297</v>
      </c>
      <c r="J54" s="84">
        <v>7</v>
      </c>
      <c r="K54" s="84" t="s">
        <v>4271</v>
      </c>
      <c r="L54" s="84">
        <v>8</v>
      </c>
      <c r="M54" s="84" t="s">
        <v>4316</v>
      </c>
      <c r="N54" s="84">
        <v>2</v>
      </c>
      <c r="O54" s="84"/>
      <c r="P54" s="84"/>
      <c r="Q54" s="84" t="s">
        <v>4265</v>
      </c>
      <c r="R54" s="84">
        <v>10</v>
      </c>
      <c r="S54" s="84" t="s">
        <v>4329</v>
      </c>
      <c r="T54" s="84">
        <v>6</v>
      </c>
      <c r="U54" s="84" t="s">
        <v>4263</v>
      </c>
      <c r="V54" s="84">
        <v>3</v>
      </c>
    </row>
    <row r="55" spans="1:22" ht="15">
      <c r="A55" s="84" t="s">
        <v>4264</v>
      </c>
      <c r="B55" s="84">
        <v>28</v>
      </c>
      <c r="C55" s="84" t="s">
        <v>4264</v>
      </c>
      <c r="D55" s="84">
        <v>18</v>
      </c>
      <c r="E55" s="84" t="s">
        <v>4266</v>
      </c>
      <c r="F55" s="84">
        <v>14</v>
      </c>
      <c r="G55" s="84" t="s">
        <v>4287</v>
      </c>
      <c r="H55" s="84">
        <v>3</v>
      </c>
      <c r="I55" s="84" t="s">
        <v>4298</v>
      </c>
      <c r="J55" s="84">
        <v>7</v>
      </c>
      <c r="K55" s="84" t="s">
        <v>4272</v>
      </c>
      <c r="L55" s="84">
        <v>8</v>
      </c>
      <c r="M55" s="84" t="s">
        <v>4263</v>
      </c>
      <c r="N55" s="84">
        <v>2</v>
      </c>
      <c r="O55" s="84"/>
      <c r="P55" s="84"/>
      <c r="Q55" s="84" t="s">
        <v>4263</v>
      </c>
      <c r="R55" s="84">
        <v>9</v>
      </c>
      <c r="S55" s="84" t="s">
        <v>4330</v>
      </c>
      <c r="T55" s="84">
        <v>6</v>
      </c>
      <c r="U55" s="84" t="s">
        <v>4339</v>
      </c>
      <c r="V55" s="84">
        <v>2</v>
      </c>
    </row>
    <row r="56" spans="1:22" ht="15">
      <c r="A56" s="84" t="s">
        <v>4265</v>
      </c>
      <c r="B56" s="84">
        <v>20</v>
      </c>
      <c r="C56" s="84" t="s">
        <v>4268</v>
      </c>
      <c r="D56" s="84">
        <v>9</v>
      </c>
      <c r="E56" s="84" t="s">
        <v>4267</v>
      </c>
      <c r="F56" s="84">
        <v>14</v>
      </c>
      <c r="G56" s="84" t="s">
        <v>4288</v>
      </c>
      <c r="H56" s="84">
        <v>3</v>
      </c>
      <c r="I56" s="84" t="s">
        <v>4299</v>
      </c>
      <c r="J56" s="84">
        <v>7</v>
      </c>
      <c r="K56" s="84" t="s">
        <v>4307</v>
      </c>
      <c r="L56" s="84">
        <v>8</v>
      </c>
      <c r="M56" s="84" t="s">
        <v>4317</v>
      </c>
      <c r="N56" s="84">
        <v>2</v>
      </c>
      <c r="O56" s="84"/>
      <c r="P56" s="84"/>
      <c r="Q56" s="84" t="s">
        <v>4320</v>
      </c>
      <c r="R56" s="84">
        <v>4</v>
      </c>
      <c r="S56" s="84" t="s">
        <v>4331</v>
      </c>
      <c r="T56" s="84">
        <v>6</v>
      </c>
      <c r="U56" s="84"/>
      <c r="V56" s="84"/>
    </row>
    <row r="57" spans="1:22" ht="15">
      <c r="A57" s="84" t="s">
        <v>4266</v>
      </c>
      <c r="B57" s="84">
        <v>18</v>
      </c>
      <c r="C57" s="84" t="s">
        <v>4270</v>
      </c>
      <c r="D57" s="84">
        <v>7</v>
      </c>
      <c r="E57" s="84" t="s">
        <v>4279</v>
      </c>
      <c r="F57" s="84">
        <v>12</v>
      </c>
      <c r="G57" s="84" t="s">
        <v>4289</v>
      </c>
      <c r="H57" s="84">
        <v>3</v>
      </c>
      <c r="I57" s="84" t="s">
        <v>4300</v>
      </c>
      <c r="J57" s="84">
        <v>7</v>
      </c>
      <c r="K57" s="84" t="s">
        <v>4308</v>
      </c>
      <c r="L57" s="84">
        <v>8</v>
      </c>
      <c r="M57" s="84"/>
      <c r="N57" s="84"/>
      <c r="O57" s="84"/>
      <c r="P57" s="84"/>
      <c r="Q57" s="84" t="s">
        <v>4321</v>
      </c>
      <c r="R57" s="84">
        <v>4</v>
      </c>
      <c r="S57" s="84" t="s">
        <v>4332</v>
      </c>
      <c r="T57" s="84">
        <v>6</v>
      </c>
      <c r="U57" s="84"/>
      <c r="V57" s="84"/>
    </row>
    <row r="58" spans="1:22" ht="15">
      <c r="A58" s="84" t="s">
        <v>4267</v>
      </c>
      <c r="B58" s="84">
        <v>16</v>
      </c>
      <c r="C58" s="84" t="s">
        <v>4274</v>
      </c>
      <c r="D58" s="84">
        <v>6</v>
      </c>
      <c r="E58" s="84" t="s">
        <v>4280</v>
      </c>
      <c r="F58" s="84">
        <v>12</v>
      </c>
      <c r="G58" s="84" t="s">
        <v>4290</v>
      </c>
      <c r="H58" s="84">
        <v>3</v>
      </c>
      <c r="I58" s="84" t="s">
        <v>4301</v>
      </c>
      <c r="J58" s="84">
        <v>7</v>
      </c>
      <c r="K58" s="84" t="s">
        <v>4309</v>
      </c>
      <c r="L58" s="84">
        <v>8</v>
      </c>
      <c r="M58" s="84"/>
      <c r="N58" s="84"/>
      <c r="O58" s="84"/>
      <c r="P58" s="84"/>
      <c r="Q58" s="84" t="s">
        <v>4322</v>
      </c>
      <c r="R58" s="84">
        <v>4</v>
      </c>
      <c r="S58" s="84" t="s">
        <v>4333</v>
      </c>
      <c r="T58" s="84">
        <v>6</v>
      </c>
      <c r="U58" s="84"/>
      <c r="V58" s="84"/>
    </row>
    <row r="59" spans="1:22" ht="15">
      <c r="A59" s="84" t="s">
        <v>4268</v>
      </c>
      <c r="B59" s="84">
        <v>15</v>
      </c>
      <c r="C59" s="84" t="s">
        <v>4275</v>
      </c>
      <c r="D59" s="84">
        <v>6</v>
      </c>
      <c r="E59" s="84" t="s">
        <v>4281</v>
      </c>
      <c r="F59" s="84">
        <v>12</v>
      </c>
      <c r="G59" s="84" t="s">
        <v>4291</v>
      </c>
      <c r="H59" s="84">
        <v>3</v>
      </c>
      <c r="I59" s="84" t="s">
        <v>4302</v>
      </c>
      <c r="J59" s="84">
        <v>7</v>
      </c>
      <c r="K59" s="84" t="s">
        <v>4310</v>
      </c>
      <c r="L59" s="84">
        <v>8</v>
      </c>
      <c r="M59" s="84"/>
      <c r="N59" s="84"/>
      <c r="O59" s="84"/>
      <c r="P59" s="84"/>
      <c r="Q59" s="84" t="s">
        <v>4323</v>
      </c>
      <c r="R59" s="84">
        <v>4</v>
      </c>
      <c r="S59" s="84" t="s">
        <v>4263</v>
      </c>
      <c r="T59" s="84">
        <v>6</v>
      </c>
      <c r="U59" s="84"/>
      <c r="V59" s="84"/>
    </row>
    <row r="60" spans="1:22" ht="15">
      <c r="A60" s="84" t="s">
        <v>4269</v>
      </c>
      <c r="B60" s="84">
        <v>14</v>
      </c>
      <c r="C60" s="84" t="s">
        <v>4276</v>
      </c>
      <c r="D60" s="84">
        <v>6</v>
      </c>
      <c r="E60" s="84" t="s">
        <v>4282</v>
      </c>
      <c r="F60" s="84">
        <v>10</v>
      </c>
      <c r="G60" s="84" t="s">
        <v>4292</v>
      </c>
      <c r="H60" s="84">
        <v>3</v>
      </c>
      <c r="I60" s="84" t="s">
        <v>4269</v>
      </c>
      <c r="J60" s="84">
        <v>7</v>
      </c>
      <c r="K60" s="84" t="s">
        <v>4311</v>
      </c>
      <c r="L60" s="84">
        <v>8</v>
      </c>
      <c r="M60" s="84"/>
      <c r="N60" s="84"/>
      <c r="O60" s="84"/>
      <c r="P60" s="84"/>
      <c r="Q60" s="84" t="s">
        <v>4324</v>
      </c>
      <c r="R60" s="84">
        <v>4</v>
      </c>
      <c r="S60" s="84" t="s">
        <v>4334</v>
      </c>
      <c r="T60" s="84">
        <v>6</v>
      </c>
      <c r="U60" s="84"/>
      <c r="V60" s="84"/>
    </row>
    <row r="61" spans="1:22" ht="15">
      <c r="A61" s="84" t="s">
        <v>4270</v>
      </c>
      <c r="B61" s="84">
        <v>13</v>
      </c>
      <c r="C61" s="84" t="s">
        <v>4271</v>
      </c>
      <c r="D61" s="84">
        <v>4</v>
      </c>
      <c r="E61" s="84" t="s">
        <v>4283</v>
      </c>
      <c r="F61" s="84">
        <v>9</v>
      </c>
      <c r="G61" s="84" t="s">
        <v>4293</v>
      </c>
      <c r="H61" s="84">
        <v>3</v>
      </c>
      <c r="I61" s="84" t="s">
        <v>4303</v>
      </c>
      <c r="J61" s="84">
        <v>7</v>
      </c>
      <c r="K61" s="84" t="s">
        <v>4312</v>
      </c>
      <c r="L61" s="84">
        <v>8</v>
      </c>
      <c r="M61" s="84"/>
      <c r="N61" s="84"/>
      <c r="O61" s="84"/>
      <c r="P61" s="84"/>
      <c r="Q61" s="84" t="s">
        <v>4325</v>
      </c>
      <c r="R61" s="84">
        <v>4</v>
      </c>
      <c r="S61" s="84" t="s">
        <v>4335</v>
      </c>
      <c r="T61" s="84">
        <v>6</v>
      </c>
      <c r="U61" s="84"/>
      <c r="V61" s="84"/>
    </row>
    <row r="62" spans="1:22" ht="15">
      <c r="A62" s="84" t="s">
        <v>4271</v>
      </c>
      <c r="B62" s="84">
        <v>13</v>
      </c>
      <c r="C62" s="84" t="s">
        <v>4272</v>
      </c>
      <c r="D62" s="84">
        <v>4</v>
      </c>
      <c r="E62" s="84" t="s">
        <v>4284</v>
      </c>
      <c r="F62" s="84">
        <v>6</v>
      </c>
      <c r="G62" s="84" t="s">
        <v>4294</v>
      </c>
      <c r="H62" s="84">
        <v>3</v>
      </c>
      <c r="I62" s="84" t="s">
        <v>4304</v>
      </c>
      <c r="J62" s="84">
        <v>7</v>
      </c>
      <c r="K62" s="84" t="s">
        <v>4313</v>
      </c>
      <c r="L62" s="84">
        <v>8</v>
      </c>
      <c r="M62" s="84"/>
      <c r="N62" s="84"/>
      <c r="O62" s="84"/>
      <c r="P62" s="84"/>
      <c r="Q62" s="84" t="s">
        <v>4326</v>
      </c>
      <c r="R62" s="84">
        <v>4</v>
      </c>
      <c r="S62" s="84" t="s">
        <v>4336</v>
      </c>
      <c r="T62" s="84">
        <v>6</v>
      </c>
      <c r="U62" s="84"/>
      <c r="V62" s="84"/>
    </row>
    <row r="63" spans="1:22" ht="15">
      <c r="A63" s="84" t="s">
        <v>4272</v>
      </c>
      <c r="B63" s="84">
        <v>13</v>
      </c>
      <c r="C63" s="84" t="s">
        <v>4277</v>
      </c>
      <c r="D63" s="84">
        <v>4</v>
      </c>
      <c r="E63" s="84" t="s">
        <v>4285</v>
      </c>
      <c r="F63" s="84">
        <v>6</v>
      </c>
      <c r="G63" s="84" t="s">
        <v>4295</v>
      </c>
      <c r="H63" s="84">
        <v>2</v>
      </c>
      <c r="I63" s="84" t="s">
        <v>4305</v>
      </c>
      <c r="J63" s="84">
        <v>7</v>
      </c>
      <c r="K63" s="84" t="s">
        <v>4314</v>
      </c>
      <c r="L63" s="84">
        <v>8</v>
      </c>
      <c r="M63" s="84"/>
      <c r="N63" s="84"/>
      <c r="O63" s="84"/>
      <c r="P63" s="84"/>
      <c r="Q63" s="84" t="s">
        <v>4327</v>
      </c>
      <c r="R63" s="84">
        <v>3</v>
      </c>
      <c r="S63" s="84" t="s">
        <v>4337</v>
      </c>
      <c r="T63" s="84">
        <v>6</v>
      </c>
      <c r="U63" s="84"/>
      <c r="V63" s="84"/>
    </row>
    <row r="66" spans="1:22" ht="15" customHeight="1">
      <c r="A66" s="13" t="s">
        <v>4377</v>
      </c>
      <c r="B66" s="13" t="s">
        <v>4065</v>
      </c>
      <c r="C66" s="78" t="s">
        <v>4379</v>
      </c>
      <c r="D66" s="78" t="s">
        <v>4069</v>
      </c>
      <c r="E66" s="13" t="s">
        <v>4380</v>
      </c>
      <c r="F66" s="13" t="s">
        <v>4071</v>
      </c>
      <c r="G66" s="13" t="s">
        <v>4383</v>
      </c>
      <c r="H66" s="13" t="s">
        <v>4073</v>
      </c>
      <c r="I66" s="78" t="s">
        <v>4386</v>
      </c>
      <c r="J66" s="78" t="s">
        <v>4075</v>
      </c>
      <c r="K66" s="78" t="s">
        <v>4388</v>
      </c>
      <c r="L66" s="78" t="s">
        <v>4077</v>
      </c>
      <c r="M66" s="13" t="s">
        <v>4390</v>
      </c>
      <c r="N66" s="13" t="s">
        <v>4079</v>
      </c>
      <c r="O66" s="13" t="s">
        <v>4392</v>
      </c>
      <c r="P66" s="13" t="s">
        <v>4081</v>
      </c>
      <c r="Q66" s="78" t="s">
        <v>4394</v>
      </c>
      <c r="R66" s="78" t="s">
        <v>4083</v>
      </c>
      <c r="S66" s="78" t="s">
        <v>4396</v>
      </c>
      <c r="T66" s="78" t="s">
        <v>4085</v>
      </c>
      <c r="U66" s="13" t="s">
        <v>4398</v>
      </c>
      <c r="V66" s="13" t="s">
        <v>4086</v>
      </c>
    </row>
    <row r="67" spans="1:22" ht="15">
      <c r="A67" s="78" t="s">
        <v>502</v>
      </c>
      <c r="B67" s="78">
        <v>2</v>
      </c>
      <c r="C67" s="78"/>
      <c r="D67" s="78"/>
      <c r="E67" s="78" t="s">
        <v>498</v>
      </c>
      <c r="F67" s="78">
        <v>1</v>
      </c>
      <c r="G67" s="78" t="s">
        <v>385</v>
      </c>
      <c r="H67" s="78">
        <v>1</v>
      </c>
      <c r="I67" s="78"/>
      <c r="J67" s="78"/>
      <c r="K67" s="78"/>
      <c r="L67" s="78"/>
      <c r="M67" s="78" t="s">
        <v>502</v>
      </c>
      <c r="N67" s="78">
        <v>2</v>
      </c>
      <c r="O67" s="78" t="s">
        <v>510</v>
      </c>
      <c r="P67" s="78">
        <v>1</v>
      </c>
      <c r="Q67" s="78"/>
      <c r="R67" s="78"/>
      <c r="S67" s="78"/>
      <c r="T67" s="78"/>
      <c r="U67" s="78" t="s">
        <v>312</v>
      </c>
      <c r="V67" s="78">
        <v>1</v>
      </c>
    </row>
    <row r="68" spans="1:22" ht="15">
      <c r="A68" s="78" t="s">
        <v>441</v>
      </c>
      <c r="B68" s="78">
        <v>2</v>
      </c>
      <c r="C68" s="78"/>
      <c r="D68" s="78"/>
      <c r="E68" s="78"/>
      <c r="F68" s="78"/>
      <c r="G68" s="78" t="s">
        <v>379</v>
      </c>
      <c r="H68" s="78">
        <v>1</v>
      </c>
      <c r="I68" s="78"/>
      <c r="J68" s="78"/>
      <c r="K68" s="78"/>
      <c r="L68" s="78"/>
      <c r="M68" s="78"/>
      <c r="N68" s="78"/>
      <c r="O68" s="78"/>
      <c r="P68" s="78"/>
      <c r="Q68" s="78"/>
      <c r="R68" s="78"/>
      <c r="S68" s="78"/>
      <c r="T68" s="78"/>
      <c r="U68" s="78" t="s">
        <v>477</v>
      </c>
      <c r="V68" s="78">
        <v>1</v>
      </c>
    </row>
    <row r="69" spans="1:22" ht="15">
      <c r="A69" s="78" t="s">
        <v>525</v>
      </c>
      <c r="B69" s="78">
        <v>1</v>
      </c>
      <c r="C69" s="78"/>
      <c r="D69" s="78"/>
      <c r="E69" s="78"/>
      <c r="F69" s="78"/>
      <c r="G69" s="78"/>
      <c r="H69" s="78"/>
      <c r="I69" s="78"/>
      <c r="J69" s="78"/>
      <c r="K69" s="78"/>
      <c r="L69" s="78"/>
      <c r="M69" s="78"/>
      <c r="N69" s="78"/>
      <c r="O69" s="78"/>
      <c r="P69" s="78"/>
      <c r="Q69" s="78"/>
      <c r="R69" s="78"/>
      <c r="S69" s="78"/>
      <c r="T69" s="78"/>
      <c r="U69" s="78" t="s">
        <v>475</v>
      </c>
      <c r="V69" s="78">
        <v>1</v>
      </c>
    </row>
    <row r="70" spans="1:22" ht="15">
      <c r="A70" s="78" t="s">
        <v>520</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518</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517</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513</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511</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510</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385</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4378</v>
      </c>
      <c r="B79" s="13" t="s">
        <v>4065</v>
      </c>
      <c r="C79" s="78" t="s">
        <v>4381</v>
      </c>
      <c r="D79" s="78" t="s">
        <v>4069</v>
      </c>
      <c r="E79" s="13" t="s">
        <v>4382</v>
      </c>
      <c r="F79" s="13" t="s">
        <v>4071</v>
      </c>
      <c r="G79" s="13" t="s">
        <v>4385</v>
      </c>
      <c r="H79" s="13" t="s">
        <v>4073</v>
      </c>
      <c r="I79" s="13" t="s">
        <v>4387</v>
      </c>
      <c r="J79" s="13" t="s">
        <v>4075</v>
      </c>
      <c r="K79" s="13" t="s">
        <v>4389</v>
      </c>
      <c r="L79" s="13" t="s">
        <v>4077</v>
      </c>
      <c r="M79" s="13" t="s">
        <v>4391</v>
      </c>
      <c r="N79" s="13" t="s">
        <v>4079</v>
      </c>
      <c r="O79" s="13" t="s">
        <v>4393</v>
      </c>
      <c r="P79" s="13" t="s">
        <v>4081</v>
      </c>
      <c r="Q79" s="13" t="s">
        <v>4395</v>
      </c>
      <c r="R79" s="13" t="s">
        <v>4083</v>
      </c>
      <c r="S79" s="13" t="s">
        <v>4397</v>
      </c>
      <c r="T79" s="13" t="s">
        <v>4085</v>
      </c>
      <c r="U79" s="13" t="s">
        <v>4399</v>
      </c>
      <c r="V79" s="13" t="s">
        <v>4086</v>
      </c>
    </row>
    <row r="80" spans="1:22" ht="15">
      <c r="A80" s="78" t="s">
        <v>343</v>
      </c>
      <c r="B80" s="78">
        <v>19</v>
      </c>
      <c r="C80" s="78"/>
      <c r="D80" s="78"/>
      <c r="E80" s="78" t="s">
        <v>343</v>
      </c>
      <c r="F80" s="78">
        <v>19</v>
      </c>
      <c r="G80" s="78" t="s">
        <v>385</v>
      </c>
      <c r="H80" s="78">
        <v>4</v>
      </c>
      <c r="I80" s="78" t="s">
        <v>521</v>
      </c>
      <c r="J80" s="78">
        <v>7</v>
      </c>
      <c r="K80" s="78" t="s">
        <v>301</v>
      </c>
      <c r="L80" s="78">
        <v>7</v>
      </c>
      <c r="M80" s="78" t="s">
        <v>501</v>
      </c>
      <c r="N80" s="78">
        <v>2</v>
      </c>
      <c r="O80" s="78" t="s">
        <v>509</v>
      </c>
      <c r="P80" s="78">
        <v>1</v>
      </c>
      <c r="Q80" s="78" t="s">
        <v>341</v>
      </c>
      <c r="R80" s="78">
        <v>5</v>
      </c>
      <c r="S80" s="78" t="s">
        <v>333</v>
      </c>
      <c r="T80" s="78">
        <v>5</v>
      </c>
      <c r="U80" s="78" t="s">
        <v>475</v>
      </c>
      <c r="V80" s="78">
        <v>2</v>
      </c>
    </row>
    <row r="81" spans="1:22" ht="15">
      <c r="A81" s="78" t="s">
        <v>431</v>
      </c>
      <c r="B81" s="78">
        <v>17</v>
      </c>
      <c r="C81" s="78"/>
      <c r="D81" s="78"/>
      <c r="E81" s="78" t="s">
        <v>431</v>
      </c>
      <c r="F81" s="78">
        <v>17</v>
      </c>
      <c r="G81" s="78" t="s">
        <v>495</v>
      </c>
      <c r="H81" s="78">
        <v>3</v>
      </c>
      <c r="I81" s="78" t="s">
        <v>437</v>
      </c>
      <c r="J81" s="78">
        <v>6</v>
      </c>
      <c r="K81" s="78"/>
      <c r="L81" s="78"/>
      <c r="M81" s="78" t="s">
        <v>500</v>
      </c>
      <c r="N81" s="78">
        <v>2</v>
      </c>
      <c r="O81" s="78" t="s">
        <v>508</v>
      </c>
      <c r="P81" s="78">
        <v>1</v>
      </c>
      <c r="Q81" s="78" t="s">
        <v>340</v>
      </c>
      <c r="R81" s="78">
        <v>5</v>
      </c>
      <c r="S81" s="78"/>
      <c r="T81" s="78"/>
      <c r="U81" s="78" t="s">
        <v>476</v>
      </c>
      <c r="V81" s="78">
        <v>1</v>
      </c>
    </row>
    <row r="82" spans="1:22" ht="15">
      <c r="A82" s="78" t="s">
        <v>521</v>
      </c>
      <c r="B82" s="78">
        <v>7</v>
      </c>
      <c r="C82" s="78"/>
      <c r="D82" s="78"/>
      <c r="E82" s="78" t="s">
        <v>526</v>
      </c>
      <c r="F82" s="78">
        <v>1</v>
      </c>
      <c r="G82" s="78" t="s">
        <v>378</v>
      </c>
      <c r="H82" s="78">
        <v>2</v>
      </c>
      <c r="I82" s="78"/>
      <c r="J82" s="78"/>
      <c r="K82" s="78"/>
      <c r="L82" s="78"/>
      <c r="M82" s="78" t="s">
        <v>499</v>
      </c>
      <c r="N82" s="78">
        <v>2</v>
      </c>
      <c r="O82" s="78" t="s">
        <v>507</v>
      </c>
      <c r="P82" s="78">
        <v>1</v>
      </c>
      <c r="Q82" s="78" t="s">
        <v>357</v>
      </c>
      <c r="R82" s="78">
        <v>1</v>
      </c>
      <c r="S82" s="78"/>
      <c r="T82" s="78"/>
      <c r="U82" s="78" t="s">
        <v>311</v>
      </c>
      <c r="V82" s="78">
        <v>1</v>
      </c>
    </row>
    <row r="83" spans="1:22" ht="15">
      <c r="A83" s="78" t="s">
        <v>301</v>
      </c>
      <c r="B83" s="78">
        <v>7</v>
      </c>
      <c r="C83" s="78"/>
      <c r="D83" s="78"/>
      <c r="E83" s="78" t="s">
        <v>490</v>
      </c>
      <c r="F83" s="78">
        <v>1</v>
      </c>
      <c r="G83" s="78" t="s">
        <v>505</v>
      </c>
      <c r="H83" s="78">
        <v>1</v>
      </c>
      <c r="I83" s="78"/>
      <c r="J83" s="78"/>
      <c r="K83" s="78"/>
      <c r="L83" s="78"/>
      <c r="M83" s="78" t="s">
        <v>369</v>
      </c>
      <c r="N83" s="78">
        <v>1</v>
      </c>
      <c r="O83" s="78" t="s">
        <v>506</v>
      </c>
      <c r="P83" s="78">
        <v>1</v>
      </c>
      <c r="Q83" s="78"/>
      <c r="R83" s="78"/>
      <c r="S83" s="78"/>
      <c r="T83" s="78"/>
      <c r="U83" s="78"/>
      <c r="V83" s="78"/>
    </row>
    <row r="84" spans="1:22" ht="15">
      <c r="A84" s="78" t="s">
        <v>437</v>
      </c>
      <c r="B84" s="78">
        <v>6</v>
      </c>
      <c r="C84" s="78"/>
      <c r="D84" s="78"/>
      <c r="E84" s="78" t="s">
        <v>368</v>
      </c>
      <c r="F84" s="78">
        <v>1</v>
      </c>
      <c r="G84" s="78" t="s">
        <v>383</v>
      </c>
      <c r="H84" s="78">
        <v>1</v>
      </c>
      <c r="I84" s="78"/>
      <c r="J84" s="78"/>
      <c r="K84" s="78"/>
      <c r="L84" s="78"/>
      <c r="M84" s="78" t="s">
        <v>373</v>
      </c>
      <c r="N84" s="78">
        <v>1</v>
      </c>
      <c r="O84" s="78"/>
      <c r="P84" s="78"/>
      <c r="Q84" s="78"/>
      <c r="R84" s="78"/>
      <c r="S84" s="78"/>
      <c r="T84" s="78"/>
      <c r="U84" s="78"/>
      <c r="V84" s="78"/>
    </row>
    <row r="85" spans="1:22" ht="15">
      <c r="A85" s="78" t="s">
        <v>341</v>
      </c>
      <c r="B85" s="78">
        <v>5</v>
      </c>
      <c r="C85" s="78"/>
      <c r="D85" s="78"/>
      <c r="E85" s="78" t="s">
        <v>4384</v>
      </c>
      <c r="F85" s="78">
        <v>1</v>
      </c>
      <c r="G85" s="78" t="s">
        <v>503</v>
      </c>
      <c r="H85" s="78">
        <v>1</v>
      </c>
      <c r="I85" s="78"/>
      <c r="J85" s="78"/>
      <c r="K85" s="78"/>
      <c r="L85" s="78"/>
      <c r="M85" s="78" t="s">
        <v>496</v>
      </c>
      <c r="N85" s="78">
        <v>1</v>
      </c>
      <c r="O85" s="78"/>
      <c r="P85" s="78"/>
      <c r="Q85" s="78"/>
      <c r="R85" s="78"/>
      <c r="S85" s="78"/>
      <c r="T85" s="78"/>
      <c r="U85" s="78"/>
      <c r="V85" s="78"/>
    </row>
    <row r="86" spans="1:22" ht="15">
      <c r="A86" s="78" t="s">
        <v>340</v>
      </c>
      <c r="B86" s="78">
        <v>5</v>
      </c>
      <c r="C86" s="78"/>
      <c r="D86" s="78"/>
      <c r="E86" s="78" t="s">
        <v>367</v>
      </c>
      <c r="F86" s="78">
        <v>1</v>
      </c>
      <c r="G86" s="78" t="s">
        <v>469</v>
      </c>
      <c r="H86" s="78">
        <v>1</v>
      </c>
      <c r="I86" s="78"/>
      <c r="J86" s="78"/>
      <c r="K86" s="78"/>
      <c r="L86" s="78"/>
      <c r="M86" s="78"/>
      <c r="N86" s="78"/>
      <c r="O86" s="78"/>
      <c r="P86" s="78"/>
      <c r="Q86" s="78"/>
      <c r="R86" s="78"/>
      <c r="S86" s="78"/>
      <c r="T86" s="78"/>
      <c r="U86" s="78"/>
      <c r="V86" s="78"/>
    </row>
    <row r="87" spans="1:22" ht="15">
      <c r="A87" s="78" t="s">
        <v>333</v>
      </c>
      <c r="B87" s="78">
        <v>5</v>
      </c>
      <c r="C87" s="78"/>
      <c r="D87" s="78"/>
      <c r="E87" s="78" t="s">
        <v>497</v>
      </c>
      <c r="F87" s="78">
        <v>1</v>
      </c>
      <c r="G87" s="78" t="s">
        <v>468</v>
      </c>
      <c r="H87" s="78">
        <v>1</v>
      </c>
      <c r="I87" s="78"/>
      <c r="J87" s="78"/>
      <c r="K87" s="78"/>
      <c r="L87" s="78"/>
      <c r="M87" s="78"/>
      <c r="N87" s="78"/>
      <c r="O87" s="78"/>
      <c r="P87" s="78"/>
      <c r="Q87" s="78"/>
      <c r="R87" s="78"/>
      <c r="S87" s="78"/>
      <c r="T87" s="78"/>
      <c r="U87" s="78"/>
      <c r="V87" s="78"/>
    </row>
    <row r="88" spans="1:22" ht="15">
      <c r="A88" s="78" t="s">
        <v>430</v>
      </c>
      <c r="B88" s="78">
        <v>4</v>
      </c>
      <c r="C88" s="78"/>
      <c r="D88" s="78"/>
      <c r="E88" s="78" t="s">
        <v>346</v>
      </c>
      <c r="F88" s="78">
        <v>1</v>
      </c>
      <c r="G88" s="78"/>
      <c r="H88" s="78"/>
      <c r="I88" s="78"/>
      <c r="J88" s="78"/>
      <c r="K88" s="78"/>
      <c r="L88" s="78"/>
      <c r="M88" s="78"/>
      <c r="N88" s="78"/>
      <c r="O88" s="78"/>
      <c r="P88" s="78"/>
      <c r="Q88" s="78"/>
      <c r="R88" s="78"/>
      <c r="S88" s="78"/>
      <c r="T88" s="78"/>
      <c r="U88" s="78"/>
      <c r="V88" s="78"/>
    </row>
    <row r="89" spans="1:22" ht="15">
      <c r="A89" s="78" t="s">
        <v>385</v>
      </c>
      <c r="B89" s="78">
        <v>4</v>
      </c>
      <c r="C89" s="78"/>
      <c r="D89" s="78"/>
      <c r="E89" s="78"/>
      <c r="F89" s="78"/>
      <c r="G89" s="78"/>
      <c r="H89" s="78"/>
      <c r="I89" s="78"/>
      <c r="J89" s="78"/>
      <c r="K89" s="78"/>
      <c r="L89" s="78"/>
      <c r="M89" s="78"/>
      <c r="N89" s="78"/>
      <c r="O89" s="78"/>
      <c r="P89" s="78"/>
      <c r="Q89" s="78"/>
      <c r="R89" s="78"/>
      <c r="S89" s="78"/>
      <c r="T89" s="78"/>
      <c r="U89" s="78"/>
      <c r="V89" s="78"/>
    </row>
    <row r="92" spans="1:22" ht="15" customHeight="1">
      <c r="A92" s="13" t="s">
        <v>4427</v>
      </c>
      <c r="B92" s="13" t="s">
        <v>4065</v>
      </c>
      <c r="C92" s="13" t="s">
        <v>4428</v>
      </c>
      <c r="D92" s="13" t="s">
        <v>4069</v>
      </c>
      <c r="E92" s="13" t="s">
        <v>4429</v>
      </c>
      <c r="F92" s="13" t="s">
        <v>4071</v>
      </c>
      <c r="G92" s="13" t="s">
        <v>4430</v>
      </c>
      <c r="H92" s="13" t="s">
        <v>4073</v>
      </c>
      <c r="I92" s="13" t="s">
        <v>4431</v>
      </c>
      <c r="J92" s="13" t="s">
        <v>4075</v>
      </c>
      <c r="K92" s="13" t="s">
        <v>4432</v>
      </c>
      <c r="L92" s="13" t="s">
        <v>4077</v>
      </c>
      <c r="M92" s="13" t="s">
        <v>4433</v>
      </c>
      <c r="N92" s="13" t="s">
        <v>4079</v>
      </c>
      <c r="O92" s="13" t="s">
        <v>4434</v>
      </c>
      <c r="P92" s="13" t="s">
        <v>4081</v>
      </c>
      <c r="Q92" s="13" t="s">
        <v>4435</v>
      </c>
      <c r="R92" s="13" t="s">
        <v>4083</v>
      </c>
      <c r="S92" s="13" t="s">
        <v>4436</v>
      </c>
      <c r="T92" s="13" t="s">
        <v>4085</v>
      </c>
      <c r="U92" s="13" t="s">
        <v>4437</v>
      </c>
      <c r="V92" s="13" t="s">
        <v>4086</v>
      </c>
    </row>
    <row r="93" spans="1:22" ht="15">
      <c r="A93" s="115" t="s">
        <v>309</v>
      </c>
      <c r="B93" s="78">
        <v>724074</v>
      </c>
      <c r="C93" s="115" t="s">
        <v>299</v>
      </c>
      <c r="D93" s="78">
        <v>444359</v>
      </c>
      <c r="E93" s="115" t="s">
        <v>497</v>
      </c>
      <c r="F93" s="78">
        <v>32294</v>
      </c>
      <c r="G93" s="115" t="s">
        <v>383</v>
      </c>
      <c r="H93" s="78">
        <v>48319</v>
      </c>
      <c r="I93" s="115" t="s">
        <v>417</v>
      </c>
      <c r="J93" s="78">
        <v>55933</v>
      </c>
      <c r="K93" s="115" t="s">
        <v>294</v>
      </c>
      <c r="L93" s="78">
        <v>125527</v>
      </c>
      <c r="M93" s="115" t="s">
        <v>369</v>
      </c>
      <c r="N93" s="78">
        <v>119858</v>
      </c>
      <c r="O93" s="115" t="s">
        <v>507</v>
      </c>
      <c r="P93" s="78">
        <v>92893</v>
      </c>
      <c r="Q93" s="115" t="s">
        <v>341</v>
      </c>
      <c r="R93" s="78">
        <v>157697</v>
      </c>
      <c r="S93" s="115" t="s">
        <v>319</v>
      </c>
      <c r="T93" s="78">
        <v>2920</v>
      </c>
      <c r="U93" s="115" t="s">
        <v>476</v>
      </c>
      <c r="V93" s="78">
        <v>40411</v>
      </c>
    </row>
    <row r="94" spans="1:22" ht="15">
      <c r="A94" s="115" t="s">
        <v>523</v>
      </c>
      <c r="B94" s="78">
        <v>666571</v>
      </c>
      <c r="C94" s="115" t="s">
        <v>214</v>
      </c>
      <c r="D94" s="78">
        <v>350172</v>
      </c>
      <c r="E94" s="115" t="s">
        <v>372</v>
      </c>
      <c r="F94" s="78">
        <v>15517</v>
      </c>
      <c r="G94" s="115" t="s">
        <v>378</v>
      </c>
      <c r="H94" s="78">
        <v>11412</v>
      </c>
      <c r="I94" s="115" t="s">
        <v>438</v>
      </c>
      <c r="J94" s="78">
        <v>30867</v>
      </c>
      <c r="K94" s="115" t="s">
        <v>295</v>
      </c>
      <c r="L94" s="78">
        <v>70483</v>
      </c>
      <c r="M94" s="115" t="s">
        <v>500</v>
      </c>
      <c r="N94" s="78">
        <v>24061</v>
      </c>
      <c r="O94" s="115" t="s">
        <v>506</v>
      </c>
      <c r="P94" s="78">
        <v>71893</v>
      </c>
      <c r="Q94" s="115" t="s">
        <v>365</v>
      </c>
      <c r="R94" s="78">
        <v>13722</v>
      </c>
      <c r="S94" s="115" t="s">
        <v>322</v>
      </c>
      <c r="T94" s="78">
        <v>1775</v>
      </c>
      <c r="U94" s="115" t="s">
        <v>475</v>
      </c>
      <c r="V94" s="78">
        <v>21625</v>
      </c>
    </row>
    <row r="95" spans="1:22" ht="15">
      <c r="A95" s="115" t="s">
        <v>504</v>
      </c>
      <c r="B95" s="78">
        <v>562897</v>
      </c>
      <c r="C95" s="115" t="s">
        <v>256</v>
      </c>
      <c r="D95" s="78">
        <v>342008</v>
      </c>
      <c r="E95" s="115" t="s">
        <v>526</v>
      </c>
      <c r="F95" s="78">
        <v>14620</v>
      </c>
      <c r="G95" s="115" t="s">
        <v>363</v>
      </c>
      <c r="H95" s="78">
        <v>11303</v>
      </c>
      <c r="I95" s="115" t="s">
        <v>415</v>
      </c>
      <c r="J95" s="78">
        <v>18749</v>
      </c>
      <c r="K95" s="115" t="s">
        <v>277</v>
      </c>
      <c r="L95" s="78">
        <v>30299</v>
      </c>
      <c r="M95" s="115" t="s">
        <v>501</v>
      </c>
      <c r="N95" s="78">
        <v>5448</v>
      </c>
      <c r="O95" s="115" t="s">
        <v>510</v>
      </c>
      <c r="P95" s="78">
        <v>38009</v>
      </c>
      <c r="Q95" s="115" t="s">
        <v>358</v>
      </c>
      <c r="R95" s="78">
        <v>8727</v>
      </c>
      <c r="S95" s="115" t="s">
        <v>334</v>
      </c>
      <c r="T95" s="78">
        <v>1538</v>
      </c>
      <c r="U95" s="115" t="s">
        <v>311</v>
      </c>
      <c r="V95" s="78">
        <v>16727</v>
      </c>
    </row>
    <row r="96" spans="1:22" ht="15">
      <c r="A96" s="115" t="s">
        <v>308</v>
      </c>
      <c r="B96" s="78">
        <v>490288</v>
      </c>
      <c r="C96" s="115" t="s">
        <v>218</v>
      </c>
      <c r="D96" s="78">
        <v>264732</v>
      </c>
      <c r="E96" s="115" t="s">
        <v>343</v>
      </c>
      <c r="F96" s="78">
        <v>14571</v>
      </c>
      <c r="G96" s="115" t="s">
        <v>296</v>
      </c>
      <c r="H96" s="78">
        <v>10804</v>
      </c>
      <c r="I96" s="115" t="s">
        <v>422</v>
      </c>
      <c r="J96" s="78">
        <v>7097</v>
      </c>
      <c r="K96" s="115" t="s">
        <v>258</v>
      </c>
      <c r="L96" s="78">
        <v>28948</v>
      </c>
      <c r="M96" s="115" t="s">
        <v>502</v>
      </c>
      <c r="N96" s="78">
        <v>3341</v>
      </c>
      <c r="O96" s="115" t="s">
        <v>384</v>
      </c>
      <c r="P96" s="78">
        <v>30993</v>
      </c>
      <c r="Q96" s="115" t="s">
        <v>340</v>
      </c>
      <c r="R96" s="78">
        <v>3546</v>
      </c>
      <c r="S96" s="115" t="s">
        <v>333</v>
      </c>
      <c r="T96" s="78">
        <v>827</v>
      </c>
      <c r="U96" s="115" t="s">
        <v>477</v>
      </c>
      <c r="V96" s="78">
        <v>12889</v>
      </c>
    </row>
    <row r="97" spans="1:22" ht="15">
      <c r="A97" s="115" t="s">
        <v>299</v>
      </c>
      <c r="B97" s="78">
        <v>444359</v>
      </c>
      <c r="C97" s="115" t="s">
        <v>217</v>
      </c>
      <c r="D97" s="78">
        <v>159767</v>
      </c>
      <c r="E97" s="115" t="s">
        <v>367</v>
      </c>
      <c r="F97" s="78">
        <v>12962</v>
      </c>
      <c r="G97" s="115" t="s">
        <v>379</v>
      </c>
      <c r="H97" s="78">
        <v>8321</v>
      </c>
      <c r="I97" s="115" t="s">
        <v>437</v>
      </c>
      <c r="J97" s="78">
        <v>6645</v>
      </c>
      <c r="K97" s="115" t="s">
        <v>302</v>
      </c>
      <c r="L97" s="78">
        <v>23815</v>
      </c>
      <c r="M97" s="115" t="s">
        <v>496</v>
      </c>
      <c r="N97" s="78">
        <v>2445</v>
      </c>
      <c r="O97" s="115" t="s">
        <v>508</v>
      </c>
      <c r="P97" s="78">
        <v>23340</v>
      </c>
      <c r="Q97" s="115" t="s">
        <v>357</v>
      </c>
      <c r="R97" s="78">
        <v>1771</v>
      </c>
      <c r="S97" s="115" t="s">
        <v>325</v>
      </c>
      <c r="T97" s="78">
        <v>497</v>
      </c>
      <c r="U97" s="115" t="s">
        <v>313</v>
      </c>
      <c r="V97" s="78">
        <v>10556</v>
      </c>
    </row>
    <row r="98" spans="1:22" ht="15">
      <c r="A98" s="115" t="s">
        <v>524</v>
      </c>
      <c r="B98" s="78">
        <v>434730</v>
      </c>
      <c r="C98" s="115" t="s">
        <v>215</v>
      </c>
      <c r="D98" s="78">
        <v>103295</v>
      </c>
      <c r="E98" s="115" t="s">
        <v>490</v>
      </c>
      <c r="F98" s="78">
        <v>8125</v>
      </c>
      <c r="G98" s="115" t="s">
        <v>385</v>
      </c>
      <c r="H98" s="78">
        <v>5748</v>
      </c>
      <c r="I98" s="115" t="s">
        <v>418</v>
      </c>
      <c r="J98" s="78">
        <v>5369</v>
      </c>
      <c r="K98" s="115" t="s">
        <v>222</v>
      </c>
      <c r="L98" s="78">
        <v>8767</v>
      </c>
      <c r="M98" s="115" t="s">
        <v>499</v>
      </c>
      <c r="N98" s="78">
        <v>1955</v>
      </c>
      <c r="O98" s="115" t="s">
        <v>509</v>
      </c>
      <c r="P98" s="78">
        <v>3969</v>
      </c>
      <c r="Q98" s="115" t="s">
        <v>339</v>
      </c>
      <c r="R98" s="78">
        <v>199</v>
      </c>
      <c r="S98" s="115" t="s">
        <v>327</v>
      </c>
      <c r="T98" s="78">
        <v>251</v>
      </c>
      <c r="U98" s="115" t="s">
        <v>312</v>
      </c>
      <c r="V98" s="78">
        <v>2217</v>
      </c>
    </row>
    <row r="99" spans="1:22" ht="15">
      <c r="A99" s="115" t="s">
        <v>214</v>
      </c>
      <c r="B99" s="78">
        <v>350172</v>
      </c>
      <c r="C99" s="115" t="s">
        <v>255</v>
      </c>
      <c r="D99" s="78">
        <v>74163</v>
      </c>
      <c r="E99" s="115" t="s">
        <v>370</v>
      </c>
      <c r="F99" s="78">
        <v>4810</v>
      </c>
      <c r="G99" s="115" t="s">
        <v>377</v>
      </c>
      <c r="H99" s="78">
        <v>4556</v>
      </c>
      <c r="I99" s="115" t="s">
        <v>521</v>
      </c>
      <c r="J99" s="78">
        <v>3756</v>
      </c>
      <c r="K99" s="115" t="s">
        <v>301</v>
      </c>
      <c r="L99" s="78">
        <v>8503</v>
      </c>
      <c r="M99" s="115" t="s">
        <v>373</v>
      </c>
      <c r="N99" s="78">
        <v>468</v>
      </c>
      <c r="O99" s="115"/>
      <c r="P99" s="78"/>
      <c r="Q99" s="115"/>
      <c r="R99" s="78"/>
      <c r="S99" s="115"/>
      <c r="T99" s="78"/>
      <c r="U99" s="115"/>
      <c r="V99" s="78"/>
    </row>
    <row r="100" spans="1:22" ht="15">
      <c r="A100" s="115" t="s">
        <v>256</v>
      </c>
      <c r="B100" s="78">
        <v>342008</v>
      </c>
      <c r="C100" s="115" t="s">
        <v>239</v>
      </c>
      <c r="D100" s="78">
        <v>51505</v>
      </c>
      <c r="E100" s="115" t="s">
        <v>368</v>
      </c>
      <c r="F100" s="78">
        <v>4355</v>
      </c>
      <c r="G100" s="115" t="s">
        <v>469</v>
      </c>
      <c r="H100" s="78">
        <v>1051</v>
      </c>
      <c r="I100" s="115" t="s">
        <v>421</v>
      </c>
      <c r="J100" s="78">
        <v>310</v>
      </c>
      <c r="K100" s="115" t="s">
        <v>213</v>
      </c>
      <c r="L100" s="78">
        <v>4591</v>
      </c>
      <c r="M100" s="115"/>
      <c r="N100" s="78"/>
      <c r="O100" s="115"/>
      <c r="P100" s="78"/>
      <c r="Q100" s="115"/>
      <c r="R100" s="78"/>
      <c r="S100" s="115"/>
      <c r="T100" s="78"/>
      <c r="U100" s="115"/>
      <c r="V100" s="78"/>
    </row>
    <row r="101" spans="1:22" ht="15">
      <c r="A101" s="115" t="s">
        <v>409</v>
      </c>
      <c r="B101" s="78">
        <v>305754</v>
      </c>
      <c r="C101" s="115" t="s">
        <v>310</v>
      </c>
      <c r="D101" s="78">
        <v>45048</v>
      </c>
      <c r="E101" s="115" t="s">
        <v>264</v>
      </c>
      <c r="F101" s="78">
        <v>3543</v>
      </c>
      <c r="G101" s="115" t="s">
        <v>468</v>
      </c>
      <c r="H101" s="78">
        <v>609</v>
      </c>
      <c r="I101" s="115"/>
      <c r="J101" s="78"/>
      <c r="K101" s="115"/>
      <c r="L101" s="78"/>
      <c r="M101" s="115"/>
      <c r="N101" s="78"/>
      <c r="O101" s="115"/>
      <c r="P101" s="78"/>
      <c r="Q101" s="115"/>
      <c r="R101" s="78"/>
      <c r="S101" s="115"/>
      <c r="T101" s="78"/>
      <c r="U101" s="115"/>
      <c r="V101" s="78"/>
    </row>
    <row r="102" spans="1:22" ht="15">
      <c r="A102" s="115" t="s">
        <v>515</v>
      </c>
      <c r="B102" s="78">
        <v>296830</v>
      </c>
      <c r="C102" s="115" t="s">
        <v>289</v>
      </c>
      <c r="D102" s="78">
        <v>44193</v>
      </c>
      <c r="E102" s="115" t="s">
        <v>376</v>
      </c>
      <c r="F102" s="78">
        <v>2435</v>
      </c>
      <c r="G102" s="115" t="s">
        <v>505</v>
      </c>
      <c r="H102" s="78">
        <v>415</v>
      </c>
      <c r="I102" s="115"/>
      <c r="J102" s="78"/>
      <c r="K102" s="115"/>
      <c r="L102" s="78"/>
      <c r="M102" s="115"/>
      <c r="N102" s="78"/>
      <c r="O102" s="115"/>
      <c r="P102" s="78"/>
      <c r="Q102" s="115"/>
      <c r="R102" s="78"/>
      <c r="S102" s="115"/>
      <c r="T102" s="78"/>
      <c r="U102" s="115"/>
      <c r="V102" s="78"/>
    </row>
  </sheetData>
  <hyperlinks>
    <hyperlink ref="A2" r:id="rId1" display="https://www.rha.uk.net/news/press-releases/2019-04-april/driver-shortage-%E2%80%93-parliamentary-group-needs-to-hear-from-hauliers"/>
    <hyperlink ref="A3" r:id="rId2" display="https://www.ukhaulier.co.uk/news/road-transport/haulage/driver-shortage-parliamentary-group-needs-to-hear-from-hauliers/"/>
    <hyperlink ref="A4" r:id="rId3" display="https://www.thegazette.com/subject/news/business/report-downplays-truck-driver-shortage-argues-better-pay-could-help-industry-20190421"/>
    <hyperlink ref="A5" r:id="rId4" display="https://www.southcoasttoday.com/news/20190420/truck-driver-shortage-maybe-not"/>
    <hyperlink ref="A6" r:id="rId5" display="https://kmph.com/news/local/truck-driver-shortage-in-kern-county"/>
    <hyperlink ref="A7" r:id="rId6" display="https://trib.al/iVJOhTQ"/>
    <hyperlink ref="A8" r:id="rId7" display="http://ow.ly/jtNg30otf4R"/>
    <hyperlink ref="A9" r:id="rId8" display="https://wolfstreet.com/2019/04/16/largest-us-trucking-company-details-u-turn-of-trucking-boom/"/>
    <hyperlink ref="A10" r:id="rId9" display="https://observer-reporter.com/truck-driver-shortage-affecting-business/article_86b3d794-5a28-11e9-8d2a-8bb422623e83.html"/>
    <hyperlink ref="A11" r:id="rId10" display="https://www.thegazette.com/subject/news/business/report-downplays-truck-driver-shortage-argues-better-pay-could-help-industry-20190421?template=amphtml"/>
    <hyperlink ref="C2" r:id="rId11" display="https://www.ukhaulier.co.uk/news/road-transport/haulage/driver-shortage-parliamentary-group-needs-to-hear-from-hauliers/"/>
    <hyperlink ref="C3" r:id="rId12" display="https://www.thegazette.com/subject/news/business/report-downplays-truck-driver-shortage-argues-better-pay-could-help-industry-20190421"/>
    <hyperlink ref="C4" r:id="rId13" display="https://www.southcoasttoday.com/news/20190420/truck-driver-shortage-maybe-not"/>
    <hyperlink ref="C5" r:id="rId14" display="http://ow.ly/jtNg30otf4R"/>
    <hyperlink ref="C6" r:id="rId15" display="https://wolfstreet.com/2019/04/16/largest-us-trucking-company-details-u-turn-of-trucking-boom/"/>
    <hyperlink ref="C7" r:id="rId16" display="https://observer-reporter.com/truck-driver-shortage-affecting-business/article_86b3d794-5a28-11e9-8d2a-8bb422623e83.html"/>
    <hyperlink ref="C8" r:id="rId17" display="https://www.postjobfree.com/job/fg1nt7/rig-shipping-carriers-pool-united-states"/>
    <hyperlink ref="C9" r:id="rId18" display="https://telematics.tomtom.com/en_gb/webfleet/blog/enhanced-driver-training-and-self-driving-trucks-can-technology-solve-the-driver-shortage/"/>
    <hyperlink ref="C10" r:id="rId19" display="https://theloadstar.com/us-rail-freight-operators-capitalise-on-truck-driver-shortage-to-win-new-business/"/>
    <hyperlink ref="C11" r:id="rId20" display="https://www.autotrainingcentre.com/blog/4-practices-retaining-drivers-dispatch-school/?utm_content=89496665&amp;utm_medium=social&amp;utm_source=twitter&amp;hss_channel=tw-2321219312"/>
    <hyperlink ref="E2" r:id="rId21" display="https://www.rha.uk.net/news/press-releases/2019-04-april/driver-shortage-%E2%80%93-parliamentary-group-needs-to-hear-from-hauliers"/>
    <hyperlink ref="E3" r:id="rId22" display="https://www.ukhaulier.co.uk/news/road-transport/haulage/driver-shortage-parliamentary-group-needs-to-hear-from-hauliers/"/>
    <hyperlink ref="E4" r:id="rId23" display="http://www.logisticsvoices.co.uk/driver-shortage-parliamentary-group-needs-to-hear-from-hauliers/"/>
    <hyperlink ref="E5" r:id="rId24" display="https://handyshippingguide.com/shipping-news/mp-calls-for-road-haulage-interests-to-speak-up-on-skills-and-staff-shortage-in-logistics_11865"/>
    <hyperlink ref="E6" r:id="rId25" display="https://news.rha.uk.net/#continuous:page-6363"/>
    <hyperlink ref="G2" r:id="rId26" display="http://www.landlinemag.com/Story.aspx?StoryID=74112"/>
    <hyperlink ref="G3" r:id="rId27" display="https://twitter.com/Land_Line_Mag/status/1120808565176856576"/>
    <hyperlink ref="I2" r:id="rId28" display="https://twitter.com/UniforTheUnion/status/1121491359129452544"/>
    <hyperlink ref="K2" r:id="rId29" display="https://wolfstreet.com/2019/04/16/largest-us-trucking-company-details-u-turn-of-trucking-boom/"/>
  </hyperlinks>
  <printOptions/>
  <pageMargins left="0.7" right="0.7" top="0.75" bottom="0.75" header="0.3" footer="0.3"/>
  <pageSetup orientation="portrait" paperSize="9"/>
  <tableParts>
    <tablePart r:id="rId32"/>
    <tablePart r:id="rId30"/>
    <tablePart r:id="rId34"/>
    <tablePart r:id="rId37"/>
    <tablePart r:id="rId36"/>
    <tablePart r:id="rId31"/>
    <tablePart r:id="rId35"/>
    <tablePart r:id="rId3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2019-04-26T13:41:26Z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