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<sst xmlns="http://schemas.openxmlformats.org/spreadsheetml/2006/main" count="7992" uniqueCount="1755">
  <si>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</si>
  <si>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</si>
  <si>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</si>
  <si>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</si>
  <si>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</si>
  <si>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</si>
  <si>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</si>
  <si>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</si>
  <si>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</si>
  <si>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</si>
  <si>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</si>
  <si>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</si>
  <si>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</si>
  <si>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</si>
  <si>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</si>
  <si>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</si>
  <si>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</si>
  <si>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</si>
  <si>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</si>
  <si>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</si>
  <si>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</si>
  <si>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</si>
  <si>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</si>
  <si>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</si>
  <si>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</si>
  <si>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</si>
  <si>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</si>
  <si>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</si>
  <si>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</si>
  <si>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</si>
  <si>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</si>
  <si>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</si>
  <si>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</si>
  <si>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</si>
  <si>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</si>
  <si>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</si>
  <si>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</si>
  <si>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</si>
  <si>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</si>
  <si>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</si>
  <si>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</si>
  <si>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</si>
  <si>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</si>
  <si>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</si>
  <si>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</si>
  <si>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</si>
  <si>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</si>
  <si>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</si>
  <si>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</si>
  <si>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</si>
  <si>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</si>
  <si>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</si>
  <si>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</si>
  <si>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</si>
  <si>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</si>
  <si>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</si>
  <si>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</si>
  <si>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</si>
  <si>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</si>
  <si>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</si>
  <si>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</si>
  <si>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</si>
  <si>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</si>
  <si>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</si>
  <si>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</si>
  <si>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</si>
  <si>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</si>
  <si>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</si>
  <si>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</si>
  <si>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</si>
  <si>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</si>
  <si>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</si>
  <si>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</si>
  <si>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</si>
  <si>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</si>
  <si>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</si>
  <si>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</si>
  <si>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</si>
  <si>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</si>
  <si>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</si>
  <si>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</si>
  <si>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</si>
  <si>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</si>
  <si>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</si>
  <si>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</si>
  <si>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</si>
  <si>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</si>
  <si>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</si>
  <si>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</si>
  <si>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</si>
  <si>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</si>
  <si>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</si>
  <si>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</si>
  <si>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</si>
  <si>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</si>
  <si>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</si>
  <si>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</si>
  <si>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</si>
  <si>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</si>
  <si>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</si>
  <si>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</si>
  <si>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</si>
  <si>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</si>
  <si>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</si>
  <si>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</si>
  <si>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</si>
  <si>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</si>
  <si>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</si>
  <si>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</si>
  <si>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</si>
  <si>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</si>
  <si>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</si>
  <si>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</si>
  <si>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</si>
  <si>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</si>
  <si>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</si>
  <si>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</si>
  <si>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</si>
  <si>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</si>
  <si>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</si>
  <si>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</si>
  <si>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</si>
  <si>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</si>
  <si>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</si>
  <si>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</si>
  <si>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</si>
  <si>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</si>
  <si>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</si>
  <si>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</si>
  <si>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</si>
  <si>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</si>
  <si>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</si>
  <si>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</si>
  <si>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</si>
  <si>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</si>
  <si>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</si>
  <si>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</si>
  <si>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</si>
  <si>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</si>
  <si>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</si>
  <si>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</si>
  <si>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</si>
  <si>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</si>
  <si>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</si>
  <si>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</si>
  <si>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</si>
  <si>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</si>
  <si>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</si>
  <si>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</si>
  <si>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</si>
  <si>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</si>
  <si>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</si>
  <si>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</si>
  <si>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</si>
  <si>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</si>
  <si>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</si>
  <si>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</si>
  <si>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</si>
  <si>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</si>
  <si>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</si>
  <si>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</si>
  <si>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</si>
  <si>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</si>
  <si>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</si>
  <si>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</si>
  <si>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</si>
  <si>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</si>
  <si>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</si>
  <si>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</si>
  <si>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</si>
  <si>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</si>
  <si>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</si>
  <si>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</si>
  <si>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</si>
  <si>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</si>
  <si>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</si>
  <si>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</si>
  <si>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</si>
  <si>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</si>
  <si>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</si>
  <si>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</si>
  <si>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</si>
  <si>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</si>
  <si>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</si>
  <si>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</si>
  <si>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</si>
  <si>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</si>
  <si>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</si>
  <si>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</si>
  <si>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</si>
  <si>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</si>
  <si>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</si>
  <si>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</si>
  <si>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</si>
  <si>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</si>
  <si>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</si>
  <si>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</si>
  <si>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</si>
  <si>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</si>
  <si>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</si>
  <si>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</si>
  <si>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</si>
  <si>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</si>
  <si>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</si>
  <si>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</si>
  <si>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</si>
  <si>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</si>
  <si>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</si>
  <si>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</si>
  <si>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</si>
  <si>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</si>
  <si>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</si>
  <si>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openfuture_and</t>
  </si>
  <si>
    <t>espanaglobal</t>
  </si>
  <si>
    <t>wipro</t>
  </si>
  <si>
    <t>iotagenda</t>
  </si>
  <si>
    <t>yourtechcompany</t>
  </si>
  <si>
    <t>bobby_gratz</t>
  </si>
  <si>
    <t>zoginstor</t>
  </si>
  <si>
    <t>wohlforddr</t>
  </si>
  <si>
    <t>andrestrauss1</t>
  </si>
  <si>
    <t>juanram79897900</t>
  </si>
  <si>
    <t>mrluisramos</t>
  </si>
  <si>
    <t>netpronline</t>
  </si>
  <si>
    <t>codecom3</t>
  </si>
  <si>
    <t>notiseis360pr</t>
  </si>
  <si>
    <t>ortizjohanna75</t>
  </si>
  <si>
    <t>iot_nxt</t>
  </si>
  <si>
    <t>dwv13</t>
  </si>
  <si>
    <t>treda10</t>
  </si>
  <si>
    <t>deepstratwealth</t>
  </si>
  <si>
    <t>yorklink</t>
  </si>
  <si>
    <t>yspaceyu</t>
  </si>
  <si>
    <t>eekfarms</t>
  </si>
  <si>
    <t>thetinastream</t>
  </si>
  <si>
    <t>marcusbwebster</t>
  </si>
  <si>
    <t>americasdc</t>
  </si>
  <si>
    <t>rcrwirelessnews</t>
  </si>
  <si>
    <t>verizonnews</t>
  </si>
  <si>
    <t>ladotofficial</t>
  </si>
  <si>
    <t>kespry</t>
  </si>
  <si>
    <t>matsgranryd</t>
  </si>
  <si>
    <t>catalonia_ti</t>
  </si>
  <si>
    <t>nevilleray</t>
  </si>
  <si>
    <t>nokianetworks</t>
  </si>
  <si>
    <t>gsma</t>
  </si>
  <si>
    <t>nokia</t>
  </si>
  <si>
    <t>darpa</t>
  </si>
  <si>
    <t>scoundrel666</t>
  </si>
  <si>
    <t>techrepublic</t>
  </si>
  <si>
    <t>urwosc</t>
  </si>
  <si>
    <t>rss_feed_reader</t>
  </si>
  <si>
    <t>imdeec</t>
  </si>
  <si>
    <t>ayuncordoba_es</t>
  </si>
  <si>
    <t>telefonica</t>
  </si>
  <si>
    <t>empleojunta</t>
  </si>
  <si>
    <t>redpuntoes</t>
  </si>
  <si>
    <t>r4ranjita</t>
  </si>
  <si>
    <t>biancaghose</t>
  </si>
  <si>
    <t>ajitpaifcc</t>
  </si>
  <si>
    <t>wsj</t>
  </si>
  <si>
    <t>websummit</t>
  </si>
  <si>
    <t>ces</t>
  </si>
  <si>
    <t>embedded_comp</t>
  </si>
  <si>
    <t>oklocated</t>
  </si>
  <si>
    <t>pjross01</t>
  </si>
  <si>
    <t>mwcapital</t>
  </si>
  <si>
    <t>ngpcapital</t>
  </si>
  <si>
    <t>paulasel</t>
  </si>
  <si>
    <t>Mentions</t>
  </si>
  <si>
    <t>Replies to</t>
  </si>
  <si>
    <t>¡Estamos muy orgullosos de nuestras #startups! _xD83D__xDE09_ @OKLocated, de #ElPatio, representará a España en el Mobile World Congress Americas 2018 #MWCA18.
Enhorabuena, equipo _xD83D__xDC4F__xD83C__xDFFB_ #SomosAOF #CordobaEsp cc @EmpleoJunta @Telefonica @ayuncordoba_es @imdeec 
 https://t.co/xOIgG91ASa</t>
  </si>
  <si>
    <t>29 empresas españolas participarán en la segunda edición del #4YearsFromNow @4YFN del GSMA Mobile World Congress Americas #MWCA18 @MWCapital  @redpuntoes  https://t.co/wKC1Fv8wJq</t>
  </si>
  <si>
    <t>The future is me'. Indeed each of you! These women are leading our presence at the Mobile World Congress Americas 2018, in Los Angeles. Thank you for of your commitment, curiosity &amp;amp; leadership. 
#BetterTogether. @BiancaGhose, @R4Ranjita, Alexis Sleet. #MWCA18 https://t.co/uEXTeputVq</t>
  </si>
  <si>
    <t>A number of key #IoT trends stood out at Mobile World Congress Americas, from #SmartCities to #ConnectedRetail to #IIoT. https://t.co/w5my8xe7ss #MWCA #EnterpriseIoT</t>
  </si>
  <si>
    <t>RT @iotagenda: A number of key #IoT trends stood out at Mobile World Congress Americas, from #SmartCities to #ConnectedRetail to #IIoT. httâ€¦</t>
  </si>
  <si>
    <t>RT @zoginstor: You can see all of IBM Storage's award-winning all flash arrays, modern data protection, VersaStack, and software defined st…</t>
  </si>
  <si>
    <t>You can see all of IBM Storage's award-winning all flash arrays, modern data protection, VersaStack, and software d… https://t.co/PxBlpN952o</t>
  </si>
  <si>
    <t>RT @iot_nxt: Checking in from the Mobile World Congress again, and we're in good company. Our Chief of Sales Strauss and COO of the America…</t>
  </si>
  <si>
    <t>RT @NETPRonline: Encuentro de la Presidenta del @NETPRonline Sandra Torres López y el Chairman de la FCC  @AjitPaiFCC en el Mobile World Co…</t>
  </si>
  <si>
    <t>RT @notiseis360pr: [INFRAESTRUCTURA] Cisco Systems anunció hoy en el Mobile World Congress 2019 que Puerto Rico figura entre las tres juris…</t>
  </si>
  <si>
    <t>Encuentro de la Presidenta del @NETPRonline Sandra Torres López y el Chairman de la FCC  @AjitPaiFCC en el Mobile World Congress 2019 en Barcelona donde participa como parte del panel de mercados de telecomunicaciones de las Américas. #UnEquipo #HoyConstruimos https://t.co/uehzlxi5qx</t>
  </si>
  <si>
    <t>[INFRAESTRUCTURA] Cisco Systems anunció hoy en el Mobile World Congress 2019 que Puerto Rico figura entre las tres jurisdicciones seleccionadas en Las Américas para adelantar proyectos de transformación y aceleración tecnológica en Telecomunicaciones. https://t.co/rjPtYnoVeo</t>
  </si>
  <si>
    <t>Checking in from the Mobile World Congress again, and we're in good company. Our Chief of Sales Strauss and COO of… https://t.co/nPLU3AIkXL</t>
  </si>
  <si>
    <t>@WSJ On September 10, 2018, at the "Mobile World Congress Americas", AT&amp;amp;T announced that it has selected Ericsson a… https://t.co/GthndgWRjd</t>
  </si>
  <si>
    <t>@WSJ On September 10, 2018, at the "Mobile World Congress Americas", AT&amp;amp;T announced that it has selected Ericsson a… https://t.co/txHLLszvoh</t>
  </si>
  <si>
    <t>RT @YorkLink: #DidYouKnow you can find all our videos including the #YorkRegion tech spotlights, interviews from @CES, @WebSummit &amp;amp; Mobile…</t>
  </si>
  <si>
    <t>#DidYouKnow you can find all our videos including the #YorkRegion tech spotlights, interviews from @CES, @WebSummit &amp;amp; Mobile World Congress Americas, our tour of @YSpaceYU, &amp;amp; more over on #YouTube. Subscribe to get notified when we post new videos! #YRtech https://t.co/2ufx62GElf https://t.co/N2HfrYvre5</t>
  </si>
  <si>
    <t>Kerlink Unveils WirnetTM iBTS 64 Highway at Mobile World Congress Americas https://t.co/KAMHHWTCwV via @embedded_comp</t>
  </si>
  <si>
    <t>RT @OpenFuture_And: ¡Estamos muy orgullosos de nuestras #startups! _xD83D__xDE09_ @OKLocated, de #ElPatio, representará a España en el Mobile World Cong…</t>
  </si>
  <si>
    <t>Join us after the first day of Mobile World Congress Americas for a fun night of networking, tacos, drinks, and a t… https://t.co/HII6PeyE6X</t>
  </si>
  <si>
    <t>RT @rcrwirelessnews: Join us after the first day of Mobile World Congress Americas for a fun night of networking, tacos, drinks, and a thou…</t>
  </si>
  <si>
    <t>Verizon will be live at #MWCA18 next week. Check out our presence, including scheduled panels on topics like 5G and the Fourth Industrial Revolution. https://t.co/3bPPPjFMlr https://t.co/zDl2iijpzJ</t>
  </si>
  <si>
    <t>RT @VerizonNews: Verizon will be live at #MWCA18 next week. Check out our presence, including scheduled panels on topics like 5G and the Fo…</t>
  </si>
  <si>
    <t>"We want to be the model city for autonomous movement in the world." LADOT General Manager currently speaking live at Mobile World Congress Americas @GSMA #MWCA18 https://t.co/LabP7M5e4X</t>
  </si>
  <si>
    <t>RT @LADOTofficial: "We want to be the model city for autonomous movement in the world." LADOT General Manager currently speaking live at Mo…</t>
  </si>
  <si>
    <t>Kespry VP of Marketing @pjross01 speaks today at Mobile World Congress Americas in LA at 4:15pm as part of the "The Future of Work With and Around Autonomous Systems" panel. He'll be exploring how AI and ML are impacting businesses and employees. https://t.co/WgJ4zW3w4z #MWCA18 https://t.co/Nsjon8t5R8</t>
  </si>
  <si>
    <t>RT @kespry: Kespry VP of Marketing @pjross01 speaks today at Mobile World Congress Americas in LA at 4:15pm as part of the "The Future of W…</t>
  </si>
  <si>
    <t>We are getting ready for our second #MWCA18 mobile world Congress Americas, this time in LA.
It will be an amazing show at the center of the media and entertainment industry.
Key note stage looks awesome
Can't wait!!!! https://t.co/p57Q7v9Bxv</t>
  </si>
  <si>
    <t>RT @MatsGranryd: We are getting ready for our second #MWCA18 mobile world Congress Americas, this time in LA.
It will be an amazing show at…</t>
  </si>
  <si>
    <t>RT @EspanaGlobal: 29 empresas españolas participarán en la segunda edición del #4YearsFromNow @4YFN del GSMA Mobile World Congress Americas…</t>
  </si>
  <si>
    <t>16 Catalan companies are showing their technology at the Mobile World Congress Americas in Los Angeles with @MWCapital. Meet them!
#MWCA18 #4YFNA18 #MWCapitalArea 
_xD83D__xDC47__xD83C__xDFFC__xD83D__xDC47__xD83C__xDFFC_
https://t.co/dPcAiWB4q7 https://t.co/4pGOl38UNQ</t>
  </si>
  <si>
    <t>RT @catalonia_TI: 16 Catalan companies are showing their technology at the Mobile World Congress Americas in Los Angeles with @MWCapital. M…</t>
  </si>
  <si>
    <t>#TBT to Mobile World Congress Americas last year when we said 5G was coming. This year, we’ve got our 5G tech truck at #MWCA18 actually showing off some of what this technology can do! #WeWontStop https://t.co/l0f7gG3UA0</t>
  </si>
  <si>
    <t>RT @NevilleRay: #TBT to Mobile World Congress Americas last year when we said 5G was coming. This year, we’ve got our 5G tech truck at #MWC…</t>
  </si>
  <si>
    <t>RT @Wipro: 'The future is me'. Indeed each of you! These women are leading our presence at the Mobile World Congress Americas 2018, in Los…</t>
  </si>
  <si>
    <t>.@PaulAsel from @ngpcapital will be speaking at Autonomous Vehicles Conference tomorrow about the exciting opportunities on the field! #MWCA18 https://t.co/TW8zyqGqKK https://t.co/1XCzbHrLEL</t>
  </si>
  <si>
    <t>RT @nokianetworks: .@PaulAsel from @ngpcapital will be speaking at Autonomous Vehicles Conference tomorrow about the exciting opportunities…</t>
  </si>
  <si>
    <t>Good morning LA! Catch our demos at #MWCA18 and see how we can help you accelerate innovation, simplify #5G deployment and deliver more business value: https://t.co/TW8zyqGqKK https://t.co/sMZkimsURv</t>
  </si>
  <si>
    <t>RT @nokianetworks: Good morning LA! Catch our demos at #MWCA18 and see how we can help you accelerate innovation, simplify #5G deployment a…</t>
  </si>
  <si>
    <t>GSMA Celebrates Successful 2018 “Mobile World Congress Americas, In Partnership With CTIA” In Los Angeles https://t.co/ysA9l12ysO https://t.co/XzDUB85Dj9</t>
  </si>
  <si>
    <t>LIVE NOW: join the livestream and watch our CEO Rajeev Suri's keynote at #MWCA18 about how we are shaping #5G and the future of #technology to transform human experiences: https://t.co/IQvlrWnYxo @GSMA #5G #innovation https://t.co/vmjtOvmuxW</t>
  </si>
  <si>
    <t>Suri: '#5G is not just about doing the same things, faster. It is about doing entirely new things. Creating new value. Whoever you are, wherever you live.' #MWCA18 @GSMA watch live: https://t.co/IQvlrWnYxo https://t.co/CS3hTFOOSB</t>
  </si>
  <si>
    <t>RT @GSMA: GSMA Celebrates Successful 2018 “Mobile World Congress Americas, In Partnership With CTIA” In Los Angeles https://t.co/ysA9l12ysO…</t>
  </si>
  <si>
    <t>At Mobile World Congress Americas this week? 2 chances to hear from DARPA's Paul Tilghman, PM for Spectrum Collaboration Challenge: Wed. 3:15-4:00 PM &amp;amp; Thurs. 3:15-3:30. SC2 applies collaborative machine learning to overcome scarcity in RF spectrum https://t.co/77KbIsDANp #MWCA18 https://t.co/0lSu0L6MzS</t>
  </si>
  <si>
    <t>Congrats to all teams that competed in Spectrum Collaboration Challenge Preliminary Event 2! Six teams each received $750,000 prize, but all 15 teams may compete for grand prize of $2M during SC2 finale at Mobile World Congress Americas, Los Angeles. https://t.co/Bv0OYq7Q09</t>
  </si>
  <si>
    <t>RT @DARPA: At Mobile World Congress Americas this week? 2 chances to hear from DARPA's Paul Tilghman, PM for Spectrum Collaboration Challen…</t>
  </si>
  <si>
    <t>RT @DARPA: Congrats to all teams that competed in Spectrum Collaboration Challenge Preliminary Event 2! Six teams each received $750,000 pr…</t>
  </si>
  <si>
    <t>RT @nokia: Don't miss our CEO Rajeev Suri's keynote: 'What is time worth' at #MWCA18 #5G https://t.co/SYAL6ZGz0T https://t.co/ILqXIUIsso</t>
  </si>
  <si>
    <t>RT @nokia: Join us at #MWCA18 and discover how we are shaping #5G and the future of technology to transform human experiences. https://t.co…</t>
  </si>
  <si>
    <t>RT @nokia: LIVE NOW: join the livestream and watch our CEO Rajeev Suri's keynote at #MWCA18 about how we are shaping #5G and the future of…</t>
  </si>
  <si>
    <t>RT @nokia: Suri: '#5G is not just about doing the same things, faster. It is about doing entirely new things. Creating new value. Whoever y…</t>
  </si>
  <si>
    <t>TechRepublic: At Mobile World Congress Americas, a panel of artificial intelligence experts discussed the opportuni… https://t.co/QBzr2SZ4uz</t>
  </si>
  <si>
    <t>At Mobile World Congress Americas, a panel of artificial intelligence experts discussed the opportunities and chall… https://t.co/waTh4zoAg0</t>
  </si>
  <si>
    <t>At Mobile World Congress Americas, a panel of artificial intelligence experts discussed the opportunities and challenges the technology presents for businesses, and how to get started. https://t.co/ltEMv7Xyo8 https://t.co/VjU0kbYZlA</t>
  </si>
  <si>
    <t>Don't miss our CEO Rajeev Suri's keynote: 'What is time worth' at #MWCA18 #5G https://t.co/SYAL6ZGz0T https://t.co/ILqXIUIsso</t>
  </si>
  <si>
    <t>Join us at #MWCA18 and discover how we are shaping #5G and the future of technology to transform human experiences. https://t.co/9dxPv0cMOp  #5GinAction #IoT #AI https://t.co/4oKMt8OmAa</t>
  </si>
  <si>
    <t>Our CEO Rajeev Suri met with Dr. Hwang, Chang-Gyu, Chairman at Korea Telecom at #MWCA18 and shared a discussion amongst the crowd. https://t.co/9dxPuZVbpP https://t.co/lCAM3u8H4Q</t>
  </si>
  <si>
    <t>RT @nokia: Our CEO Rajeev Suri met with Dr. Hwang, Chang-Gyu, Chairman at Korea Telecom at #MWCA18 and shared a discussion amongst the crowâ€¦</t>
  </si>
  <si>
    <t>Ars Millimeter-wave 5G isn’t for widespread coverage, Verizon admits https://t.co/qdjTZZYHI0 
Enlarge / A Verizon… https://t.co/rnxPnee9nE</t>
  </si>
  <si>
    <t>https://andalucia.openfuture.org/blog/noticias-el-patio-cordoba/ok-located-mobile-world-congress-americas-2018/#main</t>
  </si>
  <si>
    <t>http://www.red.es/redes/es/actualidad/magazin-en-red/mwcapital-conecta-ecosistemas-con-una-delegaci%C3%B3n-en-gsma-mobile-world</t>
  </si>
  <si>
    <t>https://internetofthingsagenda.techtarget.com/blog/IoT-Agenda/IoT-use-cases-dominate-Mobile-World-Congress-Americas?utm_campaign=iotagenda&amp;utm_content=1549057548&amp;utm_medium=social&amp;utm_source=twitter</t>
  </si>
  <si>
    <t>https://twitter.com/i/web/status/1096915353345519616</t>
  </si>
  <si>
    <t>https://www.wipr.pr/cisco-systems-anuncia-inversion-de-130-millones-para-la-transformacion-digital-de-puerto-rico/</t>
  </si>
  <si>
    <t>https://twitter.com/i/web/status/1100281833638514688</t>
  </si>
  <si>
    <t>https://twitter.com/i/web/status/1099245664922423297</t>
  </si>
  <si>
    <t>https://twitter.com/i/web/status/1100993398151020544</t>
  </si>
  <si>
    <t>https://www.youtube.com/channel/UC-CnZSj1AkotjlkzwGnFvew</t>
  </si>
  <si>
    <t>http://embedded-computing.com/news/kerlink-world-congress-americas/?utm_source=dlvr.it&amp;utm_medium=twitter</t>
  </si>
  <si>
    <t>https://twitter.com/i/web/status/1037089332182573056</t>
  </si>
  <si>
    <t>https://www.verizon.com/about/news/2018-mobile-world-congress-americas</t>
  </si>
  <si>
    <t>https://www.youtube.com/watch?v=v2ga51NP1_A</t>
  </si>
  <si>
    <t>https://www.mwcamericas.com/conference-programs/agenda/the-future-of-work-with-and-around-autonomous-systems/?platform=hootsuite</t>
  </si>
  <si>
    <t>http://catalonia.com/export/sites/catalonia/.content/documents/MWC-Americas18-DEF2.pdf?utm_source=twitterg&amp;utm_medium=xxss&amp;utm_campaign=xxss</t>
  </si>
  <si>
    <t>https://www.nokia.com/en_int/about-nokia/news-events/events-calendar/mobile-world-congress-americas-2018?did=d000000000x3&amp;utm_campaign=turn_up&amp;utm_source=twitter&amp;utm_medium=organic&amp;utm_content=mwca-2018-posts</t>
  </si>
  <si>
    <t>http://r.socialstudio.radian6.com/1e182d22-93d4-443b-ba83-dd6cd44341de</t>
  </si>
  <si>
    <t>https://spectrumcollaborationchallenge.com/program-manager-paul-tilghman-to-speak-at-mobile-world-congress-americas-2018/</t>
  </si>
  <si>
    <t>https://spectrum.ieee.org/tech-talk/telecom/wireless/darpas-spectrum-collaboration-challenge-subjects-ais-to-a-gauntlet-of-broadcasting-scenarios-and-they-succeed</t>
  </si>
  <si>
    <t>https://www.nokia.com/en_int/about-nokia/news-events/events-calendar/mobile-world-congress-americas-2018?did=d000000000x3&amp;utm_campaign=turn_up&amp;utm_source=twitter&amp;utm_medium=organic&amp;utm_content=mwca</t>
  </si>
  <si>
    <t>https://twitter.com/i/web/status/1109712345360670720</t>
  </si>
  <si>
    <t>https://twitter.com/i/web/status/1109637313817120769</t>
  </si>
  <si>
    <t>http://www.techrepublic.com/article/6-tips-for-integrating-ai-into-your-business/?ftag=COS-05-10aaa0g&amp;utm_campaign=trueAnthem:+Trending+Content&amp;utm_content=5ca0d73b3ed3f00001725197&amp;utm_medium=trueAnthem&amp;utm_source=twitter</t>
  </si>
  <si>
    <t>https://arstechnica.com/?p=1495037 https://twitter.com/i/web/status/1120815149814886407</t>
  </si>
  <si>
    <t>openfuture.org</t>
  </si>
  <si>
    <t>red.es</t>
  </si>
  <si>
    <t>techtarget.com</t>
  </si>
  <si>
    <t>twitter.com</t>
  </si>
  <si>
    <t>wipr.pr</t>
  </si>
  <si>
    <t>youtube.com</t>
  </si>
  <si>
    <t>embedded-computing.com</t>
  </si>
  <si>
    <t>verizon.com</t>
  </si>
  <si>
    <t>mwcamericas.com</t>
  </si>
  <si>
    <t>catalonia.com</t>
  </si>
  <si>
    <t>nokia.com</t>
  </si>
  <si>
    <t>radian6.com</t>
  </si>
  <si>
    <t>spectrumcollaborationchallenge.com</t>
  </si>
  <si>
    <t>ieee.org</t>
  </si>
  <si>
    <t>techrepublic.com</t>
  </si>
  <si>
    <t>arstechnica.com twitter.com</t>
  </si>
  <si>
    <t>startups elpatio mwca18 somosaof cordobaesp</t>
  </si>
  <si>
    <t>4yearsfromnow mwca18</t>
  </si>
  <si>
    <t>bettertogether mwca18</t>
  </si>
  <si>
    <t>iot smartcities connectedretail iiot mwca enterpriseiot</t>
  </si>
  <si>
    <t>iot smartcities connectedretail iiot</t>
  </si>
  <si>
    <t>unequipo hoyconstruimos</t>
  </si>
  <si>
    <t>didyouknow yorkregion</t>
  </si>
  <si>
    <t>didyouknow yorkregion youtube yrtech</t>
  </si>
  <si>
    <t>startups elpatio</t>
  </si>
  <si>
    <t>mwca18</t>
  </si>
  <si>
    <t>4yearsfromnow</t>
  </si>
  <si>
    <t>mwca18 4yfna18 mwcapitalarea</t>
  </si>
  <si>
    <t>tbt mwca18 wewontstop</t>
  </si>
  <si>
    <t>tbt</t>
  </si>
  <si>
    <t>mwca18 5g</t>
  </si>
  <si>
    <t>mwca18 5g technology 5g innovation</t>
  </si>
  <si>
    <t>5g mwca18</t>
  </si>
  <si>
    <t>5g</t>
  </si>
  <si>
    <t>mwca18 5g 5ginaction iot ai</t>
  </si>
  <si>
    <t>https://pbs.twimg.com/media/DnFoef4XoAEpJnT.jpg</t>
  </si>
  <si>
    <t>https://pbs.twimg.com/media/D0WNWvrWwAEFkED.jpg</t>
  </si>
  <si>
    <t>https://pbs.twimg.com/media/D07IM09XQAAk8aq.jpg</t>
  </si>
  <si>
    <t>https://pbs.twimg.com/tweet_video_thumb/Dmfu1IlWwAAdXws.jpg</t>
  </si>
  <si>
    <t>https://pbs.twimg.com/media/Dm_hHi5WsAEwPzo.jpg</t>
  </si>
  <si>
    <t>https://pbs.twimg.com/media/DmySe33XsAEN0SL.jpg</t>
  </si>
  <si>
    <t>https://pbs.twimg.com/media/Dm9WEhWWwAAliHe.jpg</t>
  </si>
  <si>
    <t>https://pbs.twimg.com/media/DnBdgzSVAAA34KP.jpg</t>
  </si>
  <si>
    <t>https://pbs.twimg.com/media/Dm-vA4uWwAAUbtQ.jpg</t>
  </si>
  <si>
    <t>https://pbs.twimg.com/ext_tw_video_thumb/1040253067072077824/pu/img/K_Tz_BAYzWoyZcOU.jpg</t>
  </si>
  <si>
    <t>https://pbs.twimg.com/media/DnTgeYlWwAYrXn-.jpg</t>
  </si>
  <si>
    <t>https://pbs.twimg.com/media/Dm_PTSnXoAAZ2Kx.jpg</t>
  </si>
  <si>
    <t>https://pbs.twimg.com/media/Dm_Qv1vXgAEYp5t.jpg</t>
  </si>
  <si>
    <t>https://pbs.twimg.com/media/Dm2YaV3W4AIM_s-.jpg</t>
  </si>
  <si>
    <t>https://pbs.twimg.com/ext_tw_video_thumb/1037285339927326721/pu/img/zivyaQv9JTPonUrk.jpg</t>
  </si>
  <si>
    <t>https://pbs.twimg.com/media/D2_u9SCX0AAfS2z.jpg</t>
  </si>
  <si>
    <t>https://pbs.twimg.com/media/DmVO1gHUUAANQY1.jpg</t>
  </si>
  <si>
    <t>https://pbs.twimg.com/media/DnFAuTiXgAAMjE2.jpg</t>
  </si>
  <si>
    <t>http://pbs.twimg.com/profile_images/481079009560653824/LAJUx2Ya_normal.jpeg</t>
  </si>
  <si>
    <t>http://pbs.twimg.com/profile_images/1079873159107629056/ujtd-7RL_normal.jpg</t>
  </si>
  <si>
    <t>http://pbs.twimg.com/profile_images/676876225663492096/HgBolQ9p_normal.png</t>
  </si>
  <si>
    <t>http://pbs.twimg.com/profile_images/1020281627275157505/NzLxTVJ5_normal.jpg</t>
  </si>
  <si>
    <t>http://pbs.twimg.com/profile_images/565965058673360896/ZezKMnDJ_normal.jpeg</t>
  </si>
  <si>
    <t>http://pbs.twimg.com/profile_images/1066129888816488451/upQ61_TN_normal.jpg</t>
  </si>
  <si>
    <t>http://pbs.twimg.com/profile_images/768561409806393344/xVevR4iu_normal.jpg</t>
  </si>
  <si>
    <t>http://pbs.twimg.com/profile_images/1038510309001048064/U_45fPnr_normal.jpg</t>
  </si>
  <si>
    <t>http://abs.twimg.com/sticky/default_profile_images/default_profile_normal.png</t>
  </si>
  <si>
    <t>http://pbs.twimg.com/profile_images/1065963217380245505/kaVax2-Y_normal.jpg</t>
  </si>
  <si>
    <t>http://pbs.twimg.com/profile_images/1000027315512881152/w3PZ2tHB_normal.jpg</t>
  </si>
  <si>
    <t>http://pbs.twimg.com/profile_images/1050397062678736897/MdiQe9I3_normal.jpg</t>
  </si>
  <si>
    <t>http://pbs.twimg.com/profile_images/715339507147649024/pIOBj42j_normal.jpg</t>
  </si>
  <si>
    <t>http://pbs.twimg.com/profile_images/1106136186958082053/IL3SsoKm_normal.png</t>
  </si>
  <si>
    <t>http://pbs.twimg.com/profile_images/1062342412499066880/0lUgCNwb_normal.jpg</t>
  </si>
  <si>
    <t>http://pbs.twimg.com/profile_images/1076160600537993216/hk76yqUL_normal.jpg</t>
  </si>
  <si>
    <t>http://pbs.twimg.com/profile_images/982032205127081985/bblamXpC_normal.jpg</t>
  </si>
  <si>
    <t>http://pbs.twimg.com/profile_images/1024076051889238018/BIXF3nIw_normal.jpg</t>
  </si>
  <si>
    <t>http://pbs.twimg.com/profile_images/1030440676066902016/3-SAfkgq_normal.jpg</t>
  </si>
  <si>
    <t>http://pbs.twimg.com/profile_images/573543312763682816/JLsBi0BS_normal.jpeg</t>
  </si>
  <si>
    <t>http://pbs.twimg.com/profile_images/593155500180639746/W3oBC4Nf_normal.png</t>
  </si>
  <si>
    <t>http://pbs.twimg.com/profile_images/460894066637430785/vlCM3coW_normal.jpeg</t>
  </si>
  <si>
    <t>http://pbs.twimg.com/profile_images/1086025795888283649/SOtvMLFN_normal.jpg</t>
  </si>
  <si>
    <t>http://pbs.twimg.com/profile_images/1011252505064493056/8P-2AhX__normal.jpg</t>
  </si>
  <si>
    <t>http://pbs.twimg.com/profile_images/522984348/Scoundrel_09-2_normal.jpg</t>
  </si>
  <si>
    <t>http://pbs.twimg.com/profile_images/842067018358624256/eHpTR1g8_normal.jpg</t>
  </si>
  <si>
    <t>http://pbs.twimg.com/profile_images/1115709371340738570/v8KdPUJC_normal.jpg</t>
  </si>
  <si>
    <t>http://pbs.twimg.com/profile_images/3384826748/794c98b6b045fca3693aa02a03bcaa5e_normal.jpeg</t>
  </si>
  <si>
    <t>https://twitter.com/#!/openfuture_and/status/1036578316256468993</t>
  </si>
  <si>
    <t>https://twitter.com/#!/espanaglobal/status/1039449747499757569</t>
  </si>
  <si>
    <t>https://twitter.com/#!/wipro/status/1040727914315173894</t>
  </si>
  <si>
    <t>https://twitter.com/#!/iotagenda/status/1092501543843176449</t>
  </si>
  <si>
    <t>https://twitter.com/#!/yourtechcompany/status/1092501707991515139</t>
  </si>
  <si>
    <t>https://twitter.com/#!/bobby_gratz/status/1096942444778790914</t>
  </si>
  <si>
    <t>https://twitter.com/#!/zoginstor/status/1096915353345519616</t>
  </si>
  <si>
    <t>https://twitter.com/#!/zoginstor/status/1096937979333959680</t>
  </si>
  <si>
    <t>https://twitter.com/#!/wohlforddr/status/1097143989793366017</t>
  </si>
  <si>
    <t>https://twitter.com/#!/andrestrauss1/status/1100327241471479808</t>
  </si>
  <si>
    <t>https://twitter.com/#!/juanram79897900/status/1100462105277419521</t>
  </si>
  <si>
    <t>https://twitter.com/#!/mrluisramos/status/1100511312331845635</t>
  </si>
  <si>
    <t>https://twitter.com/#!/netpronline/status/1100441113016631296</t>
  </si>
  <si>
    <t>https://twitter.com/#!/codecom3/status/1100524840572932097</t>
  </si>
  <si>
    <t>https://twitter.com/#!/notiseis360pr/status/1100501039755730944</t>
  </si>
  <si>
    <t>https://twitter.com/#!/ortizjohanna75/status/1100553131379826688</t>
  </si>
  <si>
    <t>https://twitter.com/#!/iot_nxt/status/1100281833638514688</t>
  </si>
  <si>
    <t>https://twitter.com/#!/dwv13/status/1100793694511394821</t>
  </si>
  <si>
    <t>https://twitter.com/#!/treda10/status/1099245664922423297</t>
  </si>
  <si>
    <t>https://twitter.com/#!/treda10/status/1100993398151020544</t>
  </si>
  <si>
    <t>https://twitter.com/#!/deepstratwealth/status/1103039973492703232</t>
  </si>
  <si>
    <t>https://twitter.com/#!/yorklink/status/1103039423107735553</t>
  </si>
  <si>
    <t>https://twitter.com/#!/yspaceyu/status/1103046342685982728</t>
  </si>
  <si>
    <t>https://twitter.com/#!/eekfarms/status/1103063370725437440</t>
  </si>
  <si>
    <t>https://twitter.com/#!/thetinastream/status/1103301923028041728</t>
  </si>
  <si>
    <t>https://twitter.com/#!/marcusbwebster/status/1103338096370757632</t>
  </si>
  <si>
    <t>https://twitter.com/#!/americasdc/status/1106536161072295936</t>
  </si>
  <si>
    <t>https://twitter.com/#!/rcrwirelessnews/status/1037089332182573056</t>
  </si>
  <si>
    <t>https://twitter.com/#!/americasdc/status/1106536195574648834</t>
  </si>
  <si>
    <t>https://twitter.com/#!/verizonnews/status/1038062666588336128</t>
  </si>
  <si>
    <t>https://twitter.com/#!/americasdc/status/1106536911001346048</t>
  </si>
  <si>
    <t>https://twitter.com/#!/ladotofficial/status/1040293405916487681</t>
  </si>
  <si>
    <t>https://twitter.com/#!/americasdc/status/1106538458661773325</t>
  </si>
  <si>
    <t>https://twitter.com/#!/kespry/status/1040297560471207937</t>
  </si>
  <si>
    <t>https://twitter.com/#!/americasdc/status/1106539035248463872</t>
  </si>
  <si>
    <t>https://twitter.com/#!/matsgranryd/status/1039366732127854592</t>
  </si>
  <si>
    <t>https://twitter.com/#!/americasdc/status/1106539072170979328</t>
  </si>
  <si>
    <t>https://twitter.com/#!/americasdc/status/1106539125648302080</t>
  </si>
  <si>
    <t>https://twitter.com/#!/catalonia_ti/status/1040144726312267777</t>
  </si>
  <si>
    <t>https://twitter.com/#!/americasdc/status/1106539189380763649</t>
  </si>
  <si>
    <t>https://twitter.com/#!/nevilleray/status/1040434413392162817</t>
  </si>
  <si>
    <t>https://twitter.com/#!/americasdc/status/1106539444600033281</t>
  </si>
  <si>
    <t>https://twitter.com/#!/americasdc/status/1106540694527721480</t>
  </si>
  <si>
    <t>https://twitter.com/#!/nokianetworks/status/1040242471513595904</t>
  </si>
  <si>
    <t>https://twitter.com/#!/americasdc/status/1106541226961092609</t>
  </si>
  <si>
    <t>https://twitter.com/#!/nokianetworks/status/1040253899335184384</t>
  </si>
  <si>
    <t>https://twitter.com/#!/americasdc/status/1106541247085334528</t>
  </si>
  <si>
    <t>https://twitter.com/#!/gsma/status/1041704240765394944</t>
  </si>
  <si>
    <t>https://twitter.com/#!/nokia/status/1040277970949160960</t>
  </si>
  <si>
    <t>https://twitter.com/#!/nokia/status/1040279561127292933</t>
  </si>
  <si>
    <t>https://twitter.com/#!/americasdc/status/1106542571109658630</t>
  </si>
  <si>
    <t>https://twitter.com/#!/darpa/status/1039654669419798528</t>
  </si>
  <si>
    <t>https://twitter.com/#!/darpa/status/1075108883088228352</t>
  </si>
  <si>
    <t>https://twitter.com/#!/americasdc/status/1106537420491771904</t>
  </si>
  <si>
    <t>https://twitter.com/#!/americasdc/status/1106543632415363072</t>
  </si>
  <si>
    <t>https://twitter.com/#!/americasdc/status/1106536401611431938</t>
  </si>
  <si>
    <t>https://twitter.com/#!/americasdc/status/1106536444347195393</t>
  </si>
  <si>
    <t>https://twitter.com/#!/americasdc/status/1106541327074893824</t>
  </si>
  <si>
    <t>https://twitter.com/#!/americasdc/status/1106541363015884800</t>
  </si>
  <si>
    <t>https://twitter.com/#!/scoundrel666/status/1109712345360670720</t>
  </si>
  <si>
    <t>https://twitter.com/#!/techrepublic/status/1109637313817120769</t>
  </si>
  <si>
    <t>https://twitter.com/#!/techrepublic/status/1112370370613596160</t>
  </si>
  <si>
    <t>https://twitter.com/#!/nokia/status/1037286709505998849</t>
  </si>
  <si>
    <t>https://twitter.com/#!/nokia/status/1037321972332539905</t>
  </si>
  <si>
    <t>https://twitter.com/#!/nokia/status/1040684155271438337</t>
  </si>
  <si>
    <t>https://twitter.com/#!/urwosc/status/1112541293446684673</t>
  </si>
  <si>
    <t>https://twitter.com/#!/rss_feed_reader/status/1120815149814886407</t>
  </si>
  <si>
    <t>1036578316256468993</t>
  </si>
  <si>
    <t>1039449747499757569</t>
  </si>
  <si>
    <t>1040727914315173894</t>
  </si>
  <si>
    <t>1092501543843176449</t>
  </si>
  <si>
    <t>1092501707991515139</t>
  </si>
  <si>
    <t>1096942444778790914</t>
  </si>
  <si>
    <t>1096915353345519616</t>
  </si>
  <si>
    <t>1096937979333959680</t>
  </si>
  <si>
    <t>1097143989793366017</t>
  </si>
  <si>
    <t>1100327241471479808</t>
  </si>
  <si>
    <t>1100462105277419521</t>
  </si>
  <si>
    <t>1100511312331845635</t>
  </si>
  <si>
    <t>1100441113016631296</t>
  </si>
  <si>
    <t>1100524840572932097</t>
  </si>
  <si>
    <t>1100501039755730944</t>
  </si>
  <si>
    <t>1100553131379826688</t>
  </si>
  <si>
    <t>1100281833638514688</t>
  </si>
  <si>
    <t>1100793694511394821</t>
  </si>
  <si>
    <t>1099245664922423297</t>
  </si>
  <si>
    <t>1100993398151020544</t>
  </si>
  <si>
    <t>1103039973492703232</t>
  </si>
  <si>
    <t>1103039423107735553</t>
  </si>
  <si>
    <t>1103046342685982728</t>
  </si>
  <si>
    <t>1103063370725437440</t>
  </si>
  <si>
    <t>1103301923028041728</t>
  </si>
  <si>
    <t>1103338096370757632</t>
  </si>
  <si>
    <t>1106536161072295936</t>
  </si>
  <si>
    <t>1037089332182573056</t>
  </si>
  <si>
    <t>1106536195574648834</t>
  </si>
  <si>
    <t>1038062666588336128</t>
  </si>
  <si>
    <t>1106536911001346048</t>
  </si>
  <si>
    <t>1040293405916487681</t>
  </si>
  <si>
    <t>1106538458661773325</t>
  </si>
  <si>
    <t>1040297560471207937</t>
  </si>
  <si>
    <t>1106539035248463872</t>
  </si>
  <si>
    <t>1039366732127854592</t>
  </si>
  <si>
    <t>1106539072170979328</t>
  </si>
  <si>
    <t>1106539125648302080</t>
  </si>
  <si>
    <t>1040144726312267777</t>
  </si>
  <si>
    <t>1106539189380763649</t>
  </si>
  <si>
    <t>1040434413392162817</t>
  </si>
  <si>
    <t>1106539444600033281</t>
  </si>
  <si>
    <t>1106540694527721480</t>
  </si>
  <si>
    <t>1040242471513595904</t>
  </si>
  <si>
    <t>1106541226961092609</t>
  </si>
  <si>
    <t>1040253899335184384</t>
  </si>
  <si>
    <t>1106541247085334528</t>
  </si>
  <si>
    <t>1041704240765394944</t>
  </si>
  <si>
    <t>1040277970949160960</t>
  </si>
  <si>
    <t>1040279561127292933</t>
  </si>
  <si>
    <t>1106542571109658630</t>
  </si>
  <si>
    <t>1039654669419798528</t>
  </si>
  <si>
    <t>1075108883088228352</t>
  </si>
  <si>
    <t>1106537420491771904</t>
  </si>
  <si>
    <t>1106543632415363072</t>
  </si>
  <si>
    <t>1106536401611431938</t>
  </si>
  <si>
    <t>1106536444347195393</t>
  </si>
  <si>
    <t>1106541327074893824</t>
  </si>
  <si>
    <t>1106541363015884800</t>
  </si>
  <si>
    <t>1109712345360670720</t>
  </si>
  <si>
    <t>1109637313817120769</t>
  </si>
  <si>
    <t>1112370370613596160</t>
  </si>
  <si>
    <t>1037286709505998849</t>
  </si>
  <si>
    <t>1037321972332539905</t>
  </si>
  <si>
    <t>1040684155271438337</t>
  </si>
  <si>
    <t>1112541293446684673</t>
  </si>
  <si>
    <t>1120815149814886407</t>
  </si>
  <si>
    <t>1098900243377209352</t>
  </si>
  <si>
    <t>1100957540567998464</t>
  </si>
  <si>
    <t/>
  </si>
  <si>
    <t>3108351</t>
  </si>
  <si>
    <t>es</t>
  </si>
  <si>
    <t>en</t>
  </si>
  <si>
    <t>1096858711463587841</t>
  </si>
  <si>
    <t>Hootsuite Inc.</t>
  </si>
  <si>
    <t>Twitter for iPhone</t>
  </si>
  <si>
    <t>Sprout Social</t>
  </si>
  <si>
    <t>YourTechCompany</t>
  </si>
  <si>
    <t>Twitter for BlackBerry</t>
  </si>
  <si>
    <t>Twitter Web Client</t>
  </si>
  <si>
    <t>Twitter Web App</t>
  </si>
  <si>
    <t>Twitter for Android</t>
  </si>
  <si>
    <t>Twitter for iPad</t>
  </si>
  <si>
    <t>dlvr.it</t>
  </si>
  <si>
    <t>TweetDeck</t>
  </si>
  <si>
    <t>Salesforce - Social Studio</t>
  </si>
  <si>
    <t>IFTTT</t>
  </si>
  <si>
    <t>trueAnthem</t>
  </si>
  <si>
    <t>Retweet</t>
  </si>
  <si>
    <t>-118.668404,33.704538 
-118.155409,33.704538 
-118.155409,34.337041 
-118.668404,34.337041</t>
  </si>
  <si>
    <t>United States</t>
  </si>
  <si>
    <t>US</t>
  </si>
  <si>
    <t>Los Angeles, CA</t>
  </si>
  <si>
    <t>3b77caf94bfc81fe</t>
  </si>
  <si>
    <t>Los Angeles</t>
  </si>
  <si>
    <t>city</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</si>
  <si>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</si>
  <si>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</si>
  <si>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</si>
  <si>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</si>
  <si>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</si>
  <si>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</si>
  <si>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</si>
  <si>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</si>
  <si>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</si>
  <si>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</si>
  <si>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</si>
  <si>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</si>
  <si>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</si>
  <si>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</si>
  <si>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</si>
  <si>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</si>
  <si>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</si>
  <si>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</si>
  <si>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</si>
  <si>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</si>
  <si>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</si>
  <si>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</si>
  <si>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Andalucía OpenFuture</t>
  </si>
  <si>
    <t>Imdeec</t>
  </si>
  <si>
    <t>Ayuntamiento Córdoba</t>
  </si>
  <si>
    <t>Telefónica</t>
  </si>
  <si>
    <t>Consejería de Empleo</t>
  </si>
  <si>
    <t>España Global</t>
  </si>
  <si>
    <t>Red.es</t>
  </si>
  <si>
    <t>Wipro Limited</t>
  </si>
  <si>
    <t>Ranjita Ghosh</t>
  </si>
  <si>
    <t>Bianca Ghose</t>
  </si>
  <si>
    <t>IoT Agenda</t>
  </si>
  <si>
    <t>Bob Graczyk</t>
  </si>
  <si>
    <t>Eric Herzog</t>
  </si>
  <si>
    <t>David Wohlford #1RankedObjectStorage #IBMCOS</t>
  </si>
  <si>
    <t>Andre Strauss</t>
  </si>
  <si>
    <t>IoT.nxt</t>
  </si>
  <si>
    <t>Juan Ramirez</t>
  </si>
  <si>
    <t>Ajit Pai</t>
  </si>
  <si>
    <t>Negociado de Telecomunicaciones de Puerto Rico</t>
  </si>
  <si>
    <t>Luis Ramos</t>
  </si>
  <si>
    <t>Notiséis 360</t>
  </si>
  <si>
    <t>CODECOM Puerto Rico</t>
  </si>
  <si>
    <t>Johanna Ortiz</t>
  </si>
  <si>
    <t>David W Versailles ✈</t>
  </si>
  <si>
    <t>Fenia Petran</t>
  </si>
  <si>
    <t>The Wall Street Journal</t>
  </si>
  <si>
    <t>Deep Strategic Wealth</t>
  </si>
  <si>
    <t>Web Summit</t>
  </si>
  <si>
    <t>CES</t>
  </si>
  <si>
    <t>York Link</t>
  </si>
  <si>
    <t>YSpace</t>
  </si>
  <si>
    <t>Avia Eek</t>
  </si>
  <si>
    <t>Tina Stream</t>
  </si>
  <si>
    <t>Marcus Webster</t>
  </si>
  <si>
    <t>Embedded Computing</t>
  </si>
  <si>
    <t>OK Located</t>
  </si>
  <si>
    <t>AmericasDC</t>
  </si>
  <si>
    <t>RCR Wireless News</t>
  </si>
  <si>
    <t>Verizon News</t>
  </si>
  <si>
    <t>LADOT</t>
  </si>
  <si>
    <t>GSMA</t>
  </si>
  <si>
    <t>Kespry</t>
  </si>
  <si>
    <t>Paul Ross</t>
  </si>
  <si>
    <t>Mats Granryd</t>
  </si>
  <si>
    <t>Mobile World Capital</t>
  </si>
  <si>
    <t>Catalonia Trade &amp; Investment</t>
  </si>
  <si>
    <t>Neville</t>
  </si>
  <si>
    <t>Nokia for Communications Service Providers</t>
  </si>
  <si>
    <t>ngp capital</t>
  </si>
  <si>
    <t>Paul Asel</t>
  </si>
  <si>
    <t>Nokia</t>
  </si>
  <si>
    <t>DARPA</t>
  </si>
  <si>
    <t>Mark S Hurst</t>
  </si>
  <si>
    <t>TechRepublic</t>
  </si>
  <si>
    <t>ur wosc.    e-asst.    er-wosc.       ur-банк</t>
  </si>
  <si>
    <t>RSS Reader</t>
  </si>
  <si>
    <t>Trabajamos en equipo, generando innovación y nuevas oportunidades en #Andalucía. 
#ElCubo #LaFarola #ElCable #ElPatio</t>
  </si>
  <si>
    <t>Ofertas de empleo, formación, apoyo a personas emprendedoras, así como noticias e informes relacionadas con empleo, formación y emprendimiento. #CordobaESP</t>
  </si>
  <si>
    <t>Ayuntamiento de Córdoba</t>
  </si>
  <si>
    <t>Queremos hacer nuestro mundo más humano, conectando la vida de las personas #SomosTelefónica / We want to make our world more human by connecting lives.</t>
  </si>
  <si>
    <t>Sigue toda la información y servicios de la Consejería de Empleo, Empresa y Comercio de la Junta de Andalucía.</t>
  </si>
  <si>
    <t>La suma de todos construye la #EspañaGlobal. Únete y descubre lo mejor de nuestro país.
English: @GlobalSpain</t>
  </si>
  <si>
    <t>Entidad Pública del Ministerio de Economía y Empresa dedicada a la Transformación Digital de España.</t>
  </si>
  <si>
    <t>Official Wipro account- Global leader in Consulting, Technology, Business Process Services | NYSE:WIT | 170,000+ employees | Serving clients across 6 continents</t>
  </si>
  <si>
    <t>Global Head of #Marketing @Wipro for #5G &amp; #Telecommunications. Passionate about #crowdsourcing &amp; #futureskills.Travel, folk art, music &amp; design enthusiast.</t>
  </si>
  <si>
    <t>Chief Storyteller for @Wipro. @TEDx speaker. Ex-journalist @ndtv. Stitching tog #storytelling, #digital, #content, #marketing. Champions #inclusion #WomenAtWork</t>
  </si>
  <si>
    <t>Stay on top of the latest Internet of Things news, advice and features from our editorial team and exclusive IoT Agenda contributor network.</t>
  </si>
  <si>
    <t>We give you practical information on how to organize and run a tech company.</t>
  </si>
  <si>
    <t>#IBMStorage tech writer/social media advocate | Words are my life | college hoops &amp; football, Yankees &amp; Giants fan  | beach4life | foodie | Tweets are my own</t>
  </si>
  <si>
    <t>Chief Marketing Officer and VP Worldwide Storage Channels - IBM Storage Division. Executive w/ 30 yrs SDS &amp; storage solutions experience.</t>
  </si>
  <si>
    <t>WW Product Marketing Manager #IBMCOS FOCUS:#Analytics #Cloud #BigData #ActiveArchive #CloudStorage #ObjectStorage #HybridCloud #CloudObjectStorage 100% my views</t>
  </si>
  <si>
    <t>Internet Enthusiast, Lover of good coffee and father of two</t>
  </si>
  <si>
    <t>Gartner Innovation '16 | DaVinci TT100 Innovation '16 | MTN M2M Best Commercial &amp; Overall IoT Award '17 | @Microsoft Gold Partner | @Deloitte Preferred Partner</t>
  </si>
  <si>
    <t>Chairman of the FCC. Dad, husband, Kansan, Indian-American, Chiefs/Royals fan. I own a big mug. RTs, likes ≠ endorsements. Personal account: @AjitPai.</t>
  </si>
  <si>
    <t>Official profile of the Puerto Rico Telecommunication Bureau | Cuenta Oficial del Negociado de Telecomunicaciones de Puerto Rico.  Tel. 787-756-0804.</t>
  </si>
  <si>
    <t>#ComputerPrograming 
#SystemsAnalysis
#DataProcessing
#SocialMedia 
#Statistics
#PublicOpinionResearch
#MarketingResearch
#Mysteryshoping
#OpositionResearch</t>
  </si>
  <si>
    <t>Noticiario de la Corporación de Puerto Rico para la Difusión Pública, estación educativa más importante del país.</t>
  </si>
  <si>
    <t>The Single Solution For Your Diverse Communications Needs!
 Custom Tactical Communications, VSAT, P25 and Interoperability Equipment Sales (787) 793-6000</t>
  </si>
  <si>
    <t>Ama de casa, mamá full time y repostera especializada en bizcochos para toda ocación.</t>
  </si>
  <si>
    <t>Economist - Aeronautics, IT &amp; Defense - Innovation / Strategy / Business Casing - CEO @iskconsult - Co-head @cnewpic @PSBeduParis _xD83C__xDDF1__xD83C__xDDFA__xD83C__xDDEA__xD83C__xDDFA__xD83C__xDDEB__xD83C__xDDF7__xD83C__xDDEE__xD83C__xDDF9__xD83C__xDDE7__xD83C__xDDEA__xD83C__xDDE9__xD83C__xDDEA_</t>
  </si>
  <si>
    <t>Breaking news and features from the WSJ.</t>
  </si>
  <si>
    <t>Strategic wealth management for business owners, executives &amp; professionals. Corporate/personal tax &amp; risk management strategies. #SuccessionPlanning _xD83C__xDDE8__xD83C__xDDE6_</t>
  </si>
  <si>
    <t>Sign up for Web Summit 2019: http://news.websummit.com/2_for_1 #WebSummit</t>
  </si>
  <si>
    <t>The Official Twitter handle for CES 2020 – Where Innovation does Business. January 7 - 10, 2020. #CES2020 Produced by @CTATech</t>
  </si>
  <si>
    <t>York Region Economic Development. Business news from Toronto area's York Region, the 2nd largest tech hub in _xD83C__xDDE8__xD83C__xDDE6_ &amp; third largest business hub in Ontario. #YRtech</t>
  </si>
  <si>
    <t>YSpace is York University's #YorkRegion innovation community hub located in #Markham. We engage and support youth, entrepreneurs, and innovators in the region.</t>
  </si>
  <si>
    <t>Councillor &amp; Holland Marsh Farmer, growing carrots &amp; onions. Sowing the seeds of success thru Teamwork and Collaboration</t>
  </si>
  <si>
    <t>#IoT #IIoT #IIoTC #M2M #ICS #Embedded #Security #SCADA #HPC #Supercomputing #Mobile #cybersecurity Recruiting for N. America &amp; Europe #goblue #UMalumni</t>
  </si>
  <si>
    <t>#Embedded Computing Design: Blogs, news &amp; articles on silicon, software &amp; strategies #IIoT #IoT  @embedded_world #ai #IoTWorld #HM19 #PCIMeurope  #computex</t>
  </si>
  <si>
    <t>La información de tú entorno en la mano. #Transportes #Hoteles #Comercios y zonas de #ocio #Ofertas  #TurismoInteractivo #SmartCity #GeolocalizaciónIndoor</t>
  </si>
  <si>
    <t>AmericasDC Direct Consulting Services &amp; Solutions: Actionable Results #Strategy #Research #Data #DirectMarketing #LeadGeneration @LatinAmerica @UnitedStates</t>
  </si>
  <si>
    <t>Since 1982, Intelligence on all things wireless - local, regional and global.  http://t.co/5cTTYx7Di7 and rcrwieless.tv</t>
  </si>
  <si>
    <t>Verizon news and information on services, devices and communities which empower and enhance the lives of our customers.</t>
  </si>
  <si>
    <t>We move LA forward by delivering safe, livable, well-run transportation.  For service requests visit https://t.co/7LAwRrKWdg or call 311 #LADOT #MovingLAForward</t>
  </si>
  <si>
    <t>The GSMA represents the interests of mobile operators worldwide, uniting more than 750 operators with over 350 companies in the broader mobile ecosystem.</t>
  </si>
  <si>
    <t>Automated aerial intelligence platform for Aggregates, Mining, Construction and Insurance. Questions? Contact us anytime: http://www.kespry.com/contact/</t>
  </si>
  <si>
    <t>Drones for industry cheerleader. VP marketing Kespry. Bad Cyclist. Lost Scotsman. tweets my own.</t>
  </si>
  <si>
    <t>Director General of @GSMA. Advocate for mobile technology creating a #betterfuture. Work hard and play hard. Love all sports with a ball, racquet and stick.</t>
  </si>
  <si>
    <t>Driving the mobile and digital transformation of society to help improve people’s lives</t>
  </si>
  <si>
    <t>Catalonia Trade &amp; Investment is the Catalan Government agency for foreign investment, helping international companies invest and grow in Catalonia and Barcelona</t>
  </si>
  <si>
    <t>CTO at T-Mobile.</t>
  </si>
  <si>
    <t>Join the conversation on shaping the future of the network - mobile and fixed broadband, IP routing and optical networks, software and services.</t>
  </si>
  <si>
    <t>Global, growth stage VC firm providing long-term support for visionary entrepreneurs. $1B AUM @xiaomi @deliveroo @getyourguide @quikr @babbel &amp; more</t>
  </si>
  <si>
    <t>MP at global VC firm @ngpcapital $1bn AUM. Tweets about #smartmobility, health, entrepreneurship and more. Portfolio: @xiaomi @deliveroo @limebike etc</t>
  </si>
  <si>
    <t>We create the technology to connect the world. Come shape the future with us and transform human experience. For phones, visit @NokiaMobile.</t>
  </si>
  <si>
    <t>Official account of the Defense Advanced Research Projects Agency. Follows, retweets, and links do not imply endorsement.</t>
  </si>
  <si>
    <t>Technology evangelist, solution designer and owner/MD of HTL.  Tomorrow, better by design!</t>
  </si>
  <si>
    <t>Empowering the People of Business and Technology</t>
  </si>
  <si>
    <t>ur datum
исследование  церте. инжиниринг
освоение. защита. процесс. энергия.
            NOT FOR. FOLLOW ACCOUNT</t>
  </si>
  <si>
    <t>Let there be RSS</t>
  </si>
  <si>
    <t>Andalucía</t>
  </si>
  <si>
    <t>Córdoba</t>
  </si>
  <si>
    <t>Córdoba - Andalucía - España</t>
  </si>
  <si>
    <t>Madrid, Spain</t>
  </si>
  <si>
    <t>España</t>
  </si>
  <si>
    <t>España, UE</t>
  </si>
  <si>
    <t>Global (HQ: Bangalore, India)</t>
  </si>
  <si>
    <t>Bengaluru, India</t>
  </si>
  <si>
    <t>New Delhi &amp; Bangalore</t>
  </si>
  <si>
    <t>Newton, MA</t>
  </si>
  <si>
    <t>Raleigh, North Carolina</t>
  </si>
  <si>
    <t>Silicon Valley</t>
  </si>
  <si>
    <t>Chicago, IL</t>
  </si>
  <si>
    <t>Cape Town</t>
  </si>
  <si>
    <t>South Africa</t>
  </si>
  <si>
    <t>Washington, DC</t>
  </si>
  <si>
    <t>San Juan, Puerto Rico</t>
  </si>
  <si>
    <t>Puerto Rico</t>
  </si>
  <si>
    <t>Puerto Rico, USA</t>
  </si>
  <si>
    <t>Luxembourg, Brussels, Paris</t>
  </si>
  <si>
    <t>New York, NY</t>
  </si>
  <si>
    <t>York Region, Ontario</t>
  </si>
  <si>
    <t>Lisbon, Portugal</t>
  </si>
  <si>
    <t>Las Vegas, NV</t>
  </si>
  <si>
    <t>York Region, Ontario, Canada</t>
  </si>
  <si>
    <t>Markham, Ontario</t>
  </si>
  <si>
    <t>Holland Marsh, Ontario</t>
  </si>
  <si>
    <t>Scottsdale, AZ</t>
  </si>
  <si>
    <t>Córdoba, Andalucía, el Mundo</t>
  </si>
  <si>
    <t>ÜT: 30.300917,-97.745453</t>
  </si>
  <si>
    <t>Basking Ridge, N.J.</t>
  </si>
  <si>
    <t>London, UK</t>
  </si>
  <si>
    <t>Menlo Park, CA</t>
  </si>
  <si>
    <t>San Francisco, USA</t>
  </si>
  <si>
    <t>Barcelona</t>
  </si>
  <si>
    <t>Barcelona, Catalonia. Spain</t>
  </si>
  <si>
    <t>Espoo, Finland</t>
  </si>
  <si>
    <t>US, Europe, India, China</t>
  </si>
  <si>
    <t>Arlington, VA</t>
  </si>
  <si>
    <t>London, England</t>
  </si>
  <si>
    <t>USA | UK | Australia | Asia</t>
  </si>
  <si>
    <t>ОСЕВОЙ   ТЕЛЕКОММУНИКАЦОИННЫ</t>
  </si>
  <si>
    <t>https://t.co/qH4wcbCARJ</t>
  </si>
  <si>
    <t>http://t.co/R9mrGBDtcM</t>
  </si>
  <si>
    <t>http://t.co/7C8IEuWoG6</t>
  </si>
  <si>
    <t>https://t.co/Xk1JKmwjRR</t>
  </si>
  <si>
    <t>http://www.juntadeandalucia.es/organismos/empleoempresaycomercio.html</t>
  </si>
  <si>
    <t>https://espanaglobal.gob.es/</t>
  </si>
  <si>
    <t>http://www.red.es</t>
  </si>
  <si>
    <t>http://t.co/T44JuF07cA</t>
  </si>
  <si>
    <t>https://internetofthingsagenda.techtarget.com</t>
  </si>
  <si>
    <t>https://t.co/rSwmKhhjrr</t>
  </si>
  <si>
    <t>https://t.co/OJ05gKuf4r</t>
  </si>
  <si>
    <t>http://www.IBM.com</t>
  </si>
  <si>
    <t>https://t.co/RXvs3XfVCM</t>
  </si>
  <si>
    <t>http://www.iotnxt.com</t>
  </si>
  <si>
    <t>https://t.co/Uafvqs7zGm</t>
  </si>
  <si>
    <t>https://t.co/z5I8GU5RN9</t>
  </si>
  <si>
    <t>http://HoyConstruimos.blogspot.com</t>
  </si>
  <si>
    <t>https://t.co/Gn0b29IHxO</t>
  </si>
  <si>
    <t>https://t.co/HtLsxYP2rR</t>
  </si>
  <si>
    <t>http://www.dwv.fr</t>
  </si>
  <si>
    <t>http://wsj.com</t>
  </si>
  <si>
    <t>https://t.co/zhhhC7q7nb</t>
  </si>
  <si>
    <t>http://news.websummit.com/twitter</t>
  </si>
  <si>
    <t>https://t.co/v1UuzvnFfq</t>
  </si>
  <si>
    <t>https://t.co/4PriZxRfEx</t>
  </si>
  <si>
    <t>https://t.co/cWIj1Wkstq</t>
  </si>
  <si>
    <t>http://www.websterandwebster.com</t>
  </si>
  <si>
    <t>http://embedded-computing.com</t>
  </si>
  <si>
    <t>https://t.co/8OcGYmqqID</t>
  </si>
  <si>
    <t>http://www.americasdc.com</t>
  </si>
  <si>
    <t>http://t.co/I92wYwUaMw</t>
  </si>
  <si>
    <t>https://t.co/8dAp64xkAF</t>
  </si>
  <si>
    <t>https://t.co/dMAGOq3J6R</t>
  </si>
  <si>
    <t>http://www.gsma.com</t>
  </si>
  <si>
    <t>http://www.kespry.com</t>
  </si>
  <si>
    <t>https://t.co/BjIL0IqrfL</t>
  </si>
  <si>
    <t>http://mobileworldcapital.com</t>
  </si>
  <si>
    <t>https://t.co/khwsxOWwXU</t>
  </si>
  <si>
    <t>http://networks.nokia.com</t>
  </si>
  <si>
    <t>http://www.ngpcap.com/</t>
  </si>
  <si>
    <t>https://t.co/F6AZVbaOPP</t>
  </si>
  <si>
    <t>https://t.co/FEpPtECyRO</t>
  </si>
  <si>
    <t>http://www.darpa.mil</t>
  </si>
  <si>
    <t>http://www.techrepublic.com/</t>
  </si>
  <si>
    <t>Madrid</t>
  </si>
  <si>
    <t>https://pbs.twimg.com/profile_banners/2557021796/1553586659</t>
  </si>
  <si>
    <t>https://pbs.twimg.com/profile_banners/436066426/1510307417</t>
  </si>
  <si>
    <t>https://pbs.twimg.com/profile_banners/61744008/1552640535</t>
  </si>
  <si>
    <t>https://pbs.twimg.com/profile_banners/185668520/1441971071</t>
  </si>
  <si>
    <t>https://pbs.twimg.com/profile_banners/1374081012/1542622426</t>
  </si>
  <si>
    <t>https://pbs.twimg.com/profile_banners/12632702/1529055320</t>
  </si>
  <si>
    <t>https://pbs.twimg.com/profile_banners/14390109/1553252513</t>
  </si>
  <si>
    <t>https://pbs.twimg.com/profile_banners/750376904255995904/1506410889</t>
  </si>
  <si>
    <t>https://pbs.twimg.com/profile_banners/45195808/1459098521</t>
  </si>
  <si>
    <t>https://pbs.twimg.com/profile_banners/4106341055/1475007891</t>
  </si>
  <si>
    <t>https://pbs.twimg.com/profile_banners/1020281469246296064/1532089174</t>
  </si>
  <si>
    <t>https://pbs.twimg.com/profile_banners/3017726534/1502738150</t>
  </si>
  <si>
    <t>https://pbs.twimg.com/profile_banners/29998130/1525300619</t>
  </si>
  <si>
    <t>https://pbs.twimg.com/profile_banners/768558289009258496/1532442047</t>
  </si>
  <si>
    <t>https://pbs.twimg.com/profile_banners/4705935502/1555337419</t>
  </si>
  <si>
    <t>https://pbs.twimg.com/profile_banners/575658149/1529478346</t>
  </si>
  <si>
    <t>https://pbs.twimg.com/profile_banners/1732115048/1523977212</t>
  </si>
  <si>
    <t>https://pbs.twimg.com/profile_banners/1143625134/1538240845</t>
  </si>
  <si>
    <t>https://pbs.twimg.com/profile_banners/121149313/1539269165</t>
  </si>
  <si>
    <t>https://pbs.twimg.com/profile_banners/17710944/1503581753</t>
  </si>
  <si>
    <t>https://pbs.twimg.com/profile_banners/3108351/1533138007</t>
  </si>
  <si>
    <t>https://pbs.twimg.com/profile_banners/1076142996754702336/1545408394</t>
  </si>
  <si>
    <t>https://pbs.twimg.com/profile_banners/74991835/1545133272</t>
  </si>
  <si>
    <t>https://pbs.twimg.com/profile_banners/10668202/1547250580</t>
  </si>
  <si>
    <t>https://pbs.twimg.com/profile_banners/602047014/1537386135</t>
  </si>
  <si>
    <t>https://pbs.twimg.com/profile_banners/883481821182177281/1524678541</t>
  </si>
  <si>
    <t>https://pbs.twimg.com/profile_banners/22485207/1552330555</t>
  </si>
  <si>
    <t>https://pbs.twimg.com/profile_banners/30987678/1426105010</t>
  </si>
  <si>
    <t>https://pbs.twimg.com/profile_banners/27875662/1520888878</t>
  </si>
  <si>
    <t>https://pbs.twimg.com/profile_banners/3576233716/1534848269</t>
  </si>
  <si>
    <t>https://pbs.twimg.com/profile_banners/1692153601/1413093799</t>
  </si>
  <si>
    <t>https://pbs.twimg.com/profile_banners/40892552/1468011206</t>
  </si>
  <si>
    <t>https://pbs.twimg.com/profile_banners/74161330/1534971274</t>
  </si>
  <si>
    <t>https://pbs.twimg.com/profile_banners/61261275/1547763726</t>
  </si>
  <si>
    <t>https://pbs.twimg.com/profile_banners/381618637/1513768442</t>
  </si>
  <si>
    <t>https://pbs.twimg.com/profile_banners/2871919482/1485329997</t>
  </si>
  <si>
    <t>https://pbs.twimg.com/profile_banners/469506355/1507262937</t>
  </si>
  <si>
    <t>https://pbs.twimg.com/profile_banners/4120332556/1521466615</t>
  </si>
  <si>
    <t>https://pbs.twimg.com/profile_banners/504299333/1553611949</t>
  </si>
  <si>
    <t>https://pbs.twimg.com/profile_banners/394058597/1462446443</t>
  </si>
  <si>
    <t>https://pbs.twimg.com/profile_banners/2389775310/1491250535</t>
  </si>
  <si>
    <t>https://pbs.twimg.com/profile_banners/17777149/1548274804</t>
  </si>
  <si>
    <t>https://pbs.twimg.com/profile_banners/1625512980/1542803343</t>
  </si>
  <si>
    <t>https://pbs.twimg.com/profile_banners/489280555/1485505535</t>
  </si>
  <si>
    <t>https://pbs.twimg.com/profile_banners/24727891/1552034212</t>
  </si>
  <si>
    <t>https://pbs.twimg.com/profile_banners/54645160/1537302456</t>
  </si>
  <si>
    <t>https://pbs.twimg.com/profile_banners/6486602/1467295881</t>
  </si>
  <si>
    <t>https://pbs.twimg.com/profile_banners/727924638764945408/1554840080</t>
  </si>
  <si>
    <t>fr</t>
  </si>
  <si>
    <t>he</t>
  </si>
  <si>
    <t>ca</t>
  </si>
  <si>
    <t>http://abs.twimg.com/images/themes/theme15/bg.png</t>
  </si>
  <si>
    <t>http://abs.twimg.com/images/themes/theme1/bg.png</t>
  </si>
  <si>
    <t>http://a0.twimg.com/profile_background_images/659237912/zadc4wrr5v7hi5w9j4wm.jpeg</t>
  </si>
  <si>
    <t>http://abs.twimg.com/images/themes/theme3/bg.gif</t>
  </si>
  <si>
    <t>http://abs.twimg.com/images/themes/theme16/bg.gif</t>
  </si>
  <si>
    <t>http://abs.twimg.com/images/themes/theme2/bg.gif</t>
  </si>
  <si>
    <t>http://abs.twimg.com/images/themes/theme14/bg.gif</t>
  </si>
  <si>
    <t>http://abs.twimg.com/images/themes/theme4/bg.gif</t>
  </si>
  <si>
    <t>http://abs.twimg.com/images/themes/theme18/bg.gif</t>
  </si>
  <si>
    <t>http://abs.twimg.com/images/themes/theme9/bg.gif</t>
  </si>
  <si>
    <t>http://pbs.twimg.com/profile_images/1691440093/logoimdeec_normal.gif</t>
  </si>
  <si>
    <t>http://pbs.twimg.com/profile_images/2507739326/eeh25r0ueqf0gaqvd6d9_normal.jpeg</t>
  </si>
  <si>
    <t>http://pbs.twimg.com/profile_images/1105026088890179584/BlAD36jH_normal.png</t>
  </si>
  <si>
    <t>http://pbs.twimg.com/profile_images/946143337328861190/VqmNVAAK_normal.jpg</t>
  </si>
  <si>
    <t>http://pbs.twimg.com/profile_images/965585320963198981/xK1HsF02_normal.jpg</t>
  </si>
  <si>
    <t>http://pbs.twimg.com/profile_images/859398122866442240/kj0gDBaH_normal.jpg</t>
  </si>
  <si>
    <t>http://pbs.twimg.com/profile_images/912580163661045761/29_zR35T_normal.jpg</t>
  </si>
  <si>
    <t>http://pbs.twimg.com/profile_images/1104058652024016897/R8JImRfy_normal.png</t>
  </si>
  <si>
    <t>http://pbs.twimg.com/profile_images/724041403735638017/qa4EDYBw_normal.jpg</t>
  </si>
  <si>
    <t>http://pbs.twimg.com/profile_images/679981967165755394/4UB5M4Eu_normal.jpg</t>
  </si>
  <si>
    <t>http://pbs.twimg.com/profile_images/971415515754266624/zCX0q9d5_normal.jpg</t>
  </si>
  <si>
    <t>http://pbs.twimg.com/profile_images/1080835363336265728/LP3Tx9cB_normal.jpg</t>
  </si>
  <si>
    <t>http://pbs.twimg.com/profile_images/674640447860535296/GX-p25a2_normal.jpg</t>
  </si>
  <si>
    <t>http://pbs.twimg.com/profile_images/746067421400805377/in48w7zM_normal.jpg</t>
  </si>
  <si>
    <t>http://pbs.twimg.com/profile_images/516686758004539392/z7KEPM3C_normal.png</t>
  </si>
  <si>
    <t>http://pbs.twimg.com/profile_images/1023221953195376641/Crg4oK5f_normal.jpg</t>
  </si>
  <si>
    <t>http://pbs.twimg.com/profile_images/1032370314473222144/nVozYVzf_normal.jpg</t>
  </si>
  <si>
    <t>http://pbs.twimg.com/profile_images/940941918149791750/hcdlWQtj_normal.jpg</t>
  </si>
  <si>
    <t>http://pbs.twimg.com/profile_images/814974837751881729/DtxHuZxN_normal.jpg</t>
  </si>
  <si>
    <t>http://pbs.twimg.com/profile_images/916153268081852416/PJ_3RAxG_normal.jpg</t>
  </si>
  <si>
    <t>http://pbs.twimg.com/profile_images/683775756787433473/hiQZ8kIj_normal.jpg</t>
  </si>
  <si>
    <t>http://pbs.twimg.com/profile_images/879369853383176192/U01iJDO1_normal.jpg</t>
  </si>
  <si>
    <t>http://pbs.twimg.com/profile_images/1084817152564174850/LaSqu1hc_normal.png</t>
  </si>
  <si>
    <t>http://pbs.twimg.com/profile_images/848931567380516865/H4gmGYqi_normal.jpg</t>
  </si>
  <si>
    <t>http://pbs.twimg.com/profile_images/699990201729421312/j3qlfaTo_normal.jpg</t>
  </si>
  <si>
    <t>http://pbs.twimg.com/profile_images/930820706790764545/CgzYhLMf_normal.jpg</t>
  </si>
  <si>
    <t>http://pbs.twimg.com/profile_images/824894613634691072/UypGafie_normal.jpg</t>
  </si>
  <si>
    <t>http://pbs.twimg.com/profile_images/700641246423846912/kd3u3cko_normal.png</t>
  </si>
  <si>
    <t>Open Twitter Page for This Person</t>
  </si>
  <si>
    <t>https://twitter.com/openfuture_and</t>
  </si>
  <si>
    <t>https://twitter.com/imdeec</t>
  </si>
  <si>
    <t>https://twitter.com/ayuncordoba_es</t>
  </si>
  <si>
    <t>https://twitter.com/telefonica</t>
  </si>
  <si>
    <t>https://twitter.com/empleojunta</t>
  </si>
  <si>
    <t>https://twitter.com/espanaglobal</t>
  </si>
  <si>
    <t>https://twitter.com/redpuntoes</t>
  </si>
  <si>
    <t>https://twitter.com/wipro</t>
  </si>
  <si>
    <t>https://twitter.com/r4ranjita</t>
  </si>
  <si>
    <t>https://twitter.com/biancaghose</t>
  </si>
  <si>
    <t>https://twitter.com/iotagenda</t>
  </si>
  <si>
    <t>https://twitter.com/yourtechcompany</t>
  </si>
  <si>
    <t>https://twitter.com/bobby_gratz</t>
  </si>
  <si>
    <t>https://twitter.com/zoginstor</t>
  </si>
  <si>
    <t>https://twitter.com/wohlforddr</t>
  </si>
  <si>
    <t>https://twitter.com/andrestrauss1</t>
  </si>
  <si>
    <t>https://twitter.com/iot_nxt</t>
  </si>
  <si>
    <t>https://twitter.com/juanram79897900</t>
  </si>
  <si>
    <t>https://twitter.com/ajitpaifcc</t>
  </si>
  <si>
    <t>https://twitter.com/netpronline</t>
  </si>
  <si>
    <t>https://twitter.com/mrluisramos</t>
  </si>
  <si>
    <t>https://twitter.com/notiseis360pr</t>
  </si>
  <si>
    <t>https://twitter.com/codecom3</t>
  </si>
  <si>
    <t>https://twitter.com/ortizjohanna75</t>
  </si>
  <si>
    <t>https://twitter.com/dwv13</t>
  </si>
  <si>
    <t>https://twitter.com/treda10</t>
  </si>
  <si>
    <t>https://twitter.com/wsj</t>
  </si>
  <si>
    <t>https://twitter.com/deepstratwealth</t>
  </si>
  <si>
    <t>https://twitter.com/websummit</t>
  </si>
  <si>
    <t>https://twitter.com/ces</t>
  </si>
  <si>
    <t>https://twitter.com/yorklink</t>
  </si>
  <si>
    <t>https://twitter.com/yspaceyu</t>
  </si>
  <si>
    <t>https://twitter.com/eekfarms</t>
  </si>
  <si>
    <t>https://twitter.com/thetinastream</t>
  </si>
  <si>
    <t>https://twitter.com/marcusbwebster</t>
  </si>
  <si>
    <t>https://twitter.com/embedded_comp</t>
  </si>
  <si>
    <t>https://twitter.com/oklocated</t>
  </si>
  <si>
    <t>https://twitter.com/americasdc</t>
  </si>
  <si>
    <t>https://twitter.com/rcrwirelessnews</t>
  </si>
  <si>
    <t>https://twitter.com/verizonnews</t>
  </si>
  <si>
    <t>https://twitter.com/ladotofficial</t>
  </si>
  <si>
    <t>https://twitter.com/gsma</t>
  </si>
  <si>
    <t>https://twitter.com/kespry</t>
  </si>
  <si>
    <t>https://twitter.com/pjross01</t>
  </si>
  <si>
    <t>https://twitter.com/matsgranryd</t>
  </si>
  <si>
    <t>https://twitter.com/mwcapital</t>
  </si>
  <si>
    <t>https://twitter.com/catalonia_ti</t>
  </si>
  <si>
    <t>https://twitter.com/nevilleray</t>
  </si>
  <si>
    <t>https://twitter.com/nokianetworks</t>
  </si>
  <si>
    <t>https://twitter.com/ngpcapital</t>
  </si>
  <si>
    <t>https://twitter.com/paulasel</t>
  </si>
  <si>
    <t>https://twitter.com/nokia</t>
  </si>
  <si>
    <t>https://twitter.com/darpa</t>
  </si>
  <si>
    <t>https://twitter.com/scoundrel666</t>
  </si>
  <si>
    <t>https://twitter.com/techrepublic</t>
  </si>
  <si>
    <t>https://twitter.com/urwosc</t>
  </si>
  <si>
    <t>https://twitter.com/rss_feed_reader</t>
  </si>
  <si>
    <t>openfuture_and
¡Estamos muy orgullosos de nuestras
#startups! _xD83D__xDE09_ @OKLocated, de #ElPatio,
representará a España en el Mobile
World Congress Americas 2018 #MWCA18.
Enhorabuena, equipo _xD83D__xDC4F__xD83C__xDFFB_ #SomosAOF
#CordobaEsp cc @EmpleoJunta @Telefonica
@ayuncordoba_es @imdeec https://t.co/xOIgG91ASa</t>
  </si>
  <si>
    <t xml:space="preserve">imdeec
</t>
  </si>
  <si>
    <t xml:space="preserve">ayuncordoba_es
</t>
  </si>
  <si>
    <t xml:space="preserve">telefonica
</t>
  </si>
  <si>
    <t xml:space="preserve">empleojunta
</t>
  </si>
  <si>
    <t>espanaglobal
29 empresas españolas participarán
en la segunda edición del #4YearsFromNow
@4YFN del GSMA Mobile World Congress
Americas #MWCA18 @MWCapital @redpuntoes
https://t.co/wKC1Fv8wJq</t>
  </si>
  <si>
    <t xml:space="preserve">redpuntoes
</t>
  </si>
  <si>
    <t>wipro
'The future is me'. Indeed each
of you! These women are leading
our presence at the Mobile World
Congress Americas 2018, in Los
Angeles. Thank you for of your
commitment, curiosity &amp;amp; leadership.
#BetterTogether. @BiancaGhose,
@R4Ranjita, Alexis Sleet. #MWCA18
https://t.co/uEXTeputVq</t>
  </si>
  <si>
    <t xml:space="preserve">r4ranjita
</t>
  </si>
  <si>
    <t xml:space="preserve">biancaghose
</t>
  </si>
  <si>
    <t>iotagenda
A number of key #IoT trends stood
out at Mobile World Congress Americas,
from #SmartCities to #ConnectedRetail
to #IIoT. https://t.co/w5my8xe7ss
#MWCA #EnterpriseIoT</t>
  </si>
  <si>
    <t>yourtechcompany
RT @iotagenda: A number of key
#IoT trends stood out at Mobile
World Congress Americas, from #SmartCities
to #ConnectedRetail to #IIoT. httâ€¦</t>
  </si>
  <si>
    <t>bobby_gratz
RT @zoginstor: You can see all
of IBM Storage's award-winning
all flash arrays, modern data protection,
VersaStack, and software defined
st…</t>
  </si>
  <si>
    <t>zoginstor
RT @zoginstor: You can see all
of IBM Storage's award-winning
all flash arrays, modern data protection,
VersaStack, and software defined
st…</t>
  </si>
  <si>
    <t>wohlforddr
RT @zoginstor: You can see all
of IBM Storage's award-winning
all flash arrays, modern data protection,
VersaStack, and software defined
st…</t>
  </si>
  <si>
    <t>andrestrauss1
RT @iot_nxt: Checking in from the
Mobile World Congress again, and
we're in good company. Our Chief
of Sales Strauss and COO of the
America…</t>
  </si>
  <si>
    <t>iot_nxt
Checking in from the Mobile World
Congress again, and we're in good
company. Our Chief of Sales Strauss
and COO of… https://t.co/nPLU3AIkXL</t>
  </si>
  <si>
    <t>juanram79897900
RT @NETPRonline: Encuentro de la
Presidenta del @NETPRonline Sandra
Torres López y el Chairman de la
FCC @AjitPaiFCC en el Mobile World
Co…</t>
  </si>
  <si>
    <t xml:space="preserve">ajitpaifcc
</t>
  </si>
  <si>
    <t>netpronline
Encuentro de la Presidenta del
@NETPRonline Sandra Torres López
y el Chairman de la FCC @AjitPaiFCC
en el Mobile World Congress 2019
en Barcelona donde participa como
parte del panel de mercados de
telecomunicaciones de las Américas.
#UnEquipo #HoyConstruimos https://t.co/uehzlxi5qx</t>
  </si>
  <si>
    <t>mrluisramos
RT @notiseis360pr: [INFRAESTRUCTURA]
Cisco Systems anunció hoy en el
Mobile World Congress 2019 que
Puerto Rico figura entre las tres
juris…</t>
  </si>
  <si>
    <t>notiseis360pr
[INFRAESTRUCTURA] Cisco Systems
anunció hoy en el Mobile World
Congress 2019 que Puerto Rico figura
entre las tres jurisdicciones seleccionadas
en Las Américas para adelantar
proyectos de transformación y aceleración
tecnológica en Telecomunicaciones.
https://t.co/rjPtYnoVeo</t>
  </si>
  <si>
    <t>codecom3
RT @NETPRonline: Encuentro de la
Presidenta del @NETPRonline Sandra
Torres López y el Chairman de la
FCC @AjitPaiFCC en el Mobile World
Co…</t>
  </si>
  <si>
    <t>ortizjohanna75
RT @notiseis360pr: [INFRAESTRUCTURA]
Cisco Systems anunció hoy en el
Mobile World Congress 2019 que
Puerto Rico figura entre las tres
juris…</t>
  </si>
  <si>
    <t>dwv13
RT @iot_nxt: Checking in from the
Mobile World Congress again, and
we're in good company. Our Chief
of Sales Strauss and COO of the
America…</t>
  </si>
  <si>
    <t>treda10
@WSJ On September 10, 2018, at
the "Mobile World Congress Americas",
AT&amp;amp;T announced that it has
selected Ericsson a… https://t.co/txHLLszvoh</t>
  </si>
  <si>
    <t xml:space="preserve">wsj
</t>
  </si>
  <si>
    <t>deepstratwealth
RT @YorkLink: #DidYouKnow you can
find all our videos including the
#YorkRegion tech spotlights, interviews
from @CES, @WebSummit &amp;amp; Mobile…</t>
  </si>
  <si>
    <t xml:space="preserve">websummit
</t>
  </si>
  <si>
    <t xml:space="preserve">ces
</t>
  </si>
  <si>
    <t>yorklink
#DidYouKnow you can find all our
videos including the #YorkRegion
tech spotlights, interviews from
@CES, @WebSummit &amp;amp; Mobile World
Congress Americas, our tour of
@YSpaceYU, &amp;amp; more over on #YouTube.
Subscribe to get notified when
we post new videos! #YRtech https://t.co/2ufx62GElf
https://t.co/N2HfrYvre5</t>
  </si>
  <si>
    <t>yspaceyu
RT @YorkLink: #DidYouKnow you can
find all our videos including the
#YorkRegion tech spotlights, interviews
from @CES, @WebSummit &amp;amp; Mobile…</t>
  </si>
  <si>
    <t>eekfarms
RT @YorkLink: #DidYouKnow you can
find all our videos including the
#YorkRegion tech spotlights, interviews
from @CES, @WebSummit &amp;amp; Mobile…</t>
  </si>
  <si>
    <t>thetinastream
RT @YorkLink: #DidYouKnow you can
find all our videos including the
#YorkRegion tech spotlights, interviews
from @CES, @WebSummit &amp;amp; Mobile…</t>
  </si>
  <si>
    <t>marcusbwebster
Kerlink Unveils WirnetTM iBTS 64
Highway at Mobile World Congress
Americas https://t.co/KAMHHWTCwV
via @embedded_comp</t>
  </si>
  <si>
    <t xml:space="preserve">embedded_comp
</t>
  </si>
  <si>
    <t xml:space="preserve">oklocated
</t>
  </si>
  <si>
    <t>americasdc
RT @DARPA: Congrats to all teams
that competed in Spectrum Collaboration
Challenge Preliminary Event 2!
Six teams each received $750,000
pr…</t>
  </si>
  <si>
    <t>rcrwirelessnews
Join us after the first day of
Mobile World Congress Americas
for a fun night of networking,
tacos, drinks, and a t… https://t.co/HII6PeyE6X</t>
  </si>
  <si>
    <t>verizonnews
Verizon will be live at #MWCA18
next week. Check out our presence,
including scheduled panels on topics
like 5G and the Fourth Industrial
Revolution. https://t.co/3bPPPjFMlr
https://t.co/zDl2iijpzJ</t>
  </si>
  <si>
    <t>ladotofficial
"We want to be the model city for
autonomous movement in the world."
LADOT General Manager currently
speaking live at Mobile World Congress
Americas @GSMA #MWCA18 https://t.co/LabP7M5e4X</t>
  </si>
  <si>
    <t>gsma
GSMA Celebrates Successful 2018
“Mobile World Congress Americas,
In Partnership With CTIA” In Los
Angeles https://t.co/ysA9l12ysO
https://t.co/XzDUB85Dj9</t>
  </si>
  <si>
    <t>kespry
Kespry VP of Marketing @pjross01
speaks today at Mobile World Congress
Americas in LA at 4:15pm as part
of the "The Future of Work With
and Around Autonomous Systems"
panel. He'll be exploring how AI
and ML are impacting businesses
and employees. https://t.co/WgJ4zW3w4z
#MWCA18 https://t.co/Nsjon8t5R8</t>
  </si>
  <si>
    <t xml:space="preserve">pjross01
</t>
  </si>
  <si>
    <t>matsgranryd
We are getting ready for our second
#MWCA18 mobile world Congress Americas,
this time in LA. It will be an
amazing show at the center of the
media and entertainment industry.
Key note stage looks awesome Can't
wait!!!! https://t.co/p57Q7v9Bxv</t>
  </si>
  <si>
    <t xml:space="preserve">mwcapital
</t>
  </si>
  <si>
    <t>catalonia_ti
16 Catalan companies are showing
their technology at the Mobile
World Congress Americas in Los
Angeles with @MWCapital. Meet them!
#MWCA18 #4YFNA18 #MWCapitalArea 
_xD83D__xDC47__xD83C__xDFFC__xD83D__xDC47__xD83C__xDFFC_ https://t.co/dPcAiWB4q7
https://t.co/4pGOl38UNQ</t>
  </si>
  <si>
    <t>nevilleray
#TBT to Mobile World Congress Americas
last year when we said 5G was coming.
This year, we’ve got our 5G tech
truck at #MWCA18 actually showing
off some of what this technology
can do! #WeWontStop https://t.co/l0f7gG3UA0</t>
  </si>
  <si>
    <t>nokianetworks
Good morning LA! Catch our demos
at #MWCA18 and see how we can help
you accelerate innovation, simplify
#5G deployment and deliver more
business value: https://t.co/TW8zyqGqKK
https://t.co/sMZkimsURv</t>
  </si>
  <si>
    <t xml:space="preserve">ngpcapital
</t>
  </si>
  <si>
    <t xml:space="preserve">paulasel
</t>
  </si>
  <si>
    <t>nokia
Our CEO Rajeev Suri met with Dr.
Hwang, Chang-Gyu, Chairman at Korea
Telecom at #MWCA18 and shared a
discussion amongst the crowd. https://t.co/9dxPuZVbpP
https://t.co/lCAM3u8H4Q</t>
  </si>
  <si>
    <t>darpa
Congrats to all teams that competed
in Spectrum Collaboration Challenge
Preliminary Event 2! Six teams
each received $750,000 prize, but
all 15 teams may compete for grand
prize of $2M during SC2 finale
at Mobile World Congress Americas,
Los Angeles. https://t.co/Bv0OYq7Q09</t>
  </si>
  <si>
    <t>scoundrel666
TechRepublic: At Mobile World Congress
Americas, a panel of artificial
intelligence experts discussed
the opportuni… https://t.co/QBzr2SZ4uz</t>
  </si>
  <si>
    <t>techrepublic
At Mobile World Congress Americas,
a panel of artificial intelligence
experts discussed the opportunities
and challenges the technology presents
for businesses, and how to get
started. https://t.co/ltEMv7Xyo8
https://t.co/VjU0kbYZlA</t>
  </si>
  <si>
    <t>urwosc
RT @nokia: Our CEO Rajeev Suri
met with Dr. Hwang, Chang-Gyu,
Chairman at Korea Telecom at #MWCA18
and shared a discussion amongst
the crowâ€¦</t>
  </si>
  <si>
    <t>rss_feed_reader
Ars Millimeter-wave 5G isn’t for
widespread coverage, Verizon admits
https://t.co/qdjTZZYHI0 Enlarge
/ A Verizon… https://t.co/rnxPnee9nE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</si>
  <si>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</si>
  <si>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</si>
  <si>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</si>
  <si>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</si>
  <si>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</si>
  <si>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</si>
  <si>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</si>
  <si>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</si>
  <si>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</si>
  <si>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</si>
  <si>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</si>
  <si>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</si>
  <si>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</si>
  <si>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</si>
  <si>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</si>
  <si>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</si>
  <si>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</si>
  <si>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</si>
  <si>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</si>
  <si>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</si>
  <si>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</si>
  <si>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</si>
  <si>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</si>
  <si>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</si>
  <si>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</si>
  <si>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</si>
  <si>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</si>
  <si>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</si>
  <si>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</si>
  <si>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</si>
  <si>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</si>
  <si>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</si>
  <si>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</si>
  <si>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</si>
  <si>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</si>
  <si>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</si>
  <si>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</si>
  <si>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</si>
  <si>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</si>
  <si>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</si>
  <si>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</si>
  <si>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</si>
  <si>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</si>
  <si>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</si>
  <si>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</si>
  <si>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</si>
  <si>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</si>
  <si>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</si>
  <si>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</si>
  <si>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</si>
  <si>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</si>
  <si>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</si>
  <si>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</si>
  <si>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</si>
  <si>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</si>
  <si>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</si>
  <si>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</si>
  <si>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</si>
  <si>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</si>
  <si>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</si>
  <si>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</si>
  <si>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</si>
  <si>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</si>
  <si>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</si>
  <si>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</si>
  <si>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</si>
  <si>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</si>
  <si>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</si>
  <si>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</si>
  <si>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</si>
  <si>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</si>
  <si>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</si>
  <si>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</si>
  <si>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</si>
  <si>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1.0.1.411</t>
  </si>
  <si>
    <t>Top URLs in Tweet in Entire Graph</t>
  </si>
  <si>
    <t>https://arstechnica.com/?p=1495037</t>
  </si>
  <si>
    <t>https://twitter.com/i/web/status/1120815149814886407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</si>
  <si>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</si>
  <si>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</si>
  <si>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</si>
  <si>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</si>
  <si>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</si>
  <si>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</si>
  <si>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</si>
  <si>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</si>
  <si>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</si>
  <si>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</si>
  <si>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</si>
  <si>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</si>
  <si>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</si>
  <si>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</si>
  <si>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</si>
  <si>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</si>
  <si>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</si>
  <si>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</si>
  <si>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</si>
  <si>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</si>
  <si>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</si>
  <si>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</si>
  <si>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https://www.nokia.com/en_int/about-nokia/news-events/events-calendar/mobile-world-congress-americas-2018?did=d000000000x3&amp;utm_campaign=turn_up&amp;utm_source=twitter&amp;utm_medium=organic&amp;utm_content=mwca-2018-posts https://www.nokia.com/en_int/about-nokia/news-events/events-calendar/mobile-world-congress-americas-2018?did=d000000000x3&amp;utm_campaign=turn_up&amp;utm_source=twitter&amp;utm_medium=organic&amp;utm_content=mwca http://r.socialstudio.radian6.com/1e182d22-93d4-443b-ba83-dd6cd44341de https://spectrum.ieee.org/tech-talk/telecom/wireless/darpas-spectrum-collaboration-challenge-subjects-ais-to-a-gauntlet-of-broadcasting-scenarios-and-they-succeed https://spectrumcollaborationchallenge.com/program-manager-paul-tilghman-to-speak-at-mobile-world-congress-americas-2018/ https://www.mwcamericas.com/conference-programs/agenda/the-future-of-work-with-and-around-autonomous-systems/?platform=hootsuite https://www.youtube.com/watch?v=v2ga51NP1_A https://www.verizon.com/about/news/2018-mobile-world-congress-americas https://twitter.com/i/web/status/1037089332182573056</t>
  </si>
  <si>
    <t>http://catalonia.com/export/sites/catalonia/.content/documents/MWC-Americas18-DEF2.pdf?utm_source=twitterg&amp;utm_medium=xxss&amp;utm_campaign=xxss http://www.red.es/redes/es/actualidad/magazin-en-red/mwcapital-conecta-ecosistemas-con-una-delegaci%C3%B3n-en-gsma-mobile-world</t>
  </si>
  <si>
    <t>https://twitter.com/i/web/status/1109712345360670720 http://www.techrepublic.com/article/6-tips-for-integrating-ai-into-your-business/?ftag=COS-05-10aaa0g&amp;utm_campaign=trueAnthem:+Trending+Content&amp;utm_content=5ca0d73b3ed3f00001725197&amp;utm_medium=trueAnthem&amp;utm_source=twitter https://twitter.com/i/web/status/1109637313817120769 https://arstechnica.com/?p=1495037 https://twitter.com/i/web/status/1120815149814886407</t>
  </si>
  <si>
    <t>https://twitter.com/i/web/status/1100993398151020544 https://twitter.com/i/web/status/1099245664922423297</t>
  </si>
  <si>
    <t>Top Domains in Tweet in Entire Graph</t>
  </si>
  <si>
    <t>arstechnica.com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</si>
  <si>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</si>
  <si>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</si>
  <si>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</si>
  <si>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</si>
  <si>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</si>
  <si>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</si>
  <si>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</si>
  <si>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</si>
  <si>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</si>
  <si>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</si>
  <si>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</si>
  <si>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nokia.com radian6.com ieee.org spectrumcollaborationchallenge.com mwcamericas.com youtube.com verizon.com twitter.com</t>
  </si>
  <si>
    <t>catalonia.com red.es</t>
  </si>
  <si>
    <t>twitter.com techrepublic.com arstechnica.com</t>
  </si>
  <si>
    <t>Top Hashtags in Tweet in Entire Graph</t>
  </si>
  <si>
    <t>didyouknow</t>
  </si>
  <si>
    <t>yorkregion</t>
  </si>
  <si>
    <t>iot</t>
  </si>
  <si>
    <t>startups</t>
  </si>
  <si>
    <t>elpatio</t>
  </si>
  <si>
    <t>smartcities</t>
  </si>
  <si>
    <t>Top Hashtags in Tweet in G1</t>
  </si>
  <si>
    <t>technology</t>
  </si>
  <si>
    <t>innovation</t>
  </si>
  <si>
    <t>5ginaction</t>
  </si>
  <si>
    <t>ai</t>
  </si>
  <si>
    <t>Top Hashtags in Tweet in G2</t>
  </si>
  <si>
    <t>youtube</t>
  </si>
  <si>
    <t>yrtech</t>
  </si>
  <si>
    <t>Top Hashtags in Tweet in G3</t>
  </si>
  <si>
    <t>somosaof</t>
  </si>
  <si>
    <t>cordobaesp</t>
  </si>
  <si>
    <t>Top Hashtags in Tweet in G4</t>
  </si>
  <si>
    <t>4yfna18</t>
  </si>
  <si>
    <t>mwcapitalarea</t>
  </si>
  <si>
    <t>Top Hashtags in Tweet in G5</t>
  </si>
  <si>
    <t>unequipo</t>
  </si>
  <si>
    <t>hoyconstruimos</t>
  </si>
  <si>
    <t>Top Hashtags in Tweet in G6</t>
  </si>
  <si>
    <t>bettertogether</t>
  </si>
  <si>
    <t>Top Hashtags in Tweet in G7</t>
  </si>
  <si>
    <t>Top Hashtags in Tweet in G8</t>
  </si>
  <si>
    <t>Top Hashtags in Tweet in G9</t>
  </si>
  <si>
    <t>Top Hashtags in Tweet in G10</t>
  </si>
  <si>
    <t>Top Hashtags in Tweet</t>
  </si>
  <si>
    <t>mwca18 5g tbt technology innovation 5ginaction iot ai startups elpatio</t>
  </si>
  <si>
    <t>mwca18 4yfna18 mwcapitalarea 4yearsfromnow</t>
  </si>
  <si>
    <t>Top Words in Tweet in Entire Graph</t>
  </si>
  <si>
    <t>Words in Sentiment List#1: Positive</t>
  </si>
  <si>
    <t>Words in Sentiment List#2: Negative</t>
  </si>
  <si>
    <t>Words in Sentiment List#3: Angry/Violent</t>
  </si>
  <si>
    <t>Non-categorized Words</t>
  </si>
  <si>
    <t>Total Words</t>
  </si>
  <si>
    <t>mobile</t>
  </si>
  <si>
    <t>world</t>
  </si>
  <si>
    <t>congress</t>
  </si>
  <si>
    <t>americas</t>
  </si>
  <si>
    <t>#mwca18</t>
  </si>
  <si>
    <t>Top Words in Tweet in G1</t>
  </si>
  <si>
    <t>#5g</t>
  </si>
  <si>
    <t>live</t>
  </si>
  <si>
    <t>future</t>
  </si>
  <si>
    <t>ceo</t>
  </si>
  <si>
    <t>Top Words in Tweet in G2</t>
  </si>
  <si>
    <t>videos</t>
  </si>
  <si>
    <t>#didyouknow</t>
  </si>
  <si>
    <t>find</t>
  </si>
  <si>
    <t>including</t>
  </si>
  <si>
    <t>#yorkregion</t>
  </si>
  <si>
    <t>tech</t>
  </si>
  <si>
    <t>spotlights</t>
  </si>
  <si>
    <t>interviews</t>
  </si>
  <si>
    <t>Top Words in Tweet in G3</t>
  </si>
  <si>
    <t>Top Words in Tweet in G4</t>
  </si>
  <si>
    <t>Top Words in Tweet in G5</t>
  </si>
  <si>
    <t>encuentro</t>
  </si>
  <si>
    <t>presidenta</t>
  </si>
  <si>
    <t>sandra</t>
  </si>
  <si>
    <t>torres</t>
  </si>
  <si>
    <t>lópez</t>
  </si>
  <si>
    <t>chairman</t>
  </si>
  <si>
    <t>fcc</t>
  </si>
  <si>
    <t>Top Words in Tweet in G6</t>
  </si>
  <si>
    <t>Top Words in Tweet in G7</t>
  </si>
  <si>
    <t>checking</t>
  </si>
  <si>
    <t>again</t>
  </si>
  <si>
    <t>good</t>
  </si>
  <si>
    <t>company</t>
  </si>
  <si>
    <t>chief</t>
  </si>
  <si>
    <t>sales</t>
  </si>
  <si>
    <t>strauss</t>
  </si>
  <si>
    <t>Top Words in Tweet in G8</t>
  </si>
  <si>
    <t>infraestructura</t>
  </si>
  <si>
    <t>cisco</t>
  </si>
  <si>
    <t>systems</t>
  </si>
  <si>
    <t>anunció</t>
  </si>
  <si>
    <t>hoy</t>
  </si>
  <si>
    <t>2019</t>
  </si>
  <si>
    <t>puerto</t>
  </si>
  <si>
    <t>Top Words in Tweet in G9</t>
  </si>
  <si>
    <t>see</t>
  </si>
  <si>
    <t>ibm</t>
  </si>
  <si>
    <t>storage's</t>
  </si>
  <si>
    <t>award</t>
  </si>
  <si>
    <t>winning</t>
  </si>
  <si>
    <t>flash</t>
  </si>
  <si>
    <t>arrays</t>
  </si>
  <si>
    <t>modern</t>
  </si>
  <si>
    <t>data</t>
  </si>
  <si>
    <t>protection</t>
  </si>
  <si>
    <t>Top Words in Tweet in G10</t>
  </si>
  <si>
    <t>panel</t>
  </si>
  <si>
    <t>artificial</t>
  </si>
  <si>
    <t>intelligence</t>
  </si>
  <si>
    <t>experts</t>
  </si>
  <si>
    <t>discussed</t>
  </si>
  <si>
    <t>opportunities</t>
  </si>
  <si>
    <t>Top Words in Tweet</t>
  </si>
  <si>
    <t>#mwca18 world mobile congress americas #5g live future gsma ceo</t>
  </si>
  <si>
    <t>videos #didyouknow find including #yorkregion tech spotlights interviews ces websummit</t>
  </si>
  <si>
    <t>mobile world congress americas mwcapital #mwca18</t>
  </si>
  <si>
    <t>netpronline encuentro presidenta sandra torres lópez chairman fcc ajitpaifcc mobile</t>
  </si>
  <si>
    <t>checking mobile world congress again good company chief sales strauss</t>
  </si>
  <si>
    <t>infraestructura cisco systems anunció hoy mobile world congress 2019 puerto</t>
  </si>
  <si>
    <t>see ibm storage's award winning flash arrays modern data protection</t>
  </si>
  <si>
    <t>mobile world congress americas panel artificial intelligence experts discussed opportunities</t>
  </si>
  <si>
    <t>wsj september 10 2018 mobile world congress americas t announced</t>
  </si>
  <si>
    <t>number key #iot trends stood out mobile world congress americas</t>
  </si>
  <si>
    <t>Top Word Pairs in Tweet in Entire Graph</t>
  </si>
  <si>
    <t>mobile,world</t>
  </si>
  <si>
    <t>world,congress</t>
  </si>
  <si>
    <t>congress,americas</t>
  </si>
  <si>
    <t>ceo,rajeev</t>
  </si>
  <si>
    <t>#didyouknow,find</t>
  </si>
  <si>
    <t>find,videos</t>
  </si>
  <si>
    <t>videos,including</t>
  </si>
  <si>
    <t>including,#yorkregion</t>
  </si>
  <si>
    <t>#yorkregion,tech</t>
  </si>
  <si>
    <t>tech,spotlights</t>
  </si>
  <si>
    <t>Top Word Pairs in Tweet in G1</t>
  </si>
  <si>
    <t>rajeev,suri's</t>
  </si>
  <si>
    <t>suri's,keynote</t>
  </si>
  <si>
    <t>shaping,#5g</t>
  </si>
  <si>
    <t>#5g,future</t>
  </si>
  <si>
    <t>spectrum,collaboration</t>
  </si>
  <si>
    <t>transform,human</t>
  </si>
  <si>
    <t>Top Word Pairs in Tweet in G2</t>
  </si>
  <si>
    <t>spotlights,interviews</t>
  </si>
  <si>
    <t>interviews,ces</t>
  </si>
  <si>
    <t>ces,websummit</t>
  </si>
  <si>
    <t>websummit,mobile</t>
  </si>
  <si>
    <t>Top Word Pairs in Tweet in G3</t>
  </si>
  <si>
    <t>Top Word Pairs in Tweet in G4</t>
  </si>
  <si>
    <t>Top Word Pairs in Tweet in G5</t>
  </si>
  <si>
    <t>encuentro,presidenta</t>
  </si>
  <si>
    <t>presidenta,netpronline</t>
  </si>
  <si>
    <t>netpronline,sandra</t>
  </si>
  <si>
    <t>sandra,torres</t>
  </si>
  <si>
    <t>torres,lópez</t>
  </si>
  <si>
    <t>lópez,chairman</t>
  </si>
  <si>
    <t>chairman,fcc</t>
  </si>
  <si>
    <t>fcc,ajitpaifcc</t>
  </si>
  <si>
    <t>ajitpaifcc,mobile</t>
  </si>
  <si>
    <t>Top Word Pairs in Tweet in G6</t>
  </si>
  <si>
    <t>Top Word Pairs in Tweet in G7</t>
  </si>
  <si>
    <t>checking,mobile</t>
  </si>
  <si>
    <t>congress,again</t>
  </si>
  <si>
    <t>again,good</t>
  </si>
  <si>
    <t>good,company</t>
  </si>
  <si>
    <t>company,chief</t>
  </si>
  <si>
    <t>chief,sales</t>
  </si>
  <si>
    <t>sales,strauss</t>
  </si>
  <si>
    <t>strauss,coo</t>
  </si>
  <si>
    <t>Top Word Pairs in Tweet in G8</t>
  </si>
  <si>
    <t>infraestructura,cisco</t>
  </si>
  <si>
    <t>cisco,systems</t>
  </si>
  <si>
    <t>systems,anunció</t>
  </si>
  <si>
    <t>anunció,hoy</t>
  </si>
  <si>
    <t>hoy,mobile</t>
  </si>
  <si>
    <t>congress,2019</t>
  </si>
  <si>
    <t>2019,puerto</t>
  </si>
  <si>
    <t>puerto,rico</t>
  </si>
  <si>
    <t>Top Word Pairs in Tweet in G9</t>
  </si>
  <si>
    <t>see,ibm</t>
  </si>
  <si>
    <t>ibm,storage's</t>
  </si>
  <si>
    <t>storage's,award</t>
  </si>
  <si>
    <t>award,winning</t>
  </si>
  <si>
    <t>winning,flash</t>
  </si>
  <si>
    <t>flash,arrays</t>
  </si>
  <si>
    <t>arrays,modern</t>
  </si>
  <si>
    <t>modern,data</t>
  </si>
  <si>
    <t>data,protection</t>
  </si>
  <si>
    <t>protection,versastack</t>
  </si>
  <si>
    <t>Top Word Pairs in Tweet in G10</t>
  </si>
  <si>
    <t>americas,panel</t>
  </si>
  <si>
    <t>panel,artificial</t>
  </si>
  <si>
    <t>artificial,intelligence</t>
  </si>
  <si>
    <t>intelligence,experts</t>
  </si>
  <si>
    <t>experts,discussed</t>
  </si>
  <si>
    <t>discussed,opportunities</t>
  </si>
  <si>
    <t>Top Word Pairs in Tweet</t>
  </si>
  <si>
    <t>mobile,world  world,congress  congress,americas  ceo,rajeev  rajeev,suri's  suri's,keynote  shaping,#5g  #5g,future  spectrum,collaboration  transform,human</t>
  </si>
  <si>
    <t>#didyouknow,find  find,videos  videos,including  including,#yorkregion  #yorkregion,tech  tech,spotlights  spotlights,interviews  interviews,ces  ces,websummit  websummit,mobile</t>
  </si>
  <si>
    <t>mobile,world  world,congress  congress,americas</t>
  </si>
  <si>
    <t>encuentro,presidenta  presidenta,netpronline  netpronline,sandra  sandra,torres  torres,lópez  lópez,chairman  chairman,fcc  fcc,ajitpaifcc  ajitpaifcc,mobile  mobile,world</t>
  </si>
  <si>
    <t>checking,mobile  mobile,world  world,congress  congress,again  again,good  good,company  company,chief  chief,sales  sales,strauss  strauss,coo</t>
  </si>
  <si>
    <t>infraestructura,cisco  cisco,systems  systems,anunció  anunció,hoy  hoy,mobile  mobile,world  world,congress  congress,2019  2019,puerto  puerto,rico</t>
  </si>
  <si>
    <t>see,ibm  ibm,storage's  storage's,award  award,winning  winning,flash  flash,arrays  arrays,modern  modern,data  data,protection  protection,versastack</t>
  </si>
  <si>
    <t>mobile,world  world,congress  congress,americas  americas,panel  panel,artificial  artificial,intelligence  intelligence,experts  experts,discussed  discussed,opportunities</t>
  </si>
  <si>
    <t>wsj,september  september,10  10,2018  2018,mobile  mobile,world  world,congress  congress,americas  americas,t  t,announced  announced,selected</t>
  </si>
  <si>
    <t>number,key  key,#iot  #iot,trends  trends,stood  stood,out  out,mobile  mobile,world  world,congress  congress,americas  americas,#smartcities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</si>
  <si>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</si>
  <si>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</si>
  <si>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</si>
  <si>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</si>
  <si>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</si>
  <si>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</si>
  <si>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</si>
  <si>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</si>
  <si>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</si>
  <si>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</si>
  <si>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</si>
  <si>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4yfn</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</si>
  <si>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</si>
  <si>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</si>
  <si>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</si>
  <si>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</si>
  <si>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</si>
  <si>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</si>
  <si>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</si>
  <si>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</si>
  <si>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</si>
  <si>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</si>
  <si>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</si>
  <si>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</si>
  <si>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</si>
  <si>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nokia gsma darpa pjross01 nokianetworks paulasel ngpcapital openfuture_and oklocated espanaglobal</t>
  </si>
  <si>
    <t>ces websummit yorklink yspaceyu</t>
  </si>
  <si>
    <t>oklocated empleojunta telefonica ayuncordoba_es imdeec</t>
  </si>
  <si>
    <t>mwcapital 4yfn redpuntoes</t>
  </si>
  <si>
    <t>netpronline ajitpaifcc</t>
  </si>
  <si>
    <t>biancaghose r4ranjita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</si>
  <si>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</si>
  <si>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</si>
  <si>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</si>
  <si>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</si>
  <si>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</si>
  <si>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</si>
  <si>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</si>
  <si>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</si>
  <si>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</si>
  <si>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</si>
  <si>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</si>
  <si>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</si>
  <si>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nokia nokianetworks rcrwirelessnews verizonnews gsma darpa ladotofficial nevilleray urwosc kespry</t>
  </si>
  <si>
    <t>eekfarms ces websummit yorklink yspaceyu deepstratwealth thetinastream</t>
  </si>
  <si>
    <t>telefonica empleojunta openfuture_and imdeec oklocated ayuncordoba_es</t>
  </si>
  <si>
    <t>mwcapital redpuntoes espanaglobal catalonia_ti</t>
  </si>
  <si>
    <t>ajitpaifcc juanram79897900 netpronline codecom3</t>
  </si>
  <si>
    <t>wipro biancaghose r4ranjita</t>
  </si>
  <si>
    <t>dwv13 iot_nxt andrestrauss1</t>
  </si>
  <si>
    <t>notiseis360pr mrluisramos ortizjohanna75</t>
  </si>
  <si>
    <t>zoginstor bobby_gratz wohlforddr</t>
  </si>
  <si>
    <t>techrepublic rss_feed_reader scoundrel666</t>
  </si>
  <si>
    <t>marcusbwebster embedded_comp</t>
  </si>
  <si>
    <t>wsj treda10</t>
  </si>
  <si>
    <t>yourtechcompany iotagenda</t>
  </si>
  <si>
    <t>Top URLs in Tweet by Count</t>
  </si>
  <si>
    <t>https://www.nokia.com/en_int/about-nokia/news-events/events-calendar/mobile-world-congress-americas-2018?did=d000000000x3&amp;utm_campaign=turn_up&amp;utm_source=twitter&amp;utm_medium=organic&amp;utm_content=mwca http://r.socialstudio.radian6.com/1e182d22-93d4-443b-ba83-dd6cd44341de</t>
  </si>
  <si>
    <t>https://www.nokia.com/en_int/about-nokia/news-events/events-calendar/mobile-world-congress-americas-2018?did=d000000000x3&amp;utm_campaign=turn_up&amp;utm_source=twitter&amp;utm_medium=organic&amp;utm_content=mwca-2018-posts https://www.nokia.com/en_int/about-nokia/news-events/events-calendar/mobile-world-congress-americas-2018?did=d000000000x3&amp;utm_campaign=turn_up&amp;utm_source=twitter&amp;utm_medium=organic&amp;utm_content=mwca</t>
  </si>
  <si>
    <t>https://spectrum.ieee.org/tech-talk/telecom/wireless/darpas-spectrum-collaboration-challenge-subjects-ais-to-a-gauntlet-of-broadcasting-scenarios-and-they-succeed https://spectrumcollaborationchallenge.com/program-manager-paul-tilghman-to-speak-at-mobile-world-congress-americas-2018/</t>
  </si>
  <si>
    <t>http://www.techrepublic.com/article/6-tips-for-integrating-ai-into-your-business/?ftag=COS-05-10aaa0g&amp;utm_campaign=trueAnthem:+Trending+Content&amp;utm_content=5ca0d73b3ed3f00001725197&amp;utm_medium=trueAnthem&amp;utm_source=twitter https://twitter.com/i/web/status/1109637313817120769</t>
  </si>
  <si>
    <t>Top URLs in Tweet by Salience</t>
  </si>
  <si>
    <t>https://www.nokia.com/en_int/about-nokia/news-events/events-calendar/mobile-world-congress-americas-2018?did=d000000000x3&amp;utm_campaign=turn_up&amp;utm_source=twitter&amp;utm_medium=organic&amp;utm_content=mwca https://www.nokia.com/en_int/about-nokia/news-events/events-calendar/mobile-world-congress-americas-2018?did=d000000000x3&amp;utm_campaign=turn_up&amp;utm_source=twitter&amp;utm_medium=organic&amp;utm_content=mwca-2018-posts</t>
  </si>
  <si>
    <t>Top Domains in Tweet by Count</t>
  </si>
  <si>
    <t>nokia.com radian6.com</t>
  </si>
  <si>
    <t>ieee.org spectrumcollaborationchallenge.com</t>
  </si>
  <si>
    <t>techrepublic.com twitter.com</t>
  </si>
  <si>
    <t>Top Domains in Tweet by Salience</t>
  </si>
  <si>
    <t>Top Hashtags in Tweet by Count</t>
  </si>
  <si>
    <t>mwca18 5g tbt 4yearsfromnow startups elpatio</t>
  </si>
  <si>
    <t>mwca18 5g 5ginaction iot ai technology innovation</t>
  </si>
  <si>
    <t>Top Hashtags in Tweet by Salience</t>
  </si>
  <si>
    <t>5g mwca18 tbt 4yearsfromnow startups elpatio</t>
  </si>
  <si>
    <t>5ginaction iot ai technology innovation 5g mwca18</t>
  </si>
  <si>
    <t>Top Words in Tweet by Count</t>
  </si>
  <si>
    <t>de estamos muy orgullosos nuestras #startups oklocated #elpatio representará españa</t>
  </si>
  <si>
    <t>del 29 empresas españolas participarán en la segunda edición #4yearsfromnow</t>
  </si>
  <si>
    <t>future me' indeed each women leading presence 2018 los angeles</t>
  </si>
  <si>
    <t>number key #iot trends stood out #smartcities #connectedretail #iiot #mwca</t>
  </si>
  <si>
    <t>iotagenda number key #iot trends stood out #smartcities #connectedretail #iiot</t>
  </si>
  <si>
    <t>zoginstor see ibm storage's award winning flash arrays modern data</t>
  </si>
  <si>
    <t>iot_nxt checking again good company chief sales strauss coo america</t>
  </si>
  <si>
    <t>checking again good company chief sales strauss coo</t>
  </si>
  <si>
    <t>netpronline de la el encuentro presidenta del sandra torres lópez</t>
  </si>
  <si>
    <t>de la del el en encuentro presidenta netpronline sandra torres</t>
  </si>
  <si>
    <t>notiseis360pr infraestructura cisco systems anunció hoy en el 2019 que</t>
  </si>
  <si>
    <t>en las infraestructura cisco systems anunció hoy el 2019 que</t>
  </si>
  <si>
    <t>wsj september 10 2018 t announced selected ericsson</t>
  </si>
  <si>
    <t>yorklink #didyouknow find videos including #yorkregion tech spotlights interviews ces</t>
  </si>
  <si>
    <t>kerlink unveils wirnettm ibts 64 highway via embedded_comp</t>
  </si>
  <si>
    <t>#mwca18 nokia #5g future la live join 5g los gsma</t>
  </si>
  <si>
    <t>join first day fun night networking tacos drinks t</t>
  </si>
  <si>
    <t>verizon live #mwca18 next week check out presence including scheduled</t>
  </si>
  <si>
    <t>want model city autonomous movement ladot general manager currently speaking</t>
  </si>
  <si>
    <t>gsma celebrates successful 2018 partnership ctia los angeles</t>
  </si>
  <si>
    <t>kespry vp marketing pjross01 speaks today la 4 15pm part</t>
  </si>
  <si>
    <t>getting ready second #mwca18 time la amazing show center media</t>
  </si>
  <si>
    <t>16 catalan companies showing technology los angeles mwcapital meet #mwca18</t>
  </si>
  <si>
    <t>year 5g #tbt last coming ve tech truck #mwca18 actually</t>
  </si>
  <si>
    <t>#mwca18 paulasel ngpcapital speaking autonomous vehicles conference tomorrow exciting opportunities</t>
  </si>
  <si>
    <t>#mwca18 #5g ceo rajeev live suri join shaping future transform</t>
  </si>
  <si>
    <t>teams spectrum 15 3 collaboration challenge 2 prize sc2 pm</t>
  </si>
  <si>
    <t>techrepublic panel artificial intelligence experts discussed opportuni</t>
  </si>
  <si>
    <t>panel artificial intelligence experts discussed opportunities challenges technology presents businesses</t>
  </si>
  <si>
    <t>nokia ceo rajeev suri met dr hwang chang gyu chairman</t>
  </si>
  <si>
    <t>verizon ars millimeter wave 5g isn t widespread coverage admits</t>
  </si>
  <si>
    <t>Top Words in Tweet by Salience</t>
  </si>
  <si>
    <t>zoginstor defined st d see ibm storage's award winning flash</t>
  </si>
  <si>
    <t>#mwca18 5g gsma nokia #5g future la teams doing things</t>
  </si>
  <si>
    <t>paulasel ngpcapital speaking autonomous vehicles conference tomorrow exciting opportunities field</t>
  </si>
  <si>
    <t>doing things new live #5g suri join shaping future transform</t>
  </si>
  <si>
    <t>teams 3 prize pm congrats competed preliminary event six each</t>
  </si>
  <si>
    <t>challenges technology presents businesses started chall panel artificial intelligence experts</t>
  </si>
  <si>
    <t>Top Word Pairs in Tweet by Count</t>
  </si>
  <si>
    <t>estamos,muy  muy,orgullosos  orgullosos,de  de,nuestras  nuestras,#startups  #startups,oklocated  oklocated,de  de,#elpatio  #elpatio,representará  representará,españa</t>
  </si>
  <si>
    <t>29,empresas  empresas,españolas  españolas,participarán  participarán,en  en,la  la,segunda  segunda,edición  edición,del  del,#4yearsfromnow  #4yearsfromnow,4yfn</t>
  </si>
  <si>
    <t>future,me'  me',indeed  indeed,each  each,women  women,leading  leading,presence  presence,mobile  mobile,world  world,congress  congress,americas</t>
  </si>
  <si>
    <t>iotagenda,number  number,key  key,#iot  #iot,trends  trends,stood  stood,out  out,mobile  mobile,world  world,congress  congress,americas</t>
  </si>
  <si>
    <t>zoginstor,see  see,ibm  ibm,storage's  storage's,award  award,winning  winning,flash  flash,arrays  arrays,modern  modern,data  data,protection</t>
  </si>
  <si>
    <t>iot_nxt,checking  checking,mobile  mobile,world  world,congress  congress,again  again,good  good,company  company,chief  chief,sales  sales,strauss</t>
  </si>
  <si>
    <t>de,la  netpronline,encuentro  encuentro,de  la,presidenta  presidenta,del  del,netpronline  netpronline,sandra  sandra,torres  torres,lópez  lópez,y</t>
  </si>
  <si>
    <t>de,la  encuentro,de  la,presidenta  presidenta,del  del,netpronline  netpronline,sandra  sandra,torres  torres,lópez  lópez,y  y,el</t>
  </si>
  <si>
    <t>notiseis360pr,infraestructura  infraestructura,cisco  cisco,systems  systems,anunció  anunció,hoy  hoy,en  en,el  el,mobile  mobile,world  world,congress</t>
  </si>
  <si>
    <t>infraestructura,cisco  cisco,systems  systems,anunció  anunció,hoy  hoy,en  en,el  el,mobile  mobile,world  world,congress  congress,2019</t>
  </si>
  <si>
    <t>yorklink,#didyouknow  #didyouknow,find  find,videos  videos,including  including,#yorkregion  #yorkregion,tech  tech,spotlights  spotlights,interviews  interviews,ces  ces,websummit</t>
  </si>
  <si>
    <t>kerlink,unveils  unveils,wirnettm  wirnettm,ibts  ibts,64  64,highway  highway,mobile  mobile,world  world,congress  congress,americas  americas,via</t>
  </si>
  <si>
    <t>mobile,world  world,congress  congress,americas  spectrum,collaboration  ceo,rajeev  rajeev,suri's  suri's,keynote  shaping,#5g  #5g,future  los,angeles</t>
  </si>
  <si>
    <t>join,first  first,day  day,mobile  mobile,world  world,congress  congress,americas  americas,fun  fun,night  night,networking  networking,tacos</t>
  </si>
  <si>
    <t>verizon,live  live,#mwca18  #mwca18,next  next,week  week,check  check,out  out,presence  presence,including  including,scheduled  scheduled,panels</t>
  </si>
  <si>
    <t>want,model  model,city  city,autonomous  autonomous,movement  movement,world  world,ladot  ladot,general  general,manager  manager,currently  currently,speaking</t>
  </si>
  <si>
    <t>gsma,celebrates  celebrates,successful  successful,2018  2018,mobile  mobile,world  world,congress  congress,americas  americas,partnership  partnership,ctia  ctia,los</t>
  </si>
  <si>
    <t>kespry,vp  vp,marketing  marketing,pjross01  pjross01,speaks  speaks,today  today,mobile  mobile,world  world,congress  congress,americas  americas,la</t>
  </si>
  <si>
    <t>getting,ready  ready,second  second,#mwca18  #mwca18,mobile  mobile,world  world,congress  congress,americas  americas,time  time,la  la,amazing</t>
  </si>
  <si>
    <t>16,catalan  catalan,companies  companies,showing  showing,technology  technology,mobile  mobile,world  world,congress  congress,americas  americas,los  los,angeles</t>
  </si>
  <si>
    <t>#tbt,mobile  mobile,world  world,congress  congress,americas  americas,last  last,year  year,5g  5g,coming  coming,year  year,ve</t>
  </si>
  <si>
    <t>paulasel,ngpcapital  ngpcapital,speaking  speaking,autonomous  autonomous,vehicles  vehicles,conference  conference,tomorrow  tomorrow,exciting  exciting,opportunities  opportunities,field  field,#mwca18</t>
  </si>
  <si>
    <t>ceo,rajeev  shaping,#5g  #5g,future  transform,human  human,experiences  rajeev,suri's  suri's,keynote  rajeev,suri  suri,met  met,dr</t>
  </si>
  <si>
    <t>spectrum,collaboration  collaboration,challenge  mobile,world  world,congress  congress,americas  3,15  congrats,teams  teams,competed  competed,spectrum  challenge,preliminary</t>
  </si>
  <si>
    <t>techrepublic,mobile  mobile,world  world,congress  congress,americas  americas,panel  panel,artificial  artificial,intelligence  intelligence,experts  experts,discussed  discussed,opportuni</t>
  </si>
  <si>
    <t>mobile,world  world,congress  congress,americas  americas,panel  panel,artificial  artificial,intelligence  intelligence,experts  experts,discussed  discussed,opportunities  opportunities,challenges</t>
  </si>
  <si>
    <t>nokia,ceo  ceo,rajeev  rajeev,suri  suri,met  met,dr  dr,hwang  hwang,chang  chang,gyu  gyu,chairman  chairman,korea</t>
  </si>
  <si>
    <t>ars,millimeter  millimeter,wave  wave,5g  5g,isn  isn,t  t,widespread  widespread,coverage  coverage,verizon  verizon,admits  admits,enlarge</t>
  </si>
  <si>
    <t>Top Word Pairs in Tweet by Salience</t>
  </si>
  <si>
    <t>zoginstor,see  software,defined  defined,st  software,d  see,ibm  ibm,storage's  storage's,award  award,winning  winning,flash  flash,arrays</t>
  </si>
  <si>
    <t>world,congress  congress,americas  mobile,world  spectrum,collaboration  ceo,rajeev  rajeev,suri's  suri's,keynote  shaping,#5g  #5g,future  los,angeles</t>
  </si>
  <si>
    <t>shaping,#5g  #5g,future  transform,human  human,experiences  rajeev,suri's  suri's,keynote  rajeev,suri  suri,met  met,dr  dr,hwang</t>
  </si>
  <si>
    <t>3,15  congrats,teams  teams,competed  competed,spectrum  challenge,preliminary  preliminary,event  event,2  2,six  six,teams  teams,each</t>
  </si>
  <si>
    <t>opportunities,challenges  challenges,technology  technology,presents  presents,businesses  businesses,started  opportunities,chall  mobile,world  world,congress  congress,americas  americas,panel</t>
  </si>
  <si>
    <t>Word</t>
  </si>
  <si>
    <t>2018</t>
  </si>
  <si>
    <t>rajeev</t>
  </si>
  <si>
    <t>angeles</t>
  </si>
  <si>
    <t>join</t>
  </si>
  <si>
    <t>teams</t>
  </si>
  <si>
    <t>spectrum</t>
  </si>
  <si>
    <t>new</t>
  </si>
  <si>
    <t>autonomous</t>
  </si>
  <si>
    <t>t</t>
  </si>
  <si>
    <t>verizon</t>
  </si>
  <si>
    <t>suri</t>
  </si>
  <si>
    <t>collaboration</t>
  </si>
  <si>
    <t>2</t>
  </si>
  <si>
    <t>each</t>
  </si>
  <si>
    <t>week</t>
  </si>
  <si>
    <t>shaping</t>
  </si>
  <si>
    <t>suri's</t>
  </si>
  <si>
    <t>keynote</t>
  </si>
  <si>
    <t>time</t>
  </si>
  <si>
    <t>doing</t>
  </si>
  <si>
    <t>things</t>
  </si>
  <si>
    <t>speaking</t>
  </si>
  <si>
    <t>year</t>
  </si>
  <si>
    <t>out</t>
  </si>
  <si>
    <t>presence</t>
  </si>
  <si>
    <t>versastack</t>
  </si>
  <si>
    <t>software</t>
  </si>
  <si>
    <t>challenge</t>
  </si>
  <si>
    <t>pm</t>
  </si>
  <si>
    <t>15</t>
  </si>
  <si>
    <t>3</t>
  </si>
  <si>
    <t>4</t>
  </si>
  <si>
    <t>transform</t>
  </si>
  <si>
    <t>human</t>
  </si>
  <si>
    <t>experiences</t>
  </si>
  <si>
    <t>#iot</t>
  </si>
  <si>
    <t>value</t>
  </si>
  <si>
    <t>watch</t>
  </si>
  <si>
    <t>showing</t>
  </si>
  <si>
    <t>key</t>
  </si>
  <si>
    <t>coo</t>
  </si>
  <si>
    <t>rico</t>
  </si>
  <si>
    <t>figura</t>
  </si>
  <si>
    <t>entre</t>
  </si>
  <si>
    <t>tres</t>
  </si>
  <si>
    <t>defined</t>
  </si>
  <si>
    <t>st</t>
  </si>
  <si>
    <t>met</t>
  </si>
  <si>
    <t>dr</t>
  </si>
  <si>
    <t>hwang</t>
  </si>
  <si>
    <t>chang</t>
  </si>
  <si>
    <t>gyu</t>
  </si>
  <si>
    <t>korea</t>
  </si>
  <si>
    <t>telecom</t>
  </si>
  <si>
    <t>shared</t>
  </si>
  <si>
    <t>discussion</t>
  </si>
  <si>
    <t>amongst</t>
  </si>
  <si>
    <t>businesses</t>
  </si>
  <si>
    <t>congrats</t>
  </si>
  <si>
    <t>competed</t>
  </si>
  <si>
    <t>preliminary</t>
  </si>
  <si>
    <t>event</t>
  </si>
  <si>
    <t>six</t>
  </si>
  <si>
    <t>received</t>
  </si>
  <si>
    <t>750</t>
  </si>
  <si>
    <t>000</t>
  </si>
  <si>
    <t>chances</t>
  </si>
  <si>
    <t>hear</t>
  </si>
  <si>
    <t>darpa's</t>
  </si>
  <si>
    <t>paul</t>
  </si>
  <si>
    <t>tilghman</t>
  </si>
  <si>
    <t>prize</t>
  </si>
  <si>
    <t>sc2</t>
  </si>
  <si>
    <t>discover</t>
  </si>
  <si>
    <t>miss</t>
  </si>
  <si>
    <t>'what</t>
  </si>
  <si>
    <t>worth'</t>
  </si>
  <si>
    <t>'#5g</t>
  </si>
  <si>
    <t>same</t>
  </si>
  <si>
    <t>faster</t>
  </si>
  <si>
    <t>entirely</t>
  </si>
  <si>
    <t>creating</t>
  </si>
  <si>
    <t>whoever</t>
  </si>
  <si>
    <t>now</t>
  </si>
  <si>
    <t>livestream</t>
  </si>
  <si>
    <t>vehicles</t>
  </si>
  <si>
    <t>conference</t>
  </si>
  <si>
    <t>tomorrow</t>
  </si>
  <si>
    <t>exciting</t>
  </si>
  <si>
    <t>morning</t>
  </si>
  <si>
    <t>catch</t>
  </si>
  <si>
    <t>demos</t>
  </si>
  <si>
    <t>help</t>
  </si>
  <si>
    <t>accelerate</t>
  </si>
  <si>
    <t>simplify</t>
  </si>
  <si>
    <t>deployment</t>
  </si>
  <si>
    <t>more</t>
  </si>
  <si>
    <t>#tbt</t>
  </si>
  <si>
    <t>last</t>
  </si>
  <si>
    <t>coming</t>
  </si>
  <si>
    <t>ve</t>
  </si>
  <si>
    <t>truck</t>
  </si>
  <si>
    <t>16</t>
  </si>
  <si>
    <t>catalan</t>
  </si>
  <si>
    <t>companies</t>
  </si>
  <si>
    <t>29</t>
  </si>
  <si>
    <t>empresas</t>
  </si>
  <si>
    <t>españolas</t>
  </si>
  <si>
    <t>participarán</t>
  </si>
  <si>
    <t>segunda</t>
  </si>
  <si>
    <t>edición</t>
  </si>
  <si>
    <t>#4yearsfromnow</t>
  </si>
  <si>
    <t>getting</t>
  </si>
  <si>
    <t>ready</t>
  </si>
  <si>
    <t>second</t>
  </si>
  <si>
    <t>amazing</t>
  </si>
  <si>
    <t>show</t>
  </si>
  <si>
    <t>vp</t>
  </si>
  <si>
    <t>marketing</t>
  </si>
  <si>
    <t>speaks</t>
  </si>
  <si>
    <t>today</t>
  </si>
  <si>
    <t>15pm</t>
  </si>
  <si>
    <t>part</t>
  </si>
  <si>
    <t>celebrates</t>
  </si>
  <si>
    <t>successful</t>
  </si>
  <si>
    <t>partnership</t>
  </si>
  <si>
    <t>ctia</t>
  </si>
  <si>
    <t>want</t>
  </si>
  <si>
    <t>model</t>
  </si>
  <si>
    <t>movement</t>
  </si>
  <si>
    <t>ladot</t>
  </si>
  <si>
    <t>general</t>
  </si>
  <si>
    <t>manager</t>
  </si>
  <si>
    <t>currently</t>
  </si>
  <si>
    <t>next</t>
  </si>
  <si>
    <t>check</t>
  </si>
  <si>
    <t>scheduled</t>
  </si>
  <si>
    <t>panels</t>
  </si>
  <si>
    <t>topics</t>
  </si>
  <si>
    <t>first</t>
  </si>
  <si>
    <t>day</t>
  </si>
  <si>
    <t>fun</t>
  </si>
  <si>
    <t>night</t>
  </si>
  <si>
    <t>networking</t>
  </si>
  <si>
    <t>tacos</t>
  </si>
  <si>
    <t>drinks</t>
  </si>
  <si>
    <t>me'</t>
  </si>
  <si>
    <t>indeed</t>
  </si>
  <si>
    <t>women</t>
  </si>
  <si>
    <t>leading</t>
  </si>
  <si>
    <t>estamos</t>
  </si>
  <si>
    <t>orgullosos</t>
  </si>
  <si>
    <t>nuestras</t>
  </si>
  <si>
    <t>#startups</t>
  </si>
  <si>
    <t>#elpatio</t>
  </si>
  <si>
    <t>representará</t>
  </si>
  <si>
    <t>españa</t>
  </si>
  <si>
    <t>september</t>
  </si>
  <si>
    <t>10</t>
  </si>
  <si>
    <t>announced</t>
  </si>
  <si>
    <t>selected</t>
  </si>
  <si>
    <t>ericsson</t>
  </si>
  <si>
    <t>america</t>
  </si>
  <si>
    <t>juris</t>
  </si>
  <si>
    <t>co</t>
  </si>
  <si>
    <t>américas</t>
  </si>
  <si>
    <t>telecomunicaciones</t>
  </si>
  <si>
    <t>number</t>
  </si>
  <si>
    <t>trends</t>
  </si>
  <si>
    <t>stood</t>
  </si>
  <si>
    <t>#smartcities</t>
  </si>
  <si>
    <t>#connectedretail</t>
  </si>
  <si>
    <t>#iiot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</si>
  <si>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</si>
  <si>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</si>
  <si>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</si>
  <si>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</si>
  <si>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</si>
  <si>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</si>
  <si>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</si>
  <si>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</si>
  <si>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</si>
  <si>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</si>
  <si>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</si>
  <si>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</si>
  <si>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</si>
  <si>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</si>
  <si>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</si>
  <si>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</si>
  <si>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</si>
  <si>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</si>
  <si>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</si>
  <si>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</si>
  <si>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</si>
  <si>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</si>
  <si>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</si>
  <si>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</si>
  <si>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</si>
  <si>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</si>
  <si>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</si>
  <si>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</si>
  <si>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</si>
  <si>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</si>
  <si>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</si>
  <si>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Sep</t>
  </si>
  <si>
    <t>3-Sep</t>
  </si>
  <si>
    <t>11 AM</t>
  </si>
  <si>
    <t>4-Sep</t>
  </si>
  <si>
    <t>9 PM</t>
  </si>
  <si>
    <t>5-Sep</t>
  </si>
  <si>
    <t>10 AM</t>
  </si>
  <si>
    <t>12 PM</t>
  </si>
  <si>
    <t>7-Sep</t>
  </si>
  <si>
    <t>1 PM</t>
  </si>
  <si>
    <t>11-Sep</t>
  </si>
  <si>
    <t>4 AM</t>
  </si>
  <si>
    <t>9 AM</t>
  </si>
  <si>
    <t>11 PM</t>
  </si>
  <si>
    <t>13-Sep</t>
  </si>
  <si>
    <t>7 AM</t>
  </si>
  <si>
    <t>2 PM</t>
  </si>
  <si>
    <t>3 PM</t>
  </si>
  <si>
    <t>4 PM</t>
  </si>
  <si>
    <t>5 PM</t>
  </si>
  <si>
    <t>14-Sep</t>
  </si>
  <si>
    <t>2 AM</t>
  </si>
  <si>
    <t>7 PM</t>
  </si>
  <si>
    <t>10 PM</t>
  </si>
  <si>
    <t>17-Sep</t>
  </si>
  <si>
    <t>Dec</t>
  </si>
  <si>
    <t>18-Dec</t>
  </si>
  <si>
    <t>Feb</t>
  </si>
  <si>
    <t>4-Feb</t>
  </si>
  <si>
    <t>16-Feb</t>
  </si>
  <si>
    <t>17-Feb</t>
  </si>
  <si>
    <t>1 AM</t>
  </si>
  <si>
    <t>23-Feb</t>
  </si>
  <si>
    <t>26-Feb</t>
  </si>
  <si>
    <t>6 AM</t>
  </si>
  <si>
    <t>6 PM</t>
  </si>
  <si>
    <t>27-Feb</t>
  </si>
  <si>
    <t>12 AM</t>
  </si>
  <si>
    <t>28-Feb</t>
  </si>
  <si>
    <t>5 AM</t>
  </si>
  <si>
    <t>Mar</t>
  </si>
  <si>
    <t>5-Mar</t>
  </si>
  <si>
    <t>6-Mar</t>
  </si>
  <si>
    <t>15-Mar</t>
  </si>
  <si>
    <t>24-Mar</t>
  </si>
  <si>
    <t>31-Mar</t>
  </si>
  <si>
    <t>Apr</t>
  </si>
  <si>
    <t>1-Apr</t>
  </si>
  <si>
    <t>23-Apr</t>
  </si>
  <si>
    <t>128, 128, 128</t>
  </si>
  <si>
    <t>Red</t>
  </si>
  <si>
    <t>G1: #mwca18 world mobile congress americas #5g live future gsma ceo</t>
  </si>
  <si>
    <t>G2: videos #didyouknow find including #yorkregion tech spotlights interviews ces websummit</t>
  </si>
  <si>
    <t>G4: mobile world congress americas mwcapital #mwca18</t>
  </si>
  <si>
    <t>G5: netpronline encuentro presidenta sandra torres lópez chairman fcc ajitpaifcc mobile</t>
  </si>
  <si>
    <t>G7: checking mobile world congress again good company chief sales strauss</t>
  </si>
  <si>
    <t>G8: infraestructura cisco systems anunció hoy mobile world congress 2019 puerto</t>
  </si>
  <si>
    <t>G9: see ibm storage's award winning flash arrays modern data protection</t>
  </si>
  <si>
    <t>G10: mobile world congress americas panel artificial intelligence experts discussed opportunities</t>
  </si>
  <si>
    <t>G12: wsj september 10 2018 mobile world congress americas t announced</t>
  </si>
  <si>
    <t>G13: number key #iot trends stood out mobile world congress americas</t>
  </si>
  <si>
    <t>Autofill Workbook Results</t>
  </si>
  <si>
    <t>Edge Weight▓1▓2▓0▓True▓Gray▓Red▓▓Edge Weight▓1▓2▓0▓3▓10▓False▓Edge Weight▓1▓2▓0▓35▓12▓False▓▓0▓0▓0▓True▓Black▓Black▓▓Followers▓1▓2181892▓0▓162▓1000▓False▓▓0▓0▓0▓0▓0▓False▓▓0▓0▓0▓0▓0▓False▓▓0▓0▓0▓0▓0▓False</t>
  </si>
  <si>
    <t>GraphSource░GraphServerTwitterSearch▓GraphTerm░Mobile World Congress Americas▓ImportDescription░The graph represents a network of 57 Twitter users whose tweets in the requested range contained "Mobile World Congress Americas", or who were replied to or mentioned in those tweets.  The network was obtained from the NodeXL Graph Server on Thursday, 25 April 2019 at 18:06 UTC.
The requested start date was Thursday, 25 April 2019 at 00:01 UTC and the maximum number of tweets (going backward in time) was 5,000.
The tweets in the network were tweeted over the 78-day, 3-hour, 8-minute period from Monday, 04 February 2019 at 19:14 UTC to Tuesday, 23 April 2019 at 22:22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</si>
</sst>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387935"/>
        <c:axId val="63164824"/>
      </c:barChart>
      <c:catAx>
        <c:axId val="29387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64824"/>
        <c:crosses val="autoZero"/>
        <c:auto val="1"/>
        <c:lblOffset val="100"/>
        <c:noMultiLvlLbl val="0"/>
      </c:catAx>
      <c:valAx>
        <c:axId val="631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 World Congress Americas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43"/>
                <c:pt idx="0">
                  <c:v>11 AM
3-Sep
Sep
2018</c:v>
                </c:pt>
                <c:pt idx="1">
                  <c:v>9 PM
4-Sep</c:v>
                </c:pt>
                <c:pt idx="2">
                  <c:v>10 AM
5-Sep</c:v>
                </c:pt>
                <c:pt idx="3">
                  <c:v>12 PM</c:v>
                </c:pt>
                <c:pt idx="4">
                  <c:v>1 PM
7-Sep</c:v>
                </c:pt>
                <c:pt idx="5">
                  <c:v>4 AM
11-Sep</c:v>
                </c:pt>
                <c:pt idx="6">
                  <c:v>9 AM</c:v>
                </c:pt>
                <c:pt idx="7">
                  <c:v>11 PM</c:v>
                </c:pt>
                <c:pt idx="8">
                  <c:v>7 AM
13-Sep</c:v>
                </c:pt>
                <c:pt idx="9">
                  <c:v>2 PM</c:v>
                </c:pt>
                <c:pt idx="10">
                  <c:v>3 PM</c:v>
                </c:pt>
                <c:pt idx="11">
                  <c:v>4 PM</c:v>
                </c:pt>
                <c:pt idx="12">
                  <c:v>5 PM</c:v>
                </c:pt>
                <c:pt idx="13">
                  <c:v>2 AM
14-Sep</c:v>
                </c:pt>
                <c:pt idx="14">
                  <c:v>7 PM</c:v>
                </c:pt>
                <c:pt idx="15">
                  <c:v>10 PM</c:v>
                </c:pt>
                <c:pt idx="16">
                  <c:v>3 PM
17-Sep</c:v>
                </c:pt>
                <c:pt idx="17">
                  <c:v>7 PM
18-Dec
Dec</c:v>
                </c:pt>
                <c:pt idx="18">
                  <c:v>7 PM
4-Feb
Feb
2019</c:v>
                </c:pt>
                <c:pt idx="19">
                  <c:v>11 PM
16-Feb</c:v>
                </c:pt>
                <c:pt idx="20">
                  <c:v>1 AM
17-Feb</c:v>
                </c:pt>
                <c:pt idx="21">
                  <c:v>2 PM</c:v>
                </c:pt>
                <c:pt idx="22">
                  <c:v>9 AM
23-Feb</c:v>
                </c:pt>
                <c:pt idx="23">
                  <c:v>6 AM
26-Feb</c:v>
                </c:pt>
                <c:pt idx="24">
                  <c:v>9 AM</c:v>
                </c:pt>
                <c:pt idx="25">
                  <c:v>5 PM</c:v>
                </c:pt>
                <c:pt idx="26">
                  <c:v>6 PM</c:v>
                </c:pt>
                <c:pt idx="27">
                  <c:v>9 PM</c:v>
                </c:pt>
                <c:pt idx="28">
                  <c:v>10 PM</c:v>
                </c:pt>
                <c:pt idx="29">
                  <c:v>12 AM
27-Feb</c:v>
                </c:pt>
                <c:pt idx="30">
                  <c:v>4 PM</c:v>
                </c:pt>
                <c:pt idx="31">
                  <c:v>5 AM
28-Feb</c:v>
                </c:pt>
                <c:pt idx="32">
                  <c:v>9 PM
5-Mar
Mar</c:v>
                </c:pt>
                <c:pt idx="33">
                  <c:v>10 PM</c:v>
                </c:pt>
                <c:pt idx="34">
                  <c:v>2 PM
6-Mar</c:v>
                </c:pt>
                <c:pt idx="35">
                  <c:v>4 PM</c:v>
                </c:pt>
                <c:pt idx="36">
                  <c:v>12 PM
15-Mar</c:v>
                </c:pt>
                <c:pt idx="37">
                  <c:v>1 PM</c:v>
                </c:pt>
                <c:pt idx="38">
                  <c:v>2 AM
24-Mar</c:v>
                </c:pt>
                <c:pt idx="39">
                  <c:v>7 AM</c:v>
                </c:pt>
                <c:pt idx="40">
                  <c:v>3 PM
31-Mar</c:v>
                </c:pt>
                <c:pt idx="41">
                  <c:v>2 AM
1-Apr
Apr</c:v>
                </c:pt>
                <c:pt idx="42">
                  <c:v>10 PM
23-Apr</c:v>
                </c:pt>
              </c:strCache>
            </c:strRef>
          </c:cat>
          <c:val>
            <c:numRef>
              <c:f>'Time Series'!$B$26:$B$99</c:f>
              <c:numCache>
                <c:formatCode>General</c:formatCode>
                <c:ptCount val="43"/>
                <c:pt idx="0">
                  <c:v>1</c:v>
                </c:pt>
                <c:pt idx="1">
                  <c:v>1</c:v>
                </c:pt>
                <c:pt idx="2">
                  <c:v>1</c:v>
                </c:pt>
                <c:pt idx="3">
                  <c:v>1</c:v>
                </c:pt>
                <c:pt idx="4">
                  <c:v>1</c:v>
                </c:pt>
                <c:pt idx="5">
                  <c:v>1</c:v>
                </c:pt>
                <c:pt idx="6">
                  <c:v>1</c:v>
                </c:pt>
                <c:pt idx="7">
                  <c:v>1</c:v>
                </c:pt>
                <c:pt idx="8">
                  <c:v>1</c:v>
                </c:pt>
                <c:pt idx="9">
                  <c:v>1</c:v>
                </c:pt>
                <c:pt idx="10">
                  <c:v>1</c:v>
                </c:pt>
                <c:pt idx="11">
                  <c:v>2</c:v>
                </c:pt>
                <c:pt idx="12">
                  <c:v>2</c:v>
                </c:pt>
                <c:pt idx="13">
                  <c:v>1</c:v>
                </c:pt>
                <c:pt idx="14">
                  <c:v>1</c:v>
                </c:pt>
                <c:pt idx="15">
                  <c:v>1</c:v>
                </c:pt>
                <c:pt idx="16">
                  <c:v>1</c:v>
                </c:pt>
                <c:pt idx="17">
                  <c:v>1</c:v>
                </c:pt>
                <c:pt idx="18">
                  <c:v>2</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1</c:v>
                </c:pt>
                <c:pt idx="34">
                  <c:v>1</c:v>
                </c:pt>
                <c:pt idx="35">
                  <c:v>1</c:v>
                </c:pt>
                <c:pt idx="36">
                  <c:v>12</c:v>
                </c:pt>
                <c:pt idx="37">
                  <c:v>7</c:v>
                </c:pt>
                <c:pt idx="38">
                  <c:v>1</c:v>
                </c:pt>
                <c:pt idx="39">
                  <c:v>1</c:v>
                </c:pt>
                <c:pt idx="40">
                  <c:v>1</c:v>
                </c:pt>
                <c:pt idx="41">
                  <c:v>1</c:v>
                </c:pt>
                <c:pt idx="42">
                  <c:v>1</c:v>
                </c:pt>
              </c:numCache>
            </c:numRef>
          </c:val>
        </c:ser>
        <c:axId val="43835561"/>
        <c:axId val="58975730"/>
      </c:barChart>
      <c:catAx>
        <c:axId val="43835561"/>
        <c:scaling>
          <c:orientation val="minMax"/>
        </c:scaling>
        <c:axPos val="b"/>
        <c:delete val="0"/>
        <c:numFmt formatCode="General" sourceLinked="1"/>
        <c:majorTickMark val="out"/>
        <c:minorTickMark val="none"/>
        <c:tickLblPos val="nextTo"/>
        <c:crossAx val="58975730"/>
        <c:crosses val="autoZero"/>
        <c:auto val="1"/>
        <c:lblOffset val="100"/>
        <c:noMultiLvlLbl val="0"/>
      </c:catAx>
      <c:valAx>
        <c:axId val="58975730"/>
        <c:scaling>
          <c:orientation val="minMax"/>
        </c:scaling>
        <c:axPos val="l"/>
        <c:majorGridlines/>
        <c:delete val="0"/>
        <c:numFmt formatCode="General" sourceLinked="1"/>
        <c:majorTickMark val="out"/>
        <c:minorTickMark val="none"/>
        <c:tickLblPos val="nextTo"/>
        <c:crossAx val="438355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612505"/>
        <c:axId val="16077090"/>
      </c:barChart>
      <c:catAx>
        <c:axId val="316125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77090"/>
        <c:crosses val="autoZero"/>
        <c:auto val="1"/>
        <c:lblOffset val="100"/>
        <c:noMultiLvlLbl val="0"/>
      </c:catAx>
      <c:valAx>
        <c:axId val="16077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476083"/>
        <c:axId val="27175884"/>
      </c:barChart>
      <c:catAx>
        <c:axId val="104760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75884"/>
        <c:crosses val="autoZero"/>
        <c:auto val="1"/>
        <c:lblOffset val="100"/>
        <c:noMultiLvlLbl val="0"/>
      </c:catAx>
      <c:valAx>
        <c:axId val="271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596783"/>
        <c:axId val="42153320"/>
      </c:barChart>
      <c:catAx>
        <c:axId val="19596783"/>
        <c:scaling>
          <c:orientation val="minMax"/>
        </c:scaling>
        <c:axPos val="b"/>
        <c:delete val="1"/>
        <c:majorTickMark val="out"/>
        <c:minorTickMark val="none"/>
        <c:tickLblPos val="none"/>
        <c:crossAx val="42153320"/>
        <c:crosses val="autoZero"/>
        <c:auto val="1"/>
        <c:lblOffset val="100"/>
        <c:noMultiLvlLbl val="0"/>
      </c:catAx>
      <c:valAx>
        <c:axId val="42153320"/>
        <c:scaling>
          <c:orientation val="minMax"/>
        </c:scaling>
        <c:axPos val="l"/>
        <c:delete val="1"/>
        <c:majorTickMark val="out"/>
        <c:minorTickMark val="none"/>
        <c:tickLblPos val="none"/>
        <c:crossAx val="19596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Smith" refreshedVersion="5">
  <cacheSource type="worksheet">
    <worksheetSource ref="A2:BL6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startups elpatio mwca18 somosaof cordobaesp"/>
        <s v="4yearsfromnow mwca18"/>
        <s v="bettertogether mwca18"/>
        <s v="iot smartcities connectedretail iiot mwca enterpriseiot"/>
        <s v="iot smartcities connectedretail iiot"/>
        <m/>
        <s v="unequipo hoyconstruimos"/>
        <s v="didyouknow yorkregion"/>
        <s v="didyouknow yorkregion youtube yrtech"/>
        <s v="startups elpatio"/>
        <s v="mwca18"/>
        <s v="4yearsfromnow"/>
        <s v="mwca18 4yfna18 mwcapitalarea"/>
        <s v="tbt mwca18 wewontstop"/>
        <s v="tbt"/>
        <s v="mwca18 5g"/>
        <s v="mwca18 5g technology 5g innovation"/>
        <s v="5g mwca18"/>
        <s v="5g"/>
        <s v="mwca18 5g 5ginaction iot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18-09-03T11:35:03.000"/>
        <d v="2018-09-11T09:45:06.000"/>
        <d v="2018-09-14T22:24:05.000"/>
        <d v="2019-02-04T19:14:00.000"/>
        <d v="2019-02-04T19:14:39.000"/>
        <d v="2019-02-17T01:20:33.000"/>
        <d v="2019-02-16T23:32:54.000"/>
        <d v="2019-02-17T01:02:49.000"/>
        <d v="2019-02-17T14:41:25.000"/>
        <d v="2019-02-26T09:30:32.000"/>
        <d v="2019-02-26T18:26:26.000"/>
        <d v="2019-02-26T21:41:58.000"/>
        <d v="2019-02-26T17:03:01.000"/>
        <d v="2019-02-26T22:35:43.000"/>
        <d v="2019-02-26T21:01:08.000"/>
        <d v="2019-02-27T00:28:08.000"/>
        <d v="2019-02-26T06:30:06.000"/>
        <d v="2019-02-27T16:24:03.000"/>
        <d v="2019-02-23T09:52:44.000"/>
        <d v="2019-02-28T05:37:36.000"/>
        <d v="2019-03-05T21:09:57.000"/>
        <d v="2019-03-05T21:07:46.000"/>
        <d v="2019-03-05T21:35:16.000"/>
        <d v="2019-03-05T22:42:56.000"/>
        <d v="2019-03-06T14:30:51.000"/>
        <d v="2019-03-06T16:54:35.000"/>
        <d v="2019-03-15T12:42:33.000"/>
        <d v="2018-09-04T21:25:39.000"/>
        <d v="2019-03-15T12:42:42.000"/>
        <d v="2018-09-07T13:53:20.000"/>
        <d v="2019-03-15T12:45:32.000"/>
        <d v="2018-09-13T17:37:30.000"/>
        <d v="2019-03-15T12:51:41.000"/>
        <d v="2018-09-13T17:54:00.000"/>
        <d v="2019-03-15T12:53:59.000"/>
        <d v="2018-09-11T04:15:14.000"/>
        <d v="2019-03-15T12:54:07.000"/>
        <d v="2019-03-15T12:54:20.000"/>
        <d v="2018-09-13T07:46:42.000"/>
        <d v="2019-03-15T12:54:35.000"/>
        <d v="2018-09-14T02:57:49.000"/>
        <d v="2019-03-15T12:55:36.000"/>
        <d v="2019-03-15T13:00:34.000"/>
        <d v="2018-09-13T14:15:06.000"/>
        <d v="2019-03-15T13:02:41.000"/>
        <d v="2018-09-13T15:00:31.000"/>
        <d v="2019-03-15T13:02:46.000"/>
        <d v="2018-09-17T15:03:39.000"/>
        <d v="2018-09-13T16:36:10.000"/>
        <d v="2018-09-13T16:42:29.000"/>
        <d v="2019-03-15T13:08:02.000"/>
        <d v="2018-09-11T23:19:23.000"/>
        <d v="2018-12-18T19:21:46.000"/>
        <d v="2019-03-15T12:47:34.000"/>
        <d v="2019-03-15T13:12:15.000"/>
        <d v="2019-03-15T12:43:31.000"/>
        <d v="2019-03-15T12:43:41.000"/>
        <d v="2019-03-15T13:03:05.000"/>
        <d v="2019-03-15T13:03:14.000"/>
        <d v="2019-03-24T07:03:35.000"/>
        <d v="2019-03-24T02:05:26.000"/>
        <d v="2019-03-31T15:05:37.000"/>
        <d v="2018-09-05T10:29:58.000"/>
        <d v="2018-09-05T12:50:05.000"/>
        <d v="2018-09-14T19:30:12.000"/>
        <d v="2019-04-01T02:24:49.000"/>
        <d v="2019-04-23T22:22:10.000"/>
      </sharedItems>
      <fieldGroup par="66" base="22">
        <rangePr groupBy="hours" autoEnd="1" autoStart="1" startDate="2018-09-03T11:35:03.000" endDate="2019-04-23T22:22:10.000"/>
        <groupItems count="26">
          <s v="&lt;9/3/2018"/>
          <s v="12 AM"/>
          <s v="1 AM"/>
          <s v="2 AM"/>
          <s v="3 AM"/>
          <s v="4 AM"/>
          <s v="5 AM"/>
          <s v="6 AM"/>
          <s v="7 AM"/>
          <s v="8 AM"/>
          <s v="9 AM"/>
          <s v="10 AM"/>
          <s v="11 AM"/>
          <s v="12 PM"/>
          <s v="1 PM"/>
          <s v="2 PM"/>
          <s v="3 PM"/>
          <s v="4 PM"/>
          <s v="5 PM"/>
          <s v="6 PM"/>
          <s v="7 PM"/>
          <s v="8 PM"/>
          <s v="9 PM"/>
          <s v="10 PM"/>
          <s v="11 PM"/>
          <s v="&gt;4/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03T11:35:03.000" endDate="2019-04-23T22:22:10.000"/>
        <groupItems count="368">
          <s v="&lt;9/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3/2019"/>
        </groupItems>
      </fieldGroup>
    </cacheField>
    <cacheField name="Months" databaseField="0">
      <sharedItems containsMixedTypes="0" count="0"/>
      <fieldGroup base="22">
        <rangePr groupBy="months" autoEnd="1" autoStart="1" startDate="2018-09-03T11:35:03.000" endDate="2019-04-23T22:22:10.000"/>
        <groupItems count="14">
          <s v="&lt;9/3/2018"/>
          <s v="Jan"/>
          <s v="Feb"/>
          <s v="Mar"/>
          <s v="Apr"/>
          <s v="May"/>
          <s v="Jun"/>
          <s v="Jul"/>
          <s v="Aug"/>
          <s v="Sep"/>
          <s v="Oct"/>
          <s v="Nov"/>
          <s v="Dec"/>
          <s v="&gt;4/23/2019"/>
        </groupItems>
      </fieldGroup>
    </cacheField>
    <cacheField name="Years" databaseField="0">
      <sharedItems containsMixedTypes="0" count="0"/>
      <fieldGroup base="22">
        <rangePr groupBy="years" autoEnd="1" autoStart="1" startDate="2018-09-03T11:35:03.000" endDate="2019-04-23T22:22:10.000"/>
        <groupItems count="4">
          <s v="&lt;9/3/2018"/>
          <s v="2018"/>
          <s v="2019"/>
          <s v="&gt;4/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openfuture_and"/>
    <s v="imdeec"/>
    <m/>
    <m/>
    <m/>
    <m/>
    <m/>
    <m/>
    <m/>
    <m/>
    <s v="No"/>
    <n v="3"/>
    <m/>
    <m/>
    <x v="0"/>
    <d v="2018-09-03T11:35:03.000"/>
    <s v="¡Estamos muy orgullosos de nuestras #startups! 😉 @OKLocated, de #ElPatio, representará a España en el Mobile World Congress Americas 2018 #MWCA18._x000a__x000a_Enhorabuena, equipo 👏🏻 #SomosAOF #CordobaEsp cc @EmpleoJunta @Telefonica @ayuncordoba_es @imdeec _x000a_ https://t.co/xOIgG91ASa"/>
    <s v="https://andalucia.openfuture.org/blog/noticias-el-patio-cordoba/ok-located-mobile-world-congress-americas-2018/#main"/>
    <s v="openfuture.org"/>
    <x v="0"/>
    <m/>
    <s v="http://pbs.twimg.com/profile_images/481079009560653824/LAJUx2Ya_normal.jpeg"/>
    <x v="0"/>
    <s v="https://twitter.com/#!/openfuture_and/status/1036578316256468993"/>
    <m/>
    <m/>
    <s v="1036578316256468993"/>
    <m/>
    <b v="0"/>
    <n v="6"/>
    <s v=""/>
    <b v="0"/>
    <s v="es"/>
    <m/>
    <s v=""/>
    <b v="0"/>
    <n v="6"/>
    <s v=""/>
    <s v="Hootsuite Inc."/>
    <b v="0"/>
    <s v="1036578316256468993"/>
    <s v="Retweet"/>
    <n v="0"/>
    <n v="0"/>
    <m/>
    <m/>
    <m/>
    <m/>
    <m/>
    <m/>
    <m/>
    <m/>
    <n v="1"/>
    <s v="3"/>
    <s v="3"/>
    <m/>
    <m/>
    <m/>
    <m/>
    <m/>
    <m/>
    <m/>
    <m/>
    <m/>
  </r>
  <r>
    <s v="espanaglobal"/>
    <s v="redpuntoes"/>
    <m/>
    <m/>
    <m/>
    <m/>
    <m/>
    <m/>
    <m/>
    <m/>
    <s v="No"/>
    <n v="7"/>
    <m/>
    <m/>
    <x v="0"/>
    <d v="2018-09-11T09:45:06.000"/>
    <s v="29 empresas españolas participarán en la segunda edición del #4YearsFromNow @4YFN del GSMA Mobile World Congress Americas #MWCA18 @MWCapital  @redpuntoes  https://t.co/wKC1Fv8wJq"/>
    <s v="http://www.red.es/redes/es/actualidad/magazin-en-red/mwcapital-conecta-ecosistemas-con-una-delegaci%C3%B3n-en-gsma-mobile-world"/>
    <s v="red.es"/>
    <x v="1"/>
    <m/>
    <s v="http://pbs.twimg.com/profile_images/1079873159107629056/ujtd-7RL_normal.jpg"/>
    <x v="1"/>
    <s v="https://twitter.com/#!/espanaglobal/status/1039449747499757569"/>
    <m/>
    <m/>
    <s v="1039449747499757569"/>
    <m/>
    <b v="0"/>
    <n v="15"/>
    <s v=""/>
    <b v="0"/>
    <s v="es"/>
    <m/>
    <s v=""/>
    <b v="0"/>
    <n v="9"/>
    <s v=""/>
    <s v="Hootsuite Inc."/>
    <b v="0"/>
    <s v="1039449747499757569"/>
    <s v="Retweet"/>
    <n v="0"/>
    <n v="0"/>
    <m/>
    <m/>
    <m/>
    <m/>
    <m/>
    <m/>
    <m/>
    <m/>
    <n v="1"/>
    <s v="4"/>
    <s v="4"/>
    <m/>
    <m/>
    <m/>
    <m/>
    <m/>
    <m/>
    <m/>
    <m/>
    <m/>
  </r>
  <r>
    <s v="wipro"/>
    <s v="r4ranjita"/>
    <m/>
    <m/>
    <m/>
    <m/>
    <m/>
    <m/>
    <m/>
    <m/>
    <s v="No"/>
    <n v="8"/>
    <m/>
    <m/>
    <x v="0"/>
    <d v="2018-09-14T22:24:05.000"/>
    <s v="The future is me'. Indeed each of you! These women are leading our presence at the Mobile World Congress Americas 2018, in Los Angeles. Thank you for of your commitment, curiosity &amp;amp; leadership. _x000a_#BetterTogether. @BiancaGhose, @R4Ranjita, Alexis Sleet. #MWCA18 https://t.co/uEXTeputVq"/>
    <m/>
    <m/>
    <x v="2"/>
    <s v="https://pbs.twimg.com/media/DnFoef4XoAEpJnT.jpg"/>
    <s v="https://pbs.twimg.com/media/DnFoef4XoAEpJnT.jpg"/>
    <x v="2"/>
    <s v="https://twitter.com/#!/wipro/status/1040727914315173894"/>
    <m/>
    <m/>
    <s v="1040727914315173894"/>
    <m/>
    <b v="0"/>
    <n v="20"/>
    <s v=""/>
    <b v="0"/>
    <s v="en"/>
    <m/>
    <s v=""/>
    <b v="0"/>
    <n v="5"/>
    <s v=""/>
    <s v="Twitter for iPhone"/>
    <b v="0"/>
    <s v="1040727914315173894"/>
    <s v="Retweet"/>
    <n v="0"/>
    <n v="0"/>
    <s v="-118.668404,33.704538 _x000a_-118.155409,33.704538 _x000a_-118.155409,34.337041 _x000a_-118.668404,34.337041"/>
    <s v="United States"/>
    <s v="US"/>
    <s v="Los Angeles, CA"/>
    <s v="3b77caf94bfc81fe"/>
    <s v="Los Angeles"/>
    <s v="city"/>
    <s v="https://api.twitter.com/1.1/geo/id/3b77caf94bfc81fe.json"/>
    <n v="1"/>
    <s v="6"/>
    <s v="6"/>
    <m/>
    <m/>
    <m/>
    <m/>
    <m/>
    <m/>
    <m/>
    <m/>
    <m/>
  </r>
  <r>
    <s v="iotagenda"/>
    <s v="iotagenda"/>
    <m/>
    <m/>
    <m/>
    <m/>
    <m/>
    <m/>
    <m/>
    <m/>
    <s v="No"/>
    <n v="10"/>
    <m/>
    <m/>
    <x v="1"/>
    <d v="2019-02-04T19:14:00.000"/>
    <s v="A number of key #IoT trends stood out at Mobile World Congress Americas, from #SmartCities to #ConnectedRetail to #IIoT. https://t.co/w5my8xe7ss #MWCA #EnterpriseIoT"/>
    <s v="https://internetofthingsagenda.techtarget.com/blog/IoT-Agenda/IoT-use-cases-dominate-Mobile-World-Congress-Americas?utm_campaign=iotagenda&amp;utm_content=1549057548&amp;utm_medium=social&amp;utm_source=twitter"/>
    <s v="techtarget.com"/>
    <x v="3"/>
    <m/>
    <s v="http://pbs.twimg.com/profile_images/676876225663492096/HgBolQ9p_normal.png"/>
    <x v="3"/>
    <s v="https://twitter.com/#!/iotagenda/status/1092501543843176449"/>
    <m/>
    <m/>
    <s v="1092501543843176449"/>
    <m/>
    <b v="0"/>
    <n v="0"/>
    <s v=""/>
    <b v="0"/>
    <s v="en"/>
    <m/>
    <s v=""/>
    <b v="0"/>
    <n v="1"/>
    <s v=""/>
    <s v="Sprout Social"/>
    <b v="0"/>
    <s v="1092501543843176449"/>
    <s v="Tweet"/>
    <n v="0"/>
    <n v="0"/>
    <m/>
    <m/>
    <m/>
    <m/>
    <m/>
    <m/>
    <m/>
    <m/>
    <n v="1"/>
    <s v="13"/>
    <s v="13"/>
    <n v="0"/>
    <n v="0"/>
    <n v="0"/>
    <n v="0"/>
    <n v="0"/>
    <n v="0"/>
    <n v="21"/>
    <n v="100"/>
    <n v="21"/>
  </r>
  <r>
    <s v="yourtechcompany"/>
    <s v="iotagenda"/>
    <m/>
    <m/>
    <m/>
    <m/>
    <m/>
    <m/>
    <m/>
    <m/>
    <s v="No"/>
    <n v="11"/>
    <m/>
    <m/>
    <x v="0"/>
    <d v="2019-02-04T19:14:39.000"/>
    <s v="RT @iotagenda: A number of key #IoT trends stood out at Mobile World Congress Americas, from #SmartCities to #ConnectedRetail to #IIoT. httâ€¦"/>
    <m/>
    <m/>
    <x v="4"/>
    <m/>
    <s v="http://pbs.twimg.com/profile_images/1020281627275157505/NzLxTVJ5_normal.jpg"/>
    <x v="4"/>
    <s v="https://twitter.com/#!/yourtechcompany/status/1092501707991515139"/>
    <m/>
    <m/>
    <s v="1092501707991515139"/>
    <m/>
    <b v="0"/>
    <n v="0"/>
    <s v=""/>
    <b v="0"/>
    <s v="en"/>
    <m/>
    <s v=""/>
    <b v="0"/>
    <n v="1"/>
    <s v="1092501543843176449"/>
    <s v="YourTechCompany"/>
    <b v="0"/>
    <s v="1092501543843176449"/>
    <s v="Tweet"/>
    <n v="0"/>
    <n v="0"/>
    <m/>
    <m/>
    <m/>
    <m/>
    <m/>
    <m/>
    <m/>
    <m/>
    <n v="1"/>
    <s v="13"/>
    <s v="13"/>
    <n v="0"/>
    <n v="0"/>
    <n v="0"/>
    <n v="0"/>
    <n v="0"/>
    <n v="0"/>
    <n v="22"/>
    <n v="100"/>
    <n v="22"/>
  </r>
  <r>
    <s v="bobby_gratz"/>
    <s v="zoginstor"/>
    <m/>
    <m/>
    <m/>
    <m/>
    <m/>
    <m/>
    <m/>
    <m/>
    <s v="No"/>
    <n v="12"/>
    <m/>
    <m/>
    <x v="0"/>
    <d v="2019-02-17T01:20:33.000"/>
    <s v="RT @zoginstor: You can see all of IBM Storage's award-winning all flash arrays, modern data protection, VersaStack, and software defined st…"/>
    <m/>
    <m/>
    <x v="5"/>
    <m/>
    <s v="http://pbs.twimg.com/profile_images/565965058673360896/ZezKMnDJ_normal.jpeg"/>
    <x v="5"/>
    <s v="https://twitter.com/#!/bobby_gratz/status/1096942444778790914"/>
    <m/>
    <m/>
    <s v="1096942444778790914"/>
    <m/>
    <b v="0"/>
    <n v="0"/>
    <s v=""/>
    <b v="1"/>
    <s v="en"/>
    <m/>
    <s v="1096858711463587841"/>
    <b v="0"/>
    <n v="3"/>
    <s v="1096915353345519616"/>
    <s v="Twitter for BlackBerry"/>
    <b v="0"/>
    <s v="1096915353345519616"/>
    <s v="Tweet"/>
    <n v="0"/>
    <n v="0"/>
    <m/>
    <m/>
    <m/>
    <m/>
    <m/>
    <m/>
    <m/>
    <m/>
    <n v="1"/>
    <s v="9"/>
    <s v="9"/>
    <n v="4"/>
    <n v="18.181818181818183"/>
    <n v="0"/>
    <n v="0"/>
    <n v="0"/>
    <n v="0"/>
    <n v="18"/>
    <n v="81.81818181818181"/>
    <n v="22"/>
  </r>
  <r>
    <s v="zoginstor"/>
    <s v="zoginstor"/>
    <m/>
    <m/>
    <m/>
    <m/>
    <m/>
    <m/>
    <m/>
    <m/>
    <s v="No"/>
    <n v="13"/>
    <m/>
    <m/>
    <x v="1"/>
    <d v="2019-02-16T23:32:54.000"/>
    <s v="You can see all of IBM Storage's award-winning all flash arrays, modern data protection, VersaStack, and software d… https://t.co/PxBlpN952o"/>
    <s v="https://twitter.com/i/web/status/1096915353345519616"/>
    <s v="twitter.com"/>
    <x v="5"/>
    <m/>
    <s v="http://pbs.twimg.com/profile_images/1066129888816488451/upQ61_TN_normal.jpg"/>
    <x v="6"/>
    <s v="https://twitter.com/#!/zoginstor/status/1096915353345519616"/>
    <m/>
    <m/>
    <s v="1096915353345519616"/>
    <m/>
    <b v="0"/>
    <n v="0"/>
    <s v=""/>
    <b v="1"/>
    <s v="en"/>
    <m/>
    <s v="1096858711463587841"/>
    <b v="0"/>
    <n v="0"/>
    <s v=""/>
    <s v="Twitter Web Client"/>
    <b v="1"/>
    <s v="1096915353345519616"/>
    <s v="Tweet"/>
    <n v="0"/>
    <n v="0"/>
    <m/>
    <m/>
    <m/>
    <m/>
    <m/>
    <m/>
    <m/>
    <m/>
    <n v="2"/>
    <s v="9"/>
    <s v="9"/>
    <n v="4"/>
    <n v="21.05263157894737"/>
    <n v="0"/>
    <n v="0"/>
    <n v="0"/>
    <n v="0"/>
    <n v="15"/>
    <n v="78.94736842105263"/>
    <n v="19"/>
  </r>
  <r>
    <s v="zoginstor"/>
    <s v="zoginstor"/>
    <m/>
    <m/>
    <m/>
    <m/>
    <m/>
    <m/>
    <m/>
    <m/>
    <s v="No"/>
    <n v="14"/>
    <m/>
    <m/>
    <x v="1"/>
    <d v="2019-02-17T01:02:49.000"/>
    <s v="RT @zoginstor: You can see all of IBM Storage's award-winning all flash arrays, modern data protection, VersaStack, and software defined st…"/>
    <m/>
    <m/>
    <x v="5"/>
    <m/>
    <s v="http://pbs.twimg.com/profile_images/1066129888816488451/upQ61_TN_normal.jpg"/>
    <x v="7"/>
    <s v="https://twitter.com/#!/zoginstor/status/1096937979333959680"/>
    <m/>
    <m/>
    <s v="1096937979333959680"/>
    <m/>
    <b v="0"/>
    <n v="0"/>
    <s v=""/>
    <b v="1"/>
    <s v="en"/>
    <m/>
    <s v="1096858711463587841"/>
    <b v="0"/>
    <n v="3"/>
    <s v="1096915353345519616"/>
    <s v="Twitter for iPhone"/>
    <b v="0"/>
    <s v="1096915353345519616"/>
    <s v="Tweet"/>
    <n v="0"/>
    <n v="0"/>
    <m/>
    <m/>
    <m/>
    <m/>
    <m/>
    <m/>
    <m/>
    <m/>
    <n v="2"/>
    <s v="9"/>
    <s v="9"/>
    <n v="4"/>
    <n v="18.181818181818183"/>
    <n v="0"/>
    <n v="0"/>
    <n v="0"/>
    <n v="0"/>
    <n v="18"/>
    <n v="81.81818181818181"/>
    <n v="22"/>
  </r>
  <r>
    <s v="wohlforddr"/>
    <s v="zoginstor"/>
    <m/>
    <m/>
    <m/>
    <m/>
    <m/>
    <m/>
    <m/>
    <m/>
    <s v="No"/>
    <n v="15"/>
    <m/>
    <m/>
    <x v="0"/>
    <d v="2019-02-17T14:41:25.000"/>
    <s v="RT @zoginstor: You can see all of IBM Storage's award-winning all flash arrays, modern data protection, VersaStack, and software defined st…"/>
    <m/>
    <m/>
    <x v="5"/>
    <m/>
    <s v="http://pbs.twimg.com/profile_images/768561409806393344/xVevR4iu_normal.jpg"/>
    <x v="8"/>
    <s v="https://twitter.com/#!/wohlforddr/status/1097143989793366017"/>
    <m/>
    <m/>
    <s v="1097143989793366017"/>
    <m/>
    <b v="0"/>
    <n v="0"/>
    <s v=""/>
    <b v="1"/>
    <s v="en"/>
    <m/>
    <s v="1096858711463587841"/>
    <b v="0"/>
    <n v="3"/>
    <s v="1096915353345519616"/>
    <s v="Twitter Web App"/>
    <b v="0"/>
    <s v="1096915353345519616"/>
    <s v="Tweet"/>
    <n v="0"/>
    <n v="0"/>
    <m/>
    <m/>
    <m/>
    <m/>
    <m/>
    <m/>
    <m/>
    <m/>
    <n v="1"/>
    <s v="9"/>
    <s v="9"/>
    <n v="4"/>
    <n v="18.181818181818183"/>
    <n v="0"/>
    <n v="0"/>
    <n v="0"/>
    <n v="0"/>
    <n v="18"/>
    <n v="81.81818181818181"/>
    <n v="22"/>
  </r>
  <r>
    <s v="andrestrauss1"/>
    <s v="iot_nxt"/>
    <m/>
    <m/>
    <m/>
    <m/>
    <m/>
    <m/>
    <m/>
    <m/>
    <s v="No"/>
    <n v="16"/>
    <m/>
    <m/>
    <x v="0"/>
    <d v="2019-02-26T09:30:32.000"/>
    <s v="RT @iot_nxt: Checking in from the Mobile World Congress again, and we're in good company. Our Chief of Sales Strauss and COO of the America…"/>
    <m/>
    <m/>
    <x v="5"/>
    <m/>
    <s v="http://pbs.twimg.com/profile_images/1038510309001048064/U_45fPnr_normal.jpg"/>
    <x v="9"/>
    <s v="https://twitter.com/#!/andrestrauss1/status/1100327241471479808"/>
    <m/>
    <m/>
    <s v="1100327241471479808"/>
    <m/>
    <b v="0"/>
    <n v="0"/>
    <s v=""/>
    <b v="0"/>
    <s v="en"/>
    <m/>
    <s v=""/>
    <b v="0"/>
    <n v="1"/>
    <s v="1100281833638514688"/>
    <s v="Twitter for iPhone"/>
    <b v="0"/>
    <s v="1100281833638514688"/>
    <s v="Tweet"/>
    <n v="0"/>
    <n v="0"/>
    <m/>
    <m/>
    <m/>
    <m/>
    <m/>
    <m/>
    <m/>
    <m/>
    <n v="1"/>
    <s v="7"/>
    <s v="7"/>
    <n v="1"/>
    <n v="4"/>
    <n v="0"/>
    <n v="0"/>
    <n v="0"/>
    <n v="0"/>
    <n v="24"/>
    <n v="96"/>
    <n v="25"/>
  </r>
  <r>
    <s v="juanram79897900"/>
    <s v="ajitpaifcc"/>
    <m/>
    <m/>
    <m/>
    <m/>
    <m/>
    <m/>
    <m/>
    <m/>
    <s v="No"/>
    <n v="17"/>
    <m/>
    <m/>
    <x v="0"/>
    <d v="2019-02-26T18:26:26.000"/>
    <s v="RT @NETPRonline: Encuentro de la Presidenta del @NETPRonline Sandra Torres López y el Chairman de la FCC  @AjitPaiFCC en el Mobile World Co…"/>
    <m/>
    <m/>
    <x v="5"/>
    <m/>
    <s v="http://abs.twimg.com/sticky/default_profile_images/default_profile_normal.png"/>
    <x v="10"/>
    <s v="https://twitter.com/#!/juanram79897900/status/1100462105277419521"/>
    <m/>
    <m/>
    <s v="1100462105277419521"/>
    <m/>
    <b v="0"/>
    <n v="0"/>
    <s v=""/>
    <b v="0"/>
    <s v="es"/>
    <m/>
    <s v=""/>
    <b v="0"/>
    <n v="3"/>
    <s v="1100441113016631296"/>
    <s v="Twitter for Android"/>
    <b v="0"/>
    <s v="1100441113016631296"/>
    <s v="Tweet"/>
    <n v="0"/>
    <n v="0"/>
    <m/>
    <m/>
    <m/>
    <m/>
    <m/>
    <m/>
    <m/>
    <m/>
    <n v="1"/>
    <s v="5"/>
    <s v="5"/>
    <m/>
    <m/>
    <m/>
    <m/>
    <m/>
    <m/>
    <m/>
    <m/>
    <m/>
  </r>
  <r>
    <s v="mrluisramos"/>
    <s v="notiseis360pr"/>
    <m/>
    <m/>
    <m/>
    <m/>
    <m/>
    <m/>
    <m/>
    <m/>
    <s v="No"/>
    <n v="19"/>
    <m/>
    <m/>
    <x v="0"/>
    <d v="2019-02-26T21:41:58.000"/>
    <s v="RT @notiseis360pr: [INFRAESTRUCTURA] Cisco Systems anunció hoy en el Mobile World Congress 2019 que Puerto Rico figura entre las tres juris…"/>
    <m/>
    <m/>
    <x v="5"/>
    <m/>
    <s v="http://pbs.twimg.com/profile_images/1065963217380245505/kaVax2-Y_normal.jpg"/>
    <x v="11"/>
    <s v="https://twitter.com/#!/mrluisramos/status/1100511312331845635"/>
    <m/>
    <m/>
    <s v="1100511312331845635"/>
    <m/>
    <b v="0"/>
    <n v="0"/>
    <s v=""/>
    <b v="0"/>
    <s v="es"/>
    <m/>
    <s v=""/>
    <b v="0"/>
    <n v="2"/>
    <s v="1100501039755730944"/>
    <s v="Twitter Web App"/>
    <b v="0"/>
    <s v="1100501039755730944"/>
    <s v="Tweet"/>
    <n v="0"/>
    <n v="0"/>
    <m/>
    <m/>
    <m/>
    <m/>
    <m/>
    <m/>
    <m/>
    <m/>
    <n v="1"/>
    <s v="8"/>
    <s v="8"/>
    <n v="0"/>
    <n v="0"/>
    <n v="0"/>
    <n v="0"/>
    <n v="0"/>
    <n v="0"/>
    <n v="21"/>
    <n v="100"/>
    <n v="21"/>
  </r>
  <r>
    <s v="netpronline"/>
    <s v="ajitpaifcc"/>
    <m/>
    <m/>
    <m/>
    <m/>
    <m/>
    <m/>
    <m/>
    <m/>
    <s v="No"/>
    <n v="20"/>
    <m/>
    <m/>
    <x v="0"/>
    <d v="2019-02-26T17:03:01.000"/>
    <s v="Encuentro de la Presidenta del @NETPRonline Sandra Torres López y el Chairman de la FCC  @AjitPaiFCC en el Mobile World Congress 2019 en Barcelona donde participa como parte del panel de mercados de telecomunicaciones de las Américas. #UnEquipo #HoyConstruimos https://t.co/uehzlxi5qx"/>
    <m/>
    <m/>
    <x v="6"/>
    <s v="https://pbs.twimg.com/media/D0WNWvrWwAEFkED.jpg"/>
    <s v="https://pbs.twimg.com/media/D0WNWvrWwAEFkED.jpg"/>
    <x v="12"/>
    <s v="https://twitter.com/#!/netpronline/status/1100441113016631296"/>
    <m/>
    <m/>
    <s v="1100441113016631296"/>
    <m/>
    <b v="0"/>
    <n v="7"/>
    <s v=""/>
    <b v="0"/>
    <s v="es"/>
    <m/>
    <s v=""/>
    <b v="0"/>
    <n v="3"/>
    <s v=""/>
    <s v="Twitter for Android"/>
    <b v="0"/>
    <s v="1100441113016631296"/>
    <s v="Tweet"/>
    <n v="0"/>
    <n v="0"/>
    <m/>
    <m/>
    <m/>
    <m/>
    <m/>
    <m/>
    <m/>
    <m/>
    <n v="1"/>
    <s v="5"/>
    <s v="5"/>
    <n v="0"/>
    <n v="0"/>
    <n v="0"/>
    <n v="0"/>
    <n v="0"/>
    <n v="0"/>
    <n v="39"/>
    <n v="100"/>
    <n v="39"/>
  </r>
  <r>
    <s v="codecom3"/>
    <s v="ajitpaifcc"/>
    <m/>
    <m/>
    <m/>
    <m/>
    <m/>
    <m/>
    <m/>
    <m/>
    <s v="No"/>
    <n v="21"/>
    <m/>
    <m/>
    <x v="0"/>
    <d v="2019-02-26T22:35:43.000"/>
    <s v="RT @NETPRonline: Encuentro de la Presidenta del @NETPRonline Sandra Torres López y el Chairman de la FCC  @AjitPaiFCC en el Mobile World Co…"/>
    <m/>
    <m/>
    <x v="5"/>
    <m/>
    <s v="http://pbs.twimg.com/profile_images/1000027315512881152/w3PZ2tHB_normal.jpg"/>
    <x v="13"/>
    <s v="https://twitter.com/#!/codecom3/status/1100524840572932097"/>
    <m/>
    <m/>
    <s v="1100524840572932097"/>
    <m/>
    <b v="0"/>
    <n v="0"/>
    <s v=""/>
    <b v="0"/>
    <s v="es"/>
    <m/>
    <s v=""/>
    <b v="0"/>
    <n v="3"/>
    <s v="1100441113016631296"/>
    <s v="Twitter for Android"/>
    <b v="0"/>
    <s v="1100441113016631296"/>
    <s v="Tweet"/>
    <n v="0"/>
    <n v="0"/>
    <m/>
    <m/>
    <m/>
    <m/>
    <m/>
    <m/>
    <m/>
    <m/>
    <n v="1"/>
    <s v="5"/>
    <s v="5"/>
    <m/>
    <m/>
    <m/>
    <m/>
    <m/>
    <m/>
    <m/>
    <m/>
    <m/>
  </r>
  <r>
    <s v="notiseis360pr"/>
    <s v="notiseis360pr"/>
    <m/>
    <m/>
    <m/>
    <m/>
    <m/>
    <m/>
    <m/>
    <m/>
    <s v="No"/>
    <n v="23"/>
    <m/>
    <m/>
    <x v="1"/>
    <d v="2019-02-26T21:01:08.000"/>
    <s v="[INFRAESTRUCTURA] Cisco Systems anunció hoy en el Mobile World Congress 2019 que Puerto Rico figura entre las tres jurisdicciones seleccionadas en Las Américas para adelantar proyectos de transformación y aceleración tecnológica en Telecomunicaciones. https://t.co/rjPtYnoVeo"/>
    <s v="https://www.wipr.pr/cisco-systems-anuncia-inversion-de-130-millones-para-la-transformacion-digital-de-puerto-rico/"/>
    <s v="wipr.pr"/>
    <x v="5"/>
    <m/>
    <s v="http://pbs.twimg.com/profile_images/1050397062678736897/MdiQe9I3_normal.jpg"/>
    <x v="14"/>
    <s v="https://twitter.com/#!/notiseis360pr/status/1100501039755730944"/>
    <m/>
    <m/>
    <s v="1100501039755730944"/>
    <m/>
    <b v="0"/>
    <n v="0"/>
    <s v=""/>
    <b v="0"/>
    <s v="es"/>
    <m/>
    <s v=""/>
    <b v="0"/>
    <n v="2"/>
    <s v=""/>
    <s v="Twitter Web Client"/>
    <b v="0"/>
    <s v="1100501039755730944"/>
    <s v="Tweet"/>
    <n v="0"/>
    <n v="0"/>
    <m/>
    <m/>
    <m/>
    <m/>
    <m/>
    <m/>
    <m/>
    <m/>
    <n v="1"/>
    <s v="8"/>
    <s v="8"/>
    <n v="0"/>
    <n v="0"/>
    <n v="0"/>
    <n v="0"/>
    <n v="0"/>
    <n v="0"/>
    <n v="33"/>
    <n v="100"/>
    <n v="33"/>
  </r>
  <r>
    <s v="ortizjohanna75"/>
    <s v="notiseis360pr"/>
    <m/>
    <m/>
    <m/>
    <m/>
    <m/>
    <m/>
    <m/>
    <m/>
    <s v="No"/>
    <n v="24"/>
    <m/>
    <m/>
    <x v="0"/>
    <d v="2019-02-27T00:28:08.000"/>
    <s v="RT @notiseis360pr: [INFRAESTRUCTURA] Cisco Systems anunció hoy en el Mobile World Congress 2019 que Puerto Rico figura entre las tres juris…"/>
    <m/>
    <m/>
    <x v="5"/>
    <m/>
    <s v="http://pbs.twimg.com/profile_images/715339507147649024/pIOBj42j_normal.jpg"/>
    <x v="15"/>
    <s v="https://twitter.com/#!/ortizjohanna75/status/1100553131379826688"/>
    <m/>
    <m/>
    <s v="1100553131379826688"/>
    <m/>
    <b v="0"/>
    <n v="0"/>
    <s v=""/>
    <b v="0"/>
    <s v="es"/>
    <m/>
    <s v=""/>
    <b v="0"/>
    <n v="2"/>
    <s v="1100501039755730944"/>
    <s v="Twitter for Android"/>
    <b v="0"/>
    <s v="1100501039755730944"/>
    <s v="Tweet"/>
    <n v="0"/>
    <n v="0"/>
    <m/>
    <m/>
    <m/>
    <m/>
    <m/>
    <m/>
    <m/>
    <m/>
    <n v="1"/>
    <s v="8"/>
    <s v="8"/>
    <n v="0"/>
    <n v="0"/>
    <n v="0"/>
    <n v="0"/>
    <n v="0"/>
    <n v="0"/>
    <n v="21"/>
    <n v="100"/>
    <n v="21"/>
  </r>
  <r>
    <s v="iot_nxt"/>
    <s v="iot_nxt"/>
    <m/>
    <m/>
    <m/>
    <m/>
    <m/>
    <m/>
    <m/>
    <m/>
    <s v="No"/>
    <n v="25"/>
    <m/>
    <m/>
    <x v="1"/>
    <d v="2019-02-26T06:30:06.000"/>
    <s v="Checking in from the Mobile World Congress again, and we're in good company. Our Chief of Sales Strauss and COO of… https://t.co/nPLU3AIkXL"/>
    <s v="https://twitter.com/i/web/status/1100281833638514688"/>
    <s v="twitter.com"/>
    <x v="5"/>
    <m/>
    <s v="http://pbs.twimg.com/profile_images/1106136186958082053/IL3SsoKm_normal.png"/>
    <x v="16"/>
    <s v="https://twitter.com/#!/iot_nxt/status/1100281833638514688"/>
    <m/>
    <m/>
    <s v="1100281833638514688"/>
    <m/>
    <b v="0"/>
    <n v="0"/>
    <s v=""/>
    <b v="0"/>
    <s v="en"/>
    <m/>
    <s v=""/>
    <b v="0"/>
    <n v="0"/>
    <s v=""/>
    <s v="Hootsuite Inc."/>
    <b v="1"/>
    <s v="1100281833638514688"/>
    <s v="Tweet"/>
    <n v="0"/>
    <n v="0"/>
    <m/>
    <m/>
    <m/>
    <m/>
    <m/>
    <m/>
    <m/>
    <m/>
    <n v="1"/>
    <s v="7"/>
    <s v="7"/>
    <n v="1"/>
    <n v="4.761904761904762"/>
    <n v="0"/>
    <n v="0"/>
    <n v="0"/>
    <n v="0"/>
    <n v="20"/>
    <n v="95.23809523809524"/>
    <n v="21"/>
  </r>
  <r>
    <s v="dwv13"/>
    <s v="iot_nxt"/>
    <m/>
    <m/>
    <m/>
    <m/>
    <m/>
    <m/>
    <m/>
    <m/>
    <s v="No"/>
    <n v="26"/>
    <m/>
    <m/>
    <x v="0"/>
    <d v="2019-02-27T16:24:03.000"/>
    <s v="RT @iot_nxt: Checking in from the Mobile World Congress again, and we're in good company. Our Chief of Sales Strauss and COO of the America…"/>
    <m/>
    <m/>
    <x v="5"/>
    <m/>
    <s v="http://pbs.twimg.com/profile_images/1062342412499066880/0lUgCNwb_normal.jpg"/>
    <x v="17"/>
    <s v="https://twitter.com/#!/dwv13/status/1100793694511394821"/>
    <m/>
    <m/>
    <s v="1100793694511394821"/>
    <m/>
    <b v="0"/>
    <n v="0"/>
    <s v=""/>
    <b v="0"/>
    <s v="en"/>
    <m/>
    <s v=""/>
    <b v="0"/>
    <n v="2"/>
    <s v="1100281833638514688"/>
    <s v="Twitter for Android"/>
    <b v="0"/>
    <s v="1100281833638514688"/>
    <s v="Tweet"/>
    <n v="0"/>
    <n v="0"/>
    <m/>
    <m/>
    <m/>
    <m/>
    <m/>
    <m/>
    <m/>
    <m/>
    <n v="1"/>
    <s v="7"/>
    <s v="7"/>
    <n v="1"/>
    <n v="4"/>
    <n v="0"/>
    <n v="0"/>
    <n v="0"/>
    <n v="0"/>
    <n v="24"/>
    <n v="96"/>
    <n v="25"/>
  </r>
  <r>
    <s v="treda10"/>
    <s v="wsj"/>
    <m/>
    <m/>
    <m/>
    <m/>
    <m/>
    <m/>
    <m/>
    <m/>
    <s v="No"/>
    <n v="27"/>
    <m/>
    <m/>
    <x v="2"/>
    <d v="2019-02-23T09:52:44.000"/>
    <s v="@WSJ On September 10, 2018, at the &quot;Mobile World Congress Americas&quot;, AT&amp;amp;T announced that it has selected Ericsson a… https://t.co/GthndgWRjd"/>
    <s v="https://twitter.com/i/web/status/1099245664922423297"/>
    <s v="twitter.com"/>
    <x v="5"/>
    <m/>
    <s v="http://abs.twimg.com/sticky/default_profile_images/default_profile_normal.png"/>
    <x v="18"/>
    <s v="https://twitter.com/#!/treda10/status/1099245664922423297"/>
    <m/>
    <m/>
    <s v="1099245664922423297"/>
    <s v="1098900243377209352"/>
    <b v="0"/>
    <n v="0"/>
    <s v="3108351"/>
    <b v="0"/>
    <s v="en"/>
    <m/>
    <s v=""/>
    <b v="0"/>
    <n v="0"/>
    <s v=""/>
    <s v="Twitter Web Client"/>
    <b v="1"/>
    <s v="1098900243377209352"/>
    <s v="Tweet"/>
    <n v="0"/>
    <n v="0"/>
    <m/>
    <m/>
    <m/>
    <m/>
    <m/>
    <m/>
    <m/>
    <m/>
    <n v="2"/>
    <s v="12"/>
    <s v="12"/>
    <n v="0"/>
    <n v="0"/>
    <n v="0"/>
    <n v="0"/>
    <n v="0"/>
    <n v="0"/>
    <n v="21"/>
    <n v="100"/>
    <n v="21"/>
  </r>
  <r>
    <s v="treda10"/>
    <s v="wsj"/>
    <m/>
    <m/>
    <m/>
    <m/>
    <m/>
    <m/>
    <m/>
    <m/>
    <s v="No"/>
    <n v="28"/>
    <m/>
    <m/>
    <x v="2"/>
    <d v="2019-02-28T05:37:36.000"/>
    <s v="@WSJ On September 10, 2018, at the &quot;Mobile World Congress Americas&quot;, AT&amp;amp;T announced that it has selected Ericsson a… https://t.co/txHLLszvoh"/>
    <s v="https://twitter.com/i/web/status/1100993398151020544"/>
    <s v="twitter.com"/>
    <x v="5"/>
    <m/>
    <s v="http://abs.twimg.com/sticky/default_profile_images/default_profile_normal.png"/>
    <x v="19"/>
    <s v="https://twitter.com/#!/treda10/status/1100993398151020544"/>
    <m/>
    <m/>
    <s v="1100993398151020544"/>
    <s v="1100957540567998464"/>
    <b v="0"/>
    <n v="0"/>
    <s v="3108351"/>
    <b v="0"/>
    <s v="en"/>
    <m/>
    <s v=""/>
    <b v="0"/>
    <n v="0"/>
    <s v=""/>
    <s v="Twitter Web Client"/>
    <b v="1"/>
    <s v="1100957540567998464"/>
    <s v="Tweet"/>
    <n v="0"/>
    <n v="0"/>
    <m/>
    <m/>
    <m/>
    <m/>
    <m/>
    <m/>
    <m/>
    <m/>
    <n v="2"/>
    <s v="12"/>
    <s v="12"/>
    <n v="0"/>
    <n v="0"/>
    <n v="0"/>
    <n v="0"/>
    <n v="0"/>
    <n v="0"/>
    <n v="21"/>
    <n v="100"/>
    <n v="21"/>
  </r>
  <r>
    <s v="deepstratwealth"/>
    <s v="websummit"/>
    <m/>
    <m/>
    <m/>
    <m/>
    <m/>
    <m/>
    <m/>
    <m/>
    <s v="No"/>
    <n v="29"/>
    <m/>
    <m/>
    <x v="0"/>
    <d v="2019-03-05T21:09:57.000"/>
    <s v="RT @YorkLink: #DidYouKnow you can find all our videos including the #YorkRegion tech spotlights, interviews from @CES, @WebSummit &amp;amp; Mobile…"/>
    <m/>
    <m/>
    <x v="7"/>
    <m/>
    <s v="http://pbs.twimg.com/profile_images/1076160600537993216/hk76yqUL_normal.jpg"/>
    <x v="20"/>
    <s v="https://twitter.com/#!/deepstratwealth/status/1103039973492703232"/>
    <m/>
    <m/>
    <s v="1103039973492703232"/>
    <m/>
    <b v="0"/>
    <n v="0"/>
    <s v=""/>
    <b v="0"/>
    <s v="en"/>
    <m/>
    <s v=""/>
    <b v="0"/>
    <n v="4"/>
    <s v="1103039423107735553"/>
    <s v="Twitter Web Client"/>
    <b v="0"/>
    <s v="1103039423107735553"/>
    <s v="Tweet"/>
    <n v="0"/>
    <n v="0"/>
    <m/>
    <m/>
    <m/>
    <m/>
    <m/>
    <m/>
    <m/>
    <m/>
    <n v="1"/>
    <s v="2"/>
    <s v="2"/>
    <m/>
    <m/>
    <m/>
    <m/>
    <m/>
    <m/>
    <m/>
    <m/>
    <m/>
  </r>
  <r>
    <s v="yorklink"/>
    <s v="yspaceyu"/>
    <m/>
    <m/>
    <m/>
    <m/>
    <m/>
    <m/>
    <m/>
    <m/>
    <s v="Yes"/>
    <n v="32"/>
    <m/>
    <m/>
    <x v="0"/>
    <d v="2019-03-05T21:07:46.000"/>
    <s v="#DidYouKnow you can find all our videos including the #YorkRegion tech spotlights, interviews from @CES, @WebSummit &amp;amp; Mobile World Congress Americas, our tour of @YSpaceYU, &amp;amp; more over on #YouTube. Subscribe to get notified when we post new videos! #YRtech https://t.co/2ufx62GElf https://t.co/N2HfrYvre5"/>
    <s v="https://www.youtube.com/channel/UC-CnZSj1AkotjlkzwGnFvew"/>
    <s v="youtube.com"/>
    <x v="8"/>
    <s v="https://pbs.twimg.com/media/D07IM09XQAAk8aq.jpg"/>
    <s v="https://pbs.twimg.com/media/D07IM09XQAAk8aq.jpg"/>
    <x v="21"/>
    <s v="https://twitter.com/#!/yorklink/status/1103039423107735553"/>
    <m/>
    <m/>
    <s v="1103039423107735553"/>
    <m/>
    <b v="0"/>
    <n v="4"/>
    <s v=""/>
    <b v="0"/>
    <s v="en"/>
    <m/>
    <s v=""/>
    <b v="0"/>
    <n v="4"/>
    <s v=""/>
    <s v="Twitter Web Client"/>
    <b v="0"/>
    <s v="1103039423107735553"/>
    <s v="Tweet"/>
    <n v="0"/>
    <n v="0"/>
    <m/>
    <m/>
    <m/>
    <m/>
    <m/>
    <m/>
    <m/>
    <m/>
    <n v="1"/>
    <s v="2"/>
    <s v="2"/>
    <n v="0"/>
    <n v="0"/>
    <n v="0"/>
    <n v="0"/>
    <n v="0"/>
    <n v="0"/>
    <n v="40"/>
    <n v="100"/>
    <n v="40"/>
  </r>
  <r>
    <s v="yspaceyu"/>
    <s v="websummit"/>
    <m/>
    <m/>
    <m/>
    <m/>
    <m/>
    <m/>
    <m/>
    <m/>
    <s v="No"/>
    <n v="33"/>
    <m/>
    <m/>
    <x v="0"/>
    <d v="2019-03-05T21:35:16.000"/>
    <s v="RT @YorkLink: #DidYouKnow you can find all our videos including the #YorkRegion tech spotlights, interviews from @CES, @WebSummit &amp;amp; Mobile…"/>
    <m/>
    <m/>
    <x v="7"/>
    <m/>
    <s v="http://pbs.twimg.com/profile_images/982032205127081985/bblamXpC_normal.jpg"/>
    <x v="22"/>
    <s v="https://twitter.com/#!/yspaceyu/status/1103046342685982728"/>
    <m/>
    <m/>
    <s v="1103046342685982728"/>
    <m/>
    <b v="0"/>
    <n v="0"/>
    <s v=""/>
    <b v="0"/>
    <s v="en"/>
    <m/>
    <s v=""/>
    <b v="0"/>
    <n v="4"/>
    <s v="1103039423107735553"/>
    <s v="Twitter for iPhone"/>
    <b v="0"/>
    <s v="1103039423107735553"/>
    <s v="Tweet"/>
    <n v="0"/>
    <n v="0"/>
    <m/>
    <m/>
    <m/>
    <m/>
    <m/>
    <m/>
    <m/>
    <m/>
    <n v="1"/>
    <s v="2"/>
    <s v="2"/>
    <m/>
    <m/>
    <m/>
    <m/>
    <m/>
    <m/>
    <m/>
    <m/>
    <m/>
  </r>
  <r>
    <s v="eekfarms"/>
    <s v="websummit"/>
    <m/>
    <m/>
    <m/>
    <m/>
    <m/>
    <m/>
    <m/>
    <m/>
    <s v="No"/>
    <n v="36"/>
    <m/>
    <m/>
    <x v="0"/>
    <d v="2019-03-05T22:42:56.000"/>
    <s v="RT @YorkLink: #DidYouKnow you can find all our videos including the #YorkRegion tech spotlights, interviews from @CES, @WebSummit &amp;amp; Mobile…"/>
    <m/>
    <m/>
    <x v="7"/>
    <m/>
    <s v="http://pbs.twimg.com/profile_images/1024076051889238018/BIXF3nIw_normal.jpg"/>
    <x v="23"/>
    <s v="https://twitter.com/#!/eekfarms/status/1103063370725437440"/>
    <m/>
    <m/>
    <s v="1103063370725437440"/>
    <m/>
    <b v="0"/>
    <n v="0"/>
    <s v=""/>
    <b v="0"/>
    <s v="en"/>
    <m/>
    <s v=""/>
    <b v="0"/>
    <n v="4"/>
    <s v="1103039423107735553"/>
    <s v="Twitter for iPad"/>
    <b v="0"/>
    <s v="1103039423107735553"/>
    <s v="Tweet"/>
    <n v="0"/>
    <n v="0"/>
    <m/>
    <m/>
    <m/>
    <m/>
    <m/>
    <m/>
    <m/>
    <m/>
    <n v="1"/>
    <s v="2"/>
    <s v="2"/>
    <m/>
    <m/>
    <m/>
    <m/>
    <m/>
    <m/>
    <m/>
    <m/>
    <m/>
  </r>
  <r>
    <s v="thetinastream"/>
    <s v="websummit"/>
    <m/>
    <m/>
    <m/>
    <m/>
    <m/>
    <m/>
    <m/>
    <m/>
    <s v="No"/>
    <n v="40"/>
    <m/>
    <m/>
    <x v="0"/>
    <d v="2019-03-06T14:30:51.000"/>
    <s v="RT @YorkLink: #DidYouKnow you can find all our videos including the #YorkRegion tech spotlights, interviews from @CES, @WebSummit &amp;amp; Mobile…"/>
    <m/>
    <m/>
    <x v="7"/>
    <m/>
    <s v="http://pbs.twimg.com/profile_images/1030440676066902016/3-SAfkgq_normal.jpg"/>
    <x v="24"/>
    <s v="https://twitter.com/#!/thetinastream/status/1103301923028041728"/>
    <m/>
    <m/>
    <s v="1103301923028041728"/>
    <m/>
    <b v="0"/>
    <n v="0"/>
    <s v=""/>
    <b v="0"/>
    <s v="en"/>
    <m/>
    <s v=""/>
    <b v="0"/>
    <n v="4"/>
    <s v="1103039423107735553"/>
    <s v="Twitter Web Client"/>
    <b v="0"/>
    <s v="1103039423107735553"/>
    <s v="Tweet"/>
    <n v="0"/>
    <n v="0"/>
    <m/>
    <m/>
    <m/>
    <m/>
    <m/>
    <m/>
    <m/>
    <m/>
    <n v="1"/>
    <s v="2"/>
    <s v="2"/>
    <m/>
    <m/>
    <m/>
    <m/>
    <m/>
    <m/>
    <m/>
    <m/>
    <m/>
  </r>
  <r>
    <s v="marcusbwebster"/>
    <s v="embedded_comp"/>
    <m/>
    <m/>
    <m/>
    <m/>
    <m/>
    <m/>
    <m/>
    <m/>
    <s v="No"/>
    <n v="44"/>
    <m/>
    <m/>
    <x v="0"/>
    <d v="2019-03-06T16:54:35.000"/>
    <s v="Kerlink Unveils WirnetTM iBTS 64 Highway at Mobile World Congress Americas https://t.co/KAMHHWTCwV via @embedded_comp"/>
    <s v="http://embedded-computing.com/news/kerlink-world-congress-americas/?utm_source=dlvr.it&amp;utm_medium=twitter"/>
    <s v="embedded-computing.com"/>
    <x v="5"/>
    <m/>
    <s v="http://pbs.twimg.com/profile_images/573543312763682816/JLsBi0BS_normal.jpeg"/>
    <x v="25"/>
    <s v="https://twitter.com/#!/marcusbwebster/status/1103338096370757632"/>
    <m/>
    <m/>
    <s v="1103338096370757632"/>
    <m/>
    <b v="0"/>
    <n v="0"/>
    <s v=""/>
    <b v="0"/>
    <s v="en"/>
    <m/>
    <s v=""/>
    <b v="0"/>
    <n v="0"/>
    <s v=""/>
    <s v="dlvr.it"/>
    <b v="0"/>
    <s v="1103338096370757632"/>
    <s v="Tweet"/>
    <n v="0"/>
    <n v="0"/>
    <m/>
    <m/>
    <m/>
    <m/>
    <m/>
    <m/>
    <m/>
    <m/>
    <n v="1"/>
    <s v="11"/>
    <s v="11"/>
    <n v="0"/>
    <n v="0"/>
    <n v="0"/>
    <n v="0"/>
    <n v="0"/>
    <n v="0"/>
    <n v="13"/>
    <n v="100"/>
    <n v="13"/>
  </r>
  <r>
    <s v="americasdc"/>
    <s v="oklocated"/>
    <m/>
    <m/>
    <m/>
    <m/>
    <m/>
    <m/>
    <m/>
    <m/>
    <s v="No"/>
    <n v="46"/>
    <m/>
    <m/>
    <x v="0"/>
    <d v="2019-03-15T12:42:33.000"/>
    <s v="RT @OpenFuture_And: ¡Estamos muy orgullosos de nuestras #startups! 😉 @OKLocated, de #ElPatio, representará a España en el Mobile World Cong…"/>
    <m/>
    <m/>
    <x v="9"/>
    <m/>
    <s v="http://pbs.twimg.com/profile_images/593155500180639746/W3oBC4Nf_normal.png"/>
    <x v="26"/>
    <s v="https://twitter.com/#!/americasdc/status/1106536161072295936"/>
    <m/>
    <m/>
    <s v="1106536161072295936"/>
    <m/>
    <b v="0"/>
    <n v="0"/>
    <s v=""/>
    <b v="0"/>
    <s v="es"/>
    <m/>
    <s v=""/>
    <b v="0"/>
    <n v="6"/>
    <s v="1036578316256468993"/>
    <s v="Twitter Web Client"/>
    <b v="0"/>
    <s v="1036578316256468993"/>
    <s v="Tweet"/>
    <n v="0"/>
    <n v="0"/>
    <m/>
    <m/>
    <m/>
    <m/>
    <m/>
    <m/>
    <m/>
    <m/>
    <n v="1"/>
    <s v="1"/>
    <s v="3"/>
    <m/>
    <m/>
    <m/>
    <m/>
    <m/>
    <m/>
    <m/>
    <m/>
    <m/>
  </r>
  <r>
    <s v="rcrwirelessnews"/>
    <s v="rcrwirelessnews"/>
    <m/>
    <m/>
    <m/>
    <m/>
    <m/>
    <m/>
    <m/>
    <m/>
    <s v="No"/>
    <n v="48"/>
    <m/>
    <m/>
    <x v="1"/>
    <d v="2018-09-04T21:25:39.000"/>
    <s v="Join us after the first day of Mobile World Congress Americas for a fun night of networking, tacos, drinks, and a t… https://t.co/HII6PeyE6X"/>
    <s v="https://twitter.com/i/web/status/1037089332182573056"/>
    <s v="twitter.com"/>
    <x v="5"/>
    <m/>
    <s v="http://pbs.twimg.com/profile_images/460894066637430785/vlCM3coW_normal.jpeg"/>
    <x v="27"/>
    <s v="https://twitter.com/#!/rcrwirelessnews/status/1037089332182573056"/>
    <m/>
    <m/>
    <s v="1037089332182573056"/>
    <m/>
    <b v="0"/>
    <n v="4"/>
    <s v=""/>
    <b v="0"/>
    <s v="en"/>
    <m/>
    <s v=""/>
    <b v="0"/>
    <n v="6"/>
    <s v=""/>
    <s v="Hootsuite Inc."/>
    <b v="1"/>
    <s v="1037089332182573056"/>
    <s v="Retweet"/>
    <n v="0"/>
    <n v="0"/>
    <m/>
    <m/>
    <m/>
    <m/>
    <m/>
    <m/>
    <m/>
    <m/>
    <n v="1"/>
    <s v="1"/>
    <s v="1"/>
    <n v="1"/>
    <n v="4.545454545454546"/>
    <n v="0"/>
    <n v="0"/>
    <n v="0"/>
    <n v="0"/>
    <n v="21"/>
    <n v="95.45454545454545"/>
    <n v="22"/>
  </r>
  <r>
    <s v="americasdc"/>
    <s v="rcrwirelessnews"/>
    <m/>
    <m/>
    <m/>
    <m/>
    <m/>
    <m/>
    <m/>
    <m/>
    <s v="No"/>
    <n v="49"/>
    <m/>
    <m/>
    <x v="0"/>
    <d v="2019-03-15T12:42:42.000"/>
    <s v="RT @rcrwirelessnews: Join us after the first day of Mobile World Congress Americas for a fun night of networking, tacos, drinks, and a thou…"/>
    <m/>
    <m/>
    <x v="5"/>
    <m/>
    <s v="http://pbs.twimg.com/profile_images/593155500180639746/W3oBC4Nf_normal.png"/>
    <x v="28"/>
    <s v="https://twitter.com/#!/americasdc/status/1106536195574648834"/>
    <m/>
    <m/>
    <s v="1106536195574648834"/>
    <m/>
    <b v="0"/>
    <n v="0"/>
    <s v=""/>
    <b v="0"/>
    <s v="en"/>
    <m/>
    <s v=""/>
    <b v="0"/>
    <n v="0"/>
    <s v="1037089332182573056"/>
    <s v="Twitter Web Client"/>
    <b v="0"/>
    <s v="1037089332182573056"/>
    <s v="Tweet"/>
    <n v="0"/>
    <n v="0"/>
    <m/>
    <m/>
    <m/>
    <m/>
    <m/>
    <m/>
    <m/>
    <m/>
    <n v="1"/>
    <s v="1"/>
    <s v="1"/>
    <n v="1"/>
    <n v="4.166666666666667"/>
    <n v="0"/>
    <n v="0"/>
    <n v="0"/>
    <n v="0"/>
    <n v="23"/>
    <n v="95.83333333333333"/>
    <n v="24"/>
  </r>
  <r>
    <s v="verizonnews"/>
    <s v="verizonnews"/>
    <m/>
    <m/>
    <m/>
    <m/>
    <m/>
    <m/>
    <m/>
    <m/>
    <s v="No"/>
    <n v="50"/>
    <m/>
    <m/>
    <x v="1"/>
    <d v="2018-09-07T13:53:20.000"/>
    <s v="Verizon will be live at #MWCA18 next week. Check out our presence, including scheduled panels on topics like 5G and the Fourth Industrial Revolution. https://t.co/3bPPPjFMlr https://t.co/zDl2iijpzJ"/>
    <s v="https://www.verizon.com/about/news/2018-mobile-world-congress-americas"/>
    <s v="verizon.com"/>
    <x v="10"/>
    <s v="https://pbs.twimg.com/tweet_video_thumb/Dmfu1IlWwAAdXws.jpg"/>
    <s v="https://pbs.twimg.com/tweet_video_thumb/Dmfu1IlWwAAdXws.jpg"/>
    <x v="29"/>
    <s v="https://twitter.com/#!/verizonnews/status/1038062666588336128"/>
    <m/>
    <m/>
    <s v="1038062666588336128"/>
    <m/>
    <b v="0"/>
    <n v="38"/>
    <s v=""/>
    <b v="0"/>
    <s v="en"/>
    <m/>
    <s v=""/>
    <b v="0"/>
    <n v="16"/>
    <s v=""/>
    <s v="TweetDeck"/>
    <b v="0"/>
    <s v="1038062666588336128"/>
    <s v="Retweet"/>
    <n v="0"/>
    <n v="0"/>
    <m/>
    <m/>
    <m/>
    <m/>
    <m/>
    <m/>
    <m/>
    <m/>
    <n v="1"/>
    <s v="1"/>
    <s v="1"/>
    <n v="1"/>
    <n v="4.166666666666667"/>
    <n v="0"/>
    <n v="0"/>
    <n v="0"/>
    <n v="0"/>
    <n v="23"/>
    <n v="95.83333333333333"/>
    <n v="24"/>
  </r>
  <r>
    <s v="americasdc"/>
    <s v="verizonnews"/>
    <m/>
    <m/>
    <m/>
    <m/>
    <m/>
    <m/>
    <m/>
    <m/>
    <s v="No"/>
    <n v="51"/>
    <m/>
    <m/>
    <x v="0"/>
    <d v="2019-03-15T12:45:32.000"/>
    <s v="RT @VerizonNews: Verizon will be live at #MWCA18 next week. Check out our presence, including scheduled panels on topics like 5G and the Fo…"/>
    <m/>
    <m/>
    <x v="10"/>
    <m/>
    <s v="http://pbs.twimg.com/profile_images/593155500180639746/W3oBC4Nf_normal.png"/>
    <x v="30"/>
    <s v="https://twitter.com/#!/americasdc/status/1106536911001346048"/>
    <m/>
    <m/>
    <s v="1106536911001346048"/>
    <m/>
    <b v="0"/>
    <n v="0"/>
    <s v=""/>
    <b v="0"/>
    <s v="en"/>
    <m/>
    <s v=""/>
    <b v="0"/>
    <n v="16"/>
    <s v="1038062666588336128"/>
    <s v="Twitter Web Client"/>
    <b v="0"/>
    <s v="1038062666588336128"/>
    <s v="Tweet"/>
    <n v="0"/>
    <n v="0"/>
    <m/>
    <m/>
    <m/>
    <m/>
    <m/>
    <m/>
    <m/>
    <m/>
    <n v="1"/>
    <s v="1"/>
    <s v="1"/>
    <n v="1"/>
    <n v="4.166666666666667"/>
    <n v="0"/>
    <n v="0"/>
    <n v="0"/>
    <n v="0"/>
    <n v="23"/>
    <n v="95.83333333333333"/>
    <n v="24"/>
  </r>
  <r>
    <s v="ladotofficial"/>
    <s v="gsma"/>
    <m/>
    <m/>
    <m/>
    <m/>
    <m/>
    <m/>
    <m/>
    <m/>
    <s v="No"/>
    <n v="52"/>
    <m/>
    <m/>
    <x v="0"/>
    <d v="2018-09-13T17:37:30.000"/>
    <s v="&quot;We want to be the model city for autonomous movement in the world.&quot; LADOT General Manager currently speaking live at Mobile World Congress Americas @GSMA #MWCA18 https://t.co/LabP7M5e4X"/>
    <s v="https://www.youtube.com/watch?v=v2ga51NP1_A"/>
    <s v="youtube.com"/>
    <x v="10"/>
    <m/>
    <s v="http://pbs.twimg.com/profile_images/1086025795888283649/SOtvMLFN_normal.jpg"/>
    <x v="31"/>
    <s v="https://twitter.com/#!/ladotofficial/status/1040293405916487681"/>
    <m/>
    <m/>
    <s v="1040293405916487681"/>
    <m/>
    <b v="0"/>
    <n v="6"/>
    <s v=""/>
    <b v="0"/>
    <s v="en"/>
    <m/>
    <s v=""/>
    <b v="0"/>
    <n v="5"/>
    <s v=""/>
    <s v="Twitter Web Client"/>
    <b v="0"/>
    <s v="1040293405916487681"/>
    <s v="Retweet"/>
    <n v="0"/>
    <n v="0"/>
    <m/>
    <m/>
    <m/>
    <m/>
    <m/>
    <m/>
    <m/>
    <m/>
    <n v="1"/>
    <s v="1"/>
    <s v="1"/>
    <n v="1"/>
    <n v="3.8461538461538463"/>
    <n v="0"/>
    <n v="0"/>
    <n v="0"/>
    <n v="0"/>
    <n v="25"/>
    <n v="96.15384615384616"/>
    <n v="26"/>
  </r>
  <r>
    <s v="americasdc"/>
    <s v="ladotofficial"/>
    <m/>
    <m/>
    <m/>
    <m/>
    <m/>
    <m/>
    <m/>
    <m/>
    <s v="No"/>
    <n v="53"/>
    <m/>
    <m/>
    <x v="0"/>
    <d v="2019-03-15T12:51:41.000"/>
    <s v="RT @LADOTofficial: &quot;We want to be the model city for autonomous movement in the world.&quot; LADOT General Manager currently speaking live at Mo…"/>
    <m/>
    <m/>
    <x v="5"/>
    <m/>
    <s v="http://pbs.twimg.com/profile_images/593155500180639746/W3oBC4Nf_normal.png"/>
    <x v="32"/>
    <s v="https://twitter.com/#!/americasdc/status/1106538458661773325"/>
    <m/>
    <m/>
    <s v="1106538458661773325"/>
    <m/>
    <b v="0"/>
    <n v="0"/>
    <s v=""/>
    <b v="0"/>
    <s v="en"/>
    <m/>
    <s v=""/>
    <b v="0"/>
    <n v="5"/>
    <s v="1040293405916487681"/>
    <s v="Twitter Web Client"/>
    <b v="0"/>
    <s v="1040293405916487681"/>
    <s v="Tweet"/>
    <n v="0"/>
    <n v="0"/>
    <m/>
    <m/>
    <m/>
    <m/>
    <m/>
    <m/>
    <m/>
    <m/>
    <n v="1"/>
    <s v="1"/>
    <s v="1"/>
    <n v="1"/>
    <n v="4.3478260869565215"/>
    <n v="0"/>
    <n v="0"/>
    <n v="0"/>
    <n v="0"/>
    <n v="22"/>
    <n v="95.65217391304348"/>
    <n v="23"/>
  </r>
  <r>
    <s v="kespry"/>
    <s v="pjross01"/>
    <m/>
    <m/>
    <m/>
    <m/>
    <m/>
    <m/>
    <m/>
    <m/>
    <s v="No"/>
    <n v="54"/>
    <m/>
    <m/>
    <x v="0"/>
    <d v="2018-09-13T17:54:00.000"/>
    <s v="Kespry VP of Marketing @pjross01 speaks today at Mobile World Congress Americas in LA at 4:15pm as part of the &quot;The Future of Work With and Around Autonomous Systems&quot; panel. He'll be exploring how AI and ML are impacting businesses and employees. https://t.co/WgJ4zW3w4z #MWCA18 https://t.co/Nsjon8t5R8"/>
    <s v="https://www.mwcamericas.com/conference-programs/agenda/the-future-of-work-with-and-around-autonomous-systems/?platform=hootsuite"/>
    <s v="mwcamericas.com"/>
    <x v="10"/>
    <s v="https://pbs.twimg.com/media/Dm_hHi5WsAEwPzo.jpg"/>
    <s v="https://pbs.twimg.com/media/Dm_hHi5WsAEwPzo.jpg"/>
    <x v="33"/>
    <s v="https://twitter.com/#!/kespry/status/1040297560471207937"/>
    <m/>
    <m/>
    <s v="1040297560471207937"/>
    <m/>
    <b v="0"/>
    <n v="5"/>
    <s v=""/>
    <b v="0"/>
    <s v="en"/>
    <m/>
    <s v=""/>
    <b v="0"/>
    <n v="6"/>
    <s v=""/>
    <s v="Hootsuite Inc."/>
    <b v="0"/>
    <s v="1040297560471207937"/>
    <s v="Retweet"/>
    <n v="0"/>
    <n v="0"/>
    <m/>
    <m/>
    <m/>
    <m/>
    <m/>
    <m/>
    <m/>
    <m/>
    <n v="1"/>
    <s v="1"/>
    <s v="1"/>
    <n v="2"/>
    <n v="4.545454545454546"/>
    <n v="0"/>
    <n v="0"/>
    <n v="0"/>
    <n v="0"/>
    <n v="42"/>
    <n v="95.45454545454545"/>
    <n v="44"/>
  </r>
  <r>
    <s v="americasdc"/>
    <s v="pjross01"/>
    <m/>
    <m/>
    <m/>
    <m/>
    <m/>
    <m/>
    <m/>
    <m/>
    <s v="No"/>
    <n v="55"/>
    <m/>
    <m/>
    <x v="0"/>
    <d v="2019-03-15T12:53:59.000"/>
    <s v="RT @kespry: Kespry VP of Marketing @pjross01 speaks today at Mobile World Congress Americas in LA at 4:15pm as part of the &quot;The Future of W…"/>
    <m/>
    <m/>
    <x v="5"/>
    <m/>
    <s v="http://pbs.twimg.com/profile_images/593155500180639746/W3oBC4Nf_normal.png"/>
    <x v="34"/>
    <s v="https://twitter.com/#!/americasdc/status/1106539035248463872"/>
    <m/>
    <m/>
    <s v="1106539035248463872"/>
    <m/>
    <b v="0"/>
    <n v="0"/>
    <s v=""/>
    <b v="0"/>
    <s v="en"/>
    <m/>
    <s v=""/>
    <b v="0"/>
    <n v="6"/>
    <s v="1040297560471207937"/>
    <s v="Twitter Web Client"/>
    <b v="0"/>
    <s v="1040297560471207937"/>
    <s v="Tweet"/>
    <n v="0"/>
    <n v="0"/>
    <m/>
    <m/>
    <m/>
    <m/>
    <m/>
    <m/>
    <m/>
    <m/>
    <n v="1"/>
    <s v="1"/>
    <s v="1"/>
    <n v="0"/>
    <n v="0"/>
    <n v="0"/>
    <n v="0"/>
    <n v="0"/>
    <n v="0"/>
    <n v="27"/>
    <n v="100"/>
    <n v="27"/>
  </r>
  <r>
    <s v="matsgranryd"/>
    <s v="matsgranryd"/>
    <m/>
    <m/>
    <m/>
    <m/>
    <m/>
    <m/>
    <m/>
    <m/>
    <s v="No"/>
    <n v="57"/>
    <m/>
    <m/>
    <x v="1"/>
    <d v="2018-09-11T04:15:14.000"/>
    <s v="We are getting ready for our second #MWCA18 mobile world Congress Americas, this time in LA._x000a_It will be an amazing show at the center of the media and entertainment industry._x000a_Key note stage looks awesome_x000a_Can't wait!!!! https://t.co/p57Q7v9Bxv"/>
    <m/>
    <m/>
    <x v="10"/>
    <s v="https://pbs.twimg.com/media/DmySe33XsAEN0SL.jpg"/>
    <s v="https://pbs.twimg.com/media/DmySe33XsAEN0SL.jpg"/>
    <x v="35"/>
    <s v="https://twitter.com/#!/matsgranryd/status/1039366732127854592"/>
    <m/>
    <m/>
    <s v="1039366732127854592"/>
    <m/>
    <b v="0"/>
    <n v="29"/>
    <s v=""/>
    <b v="0"/>
    <s v="en"/>
    <m/>
    <s v=""/>
    <b v="0"/>
    <n v="7"/>
    <s v=""/>
    <s v="Twitter for Android"/>
    <b v="0"/>
    <s v="1039366732127854592"/>
    <s v="Retweet"/>
    <n v="0"/>
    <n v="0"/>
    <m/>
    <m/>
    <m/>
    <m/>
    <m/>
    <m/>
    <m/>
    <m/>
    <n v="1"/>
    <s v="1"/>
    <s v="1"/>
    <n v="3"/>
    <n v="7.894736842105263"/>
    <n v="0"/>
    <n v="0"/>
    <n v="0"/>
    <n v="0"/>
    <n v="35"/>
    <n v="92.10526315789474"/>
    <n v="38"/>
  </r>
  <r>
    <s v="americasdc"/>
    <s v="matsgranryd"/>
    <m/>
    <m/>
    <m/>
    <m/>
    <m/>
    <m/>
    <m/>
    <m/>
    <s v="No"/>
    <n v="58"/>
    <m/>
    <m/>
    <x v="0"/>
    <d v="2019-03-15T12:54:07.000"/>
    <s v="RT @MatsGranryd: We are getting ready for our second #MWCA18 mobile world Congress Americas, this time in LA._x000a_It will be an amazing show at…"/>
    <m/>
    <m/>
    <x v="10"/>
    <m/>
    <s v="http://pbs.twimg.com/profile_images/593155500180639746/W3oBC4Nf_normal.png"/>
    <x v="36"/>
    <s v="https://twitter.com/#!/americasdc/status/1106539072170979328"/>
    <m/>
    <m/>
    <s v="1106539072170979328"/>
    <m/>
    <b v="0"/>
    <n v="0"/>
    <s v=""/>
    <b v="0"/>
    <s v="en"/>
    <m/>
    <s v=""/>
    <b v="0"/>
    <n v="7"/>
    <s v="1039366732127854592"/>
    <s v="Twitter Web Client"/>
    <b v="0"/>
    <s v="1039366732127854592"/>
    <s v="Tweet"/>
    <n v="0"/>
    <n v="0"/>
    <m/>
    <m/>
    <m/>
    <m/>
    <m/>
    <m/>
    <m/>
    <m/>
    <n v="1"/>
    <s v="1"/>
    <s v="1"/>
    <n v="2"/>
    <n v="8"/>
    <n v="0"/>
    <n v="0"/>
    <n v="0"/>
    <n v="0"/>
    <n v="23"/>
    <n v="92"/>
    <n v="25"/>
  </r>
  <r>
    <s v="americasdc"/>
    <s v="espanaglobal"/>
    <m/>
    <m/>
    <m/>
    <m/>
    <m/>
    <m/>
    <m/>
    <m/>
    <s v="No"/>
    <n v="60"/>
    <m/>
    <m/>
    <x v="0"/>
    <d v="2019-03-15T12:54:20.000"/>
    <s v="RT @EspanaGlobal: 29 empresas españolas participarán en la segunda edición del #4YearsFromNow @4YFN del GSMA Mobile World Congress Americas…"/>
    <m/>
    <m/>
    <x v="11"/>
    <m/>
    <s v="http://pbs.twimg.com/profile_images/593155500180639746/W3oBC4Nf_normal.png"/>
    <x v="37"/>
    <s v="https://twitter.com/#!/americasdc/status/1106539125648302080"/>
    <m/>
    <m/>
    <s v="1106539125648302080"/>
    <m/>
    <b v="0"/>
    <n v="0"/>
    <s v=""/>
    <b v="0"/>
    <s v="es"/>
    <m/>
    <s v=""/>
    <b v="0"/>
    <n v="9"/>
    <s v="1039449747499757569"/>
    <s v="Twitter Web Client"/>
    <b v="0"/>
    <s v="1039449747499757569"/>
    <s v="Tweet"/>
    <n v="0"/>
    <n v="0"/>
    <m/>
    <m/>
    <m/>
    <m/>
    <m/>
    <m/>
    <m/>
    <m/>
    <n v="1"/>
    <s v="1"/>
    <s v="4"/>
    <n v="0"/>
    <n v="0"/>
    <n v="0"/>
    <n v="0"/>
    <n v="0"/>
    <n v="0"/>
    <n v="19"/>
    <n v="100"/>
    <n v="19"/>
  </r>
  <r>
    <s v="catalonia_ti"/>
    <s v="mwcapital"/>
    <m/>
    <m/>
    <m/>
    <m/>
    <m/>
    <m/>
    <m/>
    <m/>
    <s v="No"/>
    <n v="61"/>
    <m/>
    <m/>
    <x v="0"/>
    <d v="2018-09-13T07:46:42.000"/>
    <s v="16 Catalan companies are showing their technology at the Mobile World Congress Americas in Los Angeles with @MWCapital. Meet them!_x000a_#MWCA18 #4YFNA18 #MWCapitalArea _x000a__x000a_👇🏼👇🏼_x000a_https://t.co/dPcAiWB4q7 https://t.co/4pGOl38UNQ"/>
    <s v="http://catalonia.com/export/sites/catalonia/.content/documents/MWC-Americas18-DEF2.pdf?utm_source=twitterg&amp;utm_medium=xxss&amp;utm_campaign=xxss"/>
    <s v="catalonia.com"/>
    <x v="12"/>
    <s v="https://pbs.twimg.com/media/Dm9WEhWWwAAliHe.jpg"/>
    <s v="https://pbs.twimg.com/media/Dm9WEhWWwAAliHe.jpg"/>
    <x v="38"/>
    <s v="https://twitter.com/#!/catalonia_ti/status/1040144726312267777"/>
    <m/>
    <m/>
    <s v="1040144726312267777"/>
    <m/>
    <b v="0"/>
    <n v="19"/>
    <s v=""/>
    <b v="0"/>
    <s v="en"/>
    <m/>
    <s v=""/>
    <b v="0"/>
    <n v="16"/>
    <s v=""/>
    <s v="Twitter for Android"/>
    <b v="0"/>
    <s v="1040144726312267777"/>
    <s v="Retweet"/>
    <n v="0"/>
    <n v="0"/>
    <m/>
    <m/>
    <m/>
    <m/>
    <m/>
    <m/>
    <m/>
    <m/>
    <n v="1"/>
    <s v="4"/>
    <s v="4"/>
    <n v="0"/>
    <n v="0"/>
    <n v="0"/>
    <n v="0"/>
    <n v="0"/>
    <n v="0"/>
    <n v="23"/>
    <n v="100"/>
    <n v="23"/>
  </r>
  <r>
    <s v="americasdc"/>
    <s v="mwcapital"/>
    <m/>
    <m/>
    <m/>
    <m/>
    <m/>
    <m/>
    <m/>
    <m/>
    <s v="No"/>
    <n v="62"/>
    <m/>
    <m/>
    <x v="0"/>
    <d v="2019-03-15T12:54:35.000"/>
    <s v="RT @catalonia_TI: 16 Catalan companies are showing their technology at the Mobile World Congress Americas in Los Angeles with @MWCapital. M…"/>
    <m/>
    <m/>
    <x v="5"/>
    <m/>
    <s v="http://pbs.twimg.com/profile_images/593155500180639746/W3oBC4Nf_normal.png"/>
    <x v="39"/>
    <s v="https://twitter.com/#!/americasdc/status/1106539189380763649"/>
    <m/>
    <m/>
    <s v="1106539189380763649"/>
    <m/>
    <b v="0"/>
    <n v="0"/>
    <s v=""/>
    <b v="0"/>
    <s v="en"/>
    <m/>
    <s v=""/>
    <b v="0"/>
    <n v="16"/>
    <s v="1040144726312267777"/>
    <s v="Twitter Web Client"/>
    <b v="0"/>
    <s v="1040144726312267777"/>
    <s v="Tweet"/>
    <n v="0"/>
    <n v="0"/>
    <m/>
    <m/>
    <m/>
    <m/>
    <m/>
    <m/>
    <m/>
    <m/>
    <n v="1"/>
    <s v="1"/>
    <s v="4"/>
    <m/>
    <m/>
    <m/>
    <m/>
    <m/>
    <m/>
    <m/>
    <m/>
    <m/>
  </r>
  <r>
    <s v="nevilleray"/>
    <s v="nevilleray"/>
    <m/>
    <m/>
    <m/>
    <m/>
    <m/>
    <m/>
    <m/>
    <m/>
    <s v="No"/>
    <n v="64"/>
    <m/>
    <m/>
    <x v="1"/>
    <d v="2018-09-14T02:57:49.000"/>
    <s v="#TBT to Mobile World Congress Americas last year when we said 5G was coming. This year, we’ve got our 5G tech truck at #MWCA18 actually showing off some of what this technology can do! #WeWontStop https://t.co/l0f7gG3UA0"/>
    <m/>
    <m/>
    <x v="13"/>
    <s v="https://pbs.twimg.com/media/DnBdgzSVAAA34KP.jpg"/>
    <s v="https://pbs.twimg.com/media/DnBdgzSVAAA34KP.jpg"/>
    <x v="40"/>
    <s v="https://twitter.com/#!/nevilleray/status/1040434413392162817"/>
    <m/>
    <m/>
    <s v="1040434413392162817"/>
    <m/>
    <b v="0"/>
    <n v="90"/>
    <s v=""/>
    <b v="0"/>
    <s v="en"/>
    <m/>
    <s v=""/>
    <b v="0"/>
    <n v="9"/>
    <s v=""/>
    <s v="Twitter Web Client"/>
    <b v="0"/>
    <s v="1040434413392162817"/>
    <s v="Retweet"/>
    <n v="0"/>
    <n v="0"/>
    <m/>
    <m/>
    <m/>
    <m/>
    <m/>
    <m/>
    <m/>
    <m/>
    <n v="1"/>
    <s v="1"/>
    <s v="1"/>
    <n v="0"/>
    <n v="0"/>
    <n v="0"/>
    <n v="0"/>
    <n v="0"/>
    <n v="0"/>
    <n v="36"/>
    <n v="100"/>
    <n v="36"/>
  </r>
  <r>
    <s v="americasdc"/>
    <s v="nevilleray"/>
    <m/>
    <m/>
    <m/>
    <m/>
    <m/>
    <m/>
    <m/>
    <m/>
    <s v="No"/>
    <n v="65"/>
    <m/>
    <m/>
    <x v="0"/>
    <d v="2019-03-15T12:55:36.000"/>
    <s v="RT @NevilleRay: #TBT to Mobile World Congress Americas last year when we said 5G was coming. This year, we’ve got our 5G tech truck at #MWC…"/>
    <m/>
    <m/>
    <x v="14"/>
    <m/>
    <s v="http://pbs.twimg.com/profile_images/593155500180639746/W3oBC4Nf_normal.png"/>
    <x v="41"/>
    <s v="https://twitter.com/#!/americasdc/status/1106539444600033281"/>
    <m/>
    <m/>
    <s v="1106539444600033281"/>
    <m/>
    <b v="0"/>
    <n v="0"/>
    <s v=""/>
    <b v="0"/>
    <s v="en"/>
    <m/>
    <s v=""/>
    <b v="0"/>
    <n v="9"/>
    <s v="1040434413392162817"/>
    <s v="Twitter Web Client"/>
    <b v="0"/>
    <s v="1040434413392162817"/>
    <s v="Tweet"/>
    <n v="0"/>
    <n v="0"/>
    <m/>
    <m/>
    <m/>
    <m/>
    <m/>
    <m/>
    <m/>
    <m/>
    <n v="1"/>
    <s v="1"/>
    <s v="1"/>
    <n v="0"/>
    <n v="0"/>
    <n v="0"/>
    <n v="0"/>
    <n v="0"/>
    <n v="0"/>
    <n v="27"/>
    <n v="100"/>
    <n v="27"/>
  </r>
  <r>
    <s v="americasdc"/>
    <s v="wipro"/>
    <m/>
    <m/>
    <m/>
    <m/>
    <m/>
    <m/>
    <m/>
    <m/>
    <s v="No"/>
    <n v="66"/>
    <m/>
    <m/>
    <x v="0"/>
    <d v="2019-03-15T13:00:34.000"/>
    <s v="RT @Wipro: 'The future is me'. Indeed each of you! These women are leading our presence at the Mobile World Congress Americas 2018, in Los…"/>
    <m/>
    <m/>
    <x v="5"/>
    <m/>
    <s v="http://pbs.twimg.com/profile_images/593155500180639746/W3oBC4Nf_normal.png"/>
    <x v="42"/>
    <s v="https://twitter.com/#!/americasdc/status/1106540694527721480"/>
    <m/>
    <m/>
    <s v="1106540694527721480"/>
    <m/>
    <b v="0"/>
    <n v="0"/>
    <s v=""/>
    <b v="0"/>
    <s v="en"/>
    <m/>
    <s v=""/>
    <b v="0"/>
    <n v="5"/>
    <s v="1040727914315173894"/>
    <s v="Twitter Web Client"/>
    <b v="0"/>
    <s v="1040727914315173894"/>
    <s v="Tweet"/>
    <n v="0"/>
    <n v="0"/>
    <m/>
    <m/>
    <m/>
    <m/>
    <m/>
    <m/>
    <m/>
    <m/>
    <n v="1"/>
    <s v="1"/>
    <s v="6"/>
    <n v="1"/>
    <n v="4"/>
    <n v="0"/>
    <n v="0"/>
    <n v="0"/>
    <n v="0"/>
    <n v="24"/>
    <n v="96"/>
    <n v="25"/>
  </r>
  <r>
    <s v="nokianetworks"/>
    <s v="ngpcapital"/>
    <m/>
    <m/>
    <m/>
    <m/>
    <m/>
    <m/>
    <m/>
    <m/>
    <s v="No"/>
    <n v="67"/>
    <m/>
    <m/>
    <x v="0"/>
    <d v="2018-09-13T14:15:06.000"/>
    <s v=".@PaulAsel from @ngpcapital will be speaking at Autonomous Vehicles Conference tomorrow about the exciting opportunities on the field! #MWCA18 https://t.co/TW8zyqGqKK https://t.co/1XCzbHrLEL"/>
    <s v="https://www.nokia.com/en_int/about-nokia/news-events/events-calendar/mobile-world-congress-americas-2018?did=d000000000x3&amp;utm_campaign=turn_up&amp;utm_source=twitter&amp;utm_medium=organic&amp;utm_content=mwca-2018-posts"/>
    <s v="nokia.com"/>
    <x v="10"/>
    <s v="https://pbs.twimg.com/media/Dm-vA4uWwAAUbtQ.jpg"/>
    <s v="https://pbs.twimg.com/media/Dm-vA4uWwAAUbtQ.jpg"/>
    <x v="43"/>
    <s v="https://twitter.com/#!/nokianetworks/status/1040242471513595904"/>
    <m/>
    <m/>
    <s v="1040242471513595904"/>
    <m/>
    <b v="0"/>
    <n v="14"/>
    <s v=""/>
    <b v="0"/>
    <s v="en"/>
    <m/>
    <s v=""/>
    <b v="0"/>
    <n v="10"/>
    <s v=""/>
    <s v="Hootsuite Inc."/>
    <b v="0"/>
    <s v="1040242471513595904"/>
    <s v="Retweet"/>
    <n v="0"/>
    <n v="0"/>
    <m/>
    <m/>
    <m/>
    <m/>
    <m/>
    <m/>
    <m/>
    <m/>
    <n v="1"/>
    <s v="1"/>
    <s v="1"/>
    <m/>
    <m/>
    <m/>
    <m/>
    <m/>
    <m/>
    <m/>
    <m/>
    <m/>
  </r>
  <r>
    <s v="americasdc"/>
    <s v="ngpcapital"/>
    <m/>
    <m/>
    <m/>
    <m/>
    <m/>
    <m/>
    <m/>
    <m/>
    <s v="No"/>
    <n v="68"/>
    <m/>
    <m/>
    <x v="0"/>
    <d v="2019-03-15T13:02:41.000"/>
    <s v="RT @nokianetworks: .@PaulAsel from @ngpcapital will be speaking at Autonomous Vehicles Conference tomorrow about the exciting opportunities…"/>
    <m/>
    <m/>
    <x v="5"/>
    <m/>
    <s v="http://pbs.twimg.com/profile_images/593155500180639746/W3oBC4Nf_normal.png"/>
    <x v="44"/>
    <s v="https://twitter.com/#!/americasdc/status/1106541226961092609"/>
    <m/>
    <m/>
    <s v="1106541226961092609"/>
    <m/>
    <b v="0"/>
    <n v="0"/>
    <s v=""/>
    <b v="0"/>
    <s v="en"/>
    <m/>
    <s v=""/>
    <b v="0"/>
    <n v="10"/>
    <s v="1040242471513595904"/>
    <s v="Twitter Web Client"/>
    <b v="0"/>
    <s v="1040242471513595904"/>
    <s v="Tweet"/>
    <n v="0"/>
    <n v="0"/>
    <m/>
    <m/>
    <m/>
    <m/>
    <m/>
    <m/>
    <m/>
    <m/>
    <n v="1"/>
    <s v="1"/>
    <s v="1"/>
    <m/>
    <m/>
    <m/>
    <m/>
    <m/>
    <m/>
    <m/>
    <m/>
    <m/>
  </r>
  <r>
    <s v="nokianetworks"/>
    <s v="nokianetworks"/>
    <m/>
    <m/>
    <m/>
    <m/>
    <m/>
    <m/>
    <m/>
    <m/>
    <s v="No"/>
    <n v="71"/>
    <m/>
    <m/>
    <x v="1"/>
    <d v="2018-09-13T15:00:31.000"/>
    <s v="Good morning LA! Catch our demos at #MWCA18 and see how we can help you accelerate innovation, simplify #5G deployment and deliver more business value: https://t.co/TW8zyqGqKK https://t.co/sMZkimsURv"/>
    <s v="https://www.nokia.com/en_int/about-nokia/news-events/events-calendar/mobile-world-congress-americas-2018?did=d000000000x3&amp;utm_campaign=turn_up&amp;utm_source=twitter&amp;utm_medium=organic&amp;utm_content=mwca-2018-posts"/>
    <s v="nokia.com"/>
    <x v="15"/>
    <s v="https://pbs.twimg.com/ext_tw_video_thumb/1040253067072077824/pu/img/K_Tz_BAYzWoyZcOU.jpg"/>
    <s v="https://pbs.twimg.com/ext_tw_video_thumb/1040253067072077824/pu/img/K_Tz_BAYzWoyZcOU.jpg"/>
    <x v="45"/>
    <s v="https://twitter.com/#!/nokianetworks/status/1040253899335184384"/>
    <m/>
    <m/>
    <s v="1040253899335184384"/>
    <m/>
    <b v="0"/>
    <n v="67"/>
    <s v=""/>
    <b v="0"/>
    <s v="en"/>
    <m/>
    <s v=""/>
    <b v="0"/>
    <n v="11"/>
    <s v=""/>
    <s v="Hootsuite Inc."/>
    <b v="0"/>
    <s v="1040253899335184384"/>
    <s v="Retweet"/>
    <n v="0"/>
    <n v="0"/>
    <m/>
    <m/>
    <m/>
    <m/>
    <m/>
    <m/>
    <m/>
    <m/>
    <n v="1"/>
    <s v="1"/>
    <s v="1"/>
    <n v="3"/>
    <n v="12"/>
    <n v="0"/>
    <n v="0"/>
    <n v="0"/>
    <n v="0"/>
    <n v="22"/>
    <n v="88"/>
    <n v="25"/>
  </r>
  <r>
    <s v="americasdc"/>
    <s v="nokianetworks"/>
    <m/>
    <m/>
    <m/>
    <m/>
    <m/>
    <m/>
    <m/>
    <m/>
    <s v="No"/>
    <n v="73"/>
    <m/>
    <m/>
    <x v="0"/>
    <d v="2019-03-15T13:02:46.000"/>
    <s v="RT @nokianetworks: Good morning LA! Catch our demos at #MWCA18 and see how we can help you accelerate innovation, simplify #5G deployment a…"/>
    <m/>
    <m/>
    <x v="15"/>
    <m/>
    <s v="http://pbs.twimg.com/profile_images/593155500180639746/W3oBC4Nf_normal.png"/>
    <x v="46"/>
    <s v="https://twitter.com/#!/americasdc/status/1106541247085334528"/>
    <m/>
    <m/>
    <s v="1106541247085334528"/>
    <m/>
    <b v="0"/>
    <n v="0"/>
    <s v=""/>
    <b v="0"/>
    <s v="en"/>
    <m/>
    <s v=""/>
    <b v="0"/>
    <n v="11"/>
    <s v="1040253899335184384"/>
    <s v="Twitter Web Client"/>
    <b v="0"/>
    <s v="1040253899335184384"/>
    <s v="Tweet"/>
    <n v="0"/>
    <n v="0"/>
    <m/>
    <m/>
    <m/>
    <m/>
    <m/>
    <m/>
    <m/>
    <m/>
    <n v="2"/>
    <s v="1"/>
    <s v="1"/>
    <n v="3"/>
    <n v="13.043478260869565"/>
    <n v="0"/>
    <n v="0"/>
    <n v="0"/>
    <n v="0"/>
    <n v="20"/>
    <n v="86.95652173913044"/>
    <n v="23"/>
  </r>
  <r>
    <s v="gsma"/>
    <s v="gsma"/>
    <m/>
    <m/>
    <m/>
    <m/>
    <m/>
    <m/>
    <m/>
    <m/>
    <s v="No"/>
    <n v="74"/>
    <m/>
    <m/>
    <x v="1"/>
    <d v="2018-09-17T15:03:39.000"/>
    <s v="GSMA Celebrates Successful 2018 “Mobile World Congress Americas, In Partnership With CTIA” In Los Angeles https://t.co/ysA9l12ysO https://t.co/XzDUB85Dj9"/>
    <s v="http://r.socialstudio.radian6.com/1e182d22-93d4-443b-ba83-dd6cd44341de"/>
    <s v="radian6.com"/>
    <x v="5"/>
    <s v="https://pbs.twimg.com/media/DnTgeYlWwAYrXn-.jpg"/>
    <s v="https://pbs.twimg.com/media/DnTgeYlWwAYrXn-.jpg"/>
    <x v="47"/>
    <s v="https://twitter.com/#!/gsma/status/1041704240765394944"/>
    <m/>
    <m/>
    <s v="1041704240765394944"/>
    <m/>
    <b v="0"/>
    <n v="27"/>
    <s v=""/>
    <b v="0"/>
    <s v="en"/>
    <m/>
    <s v=""/>
    <b v="0"/>
    <n v="8"/>
    <s v=""/>
    <s v="Salesforce - Social Studio"/>
    <b v="0"/>
    <s v="1041704240765394944"/>
    <s v="Retweet"/>
    <n v="0"/>
    <n v="0"/>
    <m/>
    <m/>
    <m/>
    <m/>
    <m/>
    <m/>
    <m/>
    <m/>
    <n v="1"/>
    <s v="1"/>
    <s v="1"/>
    <n v="1"/>
    <n v="6.666666666666667"/>
    <n v="0"/>
    <n v="0"/>
    <n v="0"/>
    <n v="0"/>
    <n v="14"/>
    <n v="93.33333333333333"/>
    <n v="15"/>
  </r>
  <r>
    <s v="nokia"/>
    <s v="gsma"/>
    <m/>
    <m/>
    <m/>
    <m/>
    <m/>
    <m/>
    <m/>
    <m/>
    <s v="No"/>
    <n v="75"/>
    <m/>
    <m/>
    <x v="0"/>
    <d v="2018-09-13T16:36:10.000"/>
    <s v="LIVE NOW: join the livestream and watch our CEO Rajeev Suri's keynote at #MWCA18 about how we are shaping #5G and the future of #technology to transform human experiences: https://t.co/IQvlrWnYxo @GSMA #5G #innovation https://t.co/vmjtOvmuxW"/>
    <s v="https://www.nokia.com/en_int/about-nokia/news-events/events-calendar/mobile-world-congress-americas-2018?did=d000000000x3&amp;utm_campaign=turn_up&amp;utm_source=twitter&amp;utm_medium=organic&amp;utm_content=mwca-2018-posts"/>
    <s v="nokia.com"/>
    <x v="16"/>
    <s v="https://pbs.twimg.com/media/Dm_PTSnXoAAZ2Kx.jpg"/>
    <s v="https://pbs.twimg.com/media/Dm_PTSnXoAAZ2Kx.jpg"/>
    <x v="48"/>
    <s v="https://twitter.com/#!/nokia/status/1040277970949160960"/>
    <m/>
    <m/>
    <s v="1040277970949160960"/>
    <m/>
    <b v="0"/>
    <n v="93"/>
    <s v=""/>
    <b v="0"/>
    <s v="en"/>
    <m/>
    <s v=""/>
    <b v="0"/>
    <n v="23"/>
    <s v=""/>
    <s v="Hootsuite Inc."/>
    <b v="0"/>
    <s v="1040277970949160960"/>
    <s v="Retweet"/>
    <n v="0"/>
    <n v="0"/>
    <m/>
    <m/>
    <m/>
    <m/>
    <m/>
    <m/>
    <m/>
    <m/>
    <n v="2"/>
    <s v="1"/>
    <s v="1"/>
    <n v="1"/>
    <n v="3.125"/>
    <n v="0"/>
    <n v="0"/>
    <n v="0"/>
    <n v="0"/>
    <n v="31"/>
    <n v="96.875"/>
    <n v="32"/>
  </r>
  <r>
    <s v="nokia"/>
    <s v="gsma"/>
    <m/>
    <m/>
    <m/>
    <m/>
    <m/>
    <m/>
    <m/>
    <m/>
    <s v="No"/>
    <n v="76"/>
    <m/>
    <m/>
    <x v="0"/>
    <d v="2018-09-13T16:42:29.000"/>
    <s v="Suri: '#5G is not just about doing the same things, faster. It is about doing entirely new things. Creating new value. Whoever you are, wherever you live.' #MWCA18 @GSMA watch live: https://t.co/IQvlrWnYxo https://t.co/CS3hTFOOSB"/>
    <s v="https://www.nokia.com/en_int/about-nokia/news-events/events-calendar/mobile-world-congress-americas-2018?did=d000000000x3&amp;utm_campaign=turn_up&amp;utm_source=twitter&amp;utm_medium=organic&amp;utm_content=mwca-2018-posts"/>
    <s v="nokia.com"/>
    <x v="17"/>
    <s v="https://pbs.twimg.com/media/Dm_Qv1vXgAEYp5t.jpg"/>
    <s v="https://pbs.twimg.com/media/Dm_Qv1vXgAEYp5t.jpg"/>
    <x v="49"/>
    <s v="https://twitter.com/#!/nokia/status/1040279561127292933"/>
    <m/>
    <m/>
    <s v="1040279561127292933"/>
    <m/>
    <b v="0"/>
    <n v="163"/>
    <s v=""/>
    <b v="0"/>
    <s v="en"/>
    <m/>
    <s v=""/>
    <b v="0"/>
    <n v="52"/>
    <s v=""/>
    <s v="Hootsuite Inc."/>
    <b v="0"/>
    <s v="1040279561127292933"/>
    <s v="Retweet"/>
    <n v="0"/>
    <n v="0"/>
    <m/>
    <m/>
    <m/>
    <m/>
    <m/>
    <m/>
    <m/>
    <m/>
    <n v="2"/>
    <s v="1"/>
    <s v="1"/>
    <n v="1"/>
    <n v="3.0303030303030303"/>
    <n v="0"/>
    <n v="0"/>
    <n v="0"/>
    <n v="0"/>
    <n v="32"/>
    <n v="96.96969696969697"/>
    <n v="33"/>
  </r>
  <r>
    <s v="americasdc"/>
    <s v="gsma"/>
    <m/>
    <m/>
    <m/>
    <m/>
    <m/>
    <m/>
    <m/>
    <m/>
    <s v="No"/>
    <n v="77"/>
    <m/>
    <m/>
    <x v="0"/>
    <d v="2019-03-15T13:08:02.000"/>
    <s v="RT @GSMA: GSMA Celebrates Successful 2018 “Mobile World Congress Americas, In Partnership With CTIA” In Los Angeles https://t.co/ysA9l12ysO…"/>
    <s v="http://r.socialstudio.radian6.com/1e182d22-93d4-443b-ba83-dd6cd44341de"/>
    <s v="radian6.com"/>
    <x v="5"/>
    <m/>
    <s v="http://pbs.twimg.com/profile_images/593155500180639746/W3oBC4Nf_normal.png"/>
    <x v="50"/>
    <s v="https://twitter.com/#!/americasdc/status/1106542571109658630"/>
    <m/>
    <m/>
    <s v="1106542571109658630"/>
    <m/>
    <b v="0"/>
    <n v="0"/>
    <s v=""/>
    <b v="0"/>
    <s v="en"/>
    <m/>
    <s v=""/>
    <b v="0"/>
    <n v="8"/>
    <s v="1041704240765394944"/>
    <s v="Twitter Web Client"/>
    <b v="0"/>
    <s v="1041704240765394944"/>
    <s v="Tweet"/>
    <n v="0"/>
    <n v="0"/>
    <m/>
    <m/>
    <m/>
    <m/>
    <m/>
    <m/>
    <m/>
    <m/>
    <n v="1"/>
    <s v="1"/>
    <s v="1"/>
    <n v="1"/>
    <n v="5.882352941176471"/>
    <n v="0"/>
    <n v="0"/>
    <n v="0"/>
    <n v="0"/>
    <n v="16"/>
    <n v="94.11764705882354"/>
    <n v="17"/>
  </r>
  <r>
    <s v="darpa"/>
    <s v="darpa"/>
    <m/>
    <m/>
    <m/>
    <m/>
    <m/>
    <m/>
    <m/>
    <m/>
    <s v="No"/>
    <n v="78"/>
    <m/>
    <m/>
    <x v="1"/>
    <d v="2018-09-11T23:19:23.000"/>
    <s v="At Mobile World Congress Americas this week? 2 chances to hear from DARPA's Paul Tilghman, PM for Spectrum Collaboration Challenge: Wed. 3:15-4:00 PM &amp;amp; Thurs. 3:15-3:30. SC2 applies collaborative machine learning to overcome scarcity in RF spectrum https://t.co/77KbIsDANp #MWCA18 https://t.co/0lSu0L6MzS"/>
    <s v="https://spectrumcollaborationchallenge.com/program-manager-paul-tilghman-to-speak-at-mobile-world-congress-americas-2018/"/>
    <s v="spectrumcollaborationchallenge.com"/>
    <x v="10"/>
    <s v="https://pbs.twimg.com/media/Dm2YaV3W4AIM_s-.jpg"/>
    <s v="https://pbs.twimg.com/media/Dm2YaV3W4AIM_s-.jpg"/>
    <x v="51"/>
    <s v="https://twitter.com/#!/darpa/status/1039654669419798528"/>
    <m/>
    <m/>
    <s v="1039654669419798528"/>
    <m/>
    <b v="0"/>
    <n v="13"/>
    <s v=""/>
    <b v="0"/>
    <s v="en"/>
    <m/>
    <s v=""/>
    <b v="0"/>
    <n v="14"/>
    <s v=""/>
    <s v="Hootsuite Inc."/>
    <b v="0"/>
    <s v="1039654669419798528"/>
    <s v="Retweet"/>
    <n v="0"/>
    <n v="0"/>
    <m/>
    <m/>
    <m/>
    <m/>
    <m/>
    <m/>
    <m/>
    <m/>
    <n v="2"/>
    <s v="1"/>
    <s v="1"/>
    <n v="0"/>
    <n v="0"/>
    <n v="1"/>
    <n v="2.272727272727273"/>
    <n v="0"/>
    <n v="0"/>
    <n v="43"/>
    <n v="97.72727272727273"/>
    <n v="44"/>
  </r>
  <r>
    <s v="darpa"/>
    <s v="darpa"/>
    <m/>
    <m/>
    <m/>
    <m/>
    <m/>
    <m/>
    <m/>
    <m/>
    <s v="No"/>
    <n v="79"/>
    <m/>
    <m/>
    <x v="1"/>
    <d v="2018-12-18T19:21:46.000"/>
    <s v="Congrats to all teams that competed in Spectrum Collaboration Challenge Preliminary Event 2! Six teams each received $750,000 prize, but all 15 teams may compete for grand prize of $2M during SC2 finale at Mobile World Congress Americas, Los Angeles. https://t.co/Bv0OYq7Q09"/>
    <s v="https://spectrum.ieee.org/tech-talk/telecom/wireless/darpas-spectrum-collaboration-challenge-subjects-ais-to-a-gauntlet-of-broadcasting-scenarios-and-they-succeed"/>
    <s v="ieee.org"/>
    <x v="5"/>
    <m/>
    <s v="http://pbs.twimg.com/profile_images/1011252505064493056/8P-2AhX__normal.jpg"/>
    <x v="52"/>
    <s v="https://twitter.com/#!/darpa/status/1075108883088228352"/>
    <m/>
    <m/>
    <s v="1075108883088228352"/>
    <m/>
    <b v="0"/>
    <n v="41"/>
    <s v=""/>
    <b v="0"/>
    <s v="en"/>
    <m/>
    <s v=""/>
    <b v="0"/>
    <n v="21"/>
    <s v=""/>
    <s v="Twitter Web Client"/>
    <b v="0"/>
    <s v="1075108883088228352"/>
    <s v="Retweet"/>
    <n v="0"/>
    <n v="0"/>
    <m/>
    <m/>
    <m/>
    <m/>
    <m/>
    <m/>
    <m/>
    <m/>
    <n v="2"/>
    <s v="1"/>
    <s v="1"/>
    <n v="3"/>
    <n v="7.317073170731708"/>
    <n v="0"/>
    <n v="0"/>
    <n v="0"/>
    <n v="0"/>
    <n v="38"/>
    <n v="92.6829268292683"/>
    <n v="41"/>
  </r>
  <r>
    <s v="americasdc"/>
    <s v="darpa"/>
    <m/>
    <m/>
    <m/>
    <m/>
    <m/>
    <m/>
    <m/>
    <m/>
    <s v="No"/>
    <n v="80"/>
    <m/>
    <m/>
    <x v="0"/>
    <d v="2019-03-15T12:47:34.000"/>
    <s v="RT @DARPA: At Mobile World Congress Americas this week? 2 chances to hear from DARPA's Paul Tilghman, PM for Spectrum Collaboration Challen…"/>
    <m/>
    <m/>
    <x v="5"/>
    <m/>
    <s v="http://pbs.twimg.com/profile_images/593155500180639746/W3oBC4Nf_normal.png"/>
    <x v="53"/>
    <s v="https://twitter.com/#!/americasdc/status/1106537420491771904"/>
    <m/>
    <m/>
    <s v="1106537420491771904"/>
    <m/>
    <b v="0"/>
    <n v="0"/>
    <s v=""/>
    <b v="0"/>
    <s v="en"/>
    <m/>
    <s v=""/>
    <b v="0"/>
    <n v="14"/>
    <s v="1039654669419798528"/>
    <s v="Twitter Web Client"/>
    <b v="0"/>
    <s v="1039654669419798528"/>
    <s v="Tweet"/>
    <n v="0"/>
    <n v="0"/>
    <m/>
    <m/>
    <m/>
    <m/>
    <m/>
    <m/>
    <m/>
    <m/>
    <n v="2"/>
    <s v="1"/>
    <s v="1"/>
    <n v="0"/>
    <n v="0"/>
    <n v="0"/>
    <n v="0"/>
    <n v="0"/>
    <n v="0"/>
    <n v="22"/>
    <n v="100"/>
    <n v="22"/>
  </r>
  <r>
    <s v="americasdc"/>
    <s v="darpa"/>
    <m/>
    <m/>
    <m/>
    <m/>
    <m/>
    <m/>
    <m/>
    <m/>
    <s v="No"/>
    <n v="81"/>
    <m/>
    <m/>
    <x v="0"/>
    <d v="2019-03-15T13:12:15.000"/>
    <s v="RT @DARPA: Congrats to all teams that competed in Spectrum Collaboration Challenge Preliminary Event 2! Six teams each received $750,000 pr…"/>
    <m/>
    <m/>
    <x v="5"/>
    <m/>
    <s v="http://pbs.twimg.com/profile_images/593155500180639746/W3oBC4Nf_normal.png"/>
    <x v="54"/>
    <s v="https://twitter.com/#!/americasdc/status/1106543632415363072"/>
    <m/>
    <m/>
    <s v="1106543632415363072"/>
    <m/>
    <b v="0"/>
    <n v="0"/>
    <s v=""/>
    <b v="0"/>
    <s v="en"/>
    <m/>
    <s v=""/>
    <b v="0"/>
    <n v="21"/>
    <s v="1075108883088228352"/>
    <s v="Twitter Web Client"/>
    <b v="0"/>
    <s v="1075108883088228352"/>
    <s v="Tweet"/>
    <n v="0"/>
    <n v="0"/>
    <m/>
    <m/>
    <m/>
    <m/>
    <m/>
    <m/>
    <m/>
    <m/>
    <n v="2"/>
    <s v="1"/>
    <s v="1"/>
    <n v="0"/>
    <n v="0"/>
    <n v="0"/>
    <n v="0"/>
    <n v="0"/>
    <n v="0"/>
    <n v="22"/>
    <n v="100"/>
    <n v="22"/>
  </r>
  <r>
    <s v="americasdc"/>
    <s v="nokia"/>
    <m/>
    <m/>
    <m/>
    <m/>
    <m/>
    <m/>
    <m/>
    <m/>
    <s v="No"/>
    <n v="82"/>
    <m/>
    <m/>
    <x v="0"/>
    <d v="2019-03-15T12:43:31.000"/>
    <s v="RT @nokia: Don't miss our CEO Rajeev Suri's keynote: 'What is time worth' at #MWCA18 #5G https://t.co/SYAL6ZGz0T https://t.co/ILqXIUIsso"/>
    <s v="https://www.nokia.com/en_int/about-nokia/news-events/events-calendar/mobile-world-congress-americas-2018?did=d000000000x3&amp;utm_campaign=turn_up&amp;utm_source=twitter&amp;utm_medium=organic&amp;utm_content=mwca"/>
    <s v="nokia.com"/>
    <x v="15"/>
    <s v="https://pbs.twimg.com/ext_tw_video_thumb/1037285339927326721/pu/img/zivyaQv9JTPonUrk.jpg"/>
    <s v="https://pbs.twimg.com/ext_tw_video_thumb/1037285339927326721/pu/img/zivyaQv9JTPonUrk.jpg"/>
    <x v="55"/>
    <s v="https://twitter.com/#!/americasdc/status/1106536401611431938"/>
    <m/>
    <m/>
    <s v="1106536401611431938"/>
    <m/>
    <b v="0"/>
    <n v="0"/>
    <s v=""/>
    <b v="0"/>
    <s v="en"/>
    <m/>
    <s v=""/>
    <b v="0"/>
    <n v="76"/>
    <s v="1037286709505998849"/>
    <s v="Twitter Web Client"/>
    <b v="0"/>
    <s v="1037286709505998849"/>
    <s v="Tweet"/>
    <n v="0"/>
    <n v="0"/>
    <m/>
    <m/>
    <m/>
    <m/>
    <m/>
    <m/>
    <m/>
    <m/>
    <n v="4"/>
    <s v="1"/>
    <s v="1"/>
    <n v="0"/>
    <n v="0"/>
    <n v="1"/>
    <n v="6.25"/>
    <n v="0"/>
    <n v="0"/>
    <n v="15"/>
    <n v="93.75"/>
    <n v="16"/>
  </r>
  <r>
    <s v="americasdc"/>
    <s v="nokia"/>
    <m/>
    <m/>
    <m/>
    <m/>
    <m/>
    <m/>
    <m/>
    <m/>
    <s v="No"/>
    <n v="83"/>
    <m/>
    <m/>
    <x v="0"/>
    <d v="2019-03-15T12:43:41.000"/>
    <s v="RT @nokia: Join us at #MWCA18 and discover how we are shaping #5G and the future of technology to transform human experiences. https://t.co…"/>
    <m/>
    <m/>
    <x v="15"/>
    <m/>
    <s v="http://pbs.twimg.com/profile_images/593155500180639746/W3oBC4Nf_normal.png"/>
    <x v="56"/>
    <s v="https://twitter.com/#!/americasdc/status/1106536444347195393"/>
    <m/>
    <m/>
    <s v="1106536444347195393"/>
    <m/>
    <b v="0"/>
    <n v="0"/>
    <s v=""/>
    <b v="0"/>
    <s v="en"/>
    <m/>
    <s v=""/>
    <b v="0"/>
    <n v="40"/>
    <s v="1037321972332539905"/>
    <s v="Twitter Web Client"/>
    <b v="0"/>
    <s v="1037321972332539905"/>
    <s v="Tweet"/>
    <n v="0"/>
    <n v="0"/>
    <m/>
    <m/>
    <m/>
    <m/>
    <m/>
    <m/>
    <m/>
    <m/>
    <n v="4"/>
    <s v="1"/>
    <s v="1"/>
    <n v="0"/>
    <n v="0"/>
    <n v="0"/>
    <n v="0"/>
    <n v="0"/>
    <n v="0"/>
    <n v="22"/>
    <n v="100"/>
    <n v="22"/>
  </r>
  <r>
    <s v="americasdc"/>
    <s v="nokia"/>
    <m/>
    <m/>
    <m/>
    <m/>
    <m/>
    <m/>
    <m/>
    <m/>
    <s v="No"/>
    <n v="84"/>
    <m/>
    <m/>
    <x v="0"/>
    <d v="2019-03-15T13:03:05.000"/>
    <s v="RT @nokia: LIVE NOW: join the livestream and watch our CEO Rajeev Suri's keynote at #MWCA18 about how we are shaping #5G and the future of…"/>
    <m/>
    <m/>
    <x v="15"/>
    <m/>
    <s v="http://pbs.twimg.com/profile_images/593155500180639746/W3oBC4Nf_normal.png"/>
    <x v="57"/>
    <s v="https://twitter.com/#!/americasdc/status/1106541327074893824"/>
    <m/>
    <m/>
    <s v="1106541327074893824"/>
    <m/>
    <b v="0"/>
    <n v="0"/>
    <s v=""/>
    <b v="0"/>
    <s v="en"/>
    <m/>
    <s v=""/>
    <b v="0"/>
    <n v="23"/>
    <s v="1040277970949160960"/>
    <s v="Twitter Web Client"/>
    <b v="0"/>
    <s v="1040277970949160960"/>
    <s v="Tweet"/>
    <n v="0"/>
    <n v="0"/>
    <m/>
    <m/>
    <m/>
    <m/>
    <m/>
    <m/>
    <m/>
    <m/>
    <n v="4"/>
    <s v="1"/>
    <s v="1"/>
    <n v="0"/>
    <n v="0"/>
    <n v="0"/>
    <n v="0"/>
    <n v="0"/>
    <n v="0"/>
    <n v="26"/>
    <n v="100"/>
    <n v="26"/>
  </r>
  <r>
    <s v="americasdc"/>
    <s v="nokia"/>
    <m/>
    <m/>
    <m/>
    <m/>
    <m/>
    <m/>
    <m/>
    <m/>
    <s v="No"/>
    <n v="85"/>
    <m/>
    <m/>
    <x v="0"/>
    <d v="2019-03-15T13:03:14.000"/>
    <s v="RT @nokia: Suri: '#5G is not just about doing the same things, faster. It is about doing entirely new things. Creating new value. Whoever y…"/>
    <m/>
    <m/>
    <x v="18"/>
    <m/>
    <s v="http://pbs.twimg.com/profile_images/593155500180639746/W3oBC4Nf_normal.png"/>
    <x v="58"/>
    <s v="https://twitter.com/#!/americasdc/status/1106541363015884800"/>
    <m/>
    <m/>
    <s v="1106541363015884800"/>
    <m/>
    <b v="0"/>
    <n v="0"/>
    <s v=""/>
    <b v="0"/>
    <s v="en"/>
    <m/>
    <s v=""/>
    <b v="0"/>
    <n v="52"/>
    <s v="1040279561127292933"/>
    <s v="Twitter Web Client"/>
    <b v="0"/>
    <s v="1040279561127292933"/>
    <s v="Tweet"/>
    <n v="0"/>
    <n v="0"/>
    <m/>
    <m/>
    <m/>
    <m/>
    <m/>
    <m/>
    <m/>
    <m/>
    <n v="4"/>
    <s v="1"/>
    <s v="1"/>
    <n v="1"/>
    <n v="3.8461538461538463"/>
    <n v="0"/>
    <n v="0"/>
    <n v="0"/>
    <n v="0"/>
    <n v="25"/>
    <n v="96.15384615384616"/>
    <n v="26"/>
  </r>
  <r>
    <s v="scoundrel666"/>
    <s v="scoundrel666"/>
    <m/>
    <m/>
    <m/>
    <m/>
    <m/>
    <m/>
    <m/>
    <m/>
    <s v="No"/>
    <n v="86"/>
    <m/>
    <m/>
    <x v="1"/>
    <d v="2019-03-24T07:03:35.000"/>
    <s v="TechRepublic: At Mobile World Congress Americas, a panel of artificial intelligence experts discussed the opportuni… https://t.co/QBzr2SZ4uz"/>
    <s v="https://twitter.com/i/web/status/1109712345360670720"/>
    <s v="twitter.com"/>
    <x v="5"/>
    <m/>
    <s v="http://pbs.twimg.com/profile_images/522984348/Scoundrel_09-2_normal.jpg"/>
    <x v="59"/>
    <s v="https://twitter.com/#!/scoundrel666/status/1109712345360670720"/>
    <m/>
    <m/>
    <s v="1109712345360670720"/>
    <m/>
    <b v="0"/>
    <n v="0"/>
    <s v=""/>
    <b v="0"/>
    <s v="en"/>
    <m/>
    <s v=""/>
    <b v="0"/>
    <n v="0"/>
    <s v=""/>
    <s v="IFTTT"/>
    <b v="1"/>
    <s v="1109712345360670720"/>
    <s v="Tweet"/>
    <n v="0"/>
    <n v="0"/>
    <m/>
    <m/>
    <m/>
    <m/>
    <m/>
    <m/>
    <m/>
    <m/>
    <n v="1"/>
    <s v="10"/>
    <s v="10"/>
    <n v="1"/>
    <n v="6.666666666666667"/>
    <n v="0"/>
    <n v="0"/>
    <n v="0"/>
    <n v="0"/>
    <n v="14"/>
    <n v="93.33333333333333"/>
    <n v="15"/>
  </r>
  <r>
    <s v="techrepublic"/>
    <s v="techrepublic"/>
    <m/>
    <m/>
    <m/>
    <m/>
    <m/>
    <m/>
    <m/>
    <m/>
    <s v="No"/>
    <n v="87"/>
    <m/>
    <m/>
    <x v="1"/>
    <d v="2019-03-24T02:05:26.000"/>
    <s v="At Mobile World Congress Americas, a panel of artificial intelligence experts discussed the opportunities and chall… https://t.co/waTh4zoAg0"/>
    <s v="https://twitter.com/i/web/status/1109637313817120769"/>
    <s v="twitter.com"/>
    <x v="5"/>
    <m/>
    <s v="http://pbs.twimg.com/profile_images/842067018358624256/eHpTR1g8_normal.jpg"/>
    <x v="60"/>
    <s v="https://twitter.com/#!/techrepublic/status/1109637313817120769"/>
    <m/>
    <m/>
    <s v="1109637313817120769"/>
    <m/>
    <b v="0"/>
    <n v="0"/>
    <s v=""/>
    <b v="0"/>
    <s v="en"/>
    <m/>
    <s v=""/>
    <b v="0"/>
    <n v="0"/>
    <s v=""/>
    <s v="trueAnthem"/>
    <b v="1"/>
    <s v="1109637313817120769"/>
    <s v="Tweet"/>
    <n v="0"/>
    <n v="0"/>
    <m/>
    <m/>
    <m/>
    <m/>
    <m/>
    <m/>
    <m/>
    <m/>
    <n v="2"/>
    <s v="10"/>
    <s v="10"/>
    <n v="1"/>
    <n v="6.25"/>
    <n v="0"/>
    <n v="0"/>
    <n v="0"/>
    <n v="0"/>
    <n v="15"/>
    <n v="93.75"/>
    <n v="16"/>
  </r>
  <r>
    <s v="techrepublic"/>
    <s v="techrepublic"/>
    <m/>
    <m/>
    <m/>
    <m/>
    <m/>
    <m/>
    <m/>
    <m/>
    <s v="No"/>
    <n v="88"/>
    <m/>
    <m/>
    <x v="1"/>
    <d v="2019-03-31T15:05:37.000"/>
    <s v="At Mobile World Congress Americas, a panel of artificial intelligence experts discussed the opportunities and challenges the technology presents for businesses, and how to get started. https://t.co/ltEMv7Xyo8 https://t.co/VjU0kbYZlA"/>
    <s v="http://www.techrepublic.com/article/6-tips-for-integrating-ai-into-your-business/?ftag=COS-05-10aaa0g&amp;utm_campaign=trueAnthem:+Trending+Content&amp;utm_content=5ca0d73b3ed3f00001725197&amp;utm_medium=trueAnthem&amp;utm_source=twitter"/>
    <s v="techrepublic.com"/>
    <x v="5"/>
    <s v="https://pbs.twimg.com/media/D2_u9SCX0AAfS2z.jpg"/>
    <s v="https://pbs.twimg.com/media/D2_u9SCX0AAfS2z.jpg"/>
    <x v="61"/>
    <s v="https://twitter.com/#!/techrepublic/status/1112370370613596160"/>
    <m/>
    <m/>
    <s v="1112370370613596160"/>
    <m/>
    <b v="0"/>
    <n v="3"/>
    <s v=""/>
    <b v="0"/>
    <s v="en"/>
    <m/>
    <s v=""/>
    <b v="0"/>
    <n v="0"/>
    <s v=""/>
    <s v="trueAnthem"/>
    <b v="0"/>
    <s v="1112370370613596160"/>
    <s v="Tweet"/>
    <n v="0"/>
    <n v="0"/>
    <m/>
    <m/>
    <m/>
    <m/>
    <m/>
    <m/>
    <m/>
    <m/>
    <n v="2"/>
    <s v="10"/>
    <s v="10"/>
    <n v="1"/>
    <n v="3.8461538461538463"/>
    <n v="0"/>
    <n v="0"/>
    <n v="0"/>
    <n v="0"/>
    <n v="25"/>
    <n v="96.15384615384616"/>
    <n v="26"/>
  </r>
  <r>
    <s v="nokia"/>
    <s v="nokia"/>
    <m/>
    <m/>
    <m/>
    <m/>
    <m/>
    <m/>
    <m/>
    <m/>
    <s v="No"/>
    <n v="89"/>
    <m/>
    <m/>
    <x v="1"/>
    <d v="2018-09-05T10:29:58.000"/>
    <s v="Don't miss our CEO Rajeev Suri's keynote: 'What is time worth' at #MWCA18 #5G https://t.co/SYAL6ZGz0T https://t.co/ILqXIUIsso"/>
    <s v="https://www.nokia.com/en_int/about-nokia/news-events/events-calendar/mobile-world-congress-americas-2018?did=d000000000x3&amp;utm_campaign=turn_up&amp;utm_source=twitter&amp;utm_medium=organic&amp;utm_content=mwca"/>
    <s v="nokia.com"/>
    <x v="15"/>
    <s v="https://pbs.twimg.com/ext_tw_video_thumb/1037285339927326721/pu/img/zivyaQv9JTPonUrk.jpg"/>
    <s v="https://pbs.twimg.com/ext_tw_video_thumb/1037285339927326721/pu/img/zivyaQv9JTPonUrk.jpg"/>
    <x v="62"/>
    <s v="https://twitter.com/#!/nokia/status/1037286709505998849"/>
    <m/>
    <m/>
    <s v="1037286709505998849"/>
    <m/>
    <b v="0"/>
    <n v="253"/>
    <s v=""/>
    <b v="0"/>
    <s v="en"/>
    <m/>
    <s v=""/>
    <b v="0"/>
    <n v="76"/>
    <s v=""/>
    <s v="Twitter Web Client"/>
    <b v="0"/>
    <s v="1037286709505998849"/>
    <s v="Retweet"/>
    <n v="0"/>
    <n v="0"/>
    <m/>
    <m/>
    <m/>
    <m/>
    <m/>
    <m/>
    <m/>
    <m/>
    <n v="3"/>
    <s v="1"/>
    <s v="1"/>
    <n v="0"/>
    <n v="0"/>
    <n v="1"/>
    <n v="7.142857142857143"/>
    <n v="0"/>
    <n v="0"/>
    <n v="13"/>
    <n v="92.85714285714286"/>
    <n v="14"/>
  </r>
  <r>
    <s v="nokia"/>
    <s v="nokia"/>
    <m/>
    <m/>
    <m/>
    <m/>
    <m/>
    <m/>
    <m/>
    <m/>
    <s v="No"/>
    <n v="90"/>
    <m/>
    <m/>
    <x v="1"/>
    <d v="2018-09-05T12:50:05.000"/>
    <s v="Join us at #MWCA18 and discover how we are shaping #5G and the future of technology to transform human experiences. https://t.co/9dxPv0cMOp  #5GinAction #IoT #AI https://t.co/4oKMt8OmAa"/>
    <s v="https://www.nokia.com/en_int/about-nokia/news-events/events-calendar/mobile-world-congress-americas-2018?did=d000000000x3&amp;utm_campaign=turn_up&amp;utm_source=twitter&amp;utm_medium=organic&amp;utm_content=mwca-2018-posts"/>
    <s v="nokia.com"/>
    <x v="19"/>
    <s v="https://pbs.twimg.com/media/DmVO1gHUUAANQY1.jpg"/>
    <s v="https://pbs.twimg.com/media/DmVO1gHUUAANQY1.jpg"/>
    <x v="63"/>
    <s v="https://twitter.com/#!/nokia/status/1037321972332539905"/>
    <m/>
    <m/>
    <s v="1037321972332539905"/>
    <m/>
    <b v="0"/>
    <n v="176"/>
    <s v=""/>
    <b v="0"/>
    <s v="en"/>
    <m/>
    <s v=""/>
    <b v="0"/>
    <n v="40"/>
    <s v=""/>
    <s v="Hootsuite Inc."/>
    <b v="0"/>
    <s v="1037321972332539905"/>
    <s v="Retweet"/>
    <n v="0"/>
    <n v="0"/>
    <m/>
    <m/>
    <m/>
    <m/>
    <m/>
    <m/>
    <m/>
    <m/>
    <n v="3"/>
    <s v="1"/>
    <s v="1"/>
    <n v="0"/>
    <n v="0"/>
    <n v="0"/>
    <n v="0"/>
    <n v="0"/>
    <n v="0"/>
    <n v="23"/>
    <n v="100"/>
    <n v="23"/>
  </r>
  <r>
    <s v="nokia"/>
    <s v="nokia"/>
    <m/>
    <m/>
    <m/>
    <m/>
    <m/>
    <m/>
    <m/>
    <m/>
    <s v="No"/>
    <n v="91"/>
    <m/>
    <m/>
    <x v="1"/>
    <d v="2018-09-14T19:30:12.000"/>
    <s v="Our CEO Rajeev Suri met with Dr. Hwang, Chang-Gyu, Chairman at Korea Telecom at #MWCA18 and shared a discussion amongst the crowd. https://t.co/9dxPuZVbpP https://t.co/lCAM3u8H4Q"/>
    <s v="https://www.nokia.com/en_int/about-nokia/news-events/events-calendar/mobile-world-congress-americas-2018?did=d000000000x3&amp;utm_campaign=turn_up&amp;utm_source=twitter&amp;utm_medium=organic&amp;utm_content=mwca-2018-posts"/>
    <s v="nokia.com"/>
    <x v="10"/>
    <s v="https://pbs.twimg.com/media/DnFAuTiXgAAMjE2.jpg"/>
    <s v="https://pbs.twimg.com/media/DnFAuTiXgAAMjE2.jpg"/>
    <x v="64"/>
    <s v="https://twitter.com/#!/nokia/status/1040684155271438337"/>
    <m/>
    <m/>
    <s v="1040684155271438337"/>
    <m/>
    <b v="0"/>
    <n v="114"/>
    <s v=""/>
    <b v="0"/>
    <s v="en"/>
    <m/>
    <s v=""/>
    <b v="0"/>
    <n v="20"/>
    <s v=""/>
    <s v="Hootsuite Inc."/>
    <b v="0"/>
    <s v="1040684155271438337"/>
    <s v="Retweet"/>
    <n v="0"/>
    <n v="0"/>
    <m/>
    <m/>
    <m/>
    <m/>
    <m/>
    <m/>
    <m/>
    <m/>
    <n v="3"/>
    <s v="1"/>
    <s v="1"/>
    <n v="0"/>
    <n v="0"/>
    <n v="0"/>
    <n v="0"/>
    <n v="0"/>
    <n v="0"/>
    <n v="23"/>
    <n v="100"/>
    <n v="23"/>
  </r>
  <r>
    <s v="urwosc"/>
    <s v="nokia"/>
    <m/>
    <m/>
    <m/>
    <m/>
    <m/>
    <m/>
    <m/>
    <m/>
    <s v="No"/>
    <n v="92"/>
    <m/>
    <m/>
    <x v="0"/>
    <d v="2019-04-01T02:24:49.000"/>
    <s v="RT @nokia: Our CEO Rajeev Suri met with Dr. Hwang, Chang-Gyu, Chairman at Korea Telecom at #MWCA18 and shared a discussion amongst the crowâ€¦"/>
    <m/>
    <m/>
    <x v="10"/>
    <m/>
    <s v="http://pbs.twimg.com/profile_images/1115709371340738570/v8KdPUJC_normal.jpg"/>
    <x v="65"/>
    <s v="https://twitter.com/#!/urwosc/status/1112541293446684673"/>
    <m/>
    <m/>
    <s v="1112541293446684673"/>
    <m/>
    <b v="0"/>
    <n v="0"/>
    <s v=""/>
    <b v="0"/>
    <s v="en"/>
    <m/>
    <s v=""/>
    <b v="0"/>
    <n v="20"/>
    <s v="1040684155271438337"/>
    <s v="Twitter for Android"/>
    <b v="0"/>
    <s v="1040684155271438337"/>
    <s v="Tweet"/>
    <n v="0"/>
    <n v="0"/>
    <m/>
    <m/>
    <m/>
    <m/>
    <m/>
    <m/>
    <m/>
    <m/>
    <n v="1"/>
    <s v="1"/>
    <s v="1"/>
    <n v="0"/>
    <n v="0"/>
    <n v="0"/>
    <n v="0"/>
    <n v="0"/>
    <n v="0"/>
    <n v="25"/>
    <n v="100"/>
    <n v="25"/>
  </r>
  <r>
    <s v="rss_feed_reader"/>
    <s v="rss_feed_reader"/>
    <m/>
    <m/>
    <m/>
    <m/>
    <m/>
    <m/>
    <m/>
    <m/>
    <s v="No"/>
    <n v="93"/>
    <m/>
    <m/>
    <x v="1"/>
    <d v="2019-04-23T22:22:10.000"/>
    <s v="Ars Millimeter-wave 5G isn’t for widespread coverage, Verizon admits https://t.co/qdjTZZYHI0 _x000a__x000a_Enlarge / A Verizon… https://t.co/rnxPnee9nE"/>
    <s v="https://arstechnica.com/?p=1495037 https://twitter.com/i/web/status/1120815149814886407"/>
    <s v="arstechnica.com twitter.com"/>
    <x v="5"/>
    <m/>
    <s v="http://pbs.twimg.com/profile_images/3384826748/794c98b6b045fca3693aa02a03bcaa5e_normal.jpeg"/>
    <x v="66"/>
    <s v="https://twitter.com/#!/rss_feed_reader/status/1120815149814886407"/>
    <m/>
    <m/>
    <s v="1120815149814886407"/>
    <m/>
    <b v="0"/>
    <n v="0"/>
    <s v=""/>
    <b v="0"/>
    <s v="en"/>
    <m/>
    <s v=""/>
    <b v="0"/>
    <n v="0"/>
    <s v=""/>
    <s v="IFTTT"/>
    <b v="1"/>
    <s v="1120815149814886407"/>
    <s v="Tweet"/>
    <n v="0"/>
    <n v="0"/>
    <m/>
    <m/>
    <m/>
    <m/>
    <m/>
    <m/>
    <m/>
    <m/>
    <n v="1"/>
    <s v="10"/>
    <s v="10"/>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74">
    <i>
      <x v="1"/>
    </i>
    <i r="1">
      <x v="9"/>
    </i>
    <i r="2">
      <x v="247"/>
    </i>
    <i r="3">
      <x v="12"/>
    </i>
    <i r="2">
      <x v="248"/>
    </i>
    <i r="3">
      <x v="22"/>
    </i>
    <i r="2">
      <x v="249"/>
    </i>
    <i r="3">
      <x v="11"/>
    </i>
    <i r="3">
      <x v="13"/>
    </i>
    <i r="2">
      <x v="251"/>
    </i>
    <i r="3">
      <x v="14"/>
    </i>
    <i r="2">
      <x v="255"/>
    </i>
    <i r="3">
      <x v="5"/>
    </i>
    <i r="3">
      <x v="10"/>
    </i>
    <i r="3">
      <x v="24"/>
    </i>
    <i r="2">
      <x v="257"/>
    </i>
    <i r="3">
      <x v="8"/>
    </i>
    <i r="3">
      <x v="15"/>
    </i>
    <i r="3">
      <x v="16"/>
    </i>
    <i r="3">
      <x v="17"/>
    </i>
    <i r="3">
      <x v="18"/>
    </i>
    <i r="2">
      <x v="258"/>
    </i>
    <i r="3">
      <x v="3"/>
    </i>
    <i r="3">
      <x v="20"/>
    </i>
    <i r="3">
      <x v="23"/>
    </i>
    <i r="2">
      <x v="261"/>
    </i>
    <i r="3">
      <x v="16"/>
    </i>
    <i r="1">
      <x v="12"/>
    </i>
    <i r="2">
      <x v="353"/>
    </i>
    <i r="3">
      <x v="20"/>
    </i>
    <i>
      <x v="2"/>
    </i>
    <i r="1">
      <x v="2"/>
    </i>
    <i r="2">
      <x v="35"/>
    </i>
    <i r="3">
      <x v="20"/>
    </i>
    <i r="2">
      <x v="47"/>
    </i>
    <i r="3">
      <x v="24"/>
    </i>
    <i r="2">
      <x v="48"/>
    </i>
    <i r="3">
      <x v="2"/>
    </i>
    <i r="3">
      <x v="15"/>
    </i>
    <i r="2">
      <x v="54"/>
    </i>
    <i r="3">
      <x v="10"/>
    </i>
    <i r="2">
      <x v="57"/>
    </i>
    <i r="3">
      <x v="7"/>
    </i>
    <i r="3">
      <x v="10"/>
    </i>
    <i r="3">
      <x v="18"/>
    </i>
    <i r="3">
      <x v="19"/>
    </i>
    <i r="3">
      <x v="22"/>
    </i>
    <i r="3">
      <x v="23"/>
    </i>
    <i r="2">
      <x v="58"/>
    </i>
    <i r="3">
      <x v="1"/>
    </i>
    <i r="3">
      <x v="17"/>
    </i>
    <i r="2">
      <x v="59"/>
    </i>
    <i r="3">
      <x v="6"/>
    </i>
    <i r="1">
      <x v="3"/>
    </i>
    <i r="2">
      <x v="65"/>
    </i>
    <i r="3">
      <x v="22"/>
    </i>
    <i r="3">
      <x v="23"/>
    </i>
    <i r="2">
      <x v="66"/>
    </i>
    <i r="3">
      <x v="15"/>
    </i>
    <i r="3">
      <x v="17"/>
    </i>
    <i r="2">
      <x v="75"/>
    </i>
    <i r="3">
      <x v="13"/>
    </i>
    <i r="3">
      <x v="14"/>
    </i>
    <i r="2">
      <x v="84"/>
    </i>
    <i r="3">
      <x v="3"/>
    </i>
    <i r="3">
      <x v="8"/>
    </i>
    <i r="2">
      <x v="91"/>
    </i>
    <i r="3">
      <x v="16"/>
    </i>
    <i r="1">
      <x v="4"/>
    </i>
    <i r="2">
      <x v="92"/>
    </i>
    <i r="3">
      <x v="3"/>
    </i>
    <i r="2">
      <x v="114"/>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0">
        <i x="11" s="1"/>
        <i x="1" s="1"/>
        <i x="18" s="1"/>
        <i x="17" s="1"/>
        <i x="2" s="1"/>
        <i x="7" s="1"/>
        <i x="8" s="1"/>
        <i x="4" s="1"/>
        <i x="3" s="1"/>
        <i x="10" s="1"/>
        <i x="12" s="1"/>
        <i x="15" s="1"/>
        <i x="19" s="1"/>
        <i x="16" s="1"/>
        <i x="9" s="1"/>
        <i x="0" s="1"/>
        <i x="14" s="1"/>
        <i x="13"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3" totalsRowShown="0" headerRowDxfId="492" dataDxfId="491">
  <autoFilter ref="A2:BL9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62" dataDxfId="361">
  <autoFilter ref="A2:C1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9" totalsRowShown="0" headerRowDxfId="439" dataDxfId="438">
  <autoFilter ref="A2:BS5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16" totalsRowShown="0" headerRowDxfId="147" dataDxfId="146">
  <autoFilter ref="A1:G51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39" totalsRowShown="0" headerRowDxfId="138" dataDxfId="137">
  <autoFilter ref="A1:L53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9" totalsRowShown="0" headerRowDxfId="64" dataDxfId="63">
  <autoFilter ref="A2:BL6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93" dataDxfId="392">
  <autoFilter ref="A1:C5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dalucia.openfuture.org/blog/noticias-el-patio-cordoba/ok-located-mobile-world-congress-americas-2018/#main" TargetMode="External" /><Relationship Id="rId2" Type="http://schemas.openxmlformats.org/officeDocument/2006/relationships/hyperlink" Target="https://andalucia.openfuture.org/blog/noticias-el-patio-cordoba/ok-located-mobile-world-congress-americas-2018/#main" TargetMode="External" /><Relationship Id="rId3" Type="http://schemas.openxmlformats.org/officeDocument/2006/relationships/hyperlink" Target="https://andalucia.openfuture.org/blog/noticias-el-patio-cordoba/ok-located-mobile-world-congress-americas-2018/#main" TargetMode="External" /><Relationship Id="rId4" Type="http://schemas.openxmlformats.org/officeDocument/2006/relationships/hyperlink" Target="https://andalucia.openfuture.org/blog/noticias-el-patio-cordoba/ok-located-mobile-world-congress-americas-2018/#main" TargetMode="External" /><Relationship Id="rId5" Type="http://schemas.openxmlformats.org/officeDocument/2006/relationships/hyperlink" Target="http://www.red.es/redes/es/actualidad/magazin-en-red/mwcapital-conecta-ecosistemas-con-una-delegaci%C3%B3n-en-gsma-mobile-world" TargetMode="External" /><Relationship Id="rId6" Type="http://schemas.openxmlformats.org/officeDocument/2006/relationships/hyperlink" Target="https://internetofthingsagenda.techtarget.com/blog/IoT-Agenda/IoT-use-cases-dominate-Mobile-World-Congress-Americas?utm_campaign=iotagenda&amp;utm_content=1549057548&amp;utm_medium=social&amp;utm_source=twitter" TargetMode="External" /><Relationship Id="rId7" Type="http://schemas.openxmlformats.org/officeDocument/2006/relationships/hyperlink" Target="https://twitter.com/i/web/status/1096915353345519616" TargetMode="External" /><Relationship Id="rId8" Type="http://schemas.openxmlformats.org/officeDocument/2006/relationships/hyperlink" Target="https://www.wipr.pr/cisco-systems-anuncia-inversion-de-130-millones-para-la-transformacion-digital-de-puerto-rico/" TargetMode="External" /><Relationship Id="rId9" Type="http://schemas.openxmlformats.org/officeDocument/2006/relationships/hyperlink" Target="https://twitter.com/i/web/status/1100281833638514688" TargetMode="External" /><Relationship Id="rId10" Type="http://schemas.openxmlformats.org/officeDocument/2006/relationships/hyperlink" Target="https://twitter.com/i/web/status/1099245664922423297" TargetMode="External" /><Relationship Id="rId11" Type="http://schemas.openxmlformats.org/officeDocument/2006/relationships/hyperlink" Target="https://twitter.com/i/web/status/1100993398151020544" TargetMode="External" /><Relationship Id="rId12" Type="http://schemas.openxmlformats.org/officeDocument/2006/relationships/hyperlink" Target="https://www.youtube.com/channel/UC-CnZSj1AkotjlkzwGnFvew" TargetMode="External" /><Relationship Id="rId13" Type="http://schemas.openxmlformats.org/officeDocument/2006/relationships/hyperlink" Target="https://www.youtube.com/channel/UC-CnZSj1AkotjlkzwGnFvew" TargetMode="External" /><Relationship Id="rId14" Type="http://schemas.openxmlformats.org/officeDocument/2006/relationships/hyperlink" Target="https://www.youtube.com/channel/UC-CnZSj1AkotjlkzwGnFvew" TargetMode="External" /><Relationship Id="rId15" Type="http://schemas.openxmlformats.org/officeDocument/2006/relationships/hyperlink" Target="http://embedded-computing.com/news/kerlink-world-congress-americas/?utm_source=dlvr.it&amp;utm_medium=twitter" TargetMode="External" /><Relationship Id="rId16" Type="http://schemas.openxmlformats.org/officeDocument/2006/relationships/hyperlink" Target="https://andalucia.openfuture.org/blog/noticias-el-patio-cordoba/ok-located-mobile-world-congress-americas-2018/#main" TargetMode="External" /><Relationship Id="rId17" Type="http://schemas.openxmlformats.org/officeDocument/2006/relationships/hyperlink" Target="https://twitter.com/i/web/status/1037089332182573056" TargetMode="External" /><Relationship Id="rId18" Type="http://schemas.openxmlformats.org/officeDocument/2006/relationships/hyperlink" Target="https://www.verizon.com/about/news/2018-mobile-world-congress-americas" TargetMode="External" /><Relationship Id="rId19" Type="http://schemas.openxmlformats.org/officeDocument/2006/relationships/hyperlink" Target="https://www.youtube.com/watch?v=v2ga51NP1_A" TargetMode="External" /><Relationship Id="rId20" Type="http://schemas.openxmlformats.org/officeDocument/2006/relationships/hyperlink" Target="https://www.mwcamericas.com/conference-programs/agenda/the-future-of-work-with-and-around-autonomous-systems/?platform=hootsuite" TargetMode="External" /><Relationship Id="rId21" Type="http://schemas.openxmlformats.org/officeDocument/2006/relationships/hyperlink" Target="http://www.red.es/redes/es/actualidad/magazin-en-red/mwcapital-conecta-ecosistemas-con-una-delegaci%C3%B3n-en-gsma-mobile-world" TargetMode="External" /><Relationship Id="rId22" Type="http://schemas.openxmlformats.org/officeDocument/2006/relationships/hyperlink" Target="http://catalonia.com/export/sites/catalonia/.content/documents/MWC-Americas18-DEF2.pdf?utm_source=twitterg&amp;utm_medium=xxss&amp;utm_campaign=xxss" TargetMode="External" /><Relationship Id="rId23"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4"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5"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6" Type="http://schemas.openxmlformats.org/officeDocument/2006/relationships/hyperlink" Target="http://r.socialstudio.radian6.com/1e182d22-93d4-443b-ba83-dd6cd44341de" TargetMode="External" /><Relationship Id="rId27"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8"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9" Type="http://schemas.openxmlformats.org/officeDocument/2006/relationships/hyperlink" Target="http://r.socialstudio.radian6.com/1e182d22-93d4-443b-ba83-dd6cd44341de" TargetMode="External" /><Relationship Id="rId30" Type="http://schemas.openxmlformats.org/officeDocument/2006/relationships/hyperlink" Target="https://spectrumcollaborationchallenge.com/program-manager-paul-tilghman-to-speak-at-mobile-world-congress-americas-2018/" TargetMode="External" /><Relationship Id="rId31" Type="http://schemas.openxmlformats.org/officeDocument/2006/relationships/hyperlink" Target="https://spectrum.ieee.org/tech-talk/telecom/wireless/darpas-spectrum-collaboration-challenge-subjects-ais-to-a-gauntlet-of-broadcasting-scenarios-and-they-succeed" TargetMode="External" /><Relationship Id="rId32" Type="http://schemas.openxmlformats.org/officeDocument/2006/relationships/hyperlink" Target="https://www.nokia.com/en_int/about-nokia/news-events/events-calendar/mobile-world-congress-americas-2018?did=d000000000x3&amp;utm_campaign=turn_up&amp;utm_source=twitter&amp;utm_medium=organic&amp;utm_content=mwca" TargetMode="External" /><Relationship Id="rId33" Type="http://schemas.openxmlformats.org/officeDocument/2006/relationships/hyperlink" Target="https://twitter.com/i/web/status/1109712345360670720" TargetMode="External" /><Relationship Id="rId34" Type="http://schemas.openxmlformats.org/officeDocument/2006/relationships/hyperlink" Target="https://twitter.com/i/web/status/1109637313817120769" TargetMode="External" /><Relationship Id="rId35" Type="http://schemas.openxmlformats.org/officeDocument/2006/relationships/hyperlink" Target="http://www.techrepublic.com/article/6-tips-for-integrating-ai-into-your-business/?ftag=COS-05-10aaa0g&amp;utm_campaign=trueAnthem:+Trending+Content&amp;utm_content=5ca0d73b3ed3f00001725197&amp;utm_medium=trueAnthem&amp;utm_source=twitter" TargetMode="External" /><Relationship Id="rId36" Type="http://schemas.openxmlformats.org/officeDocument/2006/relationships/hyperlink" Target="https://www.nokia.com/en_int/about-nokia/news-events/events-calendar/mobile-world-congress-americas-2018?did=d000000000x3&amp;utm_campaign=turn_up&amp;utm_source=twitter&amp;utm_medium=organic&amp;utm_content=mwca" TargetMode="External" /><Relationship Id="rId37"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38"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39" Type="http://schemas.openxmlformats.org/officeDocument/2006/relationships/hyperlink" Target="https://pbs.twimg.com/media/DnFoef4XoAEpJnT.jpg" TargetMode="External" /><Relationship Id="rId40" Type="http://schemas.openxmlformats.org/officeDocument/2006/relationships/hyperlink" Target="https://pbs.twimg.com/media/DnFoef4XoAEpJnT.jpg" TargetMode="External" /><Relationship Id="rId41" Type="http://schemas.openxmlformats.org/officeDocument/2006/relationships/hyperlink" Target="https://pbs.twimg.com/media/D0WNWvrWwAEFkED.jpg" TargetMode="External" /><Relationship Id="rId42" Type="http://schemas.openxmlformats.org/officeDocument/2006/relationships/hyperlink" Target="https://pbs.twimg.com/media/D07IM09XQAAk8aq.jpg" TargetMode="External" /><Relationship Id="rId43" Type="http://schemas.openxmlformats.org/officeDocument/2006/relationships/hyperlink" Target="https://pbs.twimg.com/media/D07IM09XQAAk8aq.jpg" TargetMode="External" /><Relationship Id="rId44" Type="http://schemas.openxmlformats.org/officeDocument/2006/relationships/hyperlink" Target="https://pbs.twimg.com/media/D07IM09XQAAk8aq.jpg" TargetMode="External" /><Relationship Id="rId45" Type="http://schemas.openxmlformats.org/officeDocument/2006/relationships/hyperlink" Target="https://pbs.twimg.com/tweet_video_thumb/Dmfu1IlWwAAdXws.jpg" TargetMode="External" /><Relationship Id="rId46" Type="http://schemas.openxmlformats.org/officeDocument/2006/relationships/hyperlink" Target="https://pbs.twimg.com/media/Dm_hHi5WsAEwPzo.jpg" TargetMode="External" /><Relationship Id="rId47" Type="http://schemas.openxmlformats.org/officeDocument/2006/relationships/hyperlink" Target="https://pbs.twimg.com/media/DmySe33XsAEN0SL.jpg" TargetMode="External" /><Relationship Id="rId48" Type="http://schemas.openxmlformats.org/officeDocument/2006/relationships/hyperlink" Target="https://pbs.twimg.com/media/Dm9WEhWWwAAliHe.jpg" TargetMode="External" /><Relationship Id="rId49" Type="http://schemas.openxmlformats.org/officeDocument/2006/relationships/hyperlink" Target="https://pbs.twimg.com/media/DnBdgzSVAAA34KP.jpg" TargetMode="External" /><Relationship Id="rId50" Type="http://schemas.openxmlformats.org/officeDocument/2006/relationships/hyperlink" Target="https://pbs.twimg.com/media/Dm-vA4uWwAAUbtQ.jpg" TargetMode="External" /><Relationship Id="rId51" Type="http://schemas.openxmlformats.org/officeDocument/2006/relationships/hyperlink" Target="https://pbs.twimg.com/media/Dm-vA4uWwAAUbtQ.jpg" TargetMode="External" /><Relationship Id="rId52" Type="http://schemas.openxmlformats.org/officeDocument/2006/relationships/hyperlink" Target="https://pbs.twimg.com/ext_tw_video_thumb/1040253067072077824/pu/img/K_Tz_BAYzWoyZcOU.jpg" TargetMode="External" /><Relationship Id="rId53" Type="http://schemas.openxmlformats.org/officeDocument/2006/relationships/hyperlink" Target="https://pbs.twimg.com/media/DnTgeYlWwAYrXn-.jpg" TargetMode="External" /><Relationship Id="rId54" Type="http://schemas.openxmlformats.org/officeDocument/2006/relationships/hyperlink" Target="https://pbs.twimg.com/media/Dm_PTSnXoAAZ2Kx.jpg" TargetMode="External" /><Relationship Id="rId55" Type="http://schemas.openxmlformats.org/officeDocument/2006/relationships/hyperlink" Target="https://pbs.twimg.com/media/Dm_Qv1vXgAEYp5t.jpg" TargetMode="External" /><Relationship Id="rId56" Type="http://schemas.openxmlformats.org/officeDocument/2006/relationships/hyperlink" Target="https://pbs.twimg.com/media/Dm2YaV3W4AIM_s-.jpg" TargetMode="External" /><Relationship Id="rId57" Type="http://schemas.openxmlformats.org/officeDocument/2006/relationships/hyperlink" Target="https://pbs.twimg.com/ext_tw_video_thumb/1037285339927326721/pu/img/zivyaQv9JTPonUrk.jpg" TargetMode="External" /><Relationship Id="rId58" Type="http://schemas.openxmlformats.org/officeDocument/2006/relationships/hyperlink" Target="https://pbs.twimg.com/media/D2_u9SCX0AAfS2z.jpg" TargetMode="External" /><Relationship Id="rId59" Type="http://schemas.openxmlformats.org/officeDocument/2006/relationships/hyperlink" Target="https://pbs.twimg.com/ext_tw_video_thumb/1037285339927326721/pu/img/zivyaQv9JTPonUrk.jpg" TargetMode="External" /><Relationship Id="rId60" Type="http://schemas.openxmlformats.org/officeDocument/2006/relationships/hyperlink" Target="https://pbs.twimg.com/media/DmVO1gHUUAANQY1.jpg" TargetMode="External" /><Relationship Id="rId61" Type="http://schemas.openxmlformats.org/officeDocument/2006/relationships/hyperlink" Target="https://pbs.twimg.com/media/DnFAuTiXgAAMjE2.jpg" TargetMode="External" /><Relationship Id="rId62" Type="http://schemas.openxmlformats.org/officeDocument/2006/relationships/hyperlink" Target="http://pbs.twimg.com/profile_images/481079009560653824/LAJUx2Ya_normal.jpeg" TargetMode="External" /><Relationship Id="rId63" Type="http://schemas.openxmlformats.org/officeDocument/2006/relationships/hyperlink" Target="http://pbs.twimg.com/profile_images/481079009560653824/LAJUx2Ya_normal.jpeg" TargetMode="External" /><Relationship Id="rId64" Type="http://schemas.openxmlformats.org/officeDocument/2006/relationships/hyperlink" Target="http://pbs.twimg.com/profile_images/481079009560653824/LAJUx2Ya_normal.jpeg" TargetMode="External" /><Relationship Id="rId65" Type="http://schemas.openxmlformats.org/officeDocument/2006/relationships/hyperlink" Target="http://pbs.twimg.com/profile_images/481079009560653824/LAJUx2Ya_normal.jpeg" TargetMode="External" /><Relationship Id="rId66" Type="http://schemas.openxmlformats.org/officeDocument/2006/relationships/hyperlink" Target="http://pbs.twimg.com/profile_images/1079873159107629056/ujtd-7RL_normal.jpg" TargetMode="External" /><Relationship Id="rId67" Type="http://schemas.openxmlformats.org/officeDocument/2006/relationships/hyperlink" Target="https://pbs.twimg.com/media/DnFoef4XoAEpJnT.jpg" TargetMode="External" /><Relationship Id="rId68" Type="http://schemas.openxmlformats.org/officeDocument/2006/relationships/hyperlink" Target="https://pbs.twimg.com/media/DnFoef4XoAEpJnT.jpg" TargetMode="External" /><Relationship Id="rId69" Type="http://schemas.openxmlformats.org/officeDocument/2006/relationships/hyperlink" Target="http://pbs.twimg.com/profile_images/676876225663492096/HgBolQ9p_normal.png" TargetMode="External" /><Relationship Id="rId70" Type="http://schemas.openxmlformats.org/officeDocument/2006/relationships/hyperlink" Target="http://pbs.twimg.com/profile_images/1020281627275157505/NzLxTVJ5_normal.jpg" TargetMode="External" /><Relationship Id="rId71" Type="http://schemas.openxmlformats.org/officeDocument/2006/relationships/hyperlink" Target="http://pbs.twimg.com/profile_images/565965058673360896/ZezKMnDJ_normal.jpeg" TargetMode="External" /><Relationship Id="rId72" Type="http://schemas.openxmlformats.org/officeDocument/2006/relationships/hyperlink" Target="http://pbs.twimg.com/profile_images/1066129888816488451/upQ61_TN_normal.jpg" TargetMode="External" /><Relationship Id="rId73" Type="http://schemas.openxmlformats.org/officeDocument/2006/relationships/hyperlink" Target="http://pbs.twimg.com/profile_images/1066129888816488451/upQ61_TN_normal.jpg" TargetMode="External" /><Relationship Id="rId74" Type="http://schemas.openxmlformats.org/officeDocument/2006/relationships/hyperlink" Target="http://pbs.twimg.com/profile_images/768561409806393344/xVevR4iu_normal.jpg" TargetMode="External" /><Relationship Id="rId75" Type="http://schemas.openxmlformats.org/officeDocument/2006/relationships/hyperlink" Target="http://pbs.twimg.com/profile_images/1038510309001048064/U_45fPnr_normal.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1065963217380245505/kaVax2-Y_normal.jpg" TargetMode="External" /><Relationship Id="rId79" Type="http://schemas.openxmlformats.org/officeDocument/2006/relationships/hyperlink" Target="https://pbs.twimg.com/media/D0WNWvrWwAEFkED.jpg" TargetMode="External" /><Relationship Id="rId80" Type="http://schemas.openxmlformats.org/officeDocument/2006/relationships/hyperlink" Target="http://pbs.twimg.com/profile_images/1000027315512881152/w3PZ2tHB_normal.jpg" TargetMode="External" /><Relationship Id="rId81" Type="http://schemas.openxmlformats.org/officeDocument/2006/relationships/hyperlink" Target="http://pbs.twimg.com/profile_images/1000027315512881152/w3PZ2tHB_normal.jpg" TargetMode="External" /><Relationship Id="rId82" Type="http://schemas.openxmlformats.org/officeDocument/2006/relationships/hyperlink" Target="http://pbs.twimg.com/profile_images/1050397062678736897/MdiQe9I3_normal.jpg" TargetMode="External" /><Relationship Id="rId83" Type="http://schemas.openxmlformats.org/officeDocument/2006/relationships/hyperlink" Target="http://pbs.twimg.com/profile_images/715339507147649024/pIOBj42j_normal.jpg" TargetMode="External" /><Relationship Id="rId84" Type="http://schemas.openxmlformats.org/officeDocument/2006/relationships/hyperlink" Target="http://pbs.twimg.com/profile_images/1106136186958082053/IL3SsoKm_normal.png" TargetMode="External" /><Relationship Id="rId85" Type="http://schemas.openxmlformats.org/officeDocument/2006/relationships/hyperlink" Target="http://pbs.twimg.com/profile_images/1062342412499066880/0lUgCNwb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abs.twimg.com/sticky/default_profile_images/default_profile_normal.png" TargetMode="External" /><Relationship Id="rId88" Type="http://schemas.openxmlformats.org/officeDocument/2006/relationships/hyperlink" Target="http://pbs.twimg.com/profile_images/1076160600537993216/hk76yqUL_normal.jpg" TargetMode="External" /><Relationship Id="rId89" Type="http://schemas.openxmlformats.org/officeDocument/2006/relationships/hyperlink" Target="http://pbs.twimg.com/profile_images/1076160600537993216/hk76yqUL_normal.jpg" TargetMode="External" /><Relationship Id="rId90" Type="http://schemas.openxmlformats.org/officeDocument/2006/relationships/hyperlink" Target="http://pbs.twimg.com/profile_images/1076160600537993216/hk76yqUL_normal.jpg" TargetMode="External" /><Relationship Id="rId91" Type="http://schemas.openxmlformats.org/officeDocument/2006/relationships/hyperlink" Target="https://pbs.twimg.com/media/D07IM09XQAAk8aq.jpg" TargetMode="External" /><Relationship Id="rId92" Type="http://schemas.openxmlformats.org/officeDocument/2006/relationships/hyperlink" Target="http://pbs.twimg.com/profile_images/982032205127081985/bblamXpC_normal.jpg" TargetMode="External" /><Relationship Id="rId93" Type="http://schemas.openxmlformats.org/officeDocument/2006/relationships/hyperlink" Target="http://pbs.twimg.com/profile_images/982032205127081985/bblamXpC_normal.jpg" TargetMode="External" /><Relationship Id="rId94" Type="http://schemas.openxmlformats.org/officeDocument/2006/relationships/hyperlink" Target="http://pbs.twimg.com/profile_images/982032205127081985/bblamXpC_normal.jpg" TargetMode="External" /><Relationship Id="rId95" Type="http://schemas.openxmlformats.org/officeDocument/2006/relationships/hyperlink" Target="http://pbs.twimg.com/profile_images/1024076051889238018/BIXF3nIw_normal.jpg" TargetMode="External" /><Relationship Id="rId96" Type="http://schemas.openxmlformats.org/officeDocument/2006/relationships/hyperlink" Target="http://pbs.twimg.com/profile_images/1024076051889238018/BIXF3nIw_normal.jpg" TargetMode="External" /><Relationship Id="rId97" Type="http://schemas.openxmlformats.org/officeDocument/2006/relationships/hyperlink" Target="http://pbs.twimg.com/profile_images/1024076051889238018/BIXF3nIw_normal.jpg" TargetMode="External" /><Relationship Id="rId98" Type="http://schemas.openxmlformats.org/officeDocument/2006/relationships/hyperlink" Target="https://pbs.twimg.com/media/D07IM09XQAAk8aq.jpg" TargetMode="External" /><Relationship Id="rId99" Type="http://schemas.openxmlformats.org/officeDocument/2006/relationships/hyperlink" Target="http://pbs.twimg.com/profile_images/1030440676066902016/3-SAfkgq_normal.jpg" TargetMode="External" /><Relationship Id="rId100" Type="http://schemas.openxmlformats.org/officeDocument/2006/relationships/hyperlink" Target="https://pbs.twimg.com/media/D07IM09XQAAk8aq.jpg" TargetMode="External" /><Relationship Id="rId101" Type="http://schemas.openxmlformats.org/officeDocument/2006/relationships/hyperlink" Target="http://pbs.twimg.com/profile_images/1030440676066902016/3-SAfkgq_normal.jpg" TargetMode="External" /><Relationship Id="rId102" Type="http://schemas.openxmlformats.org/officeDocument/2006/relationships/hyperlink" Target="http://pbs.twimg.com/profile_images/1030440676066902016/3-SAfkgq_normal.jpg" TargetMode="External" /><Relationship Id="rId103" Type="http://schemas.openxmlformats.org/officeDocument/2006/relationships/hyperlink" Target="http://pbs.twimg.com/profile_images/573543312763682816/JLsBi0BS_normal.jpeg" TargetMode="External" /><Relationship Id="rId104" Type="http://schemas.openxmlformats.org/officeDocument/2006/relationships/hyperlink" Target="http://pbs.twimg.com/profile_images/481079009560653824/LAJUx2Ya_normal.jpeg" TargetMode="External" /><Relationship Id="rId105" Type="http://schemas.openxmlformats.org/officeDocument/2006/relationships/hyperlink" Target="http://pbs.twimg.com/profile_images/593155500180639746/W3oBC4Nf_normal.png" TargetMode="External" /><Relationship Id="rId106" Type="http://schemas.openxmlformats.org/officeDocument/2006/relationships/hyperlink" Target="http://pbs.twimg.com/profile_images/593155500180639746/W3oBC4Nf_normal.png" TargetMode="External" /><Relationship Id="rId107" Type="http://schemas.openxmlformats.org/officeDocument/2006/relationships/hyperlink" Target="http://pbs.twimg.com/profile_images/460894066637430785/vlCM3coW_normal.jpeg" TargetMode="External" /><Relationship Id="rId108" Type="http://schemas.openxmlformats.org/officeDocument/2006/relationships/hyperlink" Target="http://pbs.twimg.com/profile_images/593155500180639746/W3oBC4Nf_normal.png" TargetMode="External" /><Relationship Id="rId109" Type="http://schemas.openxmlformats.org/officeDocument/2006/relationships/hyperlink" Target="https://pbs.twimg.com/tweet_video_thumb/Dmfu1IlWwAAdXws.jpg" TargetMode="External" /><Relationship Id="rId110" Type="http://schemas.openxmlformats.org/officeDocument/2006/relationships/hyperlink" Target="http://pbs.twimg.com/profile_images/593155500180639746/W3oBC4Nf_normal.png" TargetMode="External" /><Relationship Id="rId111" Type="http://schemas.openxmlformats.org/officeDocument/2006/relationships/hyperlink" Target="http://pbs.twimg.com/profile_images/1086025795888283649/SOtvMLFN_normal.jpg" TargetMode="External" /><Relationship Id="rId112" Type="http://schemas.openxmlformats.org/officeDocument/2006/relationships/hyperlink" Target="http://pbs.twimg.com/profile_images/593155500180639746/W3oBC4Nf_normal.png" TargetMode="External" /><Relationship Id="rId113" Type="http://schemas.openxmlformats.org/officeDocument/2006/relationships/hyperlink" Target="https://pbs.twimg.com/media/Dm_hHi5WsAEwPzo.jpg" TargetMode="External" /><Relationship Id="rId114" Type="http://schemas.openxmlformats.org/officeDocument/2006/relationships/hyperlink" Target="http://pbs.twimg.com/profile_images/593155500180639746/W3oBC4Nf_normal.png" TargetMode="External" /><Relationship Id="rId115" Type="http://schemas.openxmlformats.org/officeDocument/2006/relationships/hyperlink" Target="http://pbs.twimg.com/profile_images/593155500180639746/W3oBC4Nf_normal.png" TargetMode="External" /><Relationship Id="rId116" Type="http://schemas.openxmlformats.org/officeDocument/2006/relationships/hyperlink" Target="https://pbs.twimg.com/media/DmySe33XsAEN0SL.jpg" TargetMode="External" /><Relationship Id="rId117" Type="http://schemas.openxmlformats.org/officeDocument/2006/relationships/hyperlink" Target="http://pbs.twimg.com/profile_images/593155500180639746/W3oBC4Nf_normal.png" TargetMode="External" /><Relationship Id="rId118" Type="http://schemas.openxmlformats.org/officeDocument/2006/relationships/hyperlink" Target="http://pbs.twimg.com/profile_images/1079873159107629056/ujtd-7RL_normal.jpg" TargetMode="External" /><Relationship Id="rId119" Type="http://schemas.openxmlformats.org/officeDocument/2006/relationships/hyperlink" Target="http://pbs.twimg.com/profile_images/593155500180639746/W3oBC4Nf_normal.png" TargetMode="External" /><Relationship Id="rId120" Type="http://schemas.openxmlformats.org/officeDocument/2006/relationships/hyperlink" Target="https://pbs.twimg.com/media/Dm9WEhWWwAAliHe.jpg" TargetMode="External" /><Relationship Id="rId121" Type="http://schemas.openxmlformats.org/officeDocument/2006/relationships/hyperlink" Target="http://pbs.twimg.com/profile_images/593155500180639746/W3oBC4Nf_normal.png" TargetMode="External" /><Relationship Id="rId122" Type="http://schemas.openxmlformats.org/officeDocument/2006/relationships/hyperlink" Target="http://pbs.twimg.com/profile_images/593155500180639746/W3oBC4Nf_normal.png" TargetMode="External" /><Relationship Id="rId123" Type="http://schemas.openxmlformats.org/officeDocument/2006/relationships/hyperlink" Target="https://pbs.twimg.com/media/DnBdgzSVAAA34KP.jpg" TargetMode="External" /><Relationship Id="rId124" Type="http://schemas.openxmlformats.org/officeDocument/2006/relationships/hyperlink" Target="http://pbs.twimg.com/profile_images/593155500180639746/W3oBC4Nf_normal.png" TargetMode="External" /><Relationship Id="rId125" Type="http://schemas.openxmlformats.org/officeDocument/2006/relationships/hyperlink" Target="http://pbs.twimg.com/profile_images/593155500180639746/W3oBC4Nf_normal.png" TargetMode="External" /><Relationship Id="rId126" Type="http://schemas.openxmlformats.org/officeDocument/2006/relationships/hyperlink" Target="https://pbs.twimg.com/media/Dm-vA4uWwAAUbtQ.jpg" TargetMode="External" /><Relationship Id="rId127" Type="http://schemas.openxmlformats.org/officeDocument/2006/relationships/hyperlink" Target="http://pbs.twimg.com/profile_images/593155500180639746/W3oBC4Nf_normal.png" TargetMode="External" /><Relationship Id="rId128" Type="http://schemas.openxmlformats.org/officeDocument/2006/relationships/hyperlink" Target="https://pbs.twimg.com/media/Dm-vA4uWwAAUbtQ.jpg" TargetMode="External" /><Relationship Id="rId129" Type="http://schemas.openxmlformats.org/officeDocument/2006/relationships/hyperlink" Target="http://pbs.twimg.com/profile_images/593155500180639746/W3oBC4Nf_normal.png" TargetMode="External" /><Relationship Id="rId130" Type="http://schemas.openxmlformats.org/officeDocument/2006/relationships/hyperlink" Target="https://pbs.twimg.com/ext_tw_video_thumb/1040253067072077824/pu/img/K_Tz_BAYzWoyZcOU.jpg" TargetMode="External" /><Relationship Id="rId131" Type="http://schemas.openxmlformats.org/officeDocument/2006/relationships/hyperlink" Target="http://pbs.twimg.com/profile_images/593155500180639746/W3oBC4Nf_normal.png" TargetMode="External" /><Relationship Id="rId132" Type="http://schemas.openxmlformats.org/officeDocument/2006/relationships/hyperlink" Target="http://pbs.twimg.com/profile_images/593155500180639746/W3oBC4Nf_normal.png" TargetMode="External" /><Relationship Id="rId133" Type="http://schemas.openxmlformats.org/officeDocument/2006/relationships/hyperlink" Target="https://pbs.twimg.com/media/DnTgeYlWwAYrXn-.jpg" TargetMode="External" /><Relationship Id="rId134" Type="http://schemas.openxmlformats.org/officeDocument/2006/relationships/hyperlink" Target="https://pbs.twimg.com/media/Dm_PTSnXoAAZ2Kx.jpg" TargetMode="External" /><Relationship Id="rId135" Type="http://schemas.openxmlformats.org/officeDocument/2006/relationships/hyperlink" Target="https://pbs.twimg.com/media/Dm_Qv1vXgAEYp5t.jpg" TargetMode="External" /><Relationship Id="rId136" Type="http://schemas.openxmlformats.org/officeDocument/2006/relationships/hyperlink" Target="http://pbs.twimg.com/profile_images/593155500180639746/W3oBC4Nf_normal.png" TargetMode="External" /><Relationship Id="rId137" Type="http://schemas.openxmlformats.org/officeDocument/2006/relationships/hyperlink" Target="https://pbs.twimg.com/media/Dm2YaV3W4AIM_s-.jpg" TargetMode="External" /><Relationship Id="rId138" Type="http://schemas.openxmlformats.org/officeDocument/2006/relationships/hyperlink" Target="http://pbs.twimg.com/profile_images/1011252505064493056/8P-2AhX__normal.jpg" TargetMode="External" /><Relationship Id="rId139" Type="http://schemas.openxmlformats.org/officeDocument/2006/relationships/hyperlink" Target="http://pbs.twimg.com/profile_images/593155500180639746/W3oBC4Nf_normal.png" TargetMode="External" /><Relationship Id="rId140" Type="http://schemas.openxmlformats.org/officeDocument/2006/relationships/hyperlink" Target="http://pbs.twimg.com/profile_images/593155500180639746/W3oBC4Nf_normal.png" TargetMode="External" /><Relationship Id="rId141" Type="http://schemas.openxmlformats.org/officeDocument/2006/relationships/hyperlink" Target="https://pbs.twimg.com/ext_tw_video_thumb/1037285339927326721/pu/img/zivyaQv9JTPonUrk.jpg" TargetMode="External" /><Relationship Id="rId142" Type="http://schemas.openxmlformats.org/officeDocument/2006/relationships/hyperlink" Target="http://pbs.twimg.com/profile_images/593155500180639746/W3oBC4Nf_normal.png" TargetMode="External" /><Relationship Id="rId143" Type="http://schemas.openxmlformats.org/officeDocument/2006/relationships/hyperlink" Target="http://pbs.twimg.com/profile_images/593155500180639746/W3oBC4Nf_normal.png" TargetMode="External" /><Relationship Id="rId144" Type="http://schemas.openxmlformats.org/officeDocument/2006/relationships/hyperlink" Target="http://pbs.twimg.com/profile_images/593155500180639746/W3oBC4Nf_normal.png" TargetMode="External" /><Relationship Id="rId145" Type="http://schemas.openxmlformats.org/officeDocument/2006/relationships/hyperlink" Target="http://pbs.twimg.com/profile_images/522984348/Scoundrel_09-2_normal.jpg" TargetMode="External" /><Relationship Id="rId146" Type="http://schemas.openxmlformats.org/officeDocument/2006/relationships/hyperlink" Target="http://pbs.twimg.com/profile_images/842067018358624256/eHpTR1g8_normal.jpg" TargetMode="External" /><Relationship Id="rId147" Type="http://schemas.openxmlformats.org/officeDocument/2006/relationships/hyperlink" Target="https://pbs.twimg.com/media/D2_u9SCX0AAfS2z.jpg" TargetMode="External" /><Relationship Id="rId148" Type="http://schemas.openxmlformats.org/officeDocument/2006/relationships/hyperlink" Target="https://pbs.twimg.com/ext_tw_video_thumb/1037285339927326721/pu/img/zivyaQv9JTPonUrk.jpg" TargetMode="External" /><Relationship Id="rId149" Type="http://schemas.openxmlformats.org/officeDocument/2006/relationships/hyperlink" Target="https://pbs.twimg.com/media/DmVO1gHUUAANQY1.jpg" TargetMode="External" /><Relationship Id="rId150" Type="http://schemas.openxmlformats.org/officeDocument/2006/relationships/hyperlink" Target="https://pbs.twimg.com/media/DnFAuTiXgAAMjE2.jpg" TargetMode="External" /><Relationship Id="rId151" Type="http://schemas.openxmlformats.org/officeDocument/2006/relationships/hyperlink" Target="http://pbs.twimg.com/profile_images/1115709371340738570/v8KdPUJC_normal.jpg" TargetMode="External" /><Relationship Id="rId152" Type="http://schemas.openxmlformats.org/officeDocument/2006/relationships/hyperlink" Target="http://pbs.twimg.com/profile_images/3384826748/794c98b6b045fca3693aa02a03bcaa5e_normal.jpeg" TargetMode="External" /><Relationship Id="rId153" Type="http://schemas.openxmlformats.org/officeDocument/2006/relationships/hyperlink" Target="https://twitter.com/#!/openfuture_and/status/1036578316256468993" TargetMode="External" /><Relationship Id="rId154" Type="http://schemas.openxmlformats.org/officeDocument/2006/relationships/hyperlink" Target="https://twitter.com/#!/openfuture_and/status/1036578316256468993" TargetMode="External" /><Relationship Id="rId155" Type="http://schemas.openxmlformats.org/officeDocument/2006/relationships/hyperlink" Target="https://twitter.com/#!/openfuture_and/status/1036578316256468993" TargetMode="External" /><Relationship Id="rId156" Type="http://schemas.openxmlformats.org/officeDocument/2006/relationships/hyperlink" Target="https://twitter.com/#!/openfuture_and/status/1036578316256468993" TargetMode="External" /><Relationship Id="rId157" Type="http://schemas.openxmlformats.org/officeDocument/2006/relationships/hyperlink" Target="https://twitter.com/#!/espanaglobal/status/1039449747499757569" TargetMode="External" /><Relationship Id="rId158" Type="http://schemas.openxmlformats.org/officeDocument/2006/relationships/hyperlink" Target="https://twitter.com/#!/wipro/status/1040727914315173894" TargetMode="External" /><Relationship Id="rId159" Type="http://schemas.openxmlformats.org/officeDocument/2006/relationships/hyperlink" Target="https://twitter.com/#!/wipro/status/1040727914315173894" TargetMode="External" /><Relationship Id="rId160" Type="http://schemas.openxmlformats.org/officeDocument/2006/relationships/hyperlink" Target="https://twitter.com/#!/iotagenda/status/1092501543843176449" TargetMode="External" /><Relationship Id="rId161" Type="http://schemas.openxmlformats.org/officeDocument/2006/relationships/hyperlink" Target="https://twitter.com/#!/yourtechcompany/status/1092501707991515139" TargetMode="External" /><Relationship Id="rId162" Type="http://schemas.openxmlformats.org/officeDocument/2006/relationships/hyperlink" Target="https://twitter.com/#!/bobby_gratz/status/1096942444778790914" TargetMode="External" /><Relationship Id="rId163" Type="http://schemas.openxmlformats.org/officeDocument/2006/relationships/hyperlink" Target="https://twitter.com/#!/zoginstor/status/1096915353345519616" TargetMode="External" /><Relationship Id="rId164" Type="http://schemas.openxmlformats.org/officeDocument/2006/relationships/hyperlink" Target="https://twitter.com/#!/zoginstor/status/1096937979333959680" TargetMode="External" /><Relationship Id="rId165" Type="http://schemas.openxmlformats.org/officeDocument/2006/relationships/hyperlink" Target="https://twitter.com/#!/wohlforddr/status/1097143989793366017" TargetMode="External" /><Relationship Id="rId166" Type="http://schemas.openxmlformats.org/officeDocument/2006/relationships/hyperlink" Target="https://twitter.com/#!/andrestrauss1/status/1100327241471479808" TargetMode="External" /><Relationship Id="rId167" Type="http://schemas.openxmlformats.org/officeDocument/2006/relationships/hyperlink" Target="https://twitter.com/#!/juanram79897900/status/1100462105277419521" TargetMode="External" /><Relationship Id="rId168" Type="http://schemas.openxmlformats.org/officeDocument/2006/relationships/hyperlink" Target="https://twitter.com/#!/juanram79897900/status/1100462105277419521" TargetMode="External" /><Relationship Id="rId169" Type="http://schemas.openxmlformats.org/officeDocument/2006/relationships/hyperlink" Target="https://twitter.com/#!/mrluisramos/status/1100511312331845635" TargetMode="External" /><Relationship Id="rId170" Type="http://schemas.openxmlformats.org/officeDocument/2006/relationships/hyperlink" Target="https://twitter.com/#!/netpronline/status/1100441113016631296" TargetMode="External" /><Relationship Id="rId171" Type="http://schemas.openxmlformats.org/officeDocument/2006/relationships/hyperlink" Target="https://twitter.com/#!/codecom3/status/1100524840572932097" TargetMode="External" /><Relationship Id="rId172" Type="http://schemas.openxmlformats.org/officeDocument/2006/relationships/hyperlink" Target="https://twitter.com/#!/codecom3/status/1100524840572932097" TargetMode="External" /><Relationship Id="rId173" Type="http://schemas.openxmlformats.org/officeDocument/2006/relationships/hyperlink" Target="https://twitter.com/#!/notiseis360pr/status/1100501039755730944" TargetMode="External" /><Relationship Id="rId174" Type="http://schemas.openxmlformats.org/officeDocument/2006/relationships/hyperlink" Target="https://twitter.com/#!/ortizjohanna75/status/1100553131379826688" TargetMode="External" /><Relationship Id="rId175" Type="http://schemas.openxmlformats.org/officeDocument/2006/relationships/hyperlink" Target="https://twitter.com/#!/iot_nxt/status/1100281833638514688" TargetMode="External" /><Relationship Id="rId176" Type="http://schemas.openxmlformats.org/officeDocument/2006/relationships/hyperlink" Target="https://twitter.com/#!/dwv13/status/1100793694511394821" TargetMode="External" /><Relationship Id="rId177" Type="http://schemas.openxmlformats.org/officeDocument/2006/relationships/hyperlink" Target="https://twitter.com/#!/treda10/status/1099245664922423297" TargetMode="External" /><Relationship Id="rId178" Type="http://schemas.openxmlformats.org/officeDocument/2006/relationships/hyperlink" Target="https://twitter.com/#!/treda10/status/1100993398151020544" TargetMode="External" /><Relationship Id="rId179" Type="http://schemas.openxmlformats.org/officeDocument/2006/relationships/hyperlink" Target="https://twitter.com/#!/deepstratwealth/status/1103039973492703232" TargetMode="External" /><Relationship Id="rId180" Type="http://schemas.openxmlformats.org/officeDocument/2006/relationships/hyperlink" Target="https://twitter.com/#!/deepstratwealth/status/1103039973492703232" TargetMode="External" /><Relationship Id="rId181" Type="http://schemas.openxmlformats.org/officeDocument/2006/relationships/hyperlink" Target="https://twitter.com/#!/deepstratwealth/status/1103039973492703232" TargetMode="External" /><Relationship Id="rId182" Type="http://schemas.openxmlformats.org/officeDocument/2006/relationships/hyperlink" Target="https://twitter.com/#!/yorklink/status/1103039423107735553" TargetMode="External" /><Relationship Id="rId183" Type="http://schemas.openxmlformats.org/officeDocument/2006/relationships/hyperlink" Target="https://twitter.com/#!/yspaceyu/status/1103046342685982728" TargetMode="External" /><Relationship Id="rId184" Type="http://schemas.openxmlformats.org/officeDocument/2006/relationships/hyperlink" Target="https://twitter.com/#!/yspaceyu/status/1103046342685982728" TargetMode="External" /><Relationship Id="rId185" Type="http://schemas.openxmlformats.org/officeDocument/2006/relationships/hyperlink" Target="https://twitter.com/#!/yspaceyu/status/1103046342685982728" TargetMode="External" /><Relationship Id="rId186" Type="http://schemas.openxmlformats.org/officeDocument/2006/relationships/hyperlink" Target="https://twitter.com/#!/eekfarms/status/1103063370725437440" TargetMode="External" /><Relationship Id="rId187" Type="http://schemas.openxmlformats.org/officeDocument/2006/relationships/hyperlink" Target="https://twitter.com/#!/eekfarms/status/1103063370725437440" TargetMode="External" /><Relationship Id="rId188" Type="http://schemas.openxmlformats.org/officeDocument/2006/relationships/hyperlink" Target="https://twitter.com/#!/eekfarms/status/1103063370725437440" TargetMode="External" /><Relationship Id="rId189" Type="http://schemas.openxmlformats.org/officeDocument/2006/relationships/hyperlink" Target="https://twitter.com/#!/yorklink/status/1103039423107735553" TargetMode="External" /><Relationship Id="rId190" Type="http://schemas.openxmlformats.org/officeDocument/2006/relationships/hyperlink" Target="https://twitter.com/#!/thetinastream/status/1103301923028041728" TargetMode="External" /><Relationship Id="rId191" Type="http://schemas.openxmlformats.org/officeDocument/2006/relationships/hyperlink" Target="https://twitter.com/#!/yorklink/status/1103039423107735553" TargetMode="External" /><Relationship Id="rId192" Type="http://schemas.openxmlformats.org/officeDocument/2006/relationships/hyperlink" Target="https://twitter.com/#!/thetinastream/status/1103301923028041728" TargetMode="External" /><Relationship Id="rId193" Type="http://schemas.openxmlformats.org/officeDocument/2006/relationships/hyperlink" Target="https://twitter.com/#!/thetinastream/status/1103301923028041728" TargetMode="External" /><Relationship Id="rId194" Type="http://schemas.openxmlformats.org/officeDocument/2006/relationships/hyperlink" Target="https://twitter.com/#!/marcusbwebster/status/1103338096370757632" TargetMode="External" /><Relationship Id="rId195" Type="http://schemas.openxmlformats.org/officeDocument/2006/relationships/hyperlink" Target="https://twitter.com/#!/openfuture_and/status/1036578316256468993" TargetMode="External" /><Relationship Id="rId196" Type="http://schemas.openxmlformats.org/officeDocument/2006/relationships/hyperlink" Target="https://twitter.com/#!/americasdc/status/1106536161072295936" TargetMode="External" /><Relationship Id="rId197" Type="http://schemas.openxmlformats.org/officeDocument/2006/relationships/hyperlink" Target="https://twitter.com/#!/americasdc/status/1106536161072295936" TargetMode="External" /><Relationship Id="rId198" Type="http://schemas.openxmlformats.org/officeDocument/2006/relationships/hyperlink" Target="https://twitter.com/#!/rcrwirelessnews/status/1037089332182573056" TargetMode="External" /><Relationship Id="rId199" Type="http://schemas.openxmlformats.org/officeDocument/2006/relationships/hyperlink" Target="https://twitter.com/#!/americasdc/status/1106536195574648834" TargetMode="External" /><Relationship Id="rId200" Type="http://schemas.openxmlformats.org/officeDocument/2006/relationships/hyperlink" Target="https://twitter.com/#!/verizonnews/status/1038062666588336128" TargetMode="External" /><Relationship Id="rId201" Type="http://schemas.openxmlformats.org/officeDocument/2006/relationships/hyperlink" Target="https://twitter.com/#!/americasdc/status/1106536911001346048" TargetMode="External" /><Relationship Id="rId202" Type="http://schemas.openxmlformats.org/officeDocument/2006/relationships/hyperlink" Target="https://twitter.com/#!/ladotofficial/status/1040293405916487681" TargetMode="External" /><Relationship Id="rId203" Type="http://schemas.openxmlformats.org/officeDocument/2006/relationships/hyperlink" Target="https://twitter.com/#!/americasdc/status/1106538458661773325" TargetMode="External" /><Relationship Id="rId204" Type="http://schemas.openxmlformats.org/officeDocument/2006/relationships/hyperlink" Target="https://twitter.com/#!/kespry/status/1040297560471207937" TargetMode="External" /><Relationship Id="rId205" Type="http://schemas.openxmlformats.org/officeDocument/2006/relationships/hyperlink" Target="https://twitter.com/#!/americasdc/status/1106539035248463872" TargetMode="External" /><Relationship Id="rId206" Type="http://schemas.openxmlformats.org/officeDocument/2006/relationships/hyperlink" Target="https://twitter.com/#!/americasdc/status/1106539035248463872" TargetMode="External" /><Relationship Id="rId207" Type="http://schemas.openxmlformats.org/officeDocument/2006/relationships/hyperlink" Target="https://twitter.com/#!/matsgranryd/status/1039366732127854592" TargetMode="External" /><Relationship Id="rId208" Type="http://schemas.openxmlformats.org/officeDocument/2006/relationships/hyperlink" Target="https://twitter.com/#!/americasdc/status/1106539072170979328" TargetMode="External" /><Relationship Id="rId209" Type="http://schemas.openxmlformats.org/officeDocument/2006/relationships/hyperlink" Target="https://twitter.com/#!/espanaglobal/status/1039449747499757569" TargetMode="External" /><Relationship Id="rId210" Type="http://schemas.openxmlformats.org/officeDocument/2006/relationships/hyperlink" Target="https://twitter.com/#!/americasdc/status/1106539125648302080" TargetMode="External" /><Relationship Id="rId211" Type="http://schemas.openxmlformats.org/officeDocument/2006/relationships/hyperlink" Target="https://twitter.com/#!/catalonia_ti/status/1040144726312267777" TargetMode="External" /><Relationship Id="rId212" Type="http://schemas.openxmlformats.org/officeDocument/2006/relationships/hyperlink" Target="https://twitter.com/#!/americasdc/status/1106539189380763649" TargetMode="External" /><Relationship Id="rId213" Type="http://schemas.openxmlformats.org/officeDocument/2006/relationships/hyperlink" Target="https://twitter.com/#!/americasdc/status/1106539189380763649" TargetMode="External" /><Relationship Id="rId214" Type="http://schemas.openxmlformats.org/officeDocument/2006/relationships/hyperlink" Target="https://twitter.com/#!/nevilleray/status/1040434413392162817" TargetMode="External" /><Relationship Id="rId215" Type="http://schemas.openxmlformats.org/officeDocument/2006/relationships/hyperlink" Target="https://twitter.com/#!/americasdc/status/1106539444600033281" TargetMode="External" /><Relationship Id="rId216" Type="http://schemas.openxmlformats.org/officeDocument/2006/relationships/hyperlink" Target="https://twitter.com/#!/americasdc/status/1106540694527721480" TargetMode="External" /><Relationship Id="rId217" Type="http://schemas.openxmlformats.org/officeDocument/2006/relationships/hyperlink" Target="https://twitter.com/#!/nokianetworks/status/1040242471513595904" TargetMode="External" /><Relationship Id="rId218" Type="http://schemas.openxmlformats.org/officeDocument/2006/relationships/hyperlink" Target="https://twitter.com/#!/americasdc/status/1106541226961092609" TargetMode="External" /><Relationship Id="rId219" Type="http://schemas.openxmlformats.org/officeDocument/2006/relationships/hyperlink" Target="https://twitter.com/#!/nokianetworks/status/1040242471513595904" TargetMode="External" /><Relationship Id="rId220" Type="http://schemas.openxmlformats.org/officeDocument/2006/relationships/hyperlink" Target="https://twitter.com/#!/americasdc/status/1106541226961092609" TargetMode="External" /><Relationship Id="rId221" Type="http://schemas.openxmlformats.org/officeDocument/2006/relationships/hyperlink" Target="https://twitter.com/#!/nokianetworks/status/1040253899335184384" TargetMode="External" /><Relationship Id="rId222" Type="http://schemas.openxmlformats.org/officeDocument/2006/relationships/hyperlink" Target="https://twitter.com/#!/americasdc/status/1106541226961092609" TargetMode="External" /><Relationship Id="rId223" Type="http://schemas.openxmlformats.org/officeDocument/2006/relationships/hyperlink" Target="https://twitter.com/#!/americasdc/status/1106541247085334528" TargetMode="External" /><Relationship Id="rId224" Type="http://schemas.openxmlformats.org/officeDocument/2006/relationships/hyperlink" Target="https://twitter.com/#!/gsma/status/1041704240765394944" TargetMode="External" /><Relationship Id="rId225" Type="http://schemas.openxmlformats.org/officeDocument/2006/relationships/hyperlink" Target="https://twitter.com/#!/nokia/status/1040277970949160960" TargetMode="External" /><Relationship Id="rId226" Type="http://schemas.openxmlformats.org/officeDocument/2006/relationships/hyperlink" Target="https://twitter.com/#!/nokia/status/1040279561127292933" TargetMode="External" /><Relationship Id="rId227" Type="http://schemas.openxmlformats.org/officeDocument/2006/relationships/hyperlink" Target="https://twitter.com/#!/americasdc/status/1106542571109658630" TargetMode="External" /><Relationship Id="rId228" Type="http://schemas.openxmlformats.org/officeDocument/2006/relationships/hyperlink" Target="https://twitter.com/#!/darpa/status/1039654669419798528" TargetMode="External" /><Relationship Id="rId229" Type="http://schemas.openxmlformats.org/officeDocument/2006/relationships/hyperlink" Target="https://twitter.com/#!/darpa/status/1075108883088228352" TargetMode="External" /><Relationship Id="rId230" Type="http://schemas.openxmlformats.org/officeDocument/2006/relationships/hyperlink" Target="https://twitter.com/#!/americasdc/status/1106537420491771904" TargetMode="External" /><Relationship Id="rId231" Type="http://schemas.openxmlformats.org/officeDocument/2006/relationships/hyperlink" Target="https://twitter.com/#!/americasdc/status/1106543632415363072" TargetMode="External" /><Relationship Id="rId232" Type="http://schemas.openxmlformats.org/officeDocument/2006/relationships/hyperlink" Target="https://twitter.com/#!/americasdc/status/1106536401611431938" TargetMode="External" /><Relationship Id="rId233" Type="http://schemas.openxmlformats.org/officeDocument/2006/relationships/hyperlink" Target="https://twitter.com/#!/americasdc/status/1106536444347195393" TargetMode="External" /><Relationship Id="rId234" Type="http://schemas.openxmlformats.org/officeDocument/2006/relationships/hyperlink" Target="https://twitter.com/#!/americasdc/status/1106541327074893824" TargetMode="External" /><Relationship Id="rId235" Type="http://schemas.openxmlformats.org/officeDocument/2006/relationships/hyperlink" Target="https://twitter.com/#!/americasdc/status/1106541363015884800" TargetMode="External" /><Relationship Id="rId236" Type="http://schemas.openxmlformats.org/officeDocument/2006/relationships/hyperlink" Target="https://twitter.com/#!/scoundrel666/status/1109712345360670720" TargetMode="External" /><Relationship Id="rId237" Type="http://schemas.openxmlformats.org/officeDocument/2006/relationships/hyperlink" Target="https://twitter.com/#!/techrepublic/status/1109637313817120769" TargetMode="External" /><Relationship Id="rId238" Type="http://schemas.openxmlformats.org/officeDocument/2006/relationships/hyperlink" Target="https://twitter.com/#!/techrepublic/status/1112370370613596160" TargetMode="External" /><Relationship Id="rId239" Type="http://schemas.openxmlformats.org/officeDocument/2006/relationships/hyperlink" Target="https://twitter.com/#!/nokia/status/1037286709505998849" TargetMode="External" /><Relationship Id="rId240" Type="http://schemas.openxmlformats.org/officeDocument/2006/relationships/hyperlink" Target="https://twitter.com/#!/nokia/status/1037321972332539905" TargetMode="External" /><Relationship Id="rId241" Type="http://schemas.openxmlformats.org/officeDocument/2006/relationships/hyperlink" Target="https://twitter.com/#!/nokia/status/1040684155271438337" TargetMode="External" /><Relationship Id="rId242" Type="http://schemas.openxmlformats.org/officeDocument/2006/relationships/hyperlink" Target="https://twitter.com/#!/urwosc/status/1112541293446684673" TargetMode="External" /><Relationship Id="rId243" Type="http://schemas.openxmlformats.org/officeDocument/2006/relationships/hyperlink" Target="https://twitter.com/#!/rss_feed_reader/status/1120815149814886407" TargetMode="External" /><Relationship Id="rId244" Type="http://schemas.openxmlformats.org/officeDocument/2006/relationships/hyperlink" Target="https://api.twitter.com/1.1/geo/id/3b77caf94bfc81fe.json" TargetMode="External" /><Relationship Id="rId245" Type="http://schemas.openxmlformats.org/officeDocument/2006/relationships/hyperlink" Target="https://api.twitter.com/1.1/geo/id/3b77caf94bfc81fe.json" TargetMode="External" /><Relationship Id="rId246" Type="http://schemas.openxmlformats.org/officeDocument/2006/relationships/comments" Target="../comments1.xml" /><Relationship Id="rId247" Type="http://schemas.openxmlformats.org/officeDocument/2006/relationships/vmlDrawing" Target="../drawings/vmlDrawing1.vml" /><Relationship Id="rId248" Type="http://schemas.openxmlformats.org/officeDocument/2006/relationships/table" Target="../tables/table1.xml" /><Relationship Id="rId2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andalucia.openfuture.org/blog/noticias-el-patio-cordoba/ok-located-mobile-world-congress-americas-2018/#main" TargetMode="External" /><Relationship Id="rId2" Type="http://schemas.openxmlformats.org/officeDocument/2006/relationships/hyperlink" Target="http://www.red.es/redes/es/actualidad/magazin-en-red/mwcapital-conecta-ecosistemas-con-una-delegaci%C3%B3n-en-gsma-mobile-world" TargetMode="External" /><Relationship Id="rId3" Type="http://schemas.openxmlformats.org/officeDocument/2006/relationships/hyperlink" Target="https://internetofthingsagenda.techtarget.com/blog/IoT-Agenda/IoT-use-cases-dominate-Mobile-World-Congress-Americas?utm_campaign=iotagenda&amp;utm_content=1549057548&amp;utm_medium=social&amp;utm_source=twitter" TargetMode="External" /><Relationship Id="rId4" Type="http://schemas.openxmlformats.org/officeDocument/2006/relationships/hyperlink" Target="https://twitter.com/i/web/status/1096915353345519616" TargetMode="External" /><Relationship Id="rId5" Type="http://schemas.openxmlformats.org/officeDocument/2006/relationships/hyperlink" Target="https://www.wipr.pr/cisco-systems-anuncia-inversion-de-130-millones-para-la-transformacion-digital-de-puerto-rico/" TargetMode="External" /><Relationship Id="rId6" Type="http://schemas.openxmlformats.org/officeDocument/2006/relationships/hyperlink" Target="https://twitter.com/i/web/status/1100281833638514688" TargetMode="External" /><Relationship Id="rId7" Type="http://schemas.openxmlformats.org/officeDocument/2006/relationships/hyperlink" Target="https://twitter.com/i/web/status/1099245664922423297" TargetMode="External" /><Relationship Id="rId8" Type="http://schemas.openxmlformats.org/officeDocument/2006/relationships/hyperlink" Target="https://twitter.com/i/web/status/1100993398151020544" TargetMode="External" /><Relationship Id="rId9" Type="http://schemas.openxmlformats.org/officeDocument/2006/relationships/hyperlink" Target="https://www.youtube.com/channel/UC-CnZSj1AkotjlkzwGnFvew" TargetMode="External" /><Relationship Id="rId10" Type="http://schemas.openxmlformats.org/officeDocument/2006/relationships/hyperlink" Target="http://embedded-computing.com/news/kerlink-world-congress-americas/?utm_source=dlvr.it&amp;utm_medium=twitter" TargetMode="External" /><Relationship Id="rId11" Type="http://schemas.openxmlformats.org/officeDocument/2006/relationships/hyperlink" Target="https://twitter.com/i/web/status/1037089332182573056" TargetMode="External" /><Relationship Id="rId12" Type="http://schemas.openxmlformats.org/officeDocument/2006/relationships/hyperlink" Target="https://www.verizon.com/about/news/2018-mobile-world-congress-americas" TargetMode="External" /><Relationship Id="rId13" Type="http://schemas.openxmlformats.org/officeDocument/2006/relationships/hyperlink" Target="https://www.youtube.com/watch?v=v2ga51NP1_A" TargetMode="External" /><Relationship Id="rId14" Type="http://schemas.openxmlformats.org/officeDocument/2006/relationships/hyperlink" Target="https://www.mwcamericas.com/conference-programs/agenda/the-future-of-work-with-and-around-autonomous-systems/?platform=hootsuite" TargetMode="External" /><Relationship Id="rId15" Type="http://schemas.openxmlformats.org/officeDocument/2006/relationships/hyperlink" Target="http://catalonia.com/export/sites/catalonia/.content/documents/MWC-Americas18-DEF2.pdf?utm_source=twitterg&amp;utm_medium=xxss&amp;utm_campaign=xxss" TargetMode="External" /><Relationship Id="rId16"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17"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18" Type="http://schemas.openxmlformats.org/officeDocument/2006/relationships/hyperlink" Target="http://r.socialstudio.radian6.com/1e182d22-93d4-443b-ba83-dd6cd44341de" TargetMode="External" /><Relationship Id="rId19"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0"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1" Type="http://schemas.openxmlformats.org/officeDocument/2006/relationships/hyperlink" Target="http://r.socialstudio.radian6.com/1e182d22-93d4-443b-ba83-dd6cd44341de" TargetMode="External" /><Relationship Id="rId22" Type="http://schemas.openxmlformats.org/officeDocument/2006/relationships/hyperlink" Target="https://spectrumcollaborationchallenge.com/program-manager-paul-tilghman-to-speak-at-mobile-world-congress-americas-2018/" TargetMode="External" /><Relationship Id="rId23" Type="http://schemas.openxmlformats.org/officeDocument/2006/relationships/hyperlink" Target="https://spectrum.ieee.org/tech-talk/telecom/wireless/darpas-spectrum-collaboration-challenge-subjects-ais-to-a-gauntlet-of-broadcasting-scenarios-and-they-succeed" TargetMode="External" /><Relationship Id="rId24" Type="http://schemas.openxmlformats.org/officeDocument/2006/relationships/hyperlink" Target="https://www.nokia.com/en_int/about-nokia/news-events/events-calendar/mobile-world-congress-americas-2018?did=d000000000x3&amp;utm_campaign=turn_up&amp;utm_source=twitter&amp;utm_medium=organic&amp;utm_content=mwca" TargetMode="External" /><Relationship Id="rId25" Type="http://schemas.openxmlformats.org/officeDocument/2006/relationships/hyperlink" Target="https://twitter.com/i/web/status/1109712345360670720" TargetMode="External" /><Relationship Id="rId26" Type="http://schemas.openxmlformats.org/officeDocument/2006/relationships/hyperlink" Target="https://twitter.com/i/web/status/1109637313817120769" TargetMode="External" /><Relationship Id="rId27" Type="http://schemas.openxmlformats.org/officeDocument/2006/relationships/hyperlink" Target="http://www.techrepublic.com/article/6-tips-for-integrating-ai-into-your-business/?ftag=COS-05-10aaa0g&amp;utm_campaign=trueAnthem:+Trending+Content&amp;utm_content=5ca0d73b3ed3f00001725197&amp;utm_medium=trueAnthem&amp;utm_source=twitter" TargetMode="External" /><Relationship Id="rId28" Type="http://schemas.openxmlformats.org/officeDocument/2006/relationships/hyperlink" Target="https://www.nokia.com/en_int/about-nokia/news-events/events-calendar/mobile-world-congress-americas-2018?did=d000000000x3&amp;utm_campaign=turn_up&amp;utm_source=twitter&amp;utm_medium=organic&amp;utm_content=mwca" TargetMode="External" /><Relationship Id="rId29"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30"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31" Type="http://schemas.openxmlformats.org/officeDocument/2006/relationships/hyperlink" Target="https://pbs.twimg.com/media/DnFoef4XoAEpJnT.jpg" TargetMode="External" /><Relationship Id="rId32" Type="http://schemas.openxmlformats.org/officeDocument/2006/relationships/hyperlink" Target="https://pbs.twimg.com/media/D0WNWvrWwAEFkED.jpg" TargetMode="External" /><Relationship Id="rId33" Type="http://schemas.openxmlformats.org/officeDocument/2006/relationships/hyperlink" Target="https://pbs.twimg.com/media/D07IM09XQAAk8aq.jpg" TargetMode="External" /><Relationship Id="rId34" Type="http://schemas.openxmlformats.org/officeDocument/2006/relationships/hyperlink" Target="https://pbs.twimg.com/tweet_video_thumb/Dmfu1IlWwAAdXws.jpg" TargetMode="External" /><Relationship Id="rId35" Type="http://schemas.openxmlformats.org/officeDocument/2006/relationships/hyperlink" Target="https://pbs.twimg.com/media/Dm_hHi5WsAEwPzo.jpg" TargetMode="External" /><Relationship Id="rId36" Type="http://schemas.openxmlformats.org/officeDocument/2006/relationships/hyperlink" Target="https://pbs.twimg.com/media/DmySe33XsAEN0SL.jpg" TargetMode="External" /><Relationship Id="rId37" Type="http://schemas.openxmlformats.org/officeDocument/2006/relationships/hyperlink" Target="https://pbs.twimg.com/media/Dm9WEhWWwAAliHe.jpg" TargetMode="External" /><Relationship Id="rId38" Type="http://schemas.openxmlformats.org/officeDocument/2006/relationships/hyperlink" Target="https://pbs.twimg.com/media/DnBdgzSVAAA34KP.jpg" TargetMode="External" /><Relationship Id="rId39" Type="http://schemas.openxmlformats.org/officeDocument/2006/relationships/hyperlink" Target="https://pbs.twimg.com/media/Dm-vA4uWwAAUbtQ.jpg" TargetMode="External" /><Relationship Id="rId40" Type="http://schemas.openxmlformats.org/officeDocument/2006/relationships/hyperlink" Target="https://pbs.twimg.com/ext_tw_video_thumb/1040253067072077824/pu/img/K_Tz_BAYzWoyZcOU.jpg" TargetMode="External" /><Relationship Id="rId41" Type="http://schemas.openxmlformats.org/officeDocument/2006/relationships/hyperlink" Target="https://pbs.twimg.com/media/DnTgeYlWwAYrXn-.jpg" TargetMode="External" /><Relationship Id="rId42" Type="http://schemas.openxmlformats.org/officeDocument/2006/relationships/hyperlink" Target="https://pbs.twimg.com/media/Dm_PTSnXoAAZ2Kx.jpg" TargetMode="External" /><Relationship Id="rId43" Type="http://schemas.openxmlformats.org/officeDocument/2006/relationships/hyperlink" Target="https://pbs.twimg.com/media/Dm_Qv1vXgAEYp5t.jpg" TargetMode="External" /><Relationship Id="rId44" Type="http://schemas.openxmlformats.org/officeDocument/2006/relationships/hyperlink" Target="https://pbs.twimg.com/media/Dm2YaV3W4AIM_s-.jpg" TargetMode="External" /><Relationship Id="rId45" Type="http://schemas.openxmlformats.org/officeDocument/2006/relationships/hyperlink" Target="https://pbs.twimg.com/ext_tw_video_thumb/1037285339927326721/pu/img/zivyaQv9JTPonUrk.jpg" TargetMode="External" /><Relationship Id="rId46" Type="http://schemas.openxmlformats.org/officeDocument/2006/relationships/hyperlink" Target="https://pbs.twimg.com/media/D2_u9SCX0AAfS2z.jpg" TargetMode="External" /><Relationship Id="rId47" Type="http://schemas.openxmlformats.org/officeDocument/2006/relationships/hyperlink" Target="https://pbs.twimg.com/ext_tw_video_thumb/1037285339927326721/pu/img/zivyaQv9JTPonUrk.jpg" TargetMode="External" /><Relationship Id="rId48" Type="http://schemas.openxmlformats.org/officeDocument/2006/relationships/hyperlink" Target="https://pbs.twimg.com/media/DmVO1gHUUAANQY1.jpg" TargetMode="External" /><Relationship Id="rId49" Type="http://schemas.openxmlformats.org/officeDocument/2006/relationships/hyperlink" Target="https://pbs.twimg.com/media/DnFAuTiXgAAMjE2.jpg" TargetMode="External" /><Relationship Id="rId50" Type="http://schemas.openxmlformats.org/officeDocument/2006/relationships/hyperlink" Target="http://pbs.twimg.com/profile_images/481079009560653824/LAJUx2Ya_normal.jpeg" TargetMode="External" /><Relationship Id="rId51" Type="http://schemas.openxmlformats.org/officeDocument/2006/relationships/hyperlink" Target="http://pbs.twimg.com/profile_images/1079873159107629056/ujtd-7RL_normal.jpg" TargetMode="External" /><Relationship Id="rId52" Type="http://schemas.openxmlformats.org/officeDocument/2006/relationships/hyperlink" Target="https://pbs.twimg.com/media/DnFoef4XoAEpJnT.jpg" TargetMode="External" /><Relationship Id="rId53" Type="http://schemas.openxmlformats.org/officeDocument/2006/relationships/hyperlink" Target="http://pbs.twimg.com/profile_images/676876225663492096/HgBolQ9p_normal.png" TargetMode="External" /><Relationship Id="rId54" Type="http://schemas.openxmlformats.org/officeDocument/2006/relationships/hyperlink" Target="http://pbs.twimg.com/profile_images/1020281627275157505/NzLxTVJ5_normal.jpg" TargetMode="External" /><Relationship Id="rId55" Type="http://schemas.openxmlformats.org/officeDocument/2006/relationships/hyperlink" Target="http://pbs.twimg.com/profile_images/565965058673360896/ZezKMnDJ_normal.jpeg" TargetMode="External" /><Relationship Id="rId56" Type="http://schemas.openxmlformats.org/officeDocument/2006/relationships/hyperlink" Target="http://pbs.twimg.com/profile_images/1066129888816488451/upQ61_TN_normal.jpg" TargetMode="External" /><Relationship Id="rId57" Type="http://schemas.openxmlformats.org/officeDocument/2006/relationships/hyperlink" Target="http://pbs.twimg.com/profile_images/1066129888816488451/upQ61_TN_normal.jpg" TargetMode="External" /><Relationship Id="rId58" Type="http://schemas.openxmlformats.org/officeDocument/2006/relationships/hyperlink" Target="http://pbs.twimg.com/profile_images/768561409806393344/xVevR4iu_normal.jpg" TargetMode="External" /><Relationship Id="rId59" Type="http://schemas.openxmlformats.org/officeDocument/2006/relationships/hyperlink" Target="http://pbs.twimg.com/profile_images/1038510309001048064/U_45fPnr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065963217380245505/kaVax2-Y_normal.jpg" TargetMode="External" /><Relationship Id="rId62" Type="http://schemas.openxmlformats.org/officeDocument/2006/relationships/hyperlink" Target="https://pbs.twimg.com/media/D0WNWvrWwAEFkED.jpg" TargetMode="External" /><Relationship Id="rId63" Type="http://schemas.openxmlformats.org/officeDocument/2006/relationships/hyperlink" Target="http://pbs.twimg.com/profile_images/1000027315512881152/w3PZ2tHB_normal.jpg" TargetMode="External" /><Relationship Id="rId64" Type="http://schemas.openxmlformats.org/officeDocument/2006/relationships/hyperlink" Target="http://pbs.twimg.com/profile_images/1050397062678736897/MdiQe9I3_normal.jpg" TargetMode="External" /><Relationship Id="rId65" Type="http://schemas.openxmlformats.org/officeDocument/2006/relationships/hyperlink" Target="http://pbs.twimg.com/profile_images/715339507147649024/pIOBj42j_normal.jpg" TargetMode="External" /><Relationship Id="rId66" Type="http://schemas.openxmlformats.org/officeDocument/2006/relationships/hyperlink" Target="http://pbs.twimg.com/profile_images/1106136186958082053/IL3SsoKm_normal.png" TargetMode="External" /><Relationship Id="rId67" Type="http://schemas.openxmlformats.org/officeDocument/2006/relationships/hyperlink" Target="http://pbs.twimg.com/profile_images/1062342412499066880/0lUgCNwb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pbs.twimg.com/profile_images/1076160600537993216/hk76yqUL_normal.jpg" TargetMode="External" /><Relationship Id="rId71" Type="http://schemas.openxmlformats.org/officeDocument/2006/relationships/hyperlink" Target="https://pbs.twimg.com/media/D07IM09XQAAk8aq.jpg" TargetMode="External" /><Relationship Id="rId72" Type="http://schemas.openxmlformats.org/officeDocument/2006/relationships/hyperlink" Target="http://pbs.twimg.com/profile_images/982032205127081985/bblamXpC_normal.jpg" TargetMode="External" /><Relationship Id="rId73" Type="http://schemas.openxmlformats.org/officeDocument/2006/relationships/hyperlink" Target="http://pbs.twimg.com/profile_images/1024076051889238018/BIXF3nIw_normal.jpg" TargetMode="External" /><Relationship Id="rId74" Type="http://schemas.openxmlformats.org/officeDocument/2006/relationships/hyperlink" Target="http://pbs.twimg.com/profile_images/1030440676066902016/3-SAfkgq_normal.jpg" TargetMode="External" /><Relationship Id="rId75" Type="http://schemas.openxmlformats.org/officeDocument/2006/relationships/hyperlink" Target="http://pbs.twimg.com/profile_images/573543312763682816/JLsBi0BS_normal.jpeg" TargetMode="External" /><Relationship Id="rId76" Type="http://schemas.openxmlformats.org/officeDocument/2006/relationships/hyperlink" Target="http://pbs.twimg.com/profile_images/593155500180639746/W3oBC4Nf_normal.png" TargetMode="External" /><Relationship Id="rId77" Type="http://schemas.openxmlformats.org/officeDocument/2006/relationships/hyperlink" Target="http://pbs.twimg.com/profile_images/460894066637430785/vlCM3coW_normal.jpeg" TargetMode="External" /><Relationship Id="rId78" Type="http://schemas.openxmlformats.org/officeDocument/2006/relationships/hyperlink" Target="http://pbs.twimg.com/profile_images/593155500180639746/W3oBC4Nf_normal.png" TargetMode="External" /><Relationship Id="rId79" Type="http://schemas.openxmlformats.org/officeDocument/2006/relationships/hyperlink" Target="https://pbs.twimg.com/tweet_video_thumb/Dmfu1IlWwAAdXws.jpg" TargetMode="External" /><Relationship Id="rId80" Type="http://schemas.openxmlformats.org/officeDocument/2006/relationships/hyperlink" Target="http://pbs.twimg.com/profile_images/593155500180639746/W3oBC4Nf_normal.png" TargetMode="External" /><Relationship Id="rId81" Type="http://schemas.openxmlformats.org/officeDocument/2006/relationships/hyperlink" Target="http://pbs.twimg.com/profile_images/1086025795888283649/SOtvMLFN_normal.jpg" TargetMode="External" /><Relationship Id="rId82" Type="http://schemas.openxmlformats.org/officeDocument/2006/relationships/hyperlink" Target="http://pbs.twimg.com/profile_images/593155500180639746/W3oBC4Nf_normal.png" TargetMode="External" /><Relationship Id="rId83" Type="http://schemas.openxmlformats.org/officeDocument/2006/relationships/hyperlink" Target="https://pbs.twimg.com/media/Dm_hHi5WsAEwPzo.jpg" TargetMode="External" /><Relationship Id="rId84" Type="http://schemas.openxmlformats.org/officeDocument/2006/relationships/hyperlink" Target="http://pbs.twimg.com/profile_images/593155500180639746/W3oBC4Nf_normal.png" TargetMode="External" /><Relationship Id="rId85" Type="http://schemas.openxmlformats.org/officeDocument/2006/relationships/hyperlink" Target="https://pbs.twimg.com/media/DmySe33XsAEN0SL.jpg" TargetMode="External" /><Relationship Id="rId86" Type="http://schemas.openxmlformats.org/officeDocument/2006/relationships/hyperlink" Target="http://pbs.twimg.com/profile_images/593155500180639746/W3oBC4Nf_normal.png" TargetMode="External" /><Relationship Id="rId87" Type="http://schemas.openxmlformats.org/officeDocument/2006/relationships/hyperlink" Target="http://pbs.twimg.com/profile_images/593155500180639746/W3oBC4Nf_normal.png" TargetMode="External" /><Relationship Id="rId88" Type="http://schemas.openxmlformats.org/officeDocument/2006/relationships/hyperlink" Target="https://pbs.twimg.com/media/Dm9WEhWWwAAliHe.jpg" TargetMode="External" /><Relationship Id="rId89" Type="http://schemas.openxmlformats.org/officeDocument/2006/relationships/hyperlink" Target="http://pbs.twimg.com/profile_images/593155500180639746/W3oBC4Nf_normal.png" TargetMode="External" /><Relationship Id="rId90" Type="http://schemas.openxmlformats.org/officeDocument/2006/relationships/hyperlink" Target="https://pbs.twimg.com/media/DnBdgzSVAAA34KP.jpg" TargetMode="External" /><Relationship Id="rId91" Type="http://schemas.openxmlformats.org/officeDocument/2006/relationships/hyperlink" Target="http://pbs.twimg.com/profile_images/593155500180639746/W3oBC4Nf_normal.png" TargetMode="External" /><Relationship Id="rId92" Type="http://schemas.openxmlformats.org/officeDocument/2006/relationships/hyperlink" Target="http://pbs.twimg.com/profile_images/593155500180639746/W3oBC4Nf_normal.png" TargetMode="External" /><Relationship Id="rId93" Type="http://schemas.openxmlformats.org/officeDocument/2006/relationships/hyperlink" Target="https://pbs.twimg.com/media/Dm-vA4uWwAAUbtQ.jpg" TargetMode="External" /><Relationship Id="rId94" Type="http://schemas.openxmlformats.org/officeDocument/2006/relationships/hyperlink" Target="http://pbs.twimg.com/profile_images/593155500180639746/W3oBC4Nf_normal.png" TargetMode="External" /><Relationship Id="rId95" Type="http://schemas.openxmlformats.org/officeDocument/2006/relationships/hyperlink" Target="https://pbs.twimg.com/ext_tw_video_thumb/1040253067072077824/pu/img/K_Tz_BAYzWoyZcOU.jpg" TargetMode="External" /><Relationship Id="rId96" Type="http://schemas.openxmlformats.org/officeDocument/2006/relationships/hyperlink" Target="http://pbs.twimg.com/profile_images/593155500180639746/W3oBC4Nf_normal.png" TargetMode="External" /><Relationship Id="rId97" Type="http://schemas.openxmlformats.org/officeDocument/2006/relationships/hyperlink" Target="https://pbs.twimg.com/media/DnTgeYlWwAYrXn-.jpg" TargetMode="External" /><Relationship Id="rId98" Type="http://schemas.openxmlformats.org/officeDocument/2006/relationships/hyperlink" Target="https://pbs.twimg.com/media/Dm_PTSnXoAAZ2Kx.jpg" TargetMode="External" /><Relationship Id="rId99" Type="http://schemas.openxmlformats.org/officeDocument/2006/relationships/hyperlink" Target="https://pbs.twimg.com/media/Dm_Qv1vXgAEYp5t.jpg" TargetMode="External" /><Relationship Id="rId100" Type="http://schemas.openxmlformats.org/officeDocument/2006/relationships/hyperlink" Target="http://pbs.twimg.com/profile_images/593155500180639746/W3oBC4Nf_normal.png" TargetMode="External" /><Relationship Id="rId101" Type="http://schemas.openxmlformats.org/officeDocument/2006/relationships/hyperlink" Target="https://pbs.twimg.com/media/Dm2YaV3W4AIM_s-.jpg" TargetMode="External" /><Relationship Id="rId102" Type="http://schemas.openxmlformats.org/officeDocument/2006/relationships/hyperlink" Target="http://pbs.twimg.com/profile_images/1011252505064493056/8P-2AhX__normal.jpg" TargetMode="External" /><Relationship Id="rId103" Type="http://schemas.openxmlformats.org/officeDocument/2006/relationships/hyperlink" Target="http://pbs.twimg.com/profile_images/593155500180639746/W3oBC4Nf_normal.png" TargetMode="External" /><Relationship Id="rId104" Type="http://schemas.openxmlformats.org/officeDocument/2006/relationships/hyperlink" Target="http://pbs.twimg.com/profile_images/593155500180639746/W3oBC4Nf_normal.png" TargetMode="External" /><Relationship Id="rId105" Type="http://schemas.openxmlformats.org/officeDocument/2006/relationships/hyperlink" Target="https://pbs.twimg.com/ext_tw_video_thumb/1037285339927326721/pu/img/zivyaQv9JTPonUrk.jpg" TargetMode="External" /><Relationship Id="rId106" Type="http://schemas.openxmlformats.org/officeDocument/2006/relationships/hyperlink" Target="http://pbs.twimg.com/profile_images/593155500180639746/W3oBC4Nf_normal.png" TargetMode="External" /><Relationship Id="rId107" Type="http://schemas.openxmlformats.org/officeDocument/2006/relationships/hyperlink" Target="http://pbs.twimg.com/profile_images/593155500180639746/W3oBC4Nf_normal.png" TargetMode="External" /><Relationship Id="rId108" Type="http://schemas.openxmlformats.org/officeDocument/2006/relationships/hyperlink" Target="http://pbs.twimg.com/profile_images/593155500180639746/W3oBC4Nf_normal.png" TargetMode="External" /><Relationship Id="rId109" Type="http://schemas.openxmlformats.org/officeDocument/2006/relationships/hyperlink" Target="http://pbs.twimg.com/profile_images/522984348/Scoundrel_09-2_normal.jpg" TargetMode="External" /><Relationship Id="rId110" Type="http://schemas.openxmlformats.org/officeDocument/2006/relationships/hyperlink" Target="http://pbs.twimg.com/profile_images/842067018358624256/eHpTR1g8_normal.jpg" TargetMode="External" /><Relationship Id="rId111" Type="http://schemas.openxmlformats.org/officeDocument/2006/relationships/hyperlink" Target="https://pbs.twimg.com/media/D2_u9SCX0AAfS2z.jpg" TargetMode="External" /><Relationship Id="rId112" Type="http://schemas.openxmlformats.org/officeDocument/2006/relationships/hyperlink" Target="https://pbs.twimg.com/ext_tw_video_thumb/1037285339927326721/pu/img/zivyaQv9JTPonUrk.jpg" TargetMode="External" /><Relationship Id="rId113" Type="http://schemas.openxmlformats.org/officeDocument/2006/relationships/hyperlink" Target="https://pbs.twimg.com/media/DmVO1gHUUAANQY1.jpg" TargetMode="External" /><Relationship Id="rId114" Type="http://schemas.openxmlformats.org/officeDocument/2006/relationships/hyperlink" Target="https://pbs.twimg.com/media/DnFAuTiXgAAMjE2.jpg" TargetMode="External" /><Relationship Id="rId115" Type="http://schemas.openxmlformats.org/officeDocument/2006/relationships/hyperlink" Target="http://pbs.twimg.com/profile_images/1115709371340738570/v8KdPUJC_normal.jpg" TargetMode="External" /><Relationship Id="rId116" Type="http://schemas.openxmlformats.org/officeDocument/2006/relationships/hyperlink" Target="http://pbs.twimg.com/profile_images/3384826748/794c98b6b045fca3693aa02a03bcaa5e_normal.jpeg" TargetMode="External" /><Relationship Id="rId117" Type="http://schemas.openxmlformats.org/officeDocument/2006/relationships/hyperlink" Target="https://twitter.com/#!/openfuture_and/status/1036578316256468993" TargetMode="External" /><Relationship Id="rId118" Type="http://schemas.openxmlformats.org/officeDocument/2006/relationships/hyperlink" Target="https://twitter.com/#!/espanaglobal/status/1039449747499757569" TargetMode="External" /><Relationship Id="rId119" Type="http://schemas.openxmlformats.org/officeDocument/2006/relationships/hyperlink" Target="https://twitter.com/#!/wipro/status/1040727914315173894" TargetMode="External" /><Relationship Id="rId120" Type="http://schemas.openxmlformats.org/officeDocument/2006/relationships/hyperlink" Target="https://twitter.com/#!/iotagenda/status/1092501543843176449" TargetMode="External" /><Relationship Id="rId121" Type="http://schemas.openxmlformats.org/officeDocument/2006/relationships/hyperlink" Target="https://twitter.com/#!/yourtechcompany/status/1092501707991515139" TargetMode="External" /><Relationship Id="rId122" Type="http://schemas.openxmlformats.org/officeDocument/2006/relationships/hyperlink" Target="https://twitter.com/#!/bobby_gratz/status/1096942444778790914" TargetMode="External" /><Relationship Id="rId123" Type="http://schemas.openxmlformats.org/officeDocument/2006/relationships/hyperlink" Target="https://twitter.com/#!/zoginstor/status/1096915353345519616" TargetMode="External" /><Relationship Id="rId124" Type="http://schemas.openxmlformats.org/officeDocument/2006/relationships/hyperlink" Target="https://twitter.com/#!/zoginstor/status/1096937979333959680" TargetMode="External" /><Relationship Id="rId125" Type="http://schemas.openxmlformats.org/officeDocument/2006/relationships/hyperlink" Target="https://twitter.com/#!/wohlforddr/status/1097143989793366017" TargetMode="External" /><Relationship Id="rId126" Type="http://schemas.openxmlformats.org/officeDocument/2006/relationships/hyperlink" Target="https://twitter.com/#!/andrestrauss1/status/1100327241471479808" TargetMode="External" /><Relationship Id="rId127" Type="http://schemas.openxmlformats.org/officeDocument/2006/relationships/hyperlink" Target="https://twitter.com/#!/juanram79897900/status/1100462105277419521" TargetMode="External" /><Relationship Id="rId128" Type="http://schemas.openxmlformats.org/officeDocument/2006/relationships/hyperlink" Target="https://twitter.com/#!/mrluisramos/status/1100511312331845635" TargetMode="External" /><Relationship Id="rId129" Type="http://schemas.openxmlformats.org/officeDocument/2006/relationships/hyperlink" Target="https://twitter.com/#!/netpronline/status/1100441113016631296" TargetMode="External" /><Relationship Id="rId130" Type="http://schemas.openxmlformats.org/officeDocument/2006/relationships/hyperlink" Target="https://twitter.com/#!/codecom3/status/1100524840572932097" TargetMode="External" /><Relationship Id="rId131" Type="http://schemas.openxmlformats.org/officeDocument/2006/relationships/hyperlink" Target="https://twitter.com/#!/notiseis360pr/status/1100501039755730944" TargetMode="External" /><Relationship Id="rId132" Type="http://schemas.openxmlformats.org/officeDocument/2006/relationships/hyperlink" Target="https://twitter.com/#!/ortizjohanna75/status/1100553131379826688" TargetMode="External" /><Relationship Id="rId133" Type="http://schemas.openxmlformats.org/officeDocument/2006/relationships/hyperlink" Target="https://twitter.com/#!/iot_nxt/status/1100281833638514688" TargetMode="External" /><Relationship Id="rId134" Type="http://schemas.openxmlformats.org/officeDocument/2006/relationships/hyperlink" Target="https://twitter.com/#!/dwv13/status/1100793694511394821" TargetMode="External" /><Relationship Id="rId135" Type="http://schemas.openxmlformats.org/officeDocument/2006/relationships/hyperlink" Target="https://twitter.com/#!/treda10/status/1099245664922423297" TargetMode="External" /><Relationship Id="rId136" Type="http://schemas.openxmlformats.org/officeDocument/2006/relationships/hyperlink" Target="https://twitter.com/#!/treda10/status/1100993398151020544" TargetMode="External" /><Relationship Id="rId137" Type="http://schemas.openxmlformats.org/officeDocument/2006/relationships/hyperlink" Target="https://twitter.com/#!/deepstratwealth/status/1103039973492703232" TargetMode="External" /><Relationship Id="rId138" Type="http://schemas.openxmlformats.org/officeDocument/2006/relationships/hyperlink" Target="https://twitter.com/#!/yorklink/status/1103039423107735553" TargetMode="External" /><Relationship Id="rId139" Type="http://schemas.openxmlformats.org/officeDocument/2006/relationships/hyperlink" Target="https://twitter.com/#!/yspaceyu/status/1103046342685982728" TargetMode="External" /><Relationship Id="rId140" Type="http://schemas.openxmlformats.org/officeDocument/2006/relationships/hyperlink" Target="https://twitter.com/#!/eekfarms/status/1103063370725437440" TargetMode="External" /><Relationship Id="rId141" Type="http://schemas.openxmlformats.org/officeDocument/2006/relationships/hyperlink" Target="https://twitter.com/#!/thetinastream/status/1103301923028041728" TargetMode="External" /><Relationship Id="rId142" Type="http://schemas.openxmlformats.org/officeDocument/2006/relationships/hyperlink" Target="https://twitter.com/#!/marcusbwebster/status/1103338096370757632" TargetMode="External" /><Relationship Id="rId143" Type="http://schemas.openxmlformats.org/officeDocument/2006/relationships/hyperlink" Target="https://twitter.com/#!/americasdc/status/1106536161072295936" TargetMode="External" /><Relationship Id="rId144" Type="http://schemas.openxmlformats.org/officeDocument/2006/relationships/hyperlink" Target="https://twitter.com/#!/rcrwirelessnews/status/1037089332182573056" TargetMode="External" /><Relationship Id="rId145" Type="http://schemas.openxmlformats.org/officeDocument/2006/relationships/hyperlink" Target="https://twitter.com/#!/americasdc/status/1106536195574648834" TargetMode="External" /><Relationship Id="rId146" Type="http://schemas.openxmlformats.org/officeDocument/2006/relationships/hyperlink" Target="https://twitter.com/#!/verizonnews/status/1038062666588336128" TargetMode="External" /><Relationship Id="rId147" Type="http://schemas.openxmlformats.org/officeDocument/2006/relationships/hyperlink" Target="https://twitter.com/#!/americasdc/status/1106536911001346048" TargetMode="External" /><Relationship Id="rId148" Type="http://schemas.openxmlformats.org/officeDocument/2006/relationships/hyperlink" Target="https://twitter.com/#!/ladotofficial/status/1040293405916487681" TargetMode="External" /><Relationship Id="rId149" Type="http://schemas.openxmlformats.org/officeDocument/2006/relationships/hyperlink" Target="https://twitter.com/#!/americasdc/status/1106538458661773325" TargetMode="External" /><Relationship Id="rId150" Type="http://schemas.openxmlformats.org/officeDocument/2006/relationships/hyperlink" Target="https://twitter.com/#!/kespry/status/1040297560471207937" TargetMode="External" /><Relationship Id="rId151" Type="http://schemas.openxmlformats.org/officeDocument/2006/relationships/hyperlink" Target="https://twitter.com/#!/americasdc/status/1106539035248463872" TargetMode="External" /><Relationship Id="rId152" Type="http://schemas.openxmlformats.org/officeDocument/2006/relationships/hyperlink" Target="https://twitter.com/#!/matsgranryd/status/1039366732127854592" TargetMode="External" /><Relationship Id="rId153" Type="http://schemas.openxmlformats.org/officeDocument/2006/relationships/hyperlink" Target="https://twitter.com/#!/americasdc/status/1106539072170979328" TargetMode="External" /><Relationship Id="rId154" Type="http://schemas.openxmlformats.org/officeDocument/2006/relationships/hyperlink" Target="https://twitter.com/#!/americasdc/status/1106539125648302080" TargetMode="External" /><Relationship Id="rId155" Type="http://schemas.openxmlformats.org/officeDocument/2006/relationships/hyperlink" Target="https://twitter.com/#!/catalonia_ti/status/1040144726312267777" TargetMode="External" /><Relationship Id="rId156" Type="http://schemas.openxmlformats.org/officeDocument/2006/relationships/hyperlink" Target="https://twitter.com/#!/americasdc/status/1106539189380763649" TargetMode="External" /><Relationship Id="rId157" Type="http://schemas.openxmlformats.org/officeDocument/2006/relationships/hyperlink" Target="https://twitter.com/#!/nevilleray/status/1040434413392162817" TargetMode="External" /><Relationship Id="rId158" Type="http://schemas.openxmlformats.org/officeDocument/2006/relationships/hyperlink" Target="https://twitter.com/#!/americasdc/status/1106539444600033281" TargetMode="External" /><Relationship Id="rId159" Type="http://schemas.openxmlformats.org/officeDocument/2006/relationships/hyperlink" Target="https://twitter.com/#!/americasdc/status/1106540694527721480" TargetMode="External" /><Relationship Id="rId160" Type="http://schemas.openxmlformats.org/officeDocument/2006/relationships/hyperlink" Target="https://twitter.com/#!/nokianetworks/status/1040242471513595904" TargetMode="External" /><Relationship Id="rId161" Type="http://schemas.openxmlformats.org/officeDocument/2006/relationships/hyperlink" Target="https://twitter.com/#!/americasdc/status/1106541226961092609" TargetMode="External" /><Relationship Id="rId162" Type="http://schemas.openxmlformats.org/officeDocument/2006/relationships/hyperlink" Target="https://twitter.com/#!/nokianetworks/status/1040253899335184384" TargetMode="External" /><Relationship Id="rId163" Type="http://schemas.openxmlformats.org/officeDocument/2006/relationships/hyperlink" Target="https://twitter.com/#!/americasdc/status/1106541247085334528" TargetMode="External" /><Relationship Id="rId164" Type="http://schemas.openxmlformats.org/officeDocument/2006/relationships/hyperlink" Target="https://twitter.com/#!/gsma/status/1041704240765394944" TargetMode="External" /><Relationship Id="rId165" Type="http://schemas.openxmlformats.org/officeDocument/2006/relationships/hyperlink" Target="https://twitter.com/#!/nokia/status/1040277970949160960" TargetMode="External" /><Relationship Id="rId166" Type="http://schemas.openxmlformats.org/officeDocument/2006/relationships/hyperlink" Target="https://twitter.com/#!/nokia/status/1040279561127292933" TargetMode="External" /><Relationship Id="rId167" Type="http://schemas.openxmlformats.org/officeDocument/2006/relationships/hyperlink" Target="https://twitter.com/#!/americasdc/status/1106542571109658630" TargetMode="External" /><Relationship Id="rId168" Type="http://schemas.openxmlformats.org/officeDocument/2006/relationships/hyperlink" Target="https://twitter.com/#!/darpa/status/1039654669419798528" TargetMode="External" /><Relationship Id="rId169" Type="http://schemas.openxmlformats.org/officeDocument/2006/relationships/hyperlink" Target="https://twitter.com/#!/darpa/status/1075108883088228352" TargetMode="External" /><Relationship Id="rId170" Type="http://schemas.openxmlformats.org/officeDocument/2006/relationships/hyperlink" Target="https://twitter.com/#!/americasdc/status/1106537420491771904" TargetMode="External" /><Relationship Id="rId171" Type="http://schemas.openxmlformats.org/officeDocument/2006/relationships/hyperlink" Target="https://twitter.com/#!/americasdc/status/1106543632415363072" TargetMode="External" /><Relationship Id="rId172" Type="http://schemas.openxmlformats.org/officeDocument/2006/relationships/hyperlink" Target="https://twitter.com/#!/americasdc/status/1106536401611431938" TargetMode="External" /><Relationship Id="rId173" Type="http://schemas.openxmlformats.org/officeDocument/2006/relationships/hyperlink" Target="https://twitter.com/#!/americasdc/status/1106536444347195393" TargetMode="External" /><Relationship Id="rId174" Type="http://schemas.openxmlformats.org/officeDocument/2006/relationships/hyperlink" Target="https://twitter.com/#!/americasdc/status/1106541327074893824" TargetMode="External" /><Relationship Id="rId175" Type="http://schemas.openxmlformats.org/officeDocument/2006/relationships/hyperlink" Target="https://twitter.com/#!/americasdc/status/1106541363015884800" TargetMode="External" /><Relationship Id="rId176" Type="http://schemas.openxmlformats.org/officeDocument/2006/relationships/hyperlink" Target="https://twitter.com/#!/scoundrel666/status/1109712345360670720" TargetMode="External" /><Relationship Id="rId177" Type="http://schemas.openxmlformats.org/officeDocument/2006/relationships/hyperlink" Target="https://twitter.com/#!/techrepublic/status/1109637313817120769" TargetMode="External" /><Relationship Id="rId178" Type="http://schemas.openxmlformats.org/officeDocument/2006/relationships/hyperlink" Target="https://twitter.com/#!/techrepublic/status/1112370370613596160" TargetMode="External" /><Relationship Id="rId179" Type="http://schemas.openxmlformats.org/officeDocument/2006/relationships/hyperlink" Target="https://twitter.com/#!/nokia/status/1037286709505998849" TargetMode="External" /><Relationship Id="rId180" Type="http://schemas.openxmlformats.org/officeDocument/2006/relationships/hyperlink" Target="https://twitter.com/#!/nokia/status/1037321972332539905" TargetMode="External" /><Relationship Id="rId181" Type="http://schemas.openxmlformats.org/officeDocument/2006/relationships/hyperlink" Target="https://twitter.com/#!/nokia/status/1040684155271438337" TargetMode="External" /><Relationship Id="rId182" Type="http://schemas.openxmlformats.org/officeDocument/2006/relationships/hyperlink" Target="https://twitter.com/#!/urwosc/status/1112541293446684673" TargetMode="External" /><Relationship Id="rId183" Type="http://schemas.openxmlformats.org/officeDocument/2006/relationships/hyperlink" Target="https://twitter.com/#!/rss_feed_reader/status/1120815149814886407" TargetMode="External" /><Relationship Id="rId184" Type="http://schemas.openxmlformats.org/officeDocument/2006/relationships/hyperlink" Target="https://api.twitter.com/1.1/geo/id/3b77caf94bfc81fe.json" TargetMode="External" /><Relationship Id="rId185" Type="http://schemas.openxmlformats.org/officeDocument/2006/relationships/comments" Target="../comments12.xml" /><Relationship Id="rId186" Type="http://schemas.openxmlformats.org/officeDocument/2006/relationships/vmlDrawing" Target="../drawings/vmlDrawing6.vml" /><Relationship Id="rId187" Type="http://schemas.openxmlformats.org/officeDocument/2006/relationships/table" Target="../tables/table22.xml" /><Relationship Id="rId18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H4wcbCARJ" TargetMode="External" /><Relationship Id="rId2" Type="http://schemas.openxmlformats.org/officeDocument/2006/relationships/hyperlink" Target="http://t.co/R9mrGBDtcM" TargetMode="External" /><Relationship Id="rId3" Type="http://schemas.openxmlformats.org/officeDocument/2006/relationships/hyperlink" Target="http://t.co/7C8IEuWoG6" TargetMode="External" /><Relationship Id="rId4" Type="http://schemas.openxmlformats.org/officeDocument/2006/relationships/hyperlink" Target="https://t.co/Xk1JKmwjRR" TargetMode="External" /><Relationship Id="rId5" Type="http://schemas.openxmlformats.org/officeDocument/2006/relationships/hyperlink" Target="http://www.juntadeandalucia.es/organismos/empleoempresaycomercio.html" TargetMode="External" /><Relationship Id="rId6" Type="http://schemas.openxmlformats.org/officeDocument/2006/relationships/hyperlink" Target="https://espanaglobal.gob.es/" TargetMode="External" /><Relationship Id="rId7" Type="http://schemas.openxmlformats.org/officeDocument/2006/relationships/hyperlink" Target="http://www.red.es/" TargetMode="External" /><Relationship Id="rId8" Type="http://schemas.openxmlformats.org/officeDocument/2006/relationships/hyperlink" Target="http://t.co/T44JuF07cA" TargetMode="External" /><Relationship Id="rId9" Type="http://schemas.openxmlformats.org/officeDocument/2006/relationships/hyperlink" Target="https://internetofthingsagenda.techtarget.com/" TargetMode="External" /><Relationship Id="rId10" Type="http://schemas.openxmlformats.org/officeDocument/2006/relationships/hyperlink" Target="https://t.co/rSwmKhhjrr" TargetMode="External" /><Relationship Id="rId11" Type="http://schemas.openxmlformats.org/officeDocument/2006/relationships/hyperlink" Target="https://t.co/OJ05gKuf4r" TargetMode="External" /><Relationship Id="rId12" Type="http://schemas.openxmlformats.org/officeDocument/2006/relationships/hyperlink" Target="http://www.ibm.com/" TargetMode="External" /><Relationship Id="rId13" Type="http://schemas.openxmlformats.org/officeDocument/2006/relationships/hyperlink" Target="https://t.co/RXvs3XfVCM" TargetMode="External" /><Relationship Id="rId14" Type="http://schemas.openxmlformats.org/officeDocument/2006/relationships/hyperlink" Target="http://www.iotnxt.com/" TargetMode="External" /><Relationship Id="rId15" Type="http://schemas.openxmlformats.org/officeDocument/2006/relationships/hyperlink" Target="https://t.co/Uafvqs7zGm" TargetMode="External" /><Relationship Id="rId16" Type="http://schemas.openxmlformats.org/officeDocument/2006/relationships/hyperlink" Target="https://t.co/z5I8GU5RN9" TargetMode="External" /><Relationship Id="rId17" Type="http://schemas.openxmlformats.org/officeDocument/2006/relationships/hyperlink" Target="http://hoyconstruimos.blogspot.com/" TargetMode="External" /><Relationship Id="rId18" Type="http://schemas.openxmlformats.org/officeDocument/2006/relationships/hyperlink" Target="https://t.co/Gn0b29IHxO" TargetMode="External" /><Relationship Id="rId19" Type="http://schemas.openxmlformats.org/officeDocument/2006/relationships/hyperlink" Target="https://t.co/HtLsxYP2rR" TargetMode="External" /><Relationship Id="rId20" Type="http://schemas.openxmlformats.org/officeDocument/2006/relationships/hyperlink" Target="http://www.dwv.fr/" TargetMode="External" /><Relationship Id="rId21" Type="http://schemas.openxmlformats.org/officeDocument/2006/relationships/hyperlink" Target="http://wsj.com/" TargetMode="External" /><Relationship Id="rId22" Type="http://schemas.openxmlformats.org/officeDocument/2006/relationships/hyperlink" Target="https://t.co/zhhhC7q7nb" TargetMode="External" /><Relationship Id="rId23" Type="http://schemas.openxmlformats.org/officeDocument/2006/relationships/hyperlink" Target="http://news.websummit.com/twitter" TargetMode="External" /><Relationship Id="rId24" Type="http://schemas.openxmlformats.org/officeDocument/2006/relationships/hyperlink" Target="https://t.co/v1UuzvnFfq" TargetMode="External" /><Relationship Id="rId25" Type="http://schemas.openxmlformats.org/officeDocument/2006/relationships/hyperlink" Target="https://t.co/4PriZxRfEx" TargetMode="External" /><Relationship Id="rId26" Type="http://schemas.openxmlformats.org/officeDocument/2006/relationships/hyperlink" Target="https://t.co/cWIj1Wkstq" TargetMode="External" /><Relationship Id="rId27" Type="http://schemas.openxmlformats.org/officeDocument/2006/relationships/hyperlink" Target="http://www.websterandwebster.com/" TargetMode="External" /><Relationship Id="rId28" Type="http://schemas.openxmlformats.org/officeDocument/2006/relationships/hyperlink" Target="http://embedded-computing.com/" TargetMode="External" /><Relationship Id="rId29" Type="http://schemas.openxmlformats.org/officeDocument/2006/relationships/hyperlink" Target="https://t.co/8OcGYmqqID" TargetMode="External" /><Relationship Id="rId30" Type="http://schemas.openxmlformats.org/officeDocument/2006/relationships/hyperlink" Target="http://www.americasdc.com/" TargetMode="External" /><Relationship Id="rId31" Type="http://schemas.openxmlformats.org/officeDocument/2006/relationships/hyperlink" Target="http://t.co/I92wYwUaMw" TargetMode="External" /><Relationship Id="rId32" Type="http://schemas.openxmlformats.org/officeDocument/2006/relationships/hyperlink" Target="https://t.co/8dAp64xkAF" TargetMode="External" /><Relationship Id="rId33" Type="http://schemas.openxmlformats.org/officeDocument/2006/relationships/hyperlink" Target="https://t.co/dMAGOq3J6R" TargetMode="External" /><Relationship Id="rId34" Type="http://schemas.openxmlformats.org/officeDocument/2006/relationships/hyperlink" Target="http://www.gsma.com/" TargetMode="External" /><Relationship Id="rId35" Type="http://schemas.openxmlformats.org/officeDocument/2006/relationships/hyperlink" Target="http://www.kespry.com/" TargetMode="External" /><Relationship Id="rId36" Type="http://schemas.openxmlformats.org/officeDocument/2006/relationships/hyperlink" Target="https://t.co/BjIL0IqrfL" TargetMode="External" /><Relationship Id="rId37" Type="http://schemas.openxmlformats.org/officeDocument/2006/relationships/hyperlink" Target="http://mobileworldcapital.com/" TargetMode="External" /><Relationship Id="rId38" Type="http://schemas.openxmlformats.org/officeDocument/2006/relationships/hyperlink" Target="https://t.co/khwsxOWwXU" TargetMode="External" /><Relationship Id="rId39" Type="http://schemas.openxmlformats.org/officeDocument/2006/relationships/hyperlink" Target="http://networks.nokia.com/" TargetMode="External" /><Relationship Id="rId40" Type="http://schemas.openxmlformats.org/officeDocument/2006/relationships/hyperlink" Target="http://www.ngpcap.com/" TargetMode="External" /><Relationship Id="rId41" Type="http://schemas.openxmlformats.org/officeDocument/2006/relationships/hyperlink" Target="https://t.co/F6AZVbaOPP" TargetMode="External" /><Relationship Id="rId42" Type="http://schemas.openxmlformats.org/officeDocument/2006/relationships/hyperlink" Target="https://t.co/FEpPtECyRO" TargetMode="External" /><Relationship Id="rId43" Type="http://schemas.openxmlformats.org/officeDocument/2006/relationships/hyperlink" Target="http://www.darpa.mil/" TargetMode="External" /><Relationship Id="rId44" Type="http://schemas.openxmlformats.org/officeDocument/2006/relationships/hyperlink" Target="http://www.techrepublic.com/" TargetMode="External" /><Relationship Id="rId45" Type="http://schemas.openxmlformats.org/officeDocument/2006/relationships/hyperlink" Target="https://pbs.twimg.com/profile_banners/2557021796/1553586659" TargetMode="External" /><Relationship Id="rId46" Type="http://schemas.openxmlformats.org/officeDocument/2006/relationships/hyperlink" Target="https://pbs.twimg.com/profile_banners/436066426/1510307417" TargetMode="External" /><Relationship Id="rId47" Type="http://schemas.openxmlformats.org/officeDocument/2006/relationships/hyperlink" Target="https://pbs.twimg.com/profile_banners/61744008/1552640535" TargetMode="External" /><Relationship Id="rId48" Type="http://schemas.openxmlformats.org/officeDocument/2006/relationships/hyperlink" Target="https://pbs.twimg.com/profile_banners/185668520/1441971071" TargetMode="External" /><Relationship Id="rId49" Type="http://schemas.openxmlformats.org/officeDocument/2006/relationships/hyperlink" Target="https://pbs.twimg.com/profile_banners/1374081012/1542622426" TargetMode="External" /><Relationship Id="rId50" Type="http://schemas.openxmlformats.org/officeDocument/2006/relationships/hyperlink" Target="https://pbs.twimg.com/profile_banners/12632702/1529055320" TargetMode="External" /><Relationship Id="rId51" Type="http://schemas.openxmlformats.org/officeDocument/2006/relationships/hyperlink" Target="https://pbs.twimg.com/profile_banners/14390109/1553252513" TargetMode="External" /><Relationship Id="rId52" Type="http://schemas.openxmlformats.org/officeDocument/2006/relationships/hyperlink" Target="https://pbs.twimg.com/profile_banners/750376904255995904/1506410889" TargetMode="External" /><Relationship Id="rId53" Type="http://schemas.openxmlformats.org/officeDocument/2006/relationships/hyperlink" Target="https://pbs.twimg.com/profile_banners/45195808/1459098521" TargetMode="External" /><Relationship Id="rId54" Type="http://schemas.openxmlformats.org/officeDocument/2006/relationships/hyperlink" Target="https://pbs.twimg.com/profile_banners/4106341055/1475007891" TargetMode="External" /><Relationship Id="rId55" Type="http://schemas.openxmlformats.org/officeDocument/2006/relationships/hyperlink" Target="https://pbs.twimg.com/profile_banners/1020281469246296064/1532089174" TargetMode="External" /><Relationship Id="rId56" Type="http://schemas.openxmlformats.org/officeDocument/2006/relationships/hyperlink" Target="https://pbs.twimg.com/profile_banners/3017726534/1502738150" TargetMode="External" /><Relationship Id="rId57" Type="http://schemas.openxmlformats.org/officeDocument/2006/relationships/hyperlink" Target="https://pbs.twimg.com/profile_banners/29998130/1525300619" TargetMode="External" /><Relationship Id="rId58" Type="http://schemas.openxmlformats.org/officeDocument/2006/relationships/hyperlink" Target="https://pbs.twimg.com/profile_banners/768558289009258496/1532442047" TargetMode="External" /><Relationship Id="rId59" Type="http://schemas.openxmlformats.org/officeDocument/2006/relationships/hyperlink" Target="https://pbs.twimg.com/profile_banners/4705935502/1555337419" TargetMode="External" /><Relationship Id="rId60" Type="http://schemas.openxmlformats.org/officeDocument/2006/relationships/hyperlink" Target="https://pbs.twimg.com/profile_banners/575658149/1529478346" TargetMode="External" /><Relationship Id="rId61" Type="http://schemas.openxmlformats.org/officeDocument/2006/relationships/hyperlink" Target="https://pbs.twimg.com/profile_banners/1732115048/1523977212" TargetMode="External" /><Relationship Id="rId62" Type="http://schemas.openxmlformats.org/officeDocument/2006/relationships/hyperlink" Target="https://pbs.twimg.com/profile_banners/1143625134/1538240845" TargetMode="External" /><Relationship Id="rId63" Type="http://schemas.openxmlformats.org/officeDocument/2006/relationships/hyperlink" Target="https://pbs.twimg.com/profile_banners/121149313/1539269165" TargetMode="External" /><Relationship Id="rId64" Type="http://schemas.openxmlformats.org/officeDocument/2006/relationships/hyperlink" Target="https://pbs.twimg.com/profile_banners/17710944/1503581753" TargetMode="External" /><Relationship Id="rId65" Type="http://schemas.openxmlformats.org/officeDocument/2006/relationships/hyperlink" Target="https://pbs.twimg.com/profile_banners/3108351/1533138007" TargetMode="External" /><Relationship Id="rId66" Type="http://schemas.openxmlformats.org/officeDocument/2006/relationships/hyperlink" Target="https://pbs.twimg.com/profile_banners/1076142996754702336/1545408394" TargetMode="External" /><Relationship Id="rId67" Type="http://schemas.openxmlformats.org/officeDocument/2006/relationships/hyperlink" Target="https://pbs.twimg.com/profile_banners/74991835/1545133272" TargetMode="External" /><Relationship Id="rId68" Type="http://schemas.openxmlformats.org/officeDocument/2006/relationships/hyperlink" Target="https://pbs.twimg.com/profile_banners/10668202/1547250580" TargetMode="External" /><Relationship Id="rId69" Type="http://schemas.openxmlformats.org/officeDocument/2006/relationships/hyperlink" Target="https://pbs.twimg.com/profile_banners/602047014/1537386135" TargetMode="External" /><Relationship Id="rId70" Type="http://schemas.openxmlformats.org/officeDocument/2006/relationships/hyperlink" Target="https://pbs.twimg.com/profile_banners/883481821182177281/1524678541" TargetMode="External" /><Relationship Id="rId71" Type="http://schemas.openxmlformats.org/officeDocument/2006/relationships/hyperlink" Target="https://pbs.twimg.com/profile_banners/22485207/1552330555" TargetMode="External" /><Relationship Id="rId72" Type="http://schemas.openxmlformats.org/officeDocument/2006/relationships/hyperlink" Target="https://pbs.twimg.com/profile_banners/30987678/1426105010" TargetMode="External" /><Relationship Id="rId73" Type="http://schemas.openxmlformats.org/officeDocument/2006/relationships/hyperlink" Target="https://pbs.twimg.com/profile_banners/27875662/1520888878" TargetMode="External" /><Relationship Id="rId74" Type="http://schemas.openxmlformats.org/officeDocument/2006/relationships/hyperlink" Target="https://pbs.twimg.com/profile_banners/3576233716/1534848269" TargetMode="External" /><Relationship Id="rId75" Type="http://schemas.openxmlformats.org/officeDocument/2006/relationships/hyperlink" Target="https://pbs.twimg.com/profile_banners/1692153601/1413093799" TargetMode="External" /><Relationship Id="rId76" Type="http://schemas.openxmlformats.org/officeDocument/2006/relationships/hyperlink" Target="https://pbs.twimg.com/profile_banners/40892552/1468011206" TargetMode="External" /><Relationship Id="rId77" Type="http://schemas.openxmlformats.org/officeDocument/2006/relationships/hyperlink" Target="https://pbs.twimg.com/profile_banners/74161330/1534971274" TargetMode="External" /><Relationship Id="rId78" Type="http://schemas.openxmlformats.org/officeDocument/2006/relationships/hyperlink" Target="https://pbs.twimg.com/profile_banners/61261275/1547763726" TargetMode="External" /><Relationship Id="rId79" Type="http://schemas.openxmlformats.org/officeDocument/2006/relationships/hyperlink" Target="https://pbs.twimg.com/profile_banners/381618637/1513768442" TargetMode="External" /><Relationship Id="rId80" Type="http://schemas.openxmlformats.org/officeDocument/2006/relationships/hyperlink" Target="https://pbs.twimg.com/profile_banners/2871919482/1485329997" TargetMode="External" /><Relationship Id="rId81" Type="http://schemas.openxmlformats.org/officeDocument/2006/relationships/hyperlink" Target="https://pbs.twimg.com/profile_banners/469506355/1507262937" TargetMode="External" /><Relationship Id="rId82" Type="http://schemas.openxmlformats.org/officeDocument/2006/relationships/hyperlink" Target="https://pbs.twimg.com/profile_banners/4120332556/1521466615" TargetMode="External" /><Relationship Id="rId83" Type="http://schemas.openxmlformats.org/officeDocument/2006/relationships/hyperlink" Target="https://pbs.twimg.com/profile_banners/504299333/1553611949" TargetMode="External" /><Relationship Id="rId84" Type="http://schemas.openxmlformats.org/officeDocument/2006/relationships/hyperlink" Target="https://pbs.twimg.com/profile_banners/394058597/1462446443" TargetMode="External" /><Relationship Id="rId85" Type="http://schemas.openxmlformats.org/officeDocument/2006/relationships/hyperlink" Target="https://pbs.twimg.com/profile_banners/2389775310/1491250535" TargetMode="External" /><Relationship Id="rId86" Type="http://schemas.openxmlformats.org/officeDocument/2006/relationships/hyperlink" Target="https://pbs.twimg.com/profile_banners/17777149/1548274804" TargetMode="External" /><Relationship Id="rId87" Type="http://schemas.openxmlformats.org/officeDocument/2006/relationships/hyperlink" Target="https://pbs.twimg.com/profile_banners/1625512980/1542803343" TargetMode="External" /><Relationship Id="rId88" Type="http://schemas.openxmlformats.org/officeDocument/2006/relationships/hyperlink" Target="https://pbs.twimg.com/profile_banners/489280555/1485505535" TargetMode="External" /><Relationship Id="rId89" Type="http://schemas.openxmlformats.org/officeDocument/2006/relationships/hyperlink" Target="https://pbs.twimg.com/profile_banners/24727891/1552034212" TargetMode="External" /><Relationship Id="rId90" Type="http://schemas.openxmlformats.org/officeDocument/2006/relationships/hyperlink" Target="https://pbs.twimg.com/profile_banners/54645160/1537302456" TargetMode="External" /><Relationship Id="rId91" Type="http://schemas.openxmlformats.org/officeDocument/2006/relationships/hyperlink" Target="https://pbs.twimg.com/profile_banners/6486602/1467295881" TargetMode="External" /><Relationship Id="rId92" Type="http://schemas.openxmlformats.org/officeDocument/2006/relationships/hyperlink" Target="https://pbs.twimg.com/profile_banners/727924638764945408/1554840080"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0.twimg.com/profile_background_images/659237912/zadc4wrr5v7hi5w9j4wm.jpe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3/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6/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2/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5/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4/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8/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2/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pbs.twimg.com/profile_images/481079009560653824/LAJUx2Ya_normal.jpeg" TargetMode="External" /><Relationship Id="rId145" Type="http://schemas.openxmlformats.org/officeDocument/2006/relationships/hyperlink" Target="http://pbs.twimg.com/profile_images/1691440093/logoimdeec_normal.gif" TargetMode="External" /><Relationship Id="rId146" Type="http://schemas.openxmlformats.org/officeDocument/2006/relationships/hyperlink" Target="http://pbs.twimg.com/profile_images/2507739326/eeh25r0ueqf0gaqvd6d9_normal.jpeg" TargetMode="External" /><Relationship Id="rId147" Type="http://schemas.openxmlformats.org/officeDocument/2006/relationships/hyperlink" Target="http://pbs.twimg.com/profile_images/1105026088890179584/BlAD36jH_normal.png" TargetMode="External" /><Relationship Id="rId148" Type="http://schemas.openxmlformats.org/officeDocument/2006/relationships/hyperlink" Target="http://pbs.twimg.com/profile_images/946143337328861190/VqmNVAAK_normal.jpg" TargetMode="External" /><Relationship Id="rId149" Type="http://schemas.openxmlformats.org/officeDocument/2006/relationships/hyperlink" Target="http://pbs.twimg.com/profile_images/1079873159107629056/ujtd-7RL_normal.jpg" TargetMode="External" /><Relationship Id="rId150" Type="http://schemas.openxmlformats.org/officeDocument/2006/relationships/hyperlink" Target="http://pbs.twimg.com/profile_images/965585320963198981/xK1HsF02_normal.jpg" TargetMode="External" /><Relationship Id="rId151" Type="http://schemas.openxmlformats.org/officeDocument/2006/relationships/hyperlink" Target="http://pbs.twimg.com/profile_images/859398122866442240/kj0gDBaH_normal.jpg" TargetMode="External" /><Relationship Id="rId152" Type="http://schemas.openxmlformats.org/officeDocument/2006/relationships/hyperlink" Target="http://pbs.twimg.com/profile_images/912580163661045761/29_zR35T_normal.jpg" TargetMode="External" /><Relationship Id="rId153" Type="http://schemas.openxmlformats.org/officeDocument/2006/relationships/hyperlink" Target="http://pbs.twimg.com/profile_images/1104058652024016897/R8JImRfy_normal.png" TargetMode="External" /><Relationship Id="rId154" Type="http://schemas.openxmlformats.org/officeDocument/2006/relationships/hyperlink" Target="http://pbs.twimg.com/profile_images/676876225663492096/HgBolQ9p_normal.png" TargetMode="External" /><Relationship Id="rId155" Type="http://schemas.openxmlformats.org/officeDocument/2006/relationships/hyperlink" Target="http://pbs.twimg.com/profile_images/1020281627275157505/NzLxTVJ5_normal.jpg" TargetMode="External" /><Relationship Id="rId156" Type="http://schemas.openxmlformats.org/officeDocument/2006/relationships/hyperlink" Target="http://pbs.twimg.com/profile_images/565965058673360896/ZezKMnDJ_normal.jpeg" TargetMode="External" /><Relationship Id="rId157" Type="http://schemas.openxmlformats.org/officeDocument/2006/relationships/hyperlink" Target="http://pbs.twimg.com/profile_images/1066129888816488451/upQ61_TN_normal.jpg" TargetMode="External" /><Relationship Id="rId158" Type="http://schemas.openxmlformats.org/officeDocument/2006/relationships/hyperlink" Target="http://pbs.twimg.com/profile_images/768561409806393344/xVevR4iu_normal.jpg" TargetMode="External" /><Relationship Id="rId159" Type="http://schemas.openxmlformats.org/officeDocument/2006/relationships/hyperlink" Target="http://pbs.twimg.com/profile_images/1038510309001048064/U_45fPnr_normal.jpg" TargetMode="External" /><Relationship Id="rId160" Type="http://schemas.openxmlformats.org/officeDocument/2006/relationships/hyperlink" Target="http://pbs.twimg.com/profile_images/1106136186958082053/IL3SsoKm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724041403735638017/qa4EDYBw_normal.jpg" TargetMode="External" /><Relationship Id="rId163" Type="http://schemas.openxmlformats.org/officeDocument/2006/relationships/hyperlink" Target="http://pbs.twimg.com/profile_images/679981967165755394/4UB5M4Eu_normal.jpg" TargetMode="External" /><Relationship Id="rId164" Type="http://schemas.openxmlformats.org/officeDocument/2006/relationships/hyperlink" Target="http://pbs.twimg.com/profile_images/1065963217380245505/kaVax2-Y_normal.jpg" TargetMode="External" /><Relationship Id="rId165" Type="http://schemas.openxmlformats.org/officeDocument/2006/relationships/hyperlink" Target="http://pbs.twimg.com/profile_images/1050397062678736897/MdiQe9I3_normal.jpg" TargetMode="External" /><Relationship Id="rId166" Type="http://schemas.openxmlformats.org/officeDocument/2006/relationships/hyperlink" Target="http://pbs.twimg.com/profile_images/1000027315512881152/w3PZ2tHB_normal.jpg" TargetMode="External" /><Relationship Id="rId167" Type="http://schemas.openxmlformats.org/officeDocument/2006/relationships/hyperlink" Target="http://pbs.twimg.com/profile_images/715339507147649024/pIOBj42j_normal.jpg" TargetMode="External" /><Relationship Id="rId168" Type="http://schemas.openxmlformats.org/officeDocument/2006/relationships/hyperlink" Target="http://pbs.twimg.com/profile_images/1062342412499066880/0lUgCNwb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971415515754266624/zCX0q9d5_normal.jpg" TargetMode="External" /><Relationship Id="rId171" Type="http://schemas.openxmlformats.org/officeDocument/2006/relationships/hyperlink" Target="http://pbs.twimg.com/profile_images/1076160600537993216/hk76yqUL_normal.jpg" TargetMode="External" /><Relationship Id="rId172" Type="http://schemas.openxmlformats.org/officeDocument/2006/relationships/hyperlink" Target="http://pbs.twimg.com/profile_images/1080835363336265728/LP3Tx9cB_normal.jpg" TargetMode="External" /><Relationship Id="rId173" Type="http://schemas.openxmlformats.org/officeDocument/2006/relationships/hyperlink" Target="http://pbs.twimg.com/profile_images/674640447860535296/GX-p25a2_normal.jpg" TargetMode="External" /><Relationship Id="rId174" Type="http://schemas.openxmlformats.org/officeDocument/2006/relationships/hyperlink" Target="http://pbs.twimg.com/profile_images/746067421400805377/in48w7zM_normal.jpg" TargetMode="External" /><Relationship Id="rId175" Type="http://schemas.openxmlformats.org/officeDocument/2006/relationships/hyperlink" Target="http://pbs.twimg.com/profile_images/982032205127081985/bblamXpC_normal.jpg" TargetMode="External" /><Relationship Id="rId176" Type="http://schemas.openxmlformats.org/officeDocument/2006/relationships/hyperlink" Target="http://pbs.twimg.com/profile_images/1024076051889238018/BIXF3nIw_normal.jpg" TargetMode="External" /><Relationship Id="rId177" Type="http://schemas.openxmlformats.org/officeDocument/2006/relationships/hyperlink" Target="http://pbs.twimg.com/profile_images/1030440676066902016/3-SAfkgq_normal.jpg" TargetMode="External" /><Relationship Id="rId178" Type="http://schemas.openxmlformats.org/officeDocument/2006/relationships/hyperlink" Target="http://pbs.twimg.com/profile_images/573543312763682816/JLsBi0BS_normal.jpeg" TargetMode="External" /><Relationship Id="rId179" Type="http://schemas.openxmlformats.org/officeDocument/2006/relationships/hyperlink" Target="http://pbs.twimg.com/profile_images/516686758004539392/z7KEPM3C_normal.png" TargetMode="External" /><Relationship Id="rId180" Type="http://schemas.openxmlformats.org/officeDocument/2006/relationships/hyperlink" Target="http://pbs.twimg.com/profile_images/1023221953195376641/Crg4oK5f_normal.jpg" TargetMode="External" /><Relationship Id="rId181" Type="http://schemas.openxmlformats.org/officeDocument/2006/relationships/hyperlink" Target="http://pbs.twimg.com/profile_images/593155500180639746/W3oBC4Nf_normal.png" TargetMode="External" /><Relationship Id="rId182" Type="http://schemas.openxmlformats.org/officeDocument/2006/relationships/hyperlink" Target="http://pbs.twimg.com/profile_images/460894066637430785/vlCM3coW_normal.jpeg" TargetMode="External" /><Relationship Id="rId183" Type="http://schemas.openxmlformats.org/officeDocument/2006/relationships/hyperlink" Target="http://pbs.twimg.com/profile_images/1032370314473222144/nVozYVzf_normal.jpg" TargetMode="External" /><Relationship Id="rId184" Type="http://schemas.openxmlformats.org/officeDocument/2006/relationships/hyperlink" Target="http://pbs.twimg.com/profile_images/1086025795888283649/SOtvMLFN_normal.jpg" TargetMode="External" /><Relationship Id="rId185" Type="http://schemas.openxmlformats.org/officeDocument/2006/relationships/hyperlink" Target="http://pbs.twimg.com/profile_images/940941918149791750/hcdlWQtj_normal.jpg" TargetMode="External" /><Relationship Id="rId186" Type="http://schemas.openxmlformats.org/officeDocument/2006/relationships/hyperlink" Target="http://pbs.twimg.com/profile_images/814974837751881729/DtxHuZxN_normal.jpg" TargetMode="External" /><Relationship Id="rId187" Type="http://schemas.openxmlformats.org/officeDocument/2006/relationships/hyperlink" Target="http://pbs.twimg.com/profile_images/916153268081852416/PJ_3RAxG_normal.jpg" TargetMode="External" /><Relationship Id="rId188" Type="http://schemas.openxmlformats.org/officeDocument/2006/relationships/hyperlink" Target="http://pbs.twimg.com/profile_images/683775756787433473/hiQZ8kIj_normal.jpg" TargetMode="External" /><Relationship Id="rId189" Type="http://schemas.openxmlformats.org/officeDocument/2006/relationships/hyperlink" Target="http://pbs.twimg.com/profile_images/879369853383176192/U01iJDO1_normal.jpg" TargetMode="External" /><Relationship Id="rId190" Type="http://schemas.openxmlformats.org/officeDocument/2006/relationships/hyperlink" Target="http://pbs.twimg.com/profile_images/1084817152564174850/LaSqu1hc_normal.png" TargetMode="External" /><Relationship Id="rId191" Type="http://schemas.openxmlformats.org/officeDocument/2006/relationships/hyperlink" Target="http://pbs.twimg.com/profile_images/848931567380516865/H4gmGYqi_normal.jpg" TargetMode="External" /><Relationship Id="rId192" Type="http://schemas.openxmlformats.org/officeDocument/2006/relationships/hyperlink" Target="http://pbs.twimg.com/profile_images/699990201729421312/j3qlfaTo_normal.jpg" TargetMode="External" /><Relationship Id="rId193" Type="http://schemas.openxmlformats.org/officeDocument/2006/relationships/hyperlink" Target="http://pbs.twimg.com/profile_images/930820706790764545/CgzYhLMf_normal.jpg" TargetMode="External" /><Relationship Id="rId194" Type="http://schemas.openxmlformats.org/officeDocument/2006/relationships/hyperlink" Target="http://pbs.twimg.com/profile_images/824894613634691072/UypGafie_normal.jpg" TargetMode="External" /><Relationship Id="rId195" Type="http://schemas.openxmlformats.org/officeDocument/2006/relationships/hyperlink" Target="http://pbs.twimg.com/profile_images/700641246423846912/kd3u3cko_normal.png" TargetMode="External" /><Relationship Id="rId196" Type="http://schemas.openxmlformats.org/officeDocument/2006/relationships/hyperlink" Target="http://pbs.twimg.com/profile_images/1011252505064493056/8P-2AhX__normal.jpg" TargetMode="External" /><Relationship Id="rId197" Type="http://schemas.openxmlformats.org/officeDocument/2006/relationships/hyperlink" Target="http://pbs.twimg.com/profile_images/522984348/Scoundrel_09-2_normal.jpg" TargetMode="External" /><Relationship Id="rId198" Type="http://schemas.openxmlformats.org/officeDocument/2006/relationships/hyperlink" Target="http://pbs.twimg.com/profile_images/842067018358624256/eHpTR1g8_normal.jpg" TargetMode="External" /><Relationship Id="rId199" Type="http://schemas.openxmlformats.org/officeDocument/2006/relationships/hyperlink" Target="http://pbs.twimg.com/profile_images/1115709371340738570/v8KdPUJC_normal.jpg" TargetMode="External" /><Relationship Id="rId200" Type="http://schemas.openxmlformats.org/officeDocument/2006/relationships/hyperlink" Target="http://pbs.twimg.com/profile_images/3384826748/794c98b6b045fca3693aa02a03bcaa5e_normal.jpeg" TargetMode="External" /><Relationship Id="rId201" Type="http://schemas.openxmlformats.org/officeDocument/2006/relationships/hyperlink" Target="https://twitter.com/openfuture_and" TargetMode="External" /><Relationship Id="rId202" Type="http://schemas.openxmlformats.org/officeDocument/2006/relationships/hyperlink" Target="https://twitter.com/imdeec" TargetMode="External" /><Relationship Id="rId203" Type="http://schemas.openxmlformats.org/officeDocument/2006/relationships/hyperlink" Target="https://twitter.com/ayuncordoba_es" TargetMode="External" /><Relationship Id="rId204" Type="http://schemas.openxmlformats.org/officeDocument/2006/relationships/hyperlink" Target="https://twitter.com/telefonica" TargetMode="External" /><Relationship Id="rId205" Type="http://schemas.openxmlformats.org/officeDocument/2006/relationships/hyperlink" Target="https://twitter.com/empleojunta" TargetMode="External" /><Relationship Id="rId206" Type="http://schemas.openxmlformats.org/officeDocument/2006/relationships/hyperlink" Target="https://twitter.com/espanaglobal" TargetMode="External" /><Relationship Id="rId207" Type="http://schemas.openxmlformats.org/officeDocument/2006/relationships/hyperlink" Target="https://twitter.com/redpuntoes" TargetMode="External" /><Relationship Id="rId208" Type="http://schemas.openxmlformats.org/officeDocument/2006/relationships/hyperlink" Target="https://twitter.com/wipro" TargetMode="External" /><Relationship Id="rId209" Type="http://schemas.openxmlformats.org/officeDocument/2006/relationships/hyperlink" Target="https://twitter.com/r4ranjita" TargetMode="External" /><Relationship Id="rId210" Type="http://schemas.openxmlformats.org/officeDocument/2006/relationships/hyperlink" Target="https://twitter.com/biancaghose" TargetMode="External" /><Relationship Id="rId211" Type="http://schemas.openxmlformats.org/officeDocument/2006/relationships/hyperlink" Target="https://twitter.com/iotagenda" TargetMode="External" /><Relationship Id="rId212" Type="http://schemas.openxmlformats.org/officeDocument/2006/relationships/hyperlink" Target="https://twitter.com/yourtechcompany" TargetMode="External" /><Relationship Id="rId213" Type="http://schemas.openxmlformats.org/officeDocument/2006/relationships/hyperlink" Target="https://twitter.com/bobby_gratz" TargetMode="External" /><Relationship Id="rId214" Type="http://schemas.openxmlformats.org/officeDocument/2006/relationships/hyperlink" Target="https://twitter.com/zoginstor" TargetMode="External" /><Relationship Id="rId215" Type="http://schemas.openxmlformats.org/officeDocument/2006/relationships/hyperlink" Target="https://twitter.com/wohlforddr" TargetMode="External" /><Relationship Id="rId216" Type="http://schemas.openxmlformats.org/officeDocument/2006/relationships/hyperlink" Target="https://twitter.com/andrestrauss1" TargetMode="External" /><Relationship Id="rId217" Type="http://schemas.openxmlformats.org/officeDocument/2006/relationships/hyperlink" Target="https://twitter.com/iot_nxt" TargetMode="External" /><Relationship Id="rId218" Type="http://schemas.openxmlformats.org/officeDocument/2006/relationships/hyperlink" Target="https://twitter.com/juanram79897900" TargetMode="External" /><Relationship Id="rId219" Type="http://schemas.openxmlformats.org/officeDocument/2006/relationships/hyperlink" Target="https://twitter.com/ajitpaifcc" TargetMode="External" /><Relationship Id="rId220" Type="http://schemas.openxmlformats.org/officeDocument/2006/relationships/hyperlink" Target="https://twitter.com/netpronline" TargetMode="External" /><Relationship Id="rId221" Type="http://schemas.openxmlformats.org/officeDocument/2006/relationships/hyperlink" Target="https://twitter.com/mrluisramos" TargetMode="External" /><Relationship Id="rId222" Type="http://schemas.openxmlformats.org/officeDocument/2006/relationships/hyperlink" Target="https://twitter.com/notiseis360pr" TargetMode="External" /><Relationship Id="rId223" Type="http://schemas.openxmlformats.org/officeDocument/2006/relationships/hyperlink" Target="https://twitter.com/codecom3" TargetMode="External" /><Relationship Id="rId224" Type="http://schemas.openxmlformats.org/officeDocument/2006/relationships/hyperlink" Target="https://twitter.com/ortizjohanna75" TargetMode="External" /><Relationship Id="rId225" Type="http://schemas.openxmlformats.org/officeDocument/2006/relationships/hyperlink" Target="https://twitter.com/dwv13" TargetMode="External" /><Relationship Id="rId226" Type="http://schemas.openxmlformats.org/officeDocument/2006/relationships/hyperlink" Target="https://twitter.com/treda10" TargetMode="External" /><Relationship Id="rId227" Type="http://schemas.openxmlformats.org/officeDocument/2006/relationships/hyperlink" Target="https://twitter.com/wsj" TargetMode="External" /><Relationship Id="rId228" Type="http://schemas.openxmlformats.org/officeDocument/2006/relationships/hyperlink" Target="https://twitter.com/deepstratwealth" TargetMode="External" /><Relationship Id="rId229" Type="http://schemas.openxmlformats.org/officeDocument/2006/relationships/hyperlink" Target="https://twitter.com/websummit" TargetMode="External" /><Relationship Id="rId230" Type="http://schemas.openxmlformats.org/officeDocument/2006/relationships/hyperlink" Target="https://twitter.com/ces" TargetMode="External" /><Relationship Id="rId231" Type="http://schemas.openxmlformats.org/officeDocument/2006/relationships/hyperlink" Target="https://twitter.com/yorklink" TargetMode="External" /><Relationship Id="rId232" Type="http://schemas.openxmlformats.org/officeDocument/2006/relationships/hyperlink" Target="https://twitter.com/yspaceyu" TargetMode="External" /><Relationship Id="rId233" Type="http://schemas.openxmlformats.org/officeDocument/2006/relationships/hyperlink" Target="https://twitter.com/eekfarms" TargetMode="External" /><Relationship Id="rId234" Type="http://schemas.openxmlformats.org/officeDocument/2006/relationships/hyperlink" Target="https://twitter.com/thetinastream" TargetMode="External" /><Relationship Id="rId235" Type="http://schemas.openxmlformats.org/officeDocument/2006/relationships/hyperlink" Target="https://twitter.com/marcusbwebster" TargetMode="External" /><Relationship Id="rId236" Type="http://schemas.openxmlformats.org/officeDocument/2006/relationships/hyperlink" Target="https://twitter.com/embedded_comp" TargetMode="External" /><Relationship Id="rId237" Type="http://schemas.openxmlformats.org/officeDocument/2006/relationships/hyperlink" Target="https://twitter.com/oklocated" TargetMode="External" /><Relationship Id="rId238" Type="http://schemas.openxmlformats.org/officeDocument/2006/relationships/hyperlink" Target="https://twitter.com/americasdc" TargetMode="External" /><Relationship Id="rId239" Type="http://schemas.openxmlformats.org/officeDocument/2006/relationships/hyperlink" Target="https://twitter.com/rcrwirelessnews" TargetMode="External" /><Relationship Id="rId240" Type="http://schemas.openxmlformats.org/officeDocument/2006/relationships/hyperlink" Target="https://twitter.com/verizonnews" TargetMode="External" /><Relationship Id="rId241" Type="http://schemas.openxmlformats.org/officeDocument/2006/relationships/hyperlink" Target="https://twitter.com/ladotofficial" TargetMode="External" /><Relationship Id="rId242" Type="http://schemas.openxmlformats.org/officeDocument/2006/relationships/hyperlink" Target="https://twitter.com/gsma" TargetMode="External" /><Relationship Id="rId243" Type="http://schemas.openxmlformats.org/officeDocument/2006/relationships/hyperlink" Target="https://twitter.com/kespry" TargetMode="External" /><Relationship Id="rId244" Type="http://schemas.openxmlformats.org/officeDocument/2006/relationships/hyperlink" Target="https://twitter.com/pjross01" TargetMode="External" /><Relationship Id="rId245" Type="http://schemas.openxmlformats.org/officeDocument/2006/relationships/hyperlink" Target="https://twitter.com/matsgranryd" TargetMode="External" /><Relationship Id="rId246" Type="http://schemas.openxmlformats.org/officeDocument/2006/relationships/hyperlink" Target="https://twitter.com/mwcapital" TargetMode="External" /><Relationship Id="rId247" Type="http://schemas.openxmlformats.org/officeDocument/2006/relationships/hyperlink" Target="https://twitter.com/catalonia_ti" TargetMode="External" /><Relationship Id="rId248" Type="http://schemas.openxmlformats.org/officeDocument/2006/relationships/hyperlink" Target="https://twitter.com/nevilleray" TargetMode="External" /><Relationship Id="rId249" Type="http://schemas.openxmlformats.org/officeDocument/2006/relationships/hyperlink" Target="https://twitter.com/nokianetworks" TargetMode="External" /><Relationship Id="rId250" Type="http://schemas.openxmlformats.org/officeDocument/2006/relationships/hyperlink" Target="https://twitter.com/ngpcapital" TargetMode="External" /><Relationship Id="rId251" Type="http://schemas.openxmlformats.org/officeDocument/2006/relationships/hyperlink" Target="https://twitter.com/paulasel" TargetMode="External" /><Relationship Id="rId252" Type="http://schemas.openxmlformats.org/officeDocument/2006/relationships/hyperlink" Target="https://twitter.com/nokia" TargetMode="External" /><Relationship Id="rId253" Type="http://schemas.openxmlformats.org/officeDocument/2006/relationships/hyperlink" Target="https://twitter.com/darpa" TargetMode="External" /><Relationship Id="rId254" Type="http://schemas.openxmlformats.org/officeDocument/2006/relationships/hyperlink" Target="https://twitter.com/scoundrel666" TargetMode="External" /><Relationship Id="rId255" Type="http://schemas.openxmlformats.org/officeDocument/2006/relationships/hyperlink" Target="https://twitter.com/techrepublic" TargetMode="External" /><Relationship Id="rId256" Type="http://schemas.openxmlformats.org/officeDocument/2006/relationships/hyperlink" Target="https://twitter.com/urwosc" TargetMode="External" /><Relationship Id="rId257" Type="http://schemas.openxmlformats.org/officeDocument/2006/relationships/hyperlink" Target="https://twitter.com/rss_feed_reader" TargetMode="External" /><Relationship Id="rId258" Type="http://schemas.openxmlformats.org/officeDocument/2006/relationships/comments" Target="../comments2.xml" /><Relationship Id="rId259" Type="http://schemas.openxmlformats.org/officeDocument/2006/relationships/vmlDrawing" Target="../drawings/vmlDrawing2.vml" /><Relationship Id="rId260" Type="http://schemas.openxmlformats.org/officeDocument/2006/relationships/table" Target="../tables/table2.xml" /><Relationship Id="rId2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2" Type="http://schemas.openxmlformats.org/officeDocument/2006/relationships/hyperlink" Target="https://www.nokia.com/en_int/about-nokia/news-events/events-calendar/mobile-world-congress-americas-2018?did=d000000000x3&amp;utm_campaign=turn_up&amp;utm_source=twitter&amp;utm_medium=organic&amp;utm_content=mwca" TargetMode="External" /><Relationship Id="rId3" Type="http://schemas.openxmlformats.org/officeDocument/2006/relationships/hyperlink" Target="http://r.socialstudio.radian6.com/1e182d22-93d4-443b-ba83-dd6cd44341de" TargetMode="External" /><Relationship Id="rId4" Type="http://schemas.openxmlformats.org/officeDocument/2006/relationships/hyperlink" Target="https://arstechnica.com/?p=1495037" TargetMode="External" /><Relationship Id="rId5" Type="http://schemas.openxmlformats.org/officeDocument/2006/relationships/hyperlink" Target="https://twitter.com/i/web/status/1120815149814886407" TargetMode="External" /><Relationship Id="rId6" Type="http://schemas.openxmlformats.org/officeDocument/2006/relationships/hyperlink" Target="http://www.techrepublic.com/article/6-tips-for-integrating-ai-into-your-business/?ftag=COS-05-10aaa0g&amp;utm_campaign=trueAnthem:+Trending+Content&amp;utm_content=5ca0d73b3ed3f00001725197&amp;utm_medium=trueAnthem&amp;utm_source=twitter" TargetMode="External" /><Relationship Id="rId7" Type="http://schemas.openxmlformats.org/officeDocument/2006/relationships/hyperlink" Target="https://twitter.com/i/web/status/1109637313817120769" TargetMode="External" /><Relationship Id="rId8" Type="http://schemas.openxmlformats.org/officeDocument/2006/relationships/hyperlink" Target="https://twitter.com/i/web/status/1109712345360670720" TargetMode="External" /><Relationship Id="rId9" Type="http://schemas.openxmlformats.org/officeDocument/2006/relationships/hyperlink" Target="https://spectrum.ieee.org/tech-talk/telecom/wireless/darpas-spectrum-collaboration-challenge-subjects-ais-to-a-gauntlet-of-broadcasting-scenarios-and-they-succeed" TargetMode="External" /><Relationship Id="rId10" Type="http://schemas.openxmlformats.org/officeDocument/2006/relationships/hyperlink" Target="https://spectrumcollaborationchallenge.com/program-manager-paul-tilghman-to-speak-at-mobile-world-congress-americas-2018/" TargetMode="External" /><Relationship Id="rId11" Type="http://schemas.openxmlformats.org/officeDocument/2006/relationships/hyperlink" Target="https://www.nokia.com/en_int/about-nokia/news-events/events-calendar/mobile-world-congress-americas-2018?did=d000000000x3&amp;utm_campaign=turn_up&amp;utm_source=twitter&amp;utm_medium=organic&amp;utm_content=mwca-2018-posts" TargetMode="External" /><Relationship Id="rId12" Type="http://schemas.openxmlformats.org/officeDocument/2006/relationships/hyperlink" Target="https://www.nokia.com/en_int/about-nokia/news-events/events-calendar/mobile-world-congress-americas-2018?did=d000000000x3&amp;utm_campaign=turn_up&amp;utm_source=twitter&amp;utm_medium=organic&amp;utm_content=mwca" TargetMode="External" /><Relationship Id="rId13" Type="http://schemas.openxmlformats.org/officeDocument/2006/relationships/hyperlink" Target="http://r.socialstudio.radian6.com/1e182d22-93d4-443b-ba83-dd6cd44341de" TargetMode="External" /><Relationship Id="rId14" Type="http://schemas.openxmlformats.org/officeDocument/2006/relationships/hyperlink" Target="https://spectrum.ieee.org/tech-talk/telecom/wireless/darpas-spectrum-collaboration-challenge-subjects-ais-to-a-gauntlet-of-broadcasting-scenarios-and-they-succeed" TargetMode="External" /><Relationship Id="rId15" Type="http://schemas.openxmlformats.org/officeDocument/2006/relationships/hyperlink" Target="https://spectrumcollaborationchallenge.com/program-manager-paul-tilghman-to-speak-at-mobile-world-congress-americas-2018/" TargetMode="External" /><Relationship Id="rId16" Type="http://schemas.openxmlformats.org/officeDocument/2006/relationships/hyperlink" Target="https://www.mwcamericas.com/conference-programs/agenda/the-future-of-work-with-and-around-autonomous-systems/?platform=hootsuite" TargetMode="External" /><Relationship Id="rId17" Type="http://schemas.openxmlformats.org/officeDocument/2006/relationships/hyperlink" Target="https://www.youtube.com/watch?v=v2ga51NP1_A" TargetMode="External" /><Relationship Id="rId18" Type="http://schemas.openxmlformats.org/officeDocument/2006/relationships/hyperlink" Target="https://www.verizon.com/about/news/2018-mobile-world-congress-americas" TargetMode="External" /><Relationship Id="rId19" Type="http://schemas.openxmlformats.org/officeDocument/2006/relationships/hyperlink" Target="https://twitter.com/i/web/status/1037089332182573056" TargetMode="External" /><Relationship Id="rId20" Type="http://schemas.openxmlformats.org/officeDocument/2006/relationships/hyperlink" Target="https://www.youtube.com/channel/UC-CnZSj1AkotjlkzwGnFvew" TargetMode="External" /><Relationship Id="rId21" Type="http://schemas.openxmlformats.org/officeDocument/2006/relationships/hyperlink" Target="https://andalucia.openfuture.org/blog/noticias-el-patio-cordoba/ok-located-mobile-world-congress-americas-2018/#main" TargetMode="External" /><Relationship Id="rId22" Type="http://schemas.openxmlformats.org/officeDocument/2006/relationships/hyperlink" Target="http://catalonia.com/export/sites/catalonia/.content/documents/MWC-Americas18-DEF2.pdf?utm_source=twitterg&amp;utm_medium=xxss&amp;utm_campaign=xxss" TargetMode="External" /><Relationship Id="rId23" Type="http://schemas.openxmlformats.org/officeDocument/2006/relationships/hyperlink" Target="http://www.red.es/redes/es/actualidad/magazin-en-red/mwcapital-conecta-ecosistemas-con-una-delegaci%C3%B3n-en-gsma-mobile-world" TargetMode="External" /><Relationship Id="rId24" Type="http://schemas.openxmlformats.org/officeDocument/2006/relationships/hyperlink" Target="https://twitter.com/i/web/status/1100281833638514688" TargetMode="External" /><Relationship Id="rId25" Type="http://schemas.openxmlformats.org/officeDocument/2006/relationships/hyperlink" Target="https://www.wipr.pr/cisco-systems-anuncia-inversion-de-130-millones-para-la-transformacion-digital-de-puerto-rico/" TargetMode="External" /><Relationship Id="rId26" Type="http://schemas.openxmlformats.org/officeDocument/2006/relationships/hyperlink" Target="https://twitter.com/i/web/status/1096915353345519616" TargetMode="External" /><Relationship Id="rId27" Type="http://schemas.openxmlformats.org/officeDocument/2006/relationships/hyperlink" Target="https://twitter.com/i/web/status/1109712345360670720" TargetMode="External" /><Relationship Id="rId28" Type="http://schemas.openxmlformats.org/officeDocument/2006/relationships/hyperlink" Target="http://www.techrepublic.com/article/6-tips-for-integrating-ai-into-your-business/?ftag=COS-05-10aaa0g&amp;utm_campaign=trueAnthem:+Trending+Content&amp;utm_content=5ca0d73b3ed3f00001725197&amp;utm_medium=trueAnthem&amp;utm_source=twitter" TargetMode="External" /><Relationship Id="rId29" Type="http://schemas.openxmlformats.org/officeDocument/2006/relationships/hyperlink" Target="https://twitter.com/i/web/status/1109637313817120769" TargetMode="External" /><Relationship Id="rId30" Type="http://schemas.openxmlformats.org/officeDocument/2006/relationships/hyperlink" Target="https://arstechnica.com/?p=1495037" TargetMode="External" /><Relationship Id="rId31" Type="http://schemas.openxmlformats.org/officeDocument/2006/relationships/hyperlink" Target="https://twitter.com/i/web/status/1120815149814886407" TargetMode="Externa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 Id="rId3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1059</v>
      </c>
      <c r="BB2" s="13" t="s">
        <v>1086</v>
      </c>
      <c r="BC2" s="13" t="s">
        <v>1087</v>
      </c>
      <c r="BD2" s="67" t="s">
        <v>1675</v>
      </c>
      <c r="BE2" s="67" t="s">
        <v>1676</v>
      </c>
      <c r="BF2" s="67" t="s">
        <v>1677</v>
      </c>
      <c r="BG2" s="67" t="s">
        <v>1678</v>
      </c>
      <c r="BH2" s="67" t="s">
        <v>1679</v>
      </c>
      <c r="BI2" s="67" t="s">
        <v>1680</v>
      </c>
      <c r="BJ2" s="67" t="s">
        <v>1681</v>
      </c>
      <c r="BK2" s="67" t="s">
        <v>1682</v>
      </c>
      <c r="BL2" s="67" t="s">
        <v>1683</v>
      </c>
    </row>
    <row r="3" spans="1:64" ht="15" customHeight="1">
      <c r="A3" s="84" t="s">
        <v>212</v>
      </c>
      <c r="B3" s="84" t="s">
        <v>252</v>
      </c>
      <c r="C3" s="53" t="s">
        <v>1740</v>
      </c>
      <c r="D3" s="54">
        <v>3</v>
      </c>
      <c r="E3" s="65" t="s">
        <v>132</v>
      </c>
      <c r="F3" s="55">
        <v>35</v>
      </c>
      <c r="G3" s="53"/>
      <c r="H3" s="57"/>
      <c r="I3" s="56"/>
      <c r="J3" s="56"/>
      <c r="K3" s="36" t="s">
        <v>65</v>
      </c>
      <c r="L3" s="62">
        <v>3</v>
      </c>
      <c r="M3" s="62"/>
      <c r="N3" s="63"/>
      <c r="O3" s="85" t="s">
        <v>269</v>
      </c>
      <c r="P3" s="87">
        <v>43346.48267361111</v>
      </c>
      <c r="Q3" s="85" t="s">
        <v>271</v>
      </c>
      <c r="R3" s="90" t="s">
        <v>330</v>
      </c>
      <c r="S3" s="85" t="s">
        <v>354</v>
      </c>
      <c r="T3" s="85" t="s">
        <v>370</v>
      </c>
      <c r="U3" s="85"/>
      <c r="V3" s="90" t="s">
        <v>407</v>
      </c>
      <c r="W3" s="87">
        <v>43346.48267361111</v>
      </c>
      <c r="X3" s="90" t="s">
        <v>435</v>
      </c>
      <c r="Y3" s="85"/>
      <c r="Z3" s="85"/>
      <c r="AA3" s="92" t="s">
        <v>502</v>
      </c>
      <c r="AB3" s="85"/>
      <c r="AC3" s="85" t="b">
        <v>0</v>
      </c>
      <c r="AD3" s="85">
        <v>6</v>
      </c>
      <c r="AE3" s="92" t="s">
        <v>571</v>
      </c>
      <c r="AF3" s="85" t="b">
        <v>0</v>
      </c>
      <c r="AG3" s="85" t="s">
        <v>573</v>
      </c>
      <c r="AH3" s="85"/>
      <c r="AI3" s="92" t="s">
        <v>571</v>
      </c>
      <c r="AJ3" s="85" t="b">
        <v>0</v>
      </c>
      <c r="AK3" s="85">
        <v>6</v>
      </c>
      <c r="AL3" s="92" t="s">
        <v>571</v>
      </c>
      <c r="AM3" s="85" t="s">
        <v>576</v>
      </c>
      <c r="AN3" s="85" t="b">
        <v>0</v>
      </c>
      <c r="AO3" s="92" t="s">
        <v>502</v>
      </c>
      <c r="AP3" s="85" t="s">
        <v>590</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253</v>
      </c>
      <c r="C4" s="53" t="s">
        <v>1740</v>
      </c>
      <c r="D4" s="54">
        <v>3</v>
      </c>
      <c r="E4" s="65" t="s">
        <v>132</v>
      </c>
      <c r="F4" s="55">
        <v>35</v>
      </c>
      <c r="G4" s="53"/>
      <c r="H4" s="57"/>
      <c r="I4" s="56"/>
      <c r="J4" s="56"/>
      <c r="K4" s="36" t="s">
        <v>65</v>
      </c>
      <c r="L4" s="83">
        <v>4</v>
      </c>
      <c r="M4" s="83"/>
      <c r="N4" s="63"/>
      <c r="O4" s="86" t="s">
        <v>269</v>
      </c>
      <c r="P4" s="88">
        <v>43346.48267361111</v>
      </c>
      <c r="Q4" s="86" t="s">
        <v>271</v>
      </c>
      <c r="R4" s="91" t="s">
        <v>330</v>
      </c>
      <c r="S4" s="86" t="s">
        <v>354</v>
      </c>
      <c r="T4" s="86" t="s">
        <v>370</v>
      </c>
      <c r="U4" s="86"/>
      <c r="V4" s="91" t="s">
        <v>407</v>
      </c>
      <c r="W4" s="88">
        <v>43346.48267361111</v>
      </c>
      <c r="X4" s="91" t="s">
        <v>435</v>
      </c>
      <c r="Y4" s="86"/>
      <c r="Z4" s="86"/>
      <c r="AA4" s="89" t="s">
        <v>502</v>
      </c>
      <c r="AB4" s="86"/>
      <c r="AC4" s="86" t="b">
        <v>0</v>
      </c>
      <c r="AD4" s="86">
        <v>6</v>
      </c>
      <c r="AE4" s="89" t="s">
        <v>571</v>
      </c>
      <c r="AF4" s="86" t="b">
        <v>0</v>
      </c>
      <c r="AG4" s="86" t="s">
        <v>573</v>
      </c>
      <c r="AH4" s="86"/>
      <c r="AI4" s="89" t="s">
        <v>571</v>
      </c>
      <c r="AJ4" s="86" t="b">
        <v>0</v>
      </c>
      <c r="AK4" s="86">
        <v>6</v>
      </c>
      <c r="AL4" s="89" t="s">
        <v>571</v>
      </c>
      <c r="AM4" s="86" t="s">
        <v>576</v>
      </c>
      <c r="AN4" s="86" t="b">
        <v>0</v>
      </c>
      <c r="AO4" s="89" t="s">
        <v>502</v>
      </c>
      <c r="AP4" s="86" t="s">
        <v>590</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212</v>
      </c>
      <c r="B5" s="84" t="s">
        <v>254</v>
      </c>
      <c r="C5" s="53" t="s">
        <v>1740</v>
      </c>
      <c r="D5" s="54">
        <v>3</v>
      </c>
      <c r="E5" s="65" t="s">
        <v>132</v>
      </c>
      <c r="F5" s="55">
        <v>35</v>
      </c>
      <c r="G5" s="53"/>
      <c r="H5" s="57"/>
      <c r="I5" s="56"/>
      <c r="J5" s="56"/>
      <c r="K5" s="36" t="s">
        <v>65</v>
      </c>
      <c r="L5" s="83">
        <v>5</v>
      </c>
      <c r="M5" s="83"/>
      <c r="N5" s="63"/>
      <c r="O5" s="86" t="s">
        <v>269</v>
      </c>
      <c r="P5" s="88">
        <v>43346.48267361111</v>
      </c>
      <c r="Q5" s="86" t="s">
        <v>271</v>
      </c>
      <c r="R5" s="91" t="s">
        <v>330</v>
      </c>
      <c r="S5" s="86" t="s">
        <v>354</v>
      </c>
      <c r="T5" s="86" t="s">
        <v>370</v>
      </c>
      <c r="U5" s="86"/>
      <c r="V5" s="91" t="s">
        <v>407</v>
      </c>
      <c r="W5" s="88">
        <v>43346.48267361111</v>
      </c>
      <c r="X5" s="91" t="s">
        <v>435</v>
      </c>
      <c r="Y5" s="86"/>
      <c r="Z5" s="86"/>
      <c r="AA5" s="89" t="s">
        <v>502</v>
      </c>
      <c r="AB5" s="86"/>
      <c r="AC5" s="86" t="b">
        <v>0</v>
      </c>
      <c r="AD5" s="86">
        <v>6</v>
      </c>
      <c r="AE5" s="89" t="s">
        <v>571</v>
      </c>
      <c r="AF5" s="86" t="b">
        <v>0</v>
      </c>
      <c r="AG5" s="86" t="s">
        <v>573</v>
      </c>
      <c r="AH5" s="86"/>
      <c r="AI5" s="89" t="s">
        <v>571</v>
      </c>
      <c r="AJ5" s="86" t="b">
        <v>0</v>
      </c>
      <c r="AK5" s="86">
        <v>6</v>
      </c>
      <c r="AL5" s="89" t="s">
        <v>571</v>
      </c>
      <c r="AM5" s="86" t="s">
        <v>576</v>
      </c>
      <c r="AN5" s="86" t="b">
        <v>0</v>
      </c>
      <c r="AO5" s="89" t="s">
        <v>502</v>
      </c>
      <c r="AP5" s="86" t="s">
        <v>590</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45">
      <c r="A6" s="84" t="s">
        <v>212</v>
      </c>
      <c r="B6" s="84" t="s">
        <v>255</v>
      </c>
      <c r="C6" s="53" t="s">
        <v>1740</v>
      </c>
      <c r="D6" s="54">
        <v>3</v>
      </c>
      <c r="E6" s="65" t="s">
        <v>132</v>
      </c>
      <c r="F6" s="55">
        <v>35</v>
      </c>
      <c r="G6" s="53"/>
      <c r="H6" s="57"/>
      <c r="I6" s="56"/>
      <c r="J6" s="56"/>
      <c r="K6" s="36" t="s">
        <v>65</v>
      </c>
      <c r="L6" s="83">
        <v>6</v>
      </c>
      <c r="M6" s="83"/>
      <c r="N6" s="63"/>
      <c r="O6" s="86" t="s">
        <v>269</v>
      </c>
      <c r="P6" s="88">
        <v>43346.48267361111</v>
      </c>
      <c r="Q6" s="86" t="s">
        <v>271</v>
      </c>
      <c r="R6" s="91" t="s">
        <v>330</v>
      </c>
      <c r="S6" s="86" t="s">
        <v>354</v>
      </c>
      <c r="T6" s="86" t="s">
        <v>370</v>
      </c>
      <c r="U6" s="86"/>
      <c r="V6" s="91" t="s">
        <v>407</v>
      </c>
      <c r="W6" s="88">
        <v>43346.48267361111</v>
      </c>
      <c r="X6" s="91" t="s">
        <v>435</v>
      </c>
      <c r="Y6" s="86"/>
      <c r="Z6" s="86"/>
      <c r="AA6" s="89" t="s">
        <v>502</v>
      </c>
      <c r="AB6" s="86"/>
      <c r="AC6" s="86" t="b">
        <v>0</v>
      </c>
      <c r="AD6" s="86">
        <v>6</v>
      </c>
      <c r="AE6" s="89" t="s">
        <v>571</v>
      </c>
      <c r="AF6" s="86" t="b">
        <v>0</v>
      </c>
      <c r="AG6" s="86" t="s">
        <v>573</v>
      </c>
      <c r="AH6" s="86"/>
      <c r="AI6" s="89" t="s">
        <v>571</v>
      </c>
      <c r="AJ6" s="86" t="b">
        <v>0</v>
      </c>
      <c r="AK6" s="86">
        <v>6</v>
      </c>
      <c r="AL6" s="89" t="s">
        <v>571</v>
      </c>
      <c r="AM6" s="86" t="s">
        <v>576</v>
      </c>
      <c r="AN6" s="86" t="b">
        <v>0</v>
      </c>
      <c r="AO6" s="89" t="s">
        <v>502</v>
      </c>
      <c r="AP6" s="86" t="s">
        <v>590</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213</v>
      </c>
      <c r="B7" s="84" t="s">
        <v>256</v>
      </c>
      <c r="C7" s="53" t="s">
        <v>1740</v>
      </c>
      <c r="D7" s="54">
        <v>3</v>
      </c>
      <c r="E7" s="65" t="s">
        <v>132</v>
      </c>
      <c r="F7" s="55">
        <v>35</v>
      </c>
      <c r="G7" s="53"/>
      <c r="H7" s="57"/>
      <c r="I7" s="56"/>
      <c r="J7" s="56"/>
      <c r="K7" s="36" t="s">
        <v>65</v>
      </c>
      <c r="L7" s="83">
        <v>7</v>
      </c>
      <c r="M7" s="83"/>
      <c r="N7" s="63"/>
      <c r="O7" s="86" t="s">
        <v>269</v>
      </c>
      <c r="P7" s="88">
        <v>43354.406319444446</v>
      </c>
      <c r="Q7" s="86" t="s">
        <v>272</v>
      </c>
      <c r="R7" s="91" t="s">
        <v>331</v>
      </c>
      <c r="S7" s="86" t="s">
        <v>355</v>
      </c>
      <c r="T7" s="86" t="s">
        <v>371</v>
      </c>
      <c r="U7" s="86"/>
      <c r="V7" s="91" t="s">
        <v>408</v>
      </c>
      <c r="W7" s="88">
        <v>43354.406319444446</v>
      </c>
      <c r="X7" s="91" t="s">
        <v>436</v>
      </c>
      <c r="Y7" s="86"/>
      <c r="Z7" s="86"/>
      <c r="AA7" s="89" t="s">
        <v>503</v>
      </c>
      <c r="AB7" s="86"/>
      <c r="AC7" s="86" t="b">
        <v>0</v>
      </c>
      <c r="AD7" s="86">
        <v>15</v>
      </c>
      <c r="AE7" s="89" t="s">
        <v>571</v>
      </c>
      <c r="AF7" s="86" t="b">
        <v>0</v>
      </c>
      <c r="AG7" s="86" t="s">
        <v>573</v>
      </c>
      <c r="AH7" s="86"/>
      <c r="AI7" s="89" t="s">
        <v>571</v>
      </c>
      <c r="AJ7" s="86" t="b">
        <v>0</v>
      </c>
      <c r="AK7" s="86">
        <v>9</v>
      </c>
      <c r="AL7" s="89" t="s">
        <v>571</v>
      </c>
      <c r="AM7" s="86" t="s">
        <v>576</v>
      </c>
      <c r="AN7" s="86" t="b">
        <v>0</v>
      </c>
      <c r="AO7" s="89" t="s">
        <v>503</v>
      </c>
      <c r="AP7" s="86" t="s">
        <v>590</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c r="BE7" s="52"/>
      <c r="BF7" s="51"/>
      <c r="BG7" s="52"/>
      <c r="BH7" s="51"/>
      <c r="BI7" s="52"/>
      <c r="BJ7" s="51"/>
      <c r="BK7" s="52"/>
      <c r="BL7" s="51"/>
    </row>
    <row r="8" spans="1:64" ht="45">
      <c r="A8" s="84" t="s">
        <v>214</v>
      </c>
      <c r="B8" s="84" t="s">
        <v>257</v>
      </c>
      <c r="C8" s="53" t="s">
        <v>1740</v>
      </c>
      <c r="D8" s="54">
        <v>3</v>
      </c>
      <c r="E8" s="65" t="s">
        <v>132</v>
      </c>
      <c r="F8" s="55">
        <v>35</v>
      </c>
      <c r="G8" s="53"/>
      <c r="H8" s="57"/>
      <c r="I8" s="56"/>
      <c r="J8" s="56"/>
      <c r="K8" s="36" t="s">
        <v>65</v>
      </c>
      <c r="L8" s="83">
        <v>8</v>
      </c>
      <c r="M8" s="83"/>
      <c r="N8" s="63"/>
      <c r="O8" s="86" t="s">
        <v>269</v>
      </c>
      <c r="P8" s="88">
        <v>43357.933391203704</v>
      </c>
      <c r="Q8" s="89" t="s">
        <v>273</v>
      </c>
      <c r="R8" s="86"/>
      <c r="S8" s="86"/>
      <c r="T8" s="86" t="s">
        <v>372</v>
      </c>
      <c r="U8" s="91" t="s">
        <v>389</v>
      </c>
      <c r="V8" s="91" t="s">
        <v>389</v>
      </c>
      <c r="W8" s="88">
        <v>43357.933391203704</v>
      </c>
      <c r="X8" s="91" t="s">
        <v>437</v>
      </c>
      <c r="Y8" s="86"/>
      <c r="Z8" s="86"/>
      <c r="AA8" s="89" t="s">
        <v>504</v>
      </c>
      <c r="AB8" s="86"/>
      <c r="AC8" s="86" t="b">
        <v>0</v>
      </c>
      <c r="AD8" s="86">
        <v>20</v>
      </c>
      <c r="AE8" s="89" t="s">
        <v>571</v>
      </c>
      <c r="AF8" s="86" t="b">
        <v>0</v>
      </c>
      <c r="AG8" s="86" t="s">
        <v>574</v>
      </c>
      <c r="AH8" s="86"/>
      <c r="AI8" s="89" t="s">
        <v>571</v>
      </c>
      <c r="AJ8" s="86" t="b">
        <v>0</v>
      </c>
      <c r="AK8" s="86">
        <v>5</v>
      </c>
      <c r="AL8" s="89" t="s">
        <v>571</v>
      </c>
      <c r="AM8" s="86" t="s">
        <v>577</v>
      </c>
      <c r="AN8" s="86" t="b">
        <v>0</v>
      </c>
      <c r="AO8" s="89" t="s">
        <v>504</v>
      </c>
      <c r="AP8" s="86" t="s">
        <v>590</v>
      </c>
      <c r="AQ8" s="86">
        <v>0</v>
      </c>
      <c r="AR8" s="86">
        <v>0</v>
      </c>
      <c r="AS8" s="86" t="s">
        <v>591</v>
      </c>
      <c r="AT8" s="86" t="s">
        <v>592</v>
      </c>
      <c r="AU8" s="86" t="s">
        <v>593</v>
      </c>
      <c r="AV8" s="86" t="s">
        <v>594</v>
      </c>
      <c r="AW8" s="86" t="s">
        <v>595</v>
      </c>
      <c r="AX8" s="86" t="s">
        <v>596</v>
      </c>
      <c r="AY8" s="86" t="s">
        <v>597</v>
      </c>
      <c r="AZ8" s="91" t="s">
        <v>598</v>
      </c>
      <c r="BA8">
        <v>1</v>
      </c>
      <c r="BB8" s="85" t="str">
        <f>REPLACE(INDEX(GroupVertices[Group],MATCH(Edges[[#This Row],[Vertex 1]],GroupVertices[Vertex],0)),1,1,"")</f>
        <v>6</v>
      </c>
      <c r="BC8" s="85" t="str">
        <f>REPLACE(INDEX(GroupVertices[Group],MATCH(Edges[[#This Row],[Vertex 2]],GroupVertices[Vertex],0)),1,1,"")</f>
        <v>6</v>
      </c>
      <c r="BD8" s="51"/>
      <c r="BE8" s="52"/>
      <c r="BF8" s="51"/>
      <c r="BG8" s="52"/>
      <c r="BH8" s="51"/>
      <c r="BI8" s="52"/>
      <c r="BJ8" s="51"/>
      <c r="BK8" s="52"/>
      <c r="BL8" s="51"/>
    </row>
    <row r="9" spans="1:64" ht="45">
      <c r="A9" s="84" t="s">
        <v>214</v>
      </c>
      <c r="B9" s="84" t="s">
        <v>258</v>
      </c>
      <c r="C9" s="53" t="s">
        <v>1740</v>
      </c>
      <c r="D9" s="54">
        <v>3</v>
      </c>
      <c r="E9" s="65" t="s">
        <v>132</v>
      </c>
      <c r="F9" s="55">
        <v>35</v>
      </c>
      <c r="G9" s="53"/>
      <c r="H9" s="57"/>
      <c r="I9" s="56"/>
      <c r="J9" s="56"/>
      <c r="K9" s="36" t="s">
        <v>65</v>
      </c>
      <c r="L9" s="83">
        <v>9</v>
      </c>
      <c r="M9" s="83"/>
      <c r="N9" s="63"/>
      <c r="O9" s="86" t="s">
        <v>269</v>
      </c>
      <c r="P9" s="88">
        <v>43357.933391203704</v>
      </c>
      <c r="Q9" s="89" t="s">
        <v>273</v>
      </c>
      <c r="R9" s="86"/>
      <c r="S9" s="86"/>
      <c r="T9" s="86" t="s">
        <v>372</v>
      </c>
      <c r="U9" s="91" t="s">
        <v>389</v>
      </c>
      <c r="V9" s="91" t="s">
        <v>389</v>
      </c>
      <c r="W9" s="88">
        <v>43357.933391203704</v>
      </c>
      <c r="X9" s="91" t="s">
        <v>437</v>
      </c>
      <c r="Y9" s="86"/>
      <c r="Z9" s="86"/>
      <c r="AA9" s="89" t="s">
        <v>504</v>
      </c>
      <c r="AB9" s="86"/>
      <c r="AC9" s="86" t="b">
        <v>0</v>
      </c>
      <c r="AD9" s="86">
        <v>20</v>
      </c>
      <c r="AE9" s="89" t="s">
        <v>571</v>
      </c>
      <c r="AF9" s="86" t="b">
        <v>0</v>
      </c>
      <c r="AG9" s="86" t="s">
        <v>574</v>
      </c>
      <c r="AH9" s="86"/>
      <c r="AI9" s="89" t="s">
        <v>571</v>
      </c>
      <c r="AJ9" s="86" t="b">
        <v>0</v>
      </c>
      <c r="AK9" s="86">
        <v>5</v>
      </c>
      <c r="AL9" s="89" t="s">
        <v>571</v>
      </c>
      <c r="AM9" s="86" t="s">
        <v>577</v>
      </c>
      <c r="AN9" s="86" t="b">
        <v>0</v>
      </c>
      <c r="AO9" s="89" t="s">
        <v>504</v>
      </c>
      <c r="AP9" s="86" t="s">
        <v>590</v>
      </c>
      <c r="AQ9" s="86">
        <v>0</v>
      </c>
      <c r="AR9" s="86">
        <v>0</v>
      </c>
      <c r="AS9" s="86" t="s">
        <v>591</v>
      </c>
      <c r="AT9" s="86" t="s">
        <v>592</v>
      </c>
      <c r="AU9" s="86" t="s">
        <v>593</v>
      </c>
      <c r="AV9" s="86" t="s">
        <v>594</v>
      </c>
      <c r="AW9" s="86" t="s">
        <v>595</v>
      </c>
      <c r="AX9" s="86" t="s">
        <v>596</v>
      </c>
      <c r="AY9" s="86" t="s">
        <v>597</v>
      </c>
      <c r="AZ9" s="91" t="s">
        <v>598</v>
      </c>
      <c r="BA9">
        <v>1</v>
      </c>
      <c r="BB9" s="85" t="str">
        <f>REPLACE(INDEX(GroupVertices[Group],MATCH(Edges[[#This Row],[Vertex 1]],GroupVertices[Vertex],0)),1,1,"")</f>
        <v>6</v>
      </c>
      <c r="BC9" s="85" t="str">
        <f>REPLACE(INDEX(GroupVertices[Group],MATCH(Edges[[#This Row],[Vertex 2]],GroupVertices[Vertex],0)),1,1,"")</f>
        <v>6</v>
      </c>
      <c r="BD9" s="51">
        <v>3</v>
      </c>
      <c r="BE9" s="52">
        <v>7.6923076923076925</v>
      </c>
      <c r="BF9" s="51">
        <v>0</v>
      </c>
      <c r="BG9" s="52">
        <v>0</v>
      </c>
      <c r="BH9" s="51">
        <v>0</v>
      </c>
      <c r="BI9" s="52">
        <v>0</v>
      </c>
      <c r="BJ9" s="51">
        <v>36</v>
      </c>
      <c r="BK9" s="52">
        <v>92.3076923076923</v>
      </c>
      <c r="BL9" s="51">
        <v>39</v>
      </c>
    </row>
    <row r="10" spans="1:64" ht="45">
      <c r="A10" s="84" t="s">
        <v>215</v>
      </c>
      <c r="B10" s="84" t="s">
        <v>215</v>
      </c>
      <c r="C10" s="53" t="s">
        <v>1740</v>
      </c>
      <c r="D10" s="54">
        <v>3</v>
      </c>
      <c r="E10" s="65" t="s">
        <v>132</v>
      </c>
      <c r="F10" s="55">
        <v>35</v>
      </c>
      <c r="G10" s="53"/>
      <c r="H10" s="57"/>
      <c r="I10" s="56"/>
      <c r="J10" s="56"/>
      <c r="K10" s="36" t="s">
        <v>65</v>
      </c>
      <c r="L10" s="83">
        <v>10</v>
      </c>
      <c r="M10" s="83"/>
      <c r="N10" s="63"/>
      <c r="O10" s="86" t="s">
        <v>176</v>
      </c>
      <c r="P10" s="88">
        <v>43500.80138888889</v>
      </c>
      <c r="Q10" s="86" t="s">
        <v>274</v>
      </c>
      <c r="R10" s="91" t="s">
        <v>332</v>
      </c>
      <c r="S10" s="86" t="s">
        <v>356</v>
      </c>
      <c r="T10" s="86" t="s">
        <v>373</v>
      </c>
      <c r="U10" s="86"/>
      <c r="V10" s="91" t="s">
        <v>409</v>
      </c>
      <c r="W10" s="88">
        <v>43500.80138888889</v>
      </c>
      <c r="X10" s="91" t="s">
        <v>438</v>
      </c>
      <c r="Y10" s="86"/>
      <c r="Z10" s="86"/>
      <c r="AA10" s="89" t="s">
        <v>505</v>
      </c>
      <c r="AB10" s="86"/>
      <c r="AC10" s="86" t="b">
        <v>0</v>
      </c>
      <c r="AD10" s="86">
        <v>0</v>
      </c>
      <c r="AE10" s="89" t="s">
        <v>571</v>
      </c>
      <c r="AF10" s="86" t="b">
        <v>0</v>
      </c>
      <c r="AG10" s="86" t="s">
        <v>574</v>
      </c>
      <c r="AH10" s="86"/>
      <c r="AI10" s="89" t="s">
        <v>571</v>
      </c>
      <c r="AJ10" s="86" t="b">
        <v>0</v>
      </c>
      <c r="AK10" s="86">
        <v>1</v>
      </c>
      <c r="AL10" s="89" t="s">
        <v>571</v>
      </c>
      <c r="AM10" s="86" t="s">
        <v>578</v>
      </c>
      <c r="AN10" s="86" t="b">
        <v>0</v>
      </c>
      <c r="AO10" s="89" t="s">
        <v>505</v>
      </c>
      <c r="AP10" s="86" t="s">
        <v>176</v>
      </c>
      <c r="AQ10" s="86">
        <v>0</v>
      </c>
      <c r="AR10" s="86">
        <v>0</v>
      </c>
      <c r="AS10" s="86"/>
      <c r="AT10" s="86"/>
      <c r="AU10" s="86"/>
      <c r="AV10" s="86"/>
      <c r="AW10" s="86"/>
      <c r="AX10" s="86"/>
      <c r="AY10" s="86"/>
      <c r="AZ10" s="86"/>
      <c r="BA10">
        <v>1</v>
      </c>
      <c r="BB10" s="85" t="str">
        <f>REPLACE(INDEX(GroupVertices[Group],MATCH(Edges[[#This Row],[Vertex 1]],GroupVertices[Vertex],0)),1,1,"")</f>
        <v>13</v>
      </c>
      <c r="BC10" s="85" t="str">
        <f>REPLACE(INDEX(GroupVertices[Group],MATCH(Edges[[#This Row],[Vertex 2]],GroupVertices[Vertex],0)),1,1,"")</f>
        <v>13</v>
      </c>
      <c r="BD10" s="51">
        <v>0</v>
      </c>
      <c r="BE10" s="52">
        <v>0</v>
      </c>
      <c r="BF10" s="51">
        <v>0</v>
      </c>
      <c r="BG10" s="52">
        <v>0</v>
      </c>
      <c r="BH10" s="51">
        <v>0</v>
      </c>
      <c r="BI10" s="52">
        <v>0</v>
      </c>
      <c r="BJ10" s="51">
        <v>21</v>
      </c>
      <c r="BK10" s="52">
        <v>100</v>
      </c>
      <c r="BL10" s="51">
        <v>21</v>
      </c>
    </row>
    <row r="11" spans="1:64" ht="45">
      <c r="A11" s="84" t="s">
        <v>216</v>
      </c>
      <c r="B11" s="84" t="s">
        <v>215</v>
      </c>
      <c r="C11" s="53" t="s">
        <v>1740</v>
      </c>
      <c r="D11" s="54">
        <v>3</v>
      </c>
      <c r="E11" s="65" t="s">
        <v>132</v>
      </c>
      <c r="F11" s="55">
        <v>35</v>
      </c>
      <c r="G11" s="53"/>
      <c r="H11" s="57"/>
      <c r="I11" s="56"/>
      <c r="J11" s="56"/>
      <c r="K11" s="36" t="s">
        <v>65</v>
      </c>
      <c r="L11" s="83">
        <v>11</v>
      </c>
      <c r="M11" s="83"/>
      <c r="N11" s="63"/>
      <c r="O11" s="86" t="s">
        <v>269</v>
      </c>
      <c r="P11" s="88">
        <v>43500.801840277774</v>
      </c>
      <c r="Q11" s="86" t="s">
        <v>275</v>
      </c>
      <c r="R11" s="86"/>
      <c r="S11" s="86"/>
      <c r="T11" s="86" t="s">
        <v>374</v>
      </c>
      <c r="U11" s="86"/>
      <c r="V11" s="91" t="s">
        <v>410</v>
      </c>
      <c r="W11" s="88">
        <v>43500.801840277774</v>
      </c>
      <c r="X11" s="91" t="s">
        <v>439</v>
      </c>
      <c r="Y11" s="86"/>
      <c r="Z11" s="86"/>
      <c r="AA11" s="89" t="s">
        <v>506</v>
      </c>
      <c r="AB11" s="86"/>
      <c r="AC11" s="86" t="b">
        <v>0</v>
      </c>
      <c r="AD11" s="86">
        <v>0</v>
      </c>
      <c r="AE11" s="89" t="s">
        <v>571</v>
      </c>
      <c r="AF11" s="86" t="b">
        <v>0</v>
      </c>
      <c r="AG11" s="86" t="s">
        <v>574</v>
      </c>
      <c r="AH11" s="86"/>
      <c r="AI11" s="89" t="s">
        <v>571</v>
      </c>
      <c r="AJ11" s="86" t="b">
        <v>0</v>
      </c>
      <c r="AK11" s="86">
        <v>1</v>
      </c>
      <c r="AL11" s="89" t="s">
        <v>505</v>
      </c>
      <c r="AM11" s="86" t="s">
        <v>579</v>
      </c>
      <c r="AN11" s="86" t="b">
        <v>0</v>
      </c>
      <c r="AO11" s="89" t="s">
        <v>505</v>
      </c>
      <c r="AP11" s="86" t="s">
        <v>176</v>
      </c>
      <c r="AQ11" s="86">
        <v>0</v>
      </c>
      <c r="AR11" s="86">
        <v>0</v>
      </c>
      <c r="AS11" s="86"/>
      <c r="AT11" s="86"/>
      <c r="AU11" s="86"/>
      <c r="AV11" s="86"/>
      <c r="AW11" s="86"/>
      <c r="AX11" s="86"/>
      <c r="AY11" s="86"/>
      <c r="AZ11" s="86"/>
      <c r="BA11">
        <v>1</v>
      </c>
      <c r="BB11" s="85" t="str">
        <f>REPLACE(INDEX(GroupVertices[Group],MATCH(Edges[[#This Row],[Vertex 1]],GroupVertices[Vertex],0)),1,1,"")</f>
        <v>13</v>
      </c>
      <c r="BC11" s="85" t="str">
        <f>REPLACE(INDEX(GroupVertices[Group],MATCH(Edges[[#This Row],[Vertex 2]],GroupVertices[Vertex],0)),1,1,"")</f>
        <v>13</v>
      </c>
      <c r="BD11" s="51">
        <v>0</v>
      </c>
      <c r="BE11" s="52">
        <v>0</v>
      </c>
      <c r="BF11" s="51">
        <v>0</v>
      </c>
      <c r="BG11" s="52">
        <v>0</v>
      </c>
      <c r="BH11" s="51">
        <v>0</v>
      </c>
      <c r="BI11" s="52">
        <v>0</v>
      </c>
      <c r="BJ11" s="51">
        <v>22</v>
      </c>
      <c r="BK11" s="52">
        <v>100</v>
      </c>
      <c r="BL11" s="51">
        <v>22</v>
      </c>
    </row>
    <row r="12" spans="1:64" ht="45">
      <c r="A12" s="84" t="s">
        <v>217</v>
      </c>
      <c r="B12" s="84" t="s">
        <v>218</v>
      </c>
      <c r="C12" s="53" t="s">
        <v>1740</v>
      </c>
      <c r="D12" s="54">
        <v>3</v>
      </c>
      <c r="E12" s="65" t="s">
        <v>132</v>
      </c>
      <c r="F12" s="55">
        <v>35</v>
      </c>
      <c r="G12" s="53"/>
      <c r="H12" s="57"/>
      <c r="I12" s="56"/>
      <c r="J12" s="56"/>
      <c r="K12" s="36" t="s">
        <v>65</v>
      </c>
      <c r="L12" s="83">
        <v>12</v>
      </c>
      <c r="M12" s="83"/>
      <c r="N12" s="63"/>
      <c r="O12" s="86" t="s">
        <v>269</v>
      </c>
      <c r="P12" s="88">
        <v>43513.0559375</v>
      </c>
      <c r="Q12" s="86" t="s">
        <v>276</v>
      </c>
      <c r="R12" s="86"/>
      <c r="S12" s="86"/>
      <c r="T12" s="86"/>
      <c r="U12" s="86"/>
      <c r="V12" s="91" t="s">
        <v>411</v>
      </c>
      <c r="W12" s="88">
        <v>43513.0559375</v>
      </c>
      <c r="X12" s="91" t="s">
        <v>440</v>
      </c>
      <c r="Y12" s="86"/>
      <c r="Z12" s="86"/>
      <c r="AA12" s="89" t="s">
        <v>507</v>
      </c>
      <c r="AB12" s="86"/>
      <c r="AC12" s="86" t="b">
        <v>0</v>
      </c>
      <c r="AD12" s="86">
        <v>0</v>
      </c>
      <c r="AE12" s="89" t="s">
        <v>571</v>
      </c>
      <c r="AF12" s="86" t="b">
        <v>1</v>
      </c>
      <c r="AG12" s="86" t="s">
        <v>574</v>
      </c>
      <c r="AH12" s="86"/>
      <c r="AI12" s="89" t="s">
        <v>575</v>
      </c>
      <c r="AJ12" s="86" t="b">
        <v>0</v>
      </c>
      <c r="AK12" s="86">
        <v>3</v>
      </c>
      <c r="AL12" s="89" t="s">
        <v>508</v>
      </c>
      <c r="AM12" s="86" t="s">
        <v>580</v>
      </c>
      <c r="AN12" s="86" t="b">
        <v>0</v>
      </c>
      <c r="AO12" s="89" t="s">
        <v>508</v>
      </c>
      <c r="AP12" s="86" t="s">
        <v>176</v>
      </c>
      <c r="AQ12" s="86">
        <v>0</v>
      </c>
      <c r="AR12" s="86">
        <v>0</v>
      </c>
      <c r="AS12" s="86"/>
      <c r="AT12" s="86"/>
      <c r="AU12" s="86"/>
      <c r="AV12" s="86"/>
      <c r="AW12" s="86"/>
      <c r="AX12" s="86"/>
      <c r="AY12" s="86"/>
      <c r="AZ12" s="86"/>
      <c r="BA12">
        <v>1</v>
      </c>
      <c r="BB12" s="85" t="str">
        <f>REPLACE(INDEX(GroupVertices[Group],MATCH(Edges[[#This Row],[Vertex 1]],GroupVertices[Vertex],0)),1,1,"")</f>
        <v>9</v>
      </c>
      <c r="BC12" s="85" t="str">
        <f>REPLACE(INDEX(GroupVertices[Group],MATCH(Edges[[#This Row],[Vertex 2]],GroupVertices[Vertex],0)),1,1,"")</f>
        <v>9</v>
      </c>
      <c r="BD12" s="51">
        <v>4</v>
      </c>
      <c r="BE12" s="52">
        <v>18.181818181818183</v>
      </c>
      <c r="BF12" s="51">
        <v>0</v>
      </c>
      <c r="BG12" s="52">
        <v>0</v>
      </c>
      <c r="BH12" s="51">
        <v>0</v>
      </c>
      <c r="BI12" s="52">
        <v>0</v>
      </c>
      <c r="BJ12" s="51">
        <v>18</v>
      </c>
      <c r="BK12" s="52">
        <v>81.81818181818181</v>
      </c>
      <c r="BL12" s="51">
        <v>22</v>
      </c>
    </row>
    <row r="13" spans="1:64" ht="30">
      <c r="A13" s="84" t="s">
        <v>218</v>
      </c>
      <c r="B13" s="84" t="s">
        <v>218</v>
      </c>
      <c r="C13" s="53" t="s">
        <v>1741</v>
      </c>
      <c r="D13" s="54">
        <v>10</v>
      </c>
      <c r="E13" s="65" t="s">
        <v>136</v>
      </c>
      <c r="F13" s="55">
        <v>12</v>
      </c>
      <c r="G13" s="53"/>
      <c r="H13" s="57"/>
      <c r="I13" s="56"/>
      <c r="J13" s="56"/>
      <c r="K13" s="36" t="s">
        <v>65</v>
      </c>
      <c r="L13" s="83">
        <v>13</v>
      </c>
      <c r="M13" s="83"/>
      <c r="N13" s="63"/>
      <c r="O13" s="86" t="s">
        <v>176</v>
      </c>
      <c r="P13" s="88">
        <v>43512.98118055556</v>
      </c>
      <c r="Q13" s="86" t="s">
        <v>277</v>
      </c>
      <c r="R13" s="91" t="s">
        <v>333</v>
      </c>
      <c r="S13" s="86" t="s">
        <v>357</v>
      </c>
      <c r="T13" s="86"/>
      <c r="U13" s="86"/>
      <c r="V13" s="91" t="s">
        <v>412</v>
      </c>
      <c r="W13" s="88">
        <v>43512.98118055556</v>
      </c>
      <c r="X13" s="91" t="s">
        <v>441</v>
      </c>
      <c r="Y13" s="86"/>
      <c r="Z13" s="86"/>
      <c r="AA13" s="89" t="s">
        <v>508</v>
      </c>
      <c r="AB13" s="86"/>
      <c r="AC13" s="86" t="b">
        <v>0</v>
      </c>
      <c r="AD13" s="86">
        <v>0</v>
      </c>
      <c r="AE13" s="89" t="s">
        <v>571</v>
      </c>
      <c r="AF13" s="86" t="b">
        <v>1</v>
      </c>
      <c r="AG13" s="86" t="s">
        <v>574</v>
      </c>
      <c r="AH13" s="86"/>
      <c r="AI13" s="89" t="s">
        <v>575</v>
      </c>
      <c r="AJ13" s="86" t="b">
        <v>0</v>
      </c>
      <c r="AK13" s="86">
        <v>0</v>
      </c>
      <c r="AL13" s="89" t="s">
        <v>571</v>
      </c>
      <c r="AM13" s="86" t="s">
        <v>581</v>
      </c>
      <c r="AN13" s="86" t="b">
        <v>1</v>
      </c>
      <c r="AO13" s="89" t="s">
        <v>508</v>
      </c>
      <c r="AP13" s="86" t="s">
        <v>176</v>
      </c>
      <c r="AQ13" s="86">
        <v>0</v>
      </c>
      <c r="AR13" s="86">
        <v>0</v>
      </c>
      <c r="AS13" s="86"/>
      <c r="AT13" s="86"/>
      <c r="AU13" s="86"/>
      <c r="AV13" s="86"/>
      <c r="AW13" s="86"/>
      <c r="AX13" s="86"/>
      <c r="AY13" s="86"/>
      <c r="AZ13" s="86"/>
      <c r="BA13">
        <v>2</v>
      </c>
      <c r="BB13" s="85" t="str">
        <f>REPLACE(INDEX(GroupVertices[Group],MATCH(Edges[[#This Row],[Vertex 1]],GroupVertices[Vertex],0)),1,1,"")</f>
        <v>9</v>
      </c>
      <c r="BC13" s="85" t="str">
        <f>REPLACE(INDEX(GroupVertices[Group],MATCH(Edges[[#This Row],[Vertex 2]],GroupVertices[Vertex],0)),1,1,"")</f>
        <v>9</v>
      </c>
      <c r="BD13" s="51">
        <v>4</v>
      </c>
      <c r="BE13" s="52">
        <v>21.05263157894737</v>
      </c>
      <c r="BF13" s="51">
        <v>0</v>
      </c>
      <c r="BG13" s="52">
        <v>0</v>
      </c>
      <c r="BH13" s="51">
        <v>0</v>
      </c>
      <c r="BI13" s="52">
        <v>0</v>
      </c>
      <c r="BJ13" s="51">
        <v>15</v>
      </c>
      <c r="BK13" s="52">
        <v>78.94736842105263</v>
      </c>
      <c r="BL13" s="51">
        <v>19</v>
      </c>
    </row>
    <row r="14" spans="1:64" ht="30">
      <c r="A14" s="84" t="s">
        <v>218</v>
      </c>
      <c r="B14" s="84" t="s">
        <v>218</v>
      </c>
      <c r="C14" s="53" t="s">
        <v>1741</v>
      </c>
      <c r="D14" s="54">
        <v>10</v>
      </c>
      <c r="E14" s="65" t="s">
        <v>136</v>
      </c>
      <c r="F14" s="55">
        <v>12</v>
      </c>
      <c r="G14" s="53"/>
      <c r="H14" s="57"/>
      <c r="I14" s="56"/>
      <c r="J14" s="56"/>
      <c r="K14" s="36" t="s">
        <v>65</v>
      </c>
      <c r="L14" s="83">
        <v>14</v>
      </c>
      <c r="M14" s="83"/>
      <c r="N14" s="63"/>
      <c r="O14" s="86" t="s">
        <v>176</v>
      </c>
      <c r="P14" s="88">
        <v>43513.04362268518</v>
      </c>
      <c r="Q14" s="86" t="s">
        <v>276</v>
      </c>
      <c r="R14" s="86"/>
      <c r="S14" s="86"/>
      <c r="T14" s="86"/>
      <c r="U14" s="86"/>
      <c r="V14" s="91" t="s">
        <v>412</v>
      </c>
      <c r="W14" s="88">
        <v>43513.04362268518</v>
      </c>
      <c r="X14" s="91" t="s">
        <v>442</v>
      </c>
      <c r="Y14" s="86"/>
      <c r="Z14" s="86"/>
      <c r="AA14" s="89" t="s">
        <v>509</v>
      </c>
      <c r="AB14" s="86"/>
      <c r="AC14" s="86" t="b">
        <v>0</v>
      </c>
      <c r="AD14" s="86">
        <v>0</v>
      </c>
      <c r="AE14" s="89" t="s">
        <v>571</v>
      </c>
      <c r="AF14" s="86" t="b">
        <v>1</v>
      </c>
      <c r="AG14" s="86" t="s">
        <v>574</v>
      </c>
      <c r="AH14" s="86"/>
      <c r="AI14" s="89" t="s">
        <v>575</v>
      </c>
      <c r="AJ14" s="86" t="b">
        <v>0</v>
      </c>
      <c r="AK14" s="86">
        <v>3</v>
      </c>
      <c r="AL14" s="89" t="s">
        <v>508</v>
      </c>
      <c r="AM14" s="86" t="s">
        <v>577</v>
      </c>
      <c r="AN14" s="86" t="b">
        <v>0</v>
      </c>
      <c r="AO14" s="89" t="s">
        <v>508</v>
      </c>
      <c r="AP14" s="86" t="s">
        <v>176</v>
      </c>
      <c r="AQ14" s="86">
        <v>0</v>
      </c>
      <c r="AR14" s="86">
        <v>0</v>
      </c>
      <c r="AS14" s="86"/>
      <c r="AT14" s="86"/>
      <c r="AU14" s="86"/>
      <c r="AV14" s="86"/>
      <c r="AW14" s="86"/>
      <c r="AX14" s="86"/>
      <c r="AY14" s="86"/>
      <c r="AZ14" s="86"/>
      <c r="BA14">
        <v>2</v>
      </c>
      <c r="BB14" s="85" t="str">
        <f>REPLACE(INDEX(GroupVertices[Group],MATCH(Edges[[#This Row],[Vertex 1]],GroupVertices[Vertex],0)),1,1,"")</f>
        <v>9</v>
      </c>
      <c r="BC14" s="85" t="str">
        <f>REPLACE(INDEX(GroupVertices[Group],MATCH(Edges[[#This Row],[Vertex 2]],GroupVertices[Vertex],0)),1,1,"")</f>
        <v>9</v>
      </c>
      <c r="BD14" s="51">
        <v>4</v>
      </c>
      <c r="BE14" s="52">
        <v>18.181818181818183</v>
      </c>
      <c r="BF14" s="51">
        <v>0</v>
      </c>
      <c r="BG14" s="52">
        <v>0</v>
      </c>
      <c r="BH14" s="51">
        <v>0</v>
      </c>
      <c r="BI14" s="52">
        <v>0</v>
      </c>
      <c r="BJ14" s="51">
        <v>18</v>
      </c>
      <c r="BK14" s="52">
        <v>81.81818181818181</v>
      </c>
      <c r="BL14" s="51">
        <v>22</v>
      </c>
    </row>
    <row r="15" spans="1:64" ht="45">
      <c r="A15" s="84" t="s">
        <v>219</v>
      </c>
      <c r="B15" s="84" t="s">
        <v>218</v>
      </c>
      <c r="C15" s="53" t="s">
        <v>1740</v>
      </c>
      <c r="D15" s="54">
        <v>3</v>
      </c>
      <c r="E15" s="65" t="s">
        <v>132</v>
      </c>
      <c r="F15" s="55">
        <v>35</v>
      </c>
      <c r="G15" s="53"/>
      <c r="H15" s="57"/>
      <c r="I15" s="56"/>
      <c r="J15" s="56"/>
      <c r="K15" s="36" t="s">
        <v>65</v>
      </c>
      <c r="L15" s="83">
        <v>15</v>
      </c>
      <c r="M15" s="83"/>
      <c r="N15" s="63"/>
      <c r="O15" s="86" t="s">
        <v>269</v>
      </c>
      <c r="P15" s="88">
        <v>43513.61209490741</v>
      </c>
      <c r="Q15" s="86" t="s">
        <v>276</v>
      </c>
      <c r="R15" s="86"/>
      <c r="S15" s="86"/>
      <c r="T15" s="86"/>
      <c r="U15" s="86"/>
      <c r="V15" s="91" t="s">
        <v>413</v>
      </c>
      <c r="W15" s="88">
        <v>43513.61209490741</v>
      </c>
      <c r="X15" s="91" t="s">
        <v>443</v>
      </c>
      <c r="Y15" s="86"/>
      <c r="Z15" s="86"/>
      <c r="AA15" s="89" t="s">
        <v>510</v>
      </c>
      <c r="AB15" s="86"/>
      <c r="AC15" s="86" t="b">
        <v>0</v>
      </c>
      <c r="AD15" s="86">
        <v>0</v>
      </c>
      <c r="AE15" s="89" t="s">
        <v>571</v>
      </c>
      <c r="AF15" s="86" t="b">
        <v>1</v>
      </c>
      <c r="AG15" s="86" t="s">
        <v>574</v>
      </c>
      <c r="AH15" s="86"/>
      <c r="AI15" s="89" t="s">
        <v>575</v>
      </c>
      <c r="AJ15" s="86" t="b">
        <v>0</v>
      </c>
      <c r="AK15" s="86">
        <v>3</v>
      </c>
      <c r="AL15" s="89" t="s">
        <v>508</v>
      </c>
      <c r="AM15" s="86" t="s">
        <v>582</v>
      </c>
      <c r="AN15" s="86" t="b">
        <v>0</v>
      </c>
      <c r="AO15" s="89" t="s">
        <v>508</v>
      </c>
      <c r="AP15" s="86" t="s">
        <v>176</v>
      </c>
      <c r="AQ15" s="86">
        <v>0</v>
      </c>
      <c r="AR15" s="86">
        <v>0</v>
      </c>
      <c r="AS15" s="86"/>
      <c r="AT15" s="86"/>
      <c r="AU15" s="86"/>
      <c r="AV15" s="86"/>
      <c r="AW15" s="86"/>
      <c r="AX15" s="86"/>
      <c r="AY15" s="86"/>
      <c r="AZ15" s="86"/>
      <c r="BA15">
        <v>1</v>
      </c>
      <c r="BB15" s="85" t="str">
        <f>REPLACE(INDEX(GroupVertices[Group],MATCH(Edges[[#This Row],[Vertex 1]],GroupVertices[Vertex],0)),1,1,"")</f>
        <v>9</v>
      </c>
      <c r="BC15" s="85" t="str">
        <f>REPLACE(INDEX(GroupVertices[Group],MATCH(Edges[[#This Row],[Vertex 2]],GroupVertices[Vertex],0)),1,1,"")</f>
        <v>9</v>
      </c>
      <c r="BD15" s="51">
        <v>4</v>
      </c>
      <c r="BE15" s="52">
        <v>18.181818181818183</v>
      </c>
      <c r="BF15" s="51">
        <v>0</v>
      </c>
      <c r="BG15" s="52">
        <v>0</v>
      </c>
      <c r="BH15" s="51">
        <v>0</v>
      </c>
      <c r="BI15" s="52">
        <v>0</v>
      </c>
      <c r="BJ15" s="51">
        <v>18</v>
      </c>
      <c r="BK15" s="52">
        <v>81.81818181818181</v>
      </c>
      <c r="BL15" s="51">
        <v>22</v>
      </c>
    </row>
    <row r="16" spans="1:64" ht="45">
      <c r="A16" s="84" t="s">
        <v>220</v>
      </c>
      <c r="B16" s="84" t="s">
        <v>227</v>
      </c>
      <c r="C16" s="53" t="s">
        <v>1740</v>
      </c>
      <c r="D16" s="54">
        <v>3</v>
      </c>
      <c r="E16" s="65" t="s">
        <v>132</v>
      </c>
      <c r="F16" s="55">
        <v>35</v>
      </c>
      <c r="G16" s="53"/>
      <c r="H16" s="57"/>
      <c r="I16" s="56"/>
      <c r="J16" s="56"/>
      <c r="K16" s="36" t="s">
        <v>65</v>
      </c>
      <c r="L16" s="83">
        <v>16</v>
      </c>
      <c r="M16" s="83"/>
      <c r="N16" s="63"/>
      <c r="O16" s="86" t="s">
        <v>269</v>
      </c>
      <c r="P16" s="88">
        <v>43522.396203703705</v>
      </c>
      <c r="Q16" s="86" t="s">
        <v>278</v>
      </c>
      <c r="R16" s="86"/>
      <c r="S16" s="86"/>
      <c r="T16" s="86"/>
      <c r="U16" s="86"/>
      <c r="V16" s="91" t="s">
        <v>414</v>
      </c>
      <c r="W16" s="88">
        <v>43522.396203703705</v>
      </c>
      <c r="X16" s="91" t="s">
        <v>444</v>
      </c>
      <c r="Y16" s="86"/>
      <c r="Z16" s="86"/>
      <c r="AA16" s="89" t="s">
        <v>511</v>
      </c>
      <c r="AB16" s="86"/>
      <c r="AC16" s="86" t="b">
        <v>0</v>
      </c>
      <c r="AD16" s="86">
        <v>0</v>
      </c>
      <c r="AE16" s="89" t="s">
        <v>571</v>
      </c>
      <c r="AF16" s="86" t="b">
        <v>0</v>
      </c>
      <c r="AG16" s="86" t="s">
        <v>574</v>
      </c>
      <c r="AH16" s="86"/>
      <c r="AI16" s="89" t="s">
        <v>571</v>
      </c>
      <c r="AJ16" s="86" t="b">
        <v>0</v>
      </c>
      <c r="AK16" s="86">
        <v>1</v>
      </c>
      <c r="AL16" s="89" t="s">
        <v>518</v>
      </c>
      <c r="AM16" s="86" t="s">
        <v>577</v>
      </c>
      <c r="AN16" s="86" t="b">
        <v>0</v>
      </c>
      <c r="AO16" s="89" t="s">
        <v>518</v>
      </c>
      <c r="AP16" s="86" t="s">
        <v>176</v>
      </c>
      <c r="AQ16" s="86">
        <v>0</v>
      </c>
      <c r="AR16" s="86">
        <v>0</v>
      </c>
      <c r="AS16" s="86"/>
      <c r="AT16" s="86"/>
      <c r="AU16" s="86"/>
      <c r="AV16" s="86"/>
      <c r="AW16" s="86"/>
      <c r="AX16" s="86"/>
      <c r="AY16" s="86"/>
      <c r="AZ16" s="86"/>
      <c r="BA16">
        <v>1</v>
      </c>
      <c r="BB16" s="85" t="str">
        <f>REPLACE(INDEX(GroupVertices[Group],MATCH(Edges[[#This Row],[Vertex 1]],GroupVertices[Vertex],0)),1,1,"")</f>
        <v>7</v>
      </c>
      <c r="BC16" s="85" t="str">
        <f>REPLACE(INDEX(GroupVertices[Group],MATCH(Edges[[#This Row],[Vertex 2]],GroupVertices[Vertex],0)),1,1,"")</f>
        <v>7</v>
      </c>
      <c r="BD16" s="51">
        <v>1</v>
      </c>
      <c r="BE16" s="52">
        <v>4</v>
      </c>
      <c r="BF16" s="51">
        <v>0</v>
      </c>
      <c r="BG16" s="52">
        <v>0</v>
      </c>
      <c r="BH16" s="51">
        <v>0</v>
      </c>
      <c r="BI16" s="52">
        <v>0</v>
      </c>
      <c r="BJ16" s="51">
        <v>24</v>
      </c>
      <c r="BK16" s="52">
        <v>96</v>
      </c>
      <c r="BL16" s="51">
        <v>25</v>
      </c>
    </row>
    <row r="17" spans="1:64" ht="45">
      <c r="A17" s="84" t="s">
        <v>221</v>
      </c>
      <c r="B17" s="84" t="s">
        <v>259</v>
      </c>
      <c r="C17" s="53" t="s">
        <v>1740</v>
      </c>
      <c r="D17" s="54">
        <v>3</v>
      </c>
      <c r="E17" s="65" t="s">
        <v>132</v>
      </c>
      <c r="F17" s="55">
        <v>35</v>
      </c>
      <c r="G17" s="53"/>
      <c r="H17" s="57"/>
      <c r="I17" s="56"/>
      <c r="J17" s="56"/>
      <c r="K17" s="36" t="s">
        <v>65</v>
      </c>
      <c r="L17" s="83">
        <v>17</v>
      </c>
      <c r="M17" s="83"/>
      <c r="N17" s="63"/>
      <c r="O17" s="86" t="s">
        <v>269</v>
      </c>
      <c r="P17" s="88">
        <v>43522.76835648148</v>
      </c>
      <c r="Q17" s="86" t="s">
        <v>279</v>
      </c>
      <c r="R17" s="86"/>
      <c r="S17" s="86"/>
      <c r="T17" s="86"/>
      <c r="U17" s="86"/>
      <c r="V17" s="91" t="s">
        <v>415</v>
      </c>
      <c r="W17" s="88">
        <v>43522.76835648148</v>
      </c>
      <c r="X17" s="91" t="s">
        <v>445</v>
      </c>
      <c r="Y17" s="86"/>
      <c r="Z17" s="86"/>
      <c r="AA17" s="89" t="s">
        <v>512</v>
      </c>
      <c r="AB17" s="86"/>
      <c r="AC17" s="86" t="b">
        <v>0</v>
      </c>
      <c r="AD17" s="86">
        <v>0</v>
      </c>
      <c r="AE17" s="89" t="s">
        <v>571</v>
      </c>
      <c r="AF17" s="86" t="b">
        <v>0</v>
      </c>
      <c r="AG17" s="86" t="s">
        <v>573</v>
      </c>
      <c r="AH17" s="86"/>
      <c r="AI17" s="89" t="s">
        <v>571</v>
      </c>
      <c r="AJ17" s="86" t="b">
        <v>0</v>
      </c>
      <c r="AK17" s="86">
        <v>3</v>
      </c>
      <c r="AL17" s="89" t="s">
        <v>514</v>
      </c>
      <c r="AM17" s="86" t="s">
        <v>583</v>
      </c>
      <c r="AN17" s="86" t="b">
        <v>0</v>
      </c>
      <c r="AO17" s="89" t="s">
        <v>514</v>
      </c>
      <c r="AP17" s="86" t="s">
        <v>176</v>
      </c>
      <c r="AQ17" s="86">
        <v>0</v>
      </c>
      <c r="AR17" s="86">
        <v>0</v>
      </c>
      <c r="AS17" s="86"/>
      <c r="AT17" s="86"/>
      <c r="AU17" s="86"/>
      <c r="AV17" s="86"/>
      <c r="AW17" s="86"/>
      <c r="AX17" s="86"/>
      <c r="AY17" s="86"/>
      <c r="AZ17" s="86"/>
      <c r="BA17">
        <v>1</v>
      </c>
      <c r="BB17" s="85" t="str">
        <f>REPLACE(INDEX(GroupVertices[Group],MATCH(Edges[[#This Row],[Vertex 1]],GroupVertices[Vertex],0)),1,1,"")</f>
        <v>5</v>
      </c>
      <c r="BC17" s="85" t="str">
        <f>REPLACE(INDEX(GroupVertices[Group],MATCH(Edges[[#This Row],[Vertex 2]],GroupVertices[Vertex],0)),1,1,"")</f>
        <v>5</v>
      </c>
      <c r="BD17" s="51"/>
      <c r="BE17" s="52"/>
      <c r="BF17" s="51"/>
      <c r="BG17" s="52"/>
      <c r="BH17" s="51"/>
      <c r="BI17" s="52"/>
      <c r="BJ17" s="51"/>
      <c r="BK17" s="52"/>
      <c r="BL17" s="51"/>
    </row>
    <row r="18" spans="1:64" ht="45">
      <c r="A18" s="84" t="s">
        <v>221</v>
      </c>
      <c r="B18" s="84" t="s">
        <v>223</v>
      </c>
      <c r="C18" s="53" t="s">
        <v>1740</v>
      </c>
      <c r="D18" s="54">
        <v>3</v>
      </c>
      <c r="E18" s="65" t="s">
        <v>132</v>
      </c>
      <c r="F18" s="55">
        <v>35</v>
      </c>
      <c r="G18" s="53"/>
      <c r="H18" s="57"/>
      <c r="I18" s="56"/>
      <c r="J18" s="56"/>
      <c r="K18" s="36" t="s">
        <v>65</v>
      </c>
      <c r="L18" s="83">
        <v>18</v>
      </c>
      <c r="M18" s="83"/>
      <c r="N18" s="63"/>
      <c r="O18" s="86" t="s">
        <v>269</v>
      </c>
      <c r="P18" s="88">
        <v>43522.76835648148</v>
      </c>
      <c r="Q18" s="86" t="s">
        <v>279</v>
      </c>
      <c r="R18" s="86"/>
      <c r="S18" s="86"/>
      <c r="T18" s="86"/>
      <c r="U18" s="86"/>
      <c r="V18" s="91" t="s">
        <v>415</v>
      </c>
      <c r="W18" s="88">
        <v>43522.76835648148</v>
      </c>
      <c r="X18" s="91" t="s">
        <v>445</v>
      </c>
      <c r="Y18" s="86"/>
      <c r="Z18" s="86"/>
      <c r="AA18" s="89" t="s">
        <v>512</v>
      </c>
      <c r="AB18" s="86"/>
      <c r="AC18" s="86" t="b">
        <v>0</v>
      </c>
      <c r="AD18" s="86">
        <v>0</v>
      </c>
      <c r="AE18" s="89" t="s">
        <v>571</v>
      </c>
      <c r="AF18" s="86" t="b">
        <v>0</v>
      </c>
      <c r="AG18" s="86" t="s">
        <v>573</v>
      </c>
      <c r="AH18" s="86"/>
      <c r="AI18" s="89" t="s">
        <v>571</v>
      </c>
      <c r="AJ18" s="86" t="b">
        <v>0</v>
      </c>
      <c r="AK18" s="86">
        <v>3</v>
      </c>
      <c r="AL18" s="89" t="s">
        <v>514</v>
      </c>
      <c r="AM18" s="86" t="s">
        <v>583</v>
      </c>
      <c r="AN18" s="86" t="b">
        <v>0</v>
      </c>
      <c r="AO18" s="89" t="s">
        <v>514</v>
      </c>
      <c r="AP18" s="86" t="s">
        <v>176</v>
      </c>
      <c r="AQ18" s="86">
        <v>0</v>
      </c>
      <c r="AR18" s="86">
        <v>0</v>
      </c>
      <c r="AS18" s="86"/>
      <c r="AT18" s="86"/>
      <c r="AU18" s="86"/>
      <c r="AV18" s="86"/>
      <c r="AW18" s="86"/>
      <c r="AX18" s="86"/>
      <c r="AY18" s="86"/>
      <c r="AZ18" s="86"/>
      <c r="BA18">
        <v>1</v>
      </c>
      <c r="BB18" s="85" t="str">
        <f>REPLACE(INDEX(GroupVertices[Group],MATCH(Edges[[#This Row],[Vertex 1]],GroupVertices[Vertex],0)),1,1,"")</f>
        <v>5</v>
      </c>
      <c r="BC18" s="85" t="str">
        <f>REPLACE(INDEX(GroupVertices[Group],MATCH(Edges[[#This Row],[Vertex 2]],GroupVertices[Vertex],0)),1,1,"")</f>
        <v>5</v>
      </c>
      <c r="BD18" s="51">
        <v>0</v>
      </c>
      <c r="BE18" s="52">
        <v>0</v>
      </c>
      <c r="BF18" s="51">
        <v>0</v>
      </c>
      <c r="BG18" s="52">
        <v>0</v>
      </c>
      <c r="BH18" s="51">
        <v>0</v>
      </c>
      <c r="BI18" s="52">
        <v>0</v>
      </c>
      <c r="BJ18" s="51">
        <v>23</v>
      </c>
      <c r="BK18" s="52">
        <v>100</v>
      </c>
      <c r="BL18" s="51">
        <v>23</v>
      </c>
    </row>
    <row r="19" spans="1:64" ht="45">
      <c r="A19" s="84" t="s">
        <v>222</v>
      </c>
      <c r="B19" s="84" t="s">
        <v>225</v>
      </c>
      <c r="C19" s="53" t="s">
        <v>1740</v>
      </c>
      <c r="D19" s="54">
        <v>3</v>
      </c>
      <c r="E19" s="65" t="s">
        <v>132</v>
      </c>
      <c r="F19" s="55">
        <v>35</v>
      </c>
      <c r="G19" s="53"/>
      <c r="H19" s="57"/>
      <c r="I19" s="56"/>
      <c r="J19" s="56"/>
      <c r="K19" s="36" t="s">
        <v>65</v>
      </c>
      <c r="L19" s="83">
        <v>19</v>
      </c>
      <c r="M19" s="83"/>
      <c r="N19" s="63"/>
      <c r="O19" s="86" t="s">
        <v>269</v>
      </c>
      <c r="P19" s="88">
        <v>43522.90414351852</v>
      </c>
      <c r="Q19" s="86" t="s">
        <v>280</v>
      </c>
      <c r="R19" s="86"/>
      <c r="S19" s="86"/>
      <c r="T19" s="86"/>
      <c r="U19" s="86"/>
      <c r="V19" s="91" t="s">
        <v>416</v>
      </c>
      <c r="W19" s="88">
        <v>43522.90414351852</v>
      </c>
      <c r="X19" s="91" t="s">
        <v>446</v>
      </c>
      <c r="Y19" s="86"/>
      <c r="Z19" s="86"/>
      <c r="AA19" s="89" t="s">
        <v>513</v>
      </c>
      <c r="AB19" s="86"/>
      <c r="AC19" s="86" t="b">
        <v>0</v>
      </c>
      <c r="AD19" s="86">
        <v>0</v>
      </c>
      <c r="AE19" s="89" t="s">
        <v>571</v>
      </c>
      <c r="AF19" s="86" t="b">
        <v>0</v>
      </c>
      <c r="AG19" s="86" t="s">
        <v>573</v>
      </c>
      <c r="AH19" s="86"/>
      <c r="AI19" s="89" t="s">
        <v>571</v>
      </c>
      <c r="AJ19" s="86" t="b">
        <v>0</v>
      </c>
      <c r="AK19" s="86">
        <v>2</v>
      </c>
      <c r="AL19" s="89" t="s">
        <v>516</v>
      </c>
      <c r="AM19" s="86" t="s">
        <v>582</v>
      </c>
      <c r="AN19" s="86" t="b">
        <v>0</v>
      </c>
      <c r="AO19" s="89" t="s">
        <v>516</v>
      </c>
      <c r="AP19" s="86" t="s">
        <v>176</v>
      </c>
      <c r="AQ19" s="86">
        <v>0</v>
      </c>
      <c r="AR19" s="86">
        <v>0</v>
      </c>
      <c r="AS19" s="86"/>
      <c r="AT19" s="86"/>
      <c r="AU19" s="86"/>
      <c r="AV19" s="86"/>
      <c r="AW19" s="86"/>
      <c r="AX19" s="86"/>
      <c r="AY19" s="86"/>
      <c r="AZ19" s="86"/>
      <c r="BA19">
        <v>1</v>
      </c>
      <c r="BB19" s="85" t="str">
        <f>REPLACE(INDEX(GroupVertices[Group],MATCH(Edges[[#This Row],[Vertex 1]],GroupVertices[Vertex],0)),1,1,"")</f>
        <v>8</v>
      </c>
      <c r="BC19" s="85" t="str">
        <f>REPLACE(INDEX(GroupVertices[Group],MATCH(Edges[[#This Row],[Vertex 2]],GroupVertices[Vertex],0)),1,1,"")</f>
        <v>8</v>
      </c>
      <c r="BD19" s="51">
        <v>0</v>
      </c>
      <c r="BE19" s="52">
        <v>0</v>
      </c>
      <c r="BF19" s="51">
        <v>0</v>
      </c>
      <c r="BG19" s="52">
        <v>0</v>
      </c>
      <c r="BH19" s="51">
        <v>0</v>
      </c>
      <c r="BI19" s="52">
        <v>0</v>
      </c>
      <c r="BJ19" s="51">
        <v>21</v>
      </c>
      <c r="BK19" s="52">
        <v>100</v>
      </c>
      <c r="BL19" s="51">
        <v>21</v>
      </c>
    </row>
    <row r="20" spans="1:64" ht="45">
      <c r="A20" s="84" t="s">
        <v>223</v>
      </c>
      <c r="B20" s="84" t="s">
        <v>259</v>
      </c>
      <c r="C20" s="53" t="s">
        <v>1740</v>
      </c>
      <c r="D20" s="54">
        <v>3</v>
      </c>
      <c r="E20" s="65" t="s">
        <v>132</v>
      </c>
      <c r="F20" s="55">
        <v>35</v>
      </c>
      <c r="G20" s="53"/>
      <c r="H20" s="57"/>
      <c r="I20" s="56"/>
      <c r="J20" s="56"/>
      <c r="K20" s="36" t="s">
        <v>65</v>
      </c>
      <c r="L20" s="83">
        <v>20</v>
      </c>
      <c r="M20" s="83"/>
      <c r="N20" s="63"/>
      <c r="O20" s="86" t="s">
        <v>269</v>
      </c>
      <c r="P20" s="88">
        <v>43522.71042824074</v>
      </c>
      <c r="Q20" s="86" t="s">
        <v>281</v>
      </c>
      <c r="R20" s="86"/>
      <c r="S20" s="86"/>
      <c r="T20" s="86" t="s">
        <v>375</v>
      </c>
      <c r="U20" s="91" t="s">
        <v>390</v>
      </c>
      <c r="V20" s="91" t="s">
        <v>390</v>
      </c>
      <c r="W20" s="88">
        <v>43522.71042824074</v>
      </c>
      <c r="X20" s="91" t="s">
        <v>447</v>
      </c>
      <c r="Y20" s="86"/>
      <c r="Z20" s="86"/>
      <c r="AA20" s="89" t="s">
        <v>514</v>
      </c>
      <c r="AB20" s="86"/>
      <c r="AC20" s="86" t="b">
        <v>0</v>
      </c>
      <c r="AD20" s="86">
        <v>7</v>
      </c>
      <c r="AE20" s="89" t="s">
        <v>571</v>
      </c>
      <c r="AF20" s="86" t="b">
        <v>0</v>
      </c>
      <c r="AG20" s="86" t="s">
        <v>573</v>
      </c>
      <c r="AH20" s="86"/>
      <c r="AI20" s="89" t="s">
        <v>571</v>
      </c>
      <c r="AJ20" s="86" t="b">
        <v>0</v>
      </c>
      <c r="AK20" s="86">
        <v>3</v>
      </c>
      <c r="AL20" s="89" t="s">
        <v>571</v>
      </c>
      <c r="AM20" s="86" t="s">
        <v>583</v>
      </c>
      <c r="AN20" s="86" t="b">
        <v>0</v>
      </c>
      <c r="AO20" s="89" t="s">
        <v>514</v>
      </c>
      <c r="AP20" s="86" t="s">
        <v>176</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5</v>
      </c>
      <c r="BD20" s="51">
        <v>0</v>
      </c>
      <c r="BE20" s="52">
        <v>0</v>
      </c>
      <c r="BF20" s="51">
        <v>0</v>
      </c>
      <c r="BG20" s="52">
        <v>0</v>
      </c>
      <c r="BH20" s="51">
        <v>0</v>
      </c>
      <c r="BI20" s="52">
        <v>0</v>
      </c>
      <c r="BJ20" s="51">
        <v>39</v>
      </c>
      <c r="BK20" s="52">
        <v>100</v>
      </c>
      <c r="BL20" s="51">
        <v>39</v>
      </c>
    </row>
    <row r="21" spans="1:64" ht="45">
      <c r="A21" s="84" t="s">
        <v>224</v>
      </c>
      <c r="B21" s="84" t="s">
        <v>259</v>
      </c>
      <c r="C21" s="53" t="s">
        <v>1740</v>
      </c>
      <c r="D21" s="54">
        <v>3</v>
      </c>
      <c r="E21" s="65" t="s">
        <v>132</v>
      </c>
      <c r="F21" s="55">
        <v>35</v>
      </c>
      <c r="G21" s="53"/>
      <c r="H21" s="57"/>
      <c r="I21" s="56"/>
      <c r="J21" s="56"/>
      <c r="K21" s="36" t="s">
        <v>65</v>
      </c>
      <c r="L21" s="83">
        <v>21</v>
      </c>
      <c r="M21" s="83"/>
      <c r="N21" s="63"/>
      <c r="O21" s="86" t="s">
        <v>269</v>
      </c>
      <c r="P21" s="88">
        <v>43522.941469907404</v>
      </c>
      <c r="Q21" s="86" t="s">
        <v>279</v>
      </c>
      <c r="R21" s="86"/>
      <c r="S21" s="86"/>
      <c r="T21" s="86"/>
      <c r="U21" s="86"/>
      <c r="V21" s="91" t="s">
        <v>417</v>
      </c>
      <c r="W21" s="88">
        <v>43522.941469907404</v>
      </c>
      <c r="X21" s="91" t="s">
        <v>448</v>
      </c>
      <c r="Y21" s="86"/>
      <c r="Z21" s="86"/>
      <c r="AA21" s="89" t="s">
        <v>515</v>
      </c>
      <c r="AB21" s="86"/>
      <c r="AC21" s="86" t="b">
        <v>0</v>
      </c>
      <c r="AD21" s="86">
        <v>0</v>
      </c>
      <c r="AE21" s="89" t="s">
        <v>571</v>
      </c>
      <c r="AF21" s="86" t="b">
        <v>0</v>
      </c>
      <c r="AG21" s="86" t="s">
        <v>573</v>
      </c>
      <c r="AH21" s="86"/>
      <c r="AI21" s="89" t="s">
        <v>571</v>
      </c>
      <c r="AJ21" s="86" t="b">
        <v>0</v>
      </c>
      <c r="AK21" s="86">
        <v>3</v>
      </c>
      <c r="AL21" s="89" t="s">
        <v>514</v>
      </c>
      <c r="AM21" s="86" t="s">
        <v>583</v>
      </c>
      <c r="AN21" s="86" t="b">
        <v>0</v>
      </c>
      <c r="AO21" s="89" t="s">
        <v>514</v>
      </c>
      <c r="AP21" s="86" t="s">
        <v>176</v>
      </c>
      <c r="AQ21" s="86">
        <v>0</v>
      </c>
      <c r="AR21" s="86">
        <v>0</v>
      </c>
      <c r="AS21" s="86"/>
      <c r="AT21" s="86"/>
      <c r="AU21" s="86"/>
      <c r="AV21" s="86"/>
      <c r="AW21" s="86"/>
      <c r="AX21" s="86"/>
      <c r="AY21" s="86"/>
      <c r="AZ21" s="86"/>
      <c r="BA21">
        <v>1</v>
      </c>
      <c r="BB21" s="85" t="str">
        <f>REPLACE(INDEX(GroupVertices[Group],MATCH(Edges[[#This Row],[Vertex 1]],GroupVertices[Vertex],0)),1,1,"")</f>
        <v>5</v>
      </c>
      <c r="BC21" s="85" t="str">
        <f>REPLACE(INDEX(GroupVertices[Group],MATCH(Edges[[#This Row],[Vertex 2]],GroupVertices[Vertex],0)),1,1,"")</f>
        <v>5</v>
      </c>
      <c r="BD21" s="51"/>
      <c r="BE21" s="52"/>
      <c r="BF21" s="51"/>
      <c r="BG21" s="52"/>
      <c r="BH21" s="51"/>
      <c r="BI21" s="52"/>
      <c r="BJ21" s="51"/>
      <c r="BK21" s="52"/>
      <c r="BL21" s="51"/>
    </row>
    <row r="22" spans="1:64" ht="45">
      <c r="A22" s="84" t="s">
        <v>224</v>
      </c>
      <c r="B22" s="84" t="s">
        <v>223</v>
      </c>
      <c r="C22" s="53" t="s">
        <v>1740</v>
      </c>
      <c r="D22" s="54">
        <v>3</v>
      </c>
      <c r="E22" s="65" t="s">
        <v>132</v>
      </c>
      <c r="F22" s="55">
        <v>35</v>
      </c>
      <c r="G22" s="53"/>
      <c r="H22" s="57"/>
      <c r="I22" s="56"/>
      <c r="J22" s="56"/>
      <c r="K22" s="36" t="s">
        <v>65</v>
      </c>
      <c r="L22" s="83">
        <v>22</v>
      </c>
      <c r="M22" s="83"/>
      <c r="N22" s="63"/>
      <c r="O22" s="86" t="s">
        <v>269</v>
      </c>
      <c r="P22" s="88">
        <v>43522.941469907404</v>
      </c>
      <c r="Q22" s="86" t="s">
        <v>279</v>
      </c>
      <c r="R22" s="86"/>
      <c r="S22" s="86"/>
      <c r="T22" s="86"/>
      <c r="U22" s="86"/>
      <c r="V22" s="91" t="s">
        <v>417</v>
      </c>
      <c r="W22" s="88">
        <v>43522.941469907404</v>
      </c>
      <c r="X22" s="91" t="s">
        <v>448</v>
      </c>
      <c r="Y22" s="86"/>
      <c r="Z22" s="86"/>
      <c r="AA22" s="89" t="s">
        <v>515</v>
      </c>
      <c r="AB22" s="86"/>
      <c r="AC22" s="86" t="b">
        <v>0</v>
      </c>
      <c r="AD22" s="86">
        <v>0</v>
      </c>
      <c r="AE22" s="89" t="s">
        <v>571</v>
      </c>
      <c r="AF22" s="86" t="b">
        <v>0</v>
      </c>
      <c r="AG22" s="86" t="s">
        <v>573</v>
      </c>
      <c r="AH22" s="86"/>
      <c r="AI22" s="89" t="s">
        <v>571</v>
      </c>
      <c r="AJ22" s="86" t="b">
        <v>0</v>
      </c>
      <c r="AK22" s="86">
        <v>3</v>
      </c>
      <c r="AL22" s="89" t="s">
        <v>514</v>
      </c>
      <c r="AM22" s="86" t="s">
        <v>583</v>
      </c>
      <c r="AN22" s="86" t="b">
        <v>0</v>
      </c>
      <c r="AO22" s="89" t="s">
        <v>514</v>
      </c>
      <c r="AP22" s="86" t="s">
        <v>176</v>
      </c>
      <c r="AQ22" s="86">
        <v>0</v>
      </c>
      <c r="AR22" s="86">
        <v>0</v>
      </c>
      <c r="AS22" s="86"/>
      <c r="AT22" s="86"/>
      <c r="AU22" s="86"/>
      <c r="AV22" s="86"/>
      <c r="AW22" s="86"/>
      <c r="AX22" s="86"/>
      <c r="AY22" s="86"/>
      <c r="AZ22" s="86"/>
      <c r="BA22">
        <v>1</v>
      </c>
      <c r="BB22" s="85" t="str">
        <f>REPLACE(INDEX(GroupVertices[Group],MATCH(Edges[[#This Row],[Vertex 1]],GroupVertices[Vertex],0)),1,1,"")</f>
        <v>5</v>
      </c>
      <c r="BC22" s="85" t="str">
        <f>REPLACE(INDEX(GroupVertices[Group],MATCH(Edges[[#This Row],[Vertex 2]],GroupVertices[Vertex],0)),1,1,"")</f>
        <v>5</v>
      </c>
      <c r="BD22" s="51">
        <v>0</v>
      </c>
      <c r="BE22" s="52">
        <v>0</v>
      </c>
      <c r="BF22" s="51">
        <v>0</v>
      </c>
      <c r="BG22" s="52">
        <v>0</v>
      </c>
      <c r="BH22" s="51">
        <v>0</v>
      </c>
      <c r="BI22" s="52">
        <v>0</v>
      </c>
      <c r="BJ22" s="51">
        <v>23</v>
      </c>
      <c r="BK22" s="52">
        <v>100</v>
      </c>
      <c r="BL22" s="51">
        <v>23</v>
      </c>
    </row>
    <row r="23" spans="1:64" ht="45">
      <c r="A23" s="84" t="s">
        <v>225</v>
      </c>
      <c r="B23" s="84" t="s">
        <v>225</v>
      </c>
      <c r="C23" s="53" t="s">
        <v>1740</v>
      </c>
      <c r="D23" s="54">
        <v>3</v>
      </c>
      <c r="E23" s="65" t="s">
        <v>132</v>
      </c>
      <c r="F23" s="55">
        <v>35</v>
      </c>
      <c r="G23" s="53"/>
      <c r="H23" s="57"/>
      <c r="I23" s="56"/>
      <c r="J23" s="56"/>
      <c r="K23" s="36" t="s">
        <v>65</v>
      </c>
      <c r="L23" s="83">
        <v>23</v>
      </c>
      <c r="M23" s="83"/>
      <c r="N23" s="63"/>
      <c r="O23" s="86" t="s">
        <v>176</v>
      </c>
      <c r="P23" s="88">
        <v>43522.87578703704</v>
      </c>
      <c r="Q23" s="86" t="s">
        <v>282</v>
      </c>
      <c r="R23" s="91" t="s">
        <v>334</v>
      </c>
      <c r="S23" s="86" t="s">
        <v>358</v>
      </c>
      <c r="T23" s="86"/>
      <c r="U23" s="86"/>
      <c r="V23" s="91" t="s">
        <v>418</v>
      </c>
      <c r="W23" s="88">
        <v>43522.87578703704</v>
      </c>
      <c r="X23" s="91" t="s">
        <v>449</v>
      </c>
      <c r="Y23" s="86"/>
      <c r="Z23" s="86"/>
      <c r="AA23" s="89" t="s">
        <v>516</v>
      </c>
      <c r="AB23" s="86"/>
      <c r="AC23" s="86" t="b">
        <v>0</v>
      </c>
      <c r="AD23" s="86">
        <v>0</v>
      </c>
      <c r="AE23" s="89" t="s">
        <v>571</v>
      </c>
      <c r="AF23" s="86" t="b">
        <v>0</v>
      </c>
      <c r="AG23" s="86" t="s">
        <v>573</v>
      </c>
      <c r="AH23" s="86"/>
      <c r="AI23" s="89" t="s">
        <v>571</v>
      </c>
      <c r="AJ23" s="86" t="b">
        <v>0</v>
      </c>
      <c r="AK23" s="86">
        <v>2</v>
      </c>
      <c r="AL23" s="89" t="s">
        <v>571</v>
      </c>
      <c r="AM23" s="86" t="s">
        <v>581</v>
      </c>
      <c r="AN23" s="86" t="b">
        <v>0</v>
      </c>
      <c r="AO23" s="89" t="s">
        <v>516</v>
      </c>
      <c r="AP23" s="86" t="s">
        <v>176</v>
      </c>
      <c r="AQ23" s="86">
        <v>0</v>
      </c>
      <c r="AR23" s="86">
        <v>0</v>
      </c>
      <c r="AS23" s="86"/>
      <c r="AT23" s="86"/>
      <c r="AU23" s="86"/>
      <c r="AV23" s="86"/>
      <c r="AW23" s="86"/>
      <c r="AX23" s="86"/>
      <c r="AY23" s="86"/>
      <c r="AZ23" s="86"/>
      <c r="BA23">
        <v>1</v>
      </c>
      <c r="BB23" s="85" t="str">
        <f>REPLACE(INDEX(GroupVertices[Group],MATCH(Edges[[#This Row],[Vertex 1]],GroupVertices[Vertex],0)),1,1,"")</f>
        <v>8</v>
      </c>
      <c r="BC23" s="85" t="str">
        <f>REPLACE(INDEX(GroupVertices[Group],MATCH(Edges[[#This Row],[Vertex 2]],GroupVertices[Vertex],0)),1,1,"")</f>
        <v>8</v>
      </c>
      <c r="BD23" s="51">
        <v>0</v>
      </c>
      <c r="BE23" s="52">
        <v>0</v>
      </c>
      <c r="BF23" s="51">
        <v>0</v>
      </c>
      <c r="BG23" s="52">
        <v>0</v>
      </c>
      <c r="BH23" s="51">
        <v>0</v>
      </c>
      <c r="BI23" s="52">
        <v>0</v>
      </c>
      <c r="BJ23" s="51">
        <v>33</v>
      </c>
      <c r="BK23" s="52">
        <v>100</v>
      </c>
      <c r="BL23" s="51">
        <v>33</v>
      </c>
    </row>
    <row r="24" spans="1:64" ht="45">
      <c r="A24" s="84" t="s">
        <v>226</v>
      </c>
      <c r="B24" s="84" t="s">
        <v>225</v>
      </c>
      <c r="C24" s="53" t="s">
        <v>1740</v>
      </c>
      <c r="D24" s="54">
        <v>3</v>
      </c>
      <c r="E24" s="65" t="s">
        <v>132</v>
      </c>
      <c r="F24" s="55">
        <v>35</v>
      </c>
      <c r="G24" s="53"/>
      <c r="H24" s="57"/>
      <c r="I24" s="56"/>
      <c r="J24" s="56"/>
      <c r="K24" s="36" t="s">
        <v>65</v>
      </c>
      <c r="L24" s="83">
        <v>24</v>
      </c>
      <c r="M24" s="83"/>
      <c r="N24" s="63"/>
      <c r="O24" s="86" t="s">
        <v>269</v>
      </c>
      <c r="P24" s="88">
        <v>43523.019537037035</v>
      </c>
      <c r="Q24" s="86" t="s">
        <v>280</v>
      </c>
      <c r="R24" s="86"/>
      <c r="S24" s="86"/>
      <c r="T24" s="86"/>
      <c r="U24" s="86"/>
      <c r="V24" s="91" t="s">
        <v>419</v>
      </c>
      <c r="W24" s="88">
        <v>43523.019537037035</v>
      </c>
      <c r="X24" s="91" t="s">
        <v>450</v>
      </c>
      <c r="Y24" s="86"/>
      <c r="Z24" s="86"/>
      <c r="AA24" s="89" t="s">
        <v>517</v>
      </c>
      <c r="AB24" s="86"/>
      <c r="AC24" s="86" t="b">
        <v>0</v>
      </c>
      <c r="AD24" s="86">
        <v>0</v>
      </c>
      <c r="AE24" s="89" t="s">
        <v>571</v>
      </c>
      <c r="AF24" s="86" t="b">
        <v>0</v>
      </c>
      <c r="AG24" s="86" t="s">
        <v>573</v>
      </c>
      <c r="AH24" s="86"/>
      <c r="AI24" s="89" t="s">
        <v>571</v>
      </c>
      <c r="AJ24" s="86" t="b">
        <v>0</v>
      </c>
      <c r="AK24" s="86">
        <v>2</v>
      </c>
      <c r="AL24" s="89" t="s">
        <v>516</v>
      </c>
      <c r="AM24" s="86" t="s">
        <v>583</v>
      </c>
      <c r="AN24" s="86" t="b">
        <v>0</v>
      </c>
      <c r="AO24" s="89" t="s">
        <v>516</v>
      </c>
      <c r="AP24" s="86" t="s">
        <v>176</v>
      </c>
      <c r="AQ24" s="86">
        <v>0</v>
      </c>
      <c r="AR24" s="86">
        <v>0</v>
      </c>
      <c r="AS24" s="86"/>
      <c r="AT24" s="86"/>
      <c r="AU24" s="86"/>
      <c r="AV24" s="86"/>
      <c r="AW24" s="86"/>
      <c r="AX24" s="86"/>
      <c r="AY24" s="86"/>
      <c r="AZ24" s="86"/>
      <c r="BA24">
        <v>1</v>
      </c>
      <c r="BB24" s="85" t="str">
        <f>REPLACE(INDEX(GroupVertices[Group],MATCH(Edges[[#This Row],[Vertex 1]],GroupVertices[Vertex],0)),1,1,"")</f>
        <v>8</v>
      </c>
      <c r="BC24" s="85" t="str">
        <f>REPLACE(INDEX(GroupVertices[Group],MATCH(Edges[[#This Row],[Vertex 2]],GroupVertices[Vertex],0)),1,1,"")</f>
        <v>8</v>
      </c>
      <c r="BD24" s="51">
        <v>0</v>
      </c>
      <c r="BE24" s="52">
        <v>0</v>
      </c>
      <c r="BF24" s="51">
        <v>0</v>
      </c>
      <c r="BG24" s="52">
        <v>0</v>
      </c>
      <c r="BH24" s="51">
        <v>0</v>
      </c>
      <c r="BI24" s="52">
        <v>0</v>
      </c>
      <c r="BJ24" s="51">
        <v>21</v>
      </c>
      <c r="BK24" s="52">
        <v>100</v>
      </c>
      <c r="BL24" s="51">
        <v>21</v>
      </c>
    </row>
    <row r="25" spans="1:64" ht="45">
      <c r="A25" s="84" t="s">
        <v>227</v>
      </c>
      <c r="B25" s="84" t="s">
        <v>227</v>
      </c>
      <c r="C25" s="53" t="s">
        <v>1740</v>
      </c>
      <c r="D25" s="54">
        <v>3</v>
      </c>
      <c r="E25" s="65" t="s">
        <v>132</v>
      </c>
      <c r="F25" s="55">
        <v>35</v>
      </c>
      <c r="G25" s="53"/>
      <c r="H25" s="57"/>
      <c r="I25" s="56"/>
      <c r="J25" s="56"/>
      <c r="K25" s="36" t="s">
        <v>65</v>
      </c>
      <c r="L25" s="83">
        <v>25</v>
      </c>
      <c r="M25" s="83"/>
      <c r="N25" s="63"/>
      <c r="O25" s="86" t="s">
        <v>176</v>
      </c>
      <c r="P25" s="88">
        <v>43522.270902777775</v>
      </c>
      <c r="Q25" s="86" t="s">
        <v>283</v>
      </c>
      <c r="R25" s="91" t="s">
        <v>335</v>
      </c>
      <c r="S25" s="86" t="s">
        <v>357</v>
      </c>
      <c r="T25" s="86"/>
      <c r="U25" s="86"/>
      <c r="V25" s="91" t="s">
        <v>420</v>
      </c>
      <c r="W25" s="88">
        <v>43522.270902777775</v>
      </c>
      <c r="X25" s="91" t="s">
        <v>451</v>
      </c>
      <c r="Y25" s="86"/>
      <c r="Z25" s="86"/>
      <c r="AA25" s="89" t="s">
        <v>518</v>
      </c>
      <c r="AB25" s="86"/>
      <c r="AC25" s="86" t="b">
        <v>0</v>
      </c>
      <c r="AD25" s="86">
        <v>0</v>
      </c>
      <c r="AE25" s="89" t="s">
        <v>571</v>
      </c>
      <c r="AF25" s="86" t="b">
        <v>0</v>
      </c>
      <c r="AG25" s="86" t="s">
        <v>574</v>
      </c>
      <c r="AH25" s="86"/>
      <c r="AI25" s="89" t="s">
        <v>571</v>
      </c>
      <c r="AJ25" s="86" t="b">
        <v>0</v>
      </c>
      <c r="AK25" s="86">
        <v>0</v>
      </c>
      <c r="AL25" s="89" t="s">
        <v>571</v>
      </c>
      <c r="AM25" s="86" t="s">
        <v>576</v>
      </c>
      <c r="AN25" s="86" t="b">
        <v>1</v>
      </c>
      <c r="AO25" s="89" t="s">
        <v>518</v>
      </c>
      <c r="AP25" s="86" t="s">
        <v>176</v>
      </c>
      <c r="AQ25" s="86">
        <v>0</v>
      </c>
      <c r="AR25" s="86">
        <v>0</v>
      </c>
      <c r="AS25" s="86"/>
      <c r="AT25" s="86"/>
      <c r="AU25" s="86"/>
      <c r="AV25" s="86"/>
      <c r="AW25" s="86"/>
      <c r="AX25" s="86"/>
      <c r="AY25" s="86"/>
      <c r="AZ25" s="86"/>
      <c r="BA25">
        <v>1</v>
      </c>
      <c r="BB25" s="85" t="str">
        <f>REPLACE(INDEX(GroupVertices[Group],MATCH(Edges[[#This Row],[Vertex 1]],GroupVertices[Vertex],0)),1,1,"")</f>
        <v>7</v>
      </c>
      <c r="BC25" s="85" t="str">
        <f>REPLACE(INDEX(GroupVertices[Group],MATCH(Edges[[#This Row],[Vertex 2]],GroupVertices[Vertex],0)),1,1,"")</f>
        <v>7</v>
      </c>
      <c r="BD25" s="51">
        <v>1</v>
      </c>
      <c r="BE25" s="52">
        <v>4.761904761904762</v>
      </c>
      <c r="BF25" s="51">
        <v>0</v>
      </c>
      <c r="BG25" s="52">
        <v>0</v>
      </c>
      <c r="BH25" s="51">
        <v>0</v>
      </c>
      <c r="BI25" s="52">
        <v>0</v>
      </c>
      <c r="BJ25" s="51">
        <v>20</v>
      </c>
      <c r="BK25" s="52">
        <v>95.23809523809524</v>
      </c>
      <c r="BL25" s="51">
        <v>21</v>
      </c>
    </row>
    <row r="26" spans="1:64" ht="45">
      <c r="A26" s="84" t="s">
        <v>228</v>
      </c>
      <c r="B26" s="84" t="s">
        <v>227</v>
      </c>
      <c r="C26" s="53" t="s">
        <v>1740</v>
      </c>
      <c r="D26" s="54">
        <v>3</v>
      </c>
      <c r="E26" s="65" t="s">
        <v>132</v>
      </c>
      <c r="F26" s="55">
        <v>35</v>
      </c>
      <c r="G26" s="53"/>
      <c r="H26" s="57"/>
      <c r="I26" s="56"/>
      <c r="J26" s="56"/>
      <c r="K26" s="36" t="s">
        <v>65</v>
      </c>
      <c r="L26" s="83">
        <v>26</v>
      </c>
      <c r="M26" s="83"/>
      <c r="N26" s="63"/>
      <c r="O26" s="86" t="s">
        <v>269</v>
      </c>
      <c r="P26" s="88">
        <v>43523.68336805556</v>
      </c>
      <c r="Q26" s="86" t="s">
        <v>278</v>
      </c>
      <c r="R26" s="86"/>
      <c r="S26" s="86"/>
      <c r="T26" s="86"/>
      <c r="U26" s="86"/>
      <c r="V26" s="91" t="s">
        <v>421</v>
      </c>
      <c r="W26" s="88">
        <v>43523.68336805556</v>
      </c>
      <c r="X26" s="91" t="s">
        <v>452</v>
      </c>
      <c r="Y26" s="86"/>
      <c r="Z26" s="86"/>
      <c r="AA26" s="89" t="s">
        <v>519</v>
      </c>
      <c r="AB26" s="86"/>
      <c r="AC26" s="86" t="b">
        <v>0</v>
      </c>
      <c r="AD26" s="86">
        <v>0</v>
      </c>
      <c r="AE26" s="89" t="s">
        <v>571</v>
      </c>
      <c r="AF26" s="86" t="b">
        <v>0</v>
      </c>
      <c r="AG26" s="86" t="s">
        <v>574</v>
      </c>
      <c r="AH26" s="86"/>
      <c r="AI26" s="89" t="s">
        <v>571</v>
      </c>
      <c r="AJ26" s="86" t="b">
        <v>0</v>
      </c>
      <c r="AK26" s="86">
        <v>2</v>
      </c>
      <c r="AL26" s="89" t="s">
        <v>518</v>
      </c>
      <c r="AM26" s="86" t="s">
        <v>583</v>
      </c>
      <c r="AN26" s="86" t="b">
        <v>0</v>
      </c>
      <c r="AO26" s="89" t="s">
        <v>518</v>
      </c>
      <c r="AP26" s="86" t="s">
        <v>176</v>
      </c>
      <c r="AQ26" s="86">
        <v>0</v>
      </c>
      <c r="AR26" s="86">
        <v>0</v>
      </c>
      <c r="AS26" s="86"/>
      <c r="AT26" s="86"/>
      <c r="AU26" s="86"/>
      <c r="AV26" s="86"/>
      <c r="AW26" s="86"/>
      <c r="AX26" s="86"/>
      <c r="AY26" s="86"/>
      <c r="AZ26" s="86"/>
      <c r="BA26">
        <v>1</v>
      </c>
      <c r="BB26" s="85" t="str">
        <f>REPLACE(INDEX(GroupVertices[Group],MATCH(Edges[[#This Row],[Vertex 1]],GroupVertices[Vertex],0)),1,1,"")</f>
        <v>7</v>
      </c>
      <c r="BC26" s="85" t="str">
        <f>REPLACE(INDEX(GroupVertices[Group],MATCH(Edges[[#This Row],[Vertex 2]],GroupVertices[Vertex],0)),1,1,"")</f>
        <v>7</v>
      </c>
      <c r="BD26" s="51">
        <v>1</v>
      </c>
      <c r="BE26" s="52">
        <v>4</v>
      </c>
      <c r="BF26" s="51">
        <v>0</v>
      </c>
      <c r="BG26" s="52">
        <v>0</v>
      </c>
      <c r="BH26" s="51">
        <v>0</v>
      </c>
      <c r="BI26" s="52">
        <v>0</v>
      </c>
      <c r="BJ26" s="51">
        <v>24</v>
      </c>
      <c r="BK26" s="52">
        <v>96</v>
      </c>
      <c r="BL26" s="51">
        <v>25</v>
      </c>
    </row>
    <row r="27" spans="1:64" ht="30">
      <c r="A27" s="84" t="s">
        <v>229</v>
      </c>
      <c r="B27" s="84" t="s">
        <v>260</v>
      </c>
      <c r="C27" s="53" t="s">
        <v>1741</v>
      </c>
      <c r="D27" s="54">
        <v>10</v>
      </c>
      <c r="E27" s="65" t="s">
        <v>136</v>
      </c>
      <c r="F27" s="55">
        <v>12</v>
      </c>
      <c r="G27" s="53"/>
      <c r="H27" s="57"/>
      <c r="I27" s="56"/>
      <c r="J27" s="56"/>
      <c r="K27" s="36" t="s">
        <v>65</v>
      </c>
      <c r="L27" s="83">
        <v>27</v>
      </c>
      <c r="M27" s="83"/>
      <c r="N27" s="63"/>
      <c r="O27" s="86" t="s">
        <v>270</v>
      </c>
      <c r="P27" s="88">
        <v>43519.41162037037</v>
      </c>
      <c r="Q27" s="86" t="s">
        <v>284</v>
      </c>
      <c r="R27" s="91" t="s">
        <v>336</v>
      </c>
      <c r="S27" s="86" t="s">
        <v>357</v>
      </c>
      <c r="T27" s="86"/>
      <c r="U27" s="86"/>
      <c r="V27" s="91" t="s">
        <v>415</v>
      </c>
      <c r="W27" s="88">
        <v>43519.41162037037</v>
      </c>
      <c r="X27" s="91" t="s">
        <v>453</v>
      </c>
      <c r="Y27" s="86"/>
      <c r="Z27" s="86"/>
      <c r="AA27" s="89" t="s">
        <v>520</v>
      </c>
      <c r="AB27" s="89" t="s">
        <v>569</v>
      </c>
      <c r="AC27" s="86" t="b">
        <v>0</v>
      </c>
      <c r="AD27" s="86">
        <v>0</v>
      </c>
      <c r="AE27" s="89" t="s">
        <v>572</v>
      </c>
      <c r="AF27" s="86" t="b">
        <v>0</v>
      </c>
      <c r="AG27" s="86" t="s">
        <v>574</v>
      </c>
      <c r="AH27" s="86"/>
      <c r="AI27" s="89" t="s">
        <v>571</v>
      </c>
      <c r="AJ27" s="86" t="b">
        <v>0</v>
      </c>
      <c r="AK27" s="86">
        <v>0</v>
      </c>
      <c r="AL27" s="89" t="s">
        <v>571</v>
      </c>
      <c r="AM27" s="86" t="s">
        <v>581</v>
      </c>
      <c r="AN27" s="86" t="b">
        <v>1</v>
      </c>
      <c r="AO27" s="89" t="s">
        <v>569</v>
      </c>
      <c r="AP27" s="86" t="s">
        <v>176</v>
      </c>
      <c r="AQ27" s="86">
        <v>0</v>
      </c>
      <c r="AR27" s="86">
        <v>0</v>
      </c>
      <c r="AS27" s="86"/>
      <c r="AT27" s="86"/>
      <c r="AU27" s="86"/>
      <c r="AV27" s="86"/>
      <c r="AW27" s="86"/>
      <c r="AX27" s="86"/>
      <c r="AY27" s="86"/>
      <c r="AZ27" s="86"/>
      <c r="BA27">
        <v>2</v>
      </c>
      <c r="BB27" s="85" t="str">
        <f>REPLACE(INDEX(GroupVertices[Group],MATCH(Edges[[#This Row],[Vertex 1]],GroupVertices[Vertex],0)),1,1,"")</f>
        <v>12</v>
      </c>
      <c r="BC27" s="85" t="str">
        <f>REPLACE(INDEX(GroupVertices[Group],MATCH(Edges[[#This Row],[Vertex 2]],GroupVertices[Vertex],0)),1,1,"")</f>
        <v>12</v>
      </c>
      <c r="BD27" s="51">
        <v>0</v>
      </c>
      <c r="BE27" s="52">
        <v>0</v>
      </c>
      <c r="BF27" s="51">
        <v>0</v>
      </c>
      <c r="BG27" s="52">
        <v>0</v>
      </c>
      <c r="BH27" s="51">
        <v>0</v>
      </c>
      <c r="BI27" s="52">
        <v>0</v>
      </c>
      <c r="BJ27" s="51">
        <v>21</v>
      </c>
      <c r="BK27" s="52">
        <v>100</v>
      </c>
      <c r="BL27" s="51">
        <v>21</v>
      </c>
    </row>
    <row r="28" spans="1:64" ht="30">
      <c r="A28" s="84" t="s">
        <v>229</v>
      </c>
      <c r="B28" s="84" t="s">
        <v>260</v>
      </c>
      <c r="C28" s="53" t="s">
        <v>1741</v>
      </c>
      <c r="D28" s="54">
        <v>10</v>
      </c>
      <c r="E28" s="65" t="s">
        <v>136</v>
      </c>
      <c r="F28" s="55">
        <v>12</v>
      </c>
      <c r="G28" s="53"/>
      <c r="H28" s="57"/>
      <c r="I28" s="56"/>
      <c r="J28" s="56"/>
      <c r="K28" s="36" t="s">
        <v>65</v>
      </c>
      <c r="L28" s="83">
        <v>28</v>
      </c>
      <c r="M28" s="83"/>
      <c r="N28" s="63"/>
      <c r="O28" s="86" t="s">
        <v>270</v>
      </c>
      <c r="P28" s="88">
        <v>43524.234444444446</v>
      </c>
      <c r="Q28" s="86" t="s">
        <v>285</v>
      </c>
      <c r="R28" s="91" t="s">
        <v>337</v>
      </c>
      <c r="S28" s="86" t="s">
        <v>357</v>
      </c>
      <c r="T28" s="86"/>
      <c r="U28" s="86"/>
      <c r="V28" s="91" t="s">
        <v>415</v>
      </c>
      <c r="W28" s="88">
        <v>43524.234444444446</v>
      </c>
      <c r="X28" s="91" t="s">
        <v>454</v>
      </c>
      <c r="Y28" s="86"/>
      <c r="Z28" s="86"/>
      <c r="AA28" s="89" t="s">
        <v>521</v>
      </c>
      <c r="AB28" s="89" t="s">
        <v>570</v>
      </c>
      <c r="AC28" s="86" t="b">
        <v>0</v>
      </c>
      <c r="AD28" s="86">
        <v>0</v>
      </c>
      <c r="AE28" s="89" t="s">
        <v>572</v>
      </c>
      <c r="AF28" s="86" t="b">
        <v>0</v>
      </c>
      <c r="AG28" s="86" t="s">
        <v>574</v>
      </c>
      <c r="AH28" s="86"/>
      <c r="AI28" s="89" t="s">
        <v>571</v>
      </c>
      <c r="AJ28" s="86" t="b">
        <v>0</v>
      </c>
      <c r="AK28" s="86">
        <v>0</v>
      </c>
      <c r="AL28" s="89" t="s">
        <v>571</v>
      </c>
      <c r="AM28" s="86" t="s">
        <v>581</v>
      </c>
      <c r="AN28" s="86" t="b">
        <v>1</v>
      </c>
      <c r="AO28" s="89" t="s">
        <v>570</v>
      </c>
      <c r="AP28" s="86" t="s">
        <v>176</v>
      </c>
      <c r="AQ28" s="86">
        <v>0</v>
      </c>
      <c r="AR28" s="86">
        <v>0</v>
      </c>
      <c r="AS28" s="86"/>
      <c r="AT28" s="86"/>
      <c r="AU28" s="86"/>
      <c r="AV28" s="86"/>
      <c r="AW28" s="86"/>
      <c r="AX28" s="86"/>
      <c r="AY28" s="86"/>
      <c r="AZ28" s="86"/>
      <c r="BA28">
        <v>2</v>
      </c>
      <c r="BB28" s="85" t="str">
        <f>REPLACE(INDEX(GroupVertices[Group],MATCH(Edges[[#This Row],[Vertex 1]],GroupVertices[Vertex],0)),1,1,"")</f>
        <v>12</v>
      </c>
      <c r="BC28" s="85" t="str">
        <f>REPLACE(INDEX(GroupVertices[Group],MATCH(Edges[[#This Row],[Vertex 2]],GroupVertices[Vertex],0)),1,1,"")</f>
        <v>12</v>
      </c>
      <c r="BD28" s="51">
        <v>0</v>
      </c>
      <c r="BE28" s="52">
        <v>0</v>
      </c>
      <c r="BF28" s="51">
        <v>0</v>
      </c>
      <c r="BG28" s="52">
        <v>0</v>
      </c>
      <c r="BH28" s="51">
        <v>0</v>
      </c>
      <c r="BI28" s="52">
        <v>0</v>
      </c>
      <c r="BJ28" s="51">
        <v>21</v>
      </c>
      <c r="BK28" s="52">
        <v>100</v>
      </c>
      <c r="BL28" s="51">
        <v>21</v>
      </c>
    </row>
    <row r="29" spans="1:64" ht="45">
      <c r="A29" s="84" t="s">
        <v>230</v>
      </c>
      <c r="B29" s="84" t="s">
        <v>261</v>
      </c>
      <c r="C29" s="53" t="s">
        <v>1740</v>
      </c>
      <c r="D29" s="54">
        <v>3</v>
      </c>
      <c r="E29" s="65" t="s">
        <v>132</v>
      </c>
      <c r="F29" s="55">
        <v>35</v>
      </c>
      <c r="G29" s="53"/>
      <c r="H29" s="57"/>
      <c r="I29" s="56"/>
      <c r="J29" s="56"/>
      <c r="K29" s="36" t="s">
        <v>65</v>
      </c>
      <c r="L29" s="83">
        <v>29</v>
      </c>
      <c r="M29" s="83"/>
      <c r="N29" s="63"/>
      <c r="O29" s="86" t="s">
        <v>269</v>
      </c>
      <c r="P29" s="88">
        <v>43529.88190972222</v>
      </c>
      <c r="Q29" s="86" t="s">
        <v>286</v>
      </c>
      <c r="R29" s="86"/>
      <c r="S29" s="86"/>
      <c r="T29" s="86" t="s">
        <v>376</v>
      </c>
      <c r="U29" s="86"/>
      <c r="V29" s="91" t="s">
        <v>422</v>
      </c>
      <c r="W29" s="88">
        <v>43529.88190972222</v>
      </c>
      <c r="X29" s="91" t="s">
        <v>455</v>
      </c>
      <c r="Y29" s="86"/>
      <c r="Z29" s="86"/>
      <c r="AA29" s="89" t="s">
        <v>522</v>
      </c>
      <c r="AB29" s="86"/>
      <c r="AC29" s="86" t="b">
        <v>0</v>
      </c>
      <c r="AD29" s="86">
        <v>0</v>
      </c>
      <c r="AE29" s="89" t="s">
        <v>571</v>
      </c>
      <c r="AF29" s="86" t="b">
        <v>0</v>
      </c>
      <c r="AG29" s="86" t="s">
        <v>574</v>
      </c>
      <c r="AH29" s="86"/>
      <c r="AI29" s="89" t="s">
        <v>571</v>
      </c>
      <c r="AJ29" s="86" t="b">
        <v>0</v>
      </c>
      <c r="AK29" s="86">
        <v>4</v>
      </c>
      <c r="AL29" s="89" t="s">
        <v>523</v>
      </c>
      <c r="AM29" s="86" t="s">
        <v>581</v>
      </c>
      <c r="AN29" s="86" t="b">
        <v>0</v>
      </c>
      <c r="AO29" s="89" t="s">
        <v>523</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230</v>
      </c>
      <c r="B30" s="84" t="s">
        <v>262</v>
      </c>
      <c r="C30" s="53" t="s">
        <v>1740</v>
      </c>
      <c r="D30" s="54">
        <v>3</v>
      </c>
      <c r="E30" s="65" t="s">
        <v>132</v>
      </c>
      <c r="F30" s="55">
        <v>35</v>
      </c>
      <c r="G30" s="53"/>
      <c r="H30" s="57"/>
      <c r="I30" s="56"/>
      <c r="J30" s="56"/>
      <c r="K30" s="36" t="s">
        <v>65</v>
      </c>
      <c r="L30" s="83">
        <v>30</v>
      </c>
      <c r="M30" s="83"/>
      <c r="N30" s="63"/>
      <c r="O30" s="86" t="s">
        <v>269</v>
      </c>
      <c r="P30" s="88">
        <v>43529.88190972222</v>
      </c>
      <c r="Q30" s="86" t="s">
        <v>286</v>
      </c>
      <c r="R30" s="86"/>
      <c r="S30" s="86"/>
      <c r="T30" s="86" t="s">
        <v>376</v>
      </c>
      <c r="U30" s="86"/>
      <c r="V30" s="91" t="s">
        <v>422</v>
      </c>
      <c r="W30" s="88">
        <v>43529.88190972222</v>
      </c>
      <c r="X30" s="91" t="s">
        <v>455</v>
      </c>
      <c r="Y30" s="86"/>
      <c r="Z30" s="86"/>
      <c r="AA30" s="89" t="s">
        <v>522</v>
      </c>
      <c r="AB30" s="86"/>
      <c r="AC30" s="86" t="b">
        <v>0</v>
      </c>
      <c r="AD30" s="86">
        <v>0</v>
      </c>
      <c r="AE30" s="89" t="s">
        <v>571</v>
      </c>
      <c r="AF30" s="86" t="b">
        <v>0</v>
      </c>
      <c r="AG30" s="86" t="s">
        <v>574</v>
      </c>
      <c r="AH30" s="86"/>
      <c r="AI30" s="89" t="s">
        <v>571</v>
      </c>
      <c r="AJ30" s="86" t="b">
        <v>0</v>
      </c>
      <c r="AK30" s="86">
        <v>4</v>
      </c>
      <c r="AL30" s="89" t="s">
        <v>523</v>
      </c>
      <c r="AM30" s="86" t="s">
        <v>581</v>
      </c>
      <c r="AN30" s="86" t="b">
        <v>0</v>
      </c>
      <c r="AO30" s="89" t="s">
        <v>523</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230</v>
      </c>
      <c r="B31" s="84" t="s">
        <v>231</v>
      </c>
      <c r="C31" s="53" t="s">
        <v>1740</v>
      </c>
      <c r="D31" s="54">
        <v>3</v>
      </c>
      <c r="E31" s="65" t="s">
        <v>132</v>
      </c>
      <c r="F31" s="55">
        <v>35</v>
      </c>
      <c r="G31" s="53"/>
      <c r="H31" s="57"/>
      <c r="I31" s="56"/>
      <c r="J31" s="56"/>
      <c r="K31" s="36" t="s">
        <v>65</v>
      </c>
      <c r="L31" s="83">
        <v>31</v>
      </c>
      <c r="M31" s="83"/>
      <c r="N31" s="63"/>
      <c r="O31" s="86" t="s">
        <v>269</v>
      </c>
      <c r="P31" s="88">
        <v>43529.88190972222</v>
      </c>
      <c r="Q31" s="86" t="s">
        <v>286</v>
      </c>
      <c r="R31" s="86"/>
      <c r="S31" s="86"/>
      <c r="T31" s="86" t="s">
        <v>376</v>
      </c>
      <c r="U31" s="86"/>
      <c r="V31" s="91" t="s">
        <v>422</v>
      </c>
      <c r="W31" s="88">
        <v>43529.88190972222</v>
      </c>
      <c r="X31" s="91" t="s">
        <v>455</v>
      </c>
      <c r="Y31" s="86"/>
      <c r="Z31" s="86"/>
      <c r="AA31" s="89" t="s">
        <v>522</v>
      </c>
      <c r="AB31" s="86"/>
      <c r="AC31" s="86" t="b">
        <v>0</v>
      </c>
      <c r="AD31" s="86">
        <v>0</v>
      </c>
      <c r="AE31" s="89" t="s">
        <v>571</v>
      </c>
      <c r="AF31" s="86" t="b">
        <v>0</v>
      </c>
      <c r="AG31" s="86" t="s">
        <v>574</v>
      </c>
      <c r="AH31" s="86"/>
      <c r="AI31" s="89" t="s">
        <v>571</v>
      </c>
      <c r="AJ31" s="86" t="b">
        <v>0</v>
      </c>
      <c r="AK31" s="86">
        <v>4</v>
      </c>
      <c r="AL31" s="89" t="s">
        <v>523</v>
      </c>
      <c r="AM31" s="86" t="s">
        <v>581</v>
      </c>
      <c r="AN31" s="86" t="b">
        <v>0</v>
      </c>
      <c r="AO31" s="89" t="s">
        <v>523</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20</v>
      </c>
      <c r="BK31" s="52">
        <v>100</v>
      </c>
      <c r="BL31" s="51">
        <v>20</v>
      </c>
    </row>
    <row r="32" spans="1:64" ht="45">
      <c r="A32" s="84" t="s">
        <v>231</v>
      </c>
      <c r="B32" s="84" t="s">
        <v>232</v>
      </c>
      <c r="C32" s="53" t="s">
        <v>1740</v>
      </c>
      <c r="D32" s="54">
        <v>3</v>
      </c>
      <c r="E32" s="65" t="s">
        <v>132</v>
      </c>
      <c r="F32" s="55">
        <v>35</v>
      </c>
      <c r="G32" s="53"/>
      <c r="H32" s="57"/>
      <c r="I32" s="56"/>
      <c r="J32" s="56"/>
      <c r="K32" s="36" t="s">
        <v>66</v>
      </c>
      <c r="L32" s="83">
        <v>32</v>
      </c>
      <c r="M32" s="83"/>
      <c r="N32" s="63"/>
      <c r="O32" s="86" t="s">
        <v>269</v>
      </c>
      <c r="P32" s="88">
        <v>43529.88039351852</v>
      </c>
      <c r="Q32" s="86" t="s">
        <v>287</v>
      </c>
      <c r="R32" s="91" t="s">
        <v>338</v>
      </c>
      <c r="S32" s="86" t="s">
        <v>359</v>
      </c>
      <c r="T32" s="86" t="s">
        <v>377</v>
      </c>
      <c r="U32" s="91" t="s">
        <v>391</v>
      </c>
      <c r="V32" s="91" t="s">
        <v>391</v>
      </c>
      <c r="W32" s="88">
        <v>43529.88039351852</v>
      </c>
      <c r="X32" s="91" t="s">
        <v>456</v>
      </c>
      <c r="Y32" s="86"/>
      <c r="Z32" s="86"/>
      <c r="AA32" s="89" t="s">
        <v>523</v>
      </c>
      <c r="AB32" s="86"/>
      <c r="AC32" s="86" t="b">
        <v>0</v>
      </c>
      <c r="AD32" s="86">
        <v>4</v>
      </c>
      <c r="AE32" s="89" t="s">
        <v>571</v>
      </c>
      <c r="AF32" s="86" t="b">
        <v>0</v>
      </c>
      <c r="AG32" s="86" t="s">
        <v>574</v>
      </c>
      <c r="AH32" s="86"/>
      <c r="AI32" s="89" t="s">
        <v>571</v>
      </c>
      <c r="AJ32" s="86" t="b">
        <v>0</v>
      </c>
      <c r="AK32" s="86">
        <v>4</v>
      </c>
      <c r="AL32" s="89" t="s">
        <v>571</v>
      </c>
      <c r="AM32" s="86" t="s">
        <v>581</v>
      </c>
      <c r="AN32" s="86" t="b">
        <v>0</v>
      </c>
      <c r="AO32" s="89" t="s">
        <v>523</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40</v>
      </c>
      <c r="BK32" s="52">
        <v>100</v>
      </c>
      <c r="BL32" s="51">
        <v>40</v>
      </c>
    </row>
    <row r="33" spans="1:64" ht="45">
      <c r="A33" s="84" t="s">
        <v>232</v>
      </c>
      <c r="B33" s="84" t="s">
        <v>261</v>
      </c>
      <c r="C33" s="53" t="s">
        <v>1740</v>
      </c>
      <c r="D33" s="54">
        <v>3</v>
      </c>
      <c r="E33" s="65" t="s">
        <v>132</v>
      </c>
      <c r="F33" s="55">
        <v>35</v>
      </c>
      <c r="G33" s="53"/>
      <c r="H33" s="57"/>
      <c r="I33" s="56"/>
      <c r="J33" s="56"/>
      <c r="K33" s="36" t="s">
        <v>65</v>
      </c>
      <c r="L33" s="83">
        <v>33</v>
      </c>
      <c r="M33" s="83"/>
      <c r="N33" s="63"/>
      <c r="O33" s="86" t="s">
        <v>269</v>
      </c>
      <c r="P33" s="88">
        <v>43529.89949074074</v>
      </c>
      <c r="Q33" s="86" t="s">
        <v>286</v>
      </c>
      <c r="R33" s="86"/>
      <c r="S33" s="86"/>
      <c r="T33" s="86" t="s">
        <v>376</v>
      </c>
      <c r="U33" s="86"/>
      <c r="V33" s="91" t="s">
        <v>423</v>
      </c>
      <c r="W33" s="88">
        <v>43529.89949074074</v>
      </c>
      <c r="X33" s="91" t="s">
        <v>457</v>
      </c>
      <c r="Y33" s="86"/>
      <c r="Z33" s="86"/>
      <c r="AA33" s="89" t="s">
        <v>524</v>
      </c>
      <c r="AB33" s="86"/>
      <c r="AC33" s="86" t="b">
        <v>0</v>
      </c>
      <c r="AD33" s="86">
        <v>0</v>
      </c>
      <c r="AE33" s="89" t="s">
        <v>571</v>
      </c>
      <c r="AF33" s="86" t="b">
        <v>0</v>
      </c>
      <c r="AG33" s="86" t="s">
        <v>574</v>
      </c>
      <c r="AH33" s="86"/>
      <c r="AI33" s="89" t="s">
        <v>571</v>
      </c>
      <c r="AJ33" s="86" t="b">
        <v>0</v>
      </c>
      <c r="AK33" s="86">
        <v>4</v>
      </c>
      <c r="AL33" s="89" t="s">
        <v>523</v>
      </c>
      <c r="AM33" s="86" t="s">
        <v>577</v>
      </c>
      <c r="AN33" s="86" t="b">
        <v>0</v>
      </c>
      <c r="AO33" s="89" t="s">
        <v>523</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c r="BE33" s="52"/>
      <c r="BF33" s="51"/>
      <c r="BG33" s="52"/>
      <c r="BH33" s="51"/>
      <c r="BI33" s="52"/>
      <c r="BJ33" s="51"/>
      <c r="BK33" s="52"/>
      <c r="BL33" s="51"/>
    </row>
    <row r="34" spans="1:64" ht="45">
      <c r="A34" s="84" t="s">
        <v>232</v>
      </c>
      <c r="B34" s="84" t="s">
        <v>262</v>
      </c>
      <c r="C34" s="53" t="s">
        <v>1740</v>
      </c>
      <c r="D34" s="54">
        <v>3</v>
      </c>
      <c r="E34" s="65" t="s">
        <v>132</v>
      </c>
      <c r="F34" s="55">
        <v>35</v>
      </c>
      <c r="G34" s="53"/>
      <c r="H34" s="57"/>
      <c r="I34" s="56"/>
      <c r="J34" s="56"/>
      <c r="K34" s="36" t="s">
        <v>65</v>
      </c>
      <c r="L34" s="83">
        <v>34</v>
      </c>
      <c r="M34" s="83"/>
      <c r="N34" s="63"/>
      <c r="O34" s="86" t="s">
        <v>269</v>
      </c>
      <c r="P34" s="88">
        <v>43529.89949074074</v>
      </c>
      <c r="Q34" s="86" t="s">
        <v>286</v>
      </c>
      <c r="R34" s="86"/>
      <c r="S34" s="86"/>
      <c r="T34" s="86" t="s">
        <v>376</v>
      </c>
      <c r="U34" s="86"/>
      <c r="V34" s="91" t="s">
        <v>423</v>
      </c>
      <c r="W34" s="88">
        <v>43529.89949074074</v>
      </c>
      <c r="X34" s="91" t="s">
        <v>457</v>
      </c>
      <c r="Y34" s="86"/>
      <c r="Z34" s="86"/>
      <c r="AA34" s="89" t="s">
        <v>524</v>
      </c>
      <c r="AB34" s="86"/>
      <c r="AC34" s="86" t="b">
        <v>0</v>
      </c>
      <c r="AD34" s="86">
        <v>0</v>
      </c>
      <c r="AE34" s="89" t="s">
        <v>571</v>
      </c>
      <c r="AF34" s="86" t="b">
        <v>0</v>
      </c>
      <c r="AG34" s="86" t="s">
        <v>574</v>
      </c>
      <c r="AH34" s="86"/>
      <c r="AI34" s="89" t="s">
        <v>571</v>
      </c>
      <c r="AJ34" s="86" t="b">
        <v>0</v>
      </c>
      <c r="AK34" s="86">
        <v>4</v>
      </c>
      <c r="AL34" s="89" t="s">
        <v>523</v>
      </c>
      <c r="AM34" s="86" t="s">
        <v>577</v>
      </c>
      <c r="AN34" s="86" t="b">
        <v>0</v>
      </c>
      <c r="AO34" s="89" t="s">
        <v>523</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c r="BE34" s="52"/>
      <c r="BF34" s="51"/>
      <c r="BG34" s="52"/>
      <c r="BH34" s="51"/>
      <c r="BI34" s="52"/>
      <c r="BJ34" s="51"/>
      <c r="BK34" s="52"/>
      <c r="BL34" s="51"/>
    </row>
    <row r="35" spans="1:64" ht="45">
      <c r="A35" s="84" t="s">
        <v>232</v>
      </c>
      <c r="B35" s="84" t="s">
        <v>231</v>
      </c>
      <c r="C35" s="53" t="s">
        <v>1740</v>
      </c>
      <c r="D35" s="54">
        <v>3</v>
      </c>
      <c r="E35" s="65" t="s">
        <v>132</v>
      </c>
      <c r="F35" s="55">
        <v>35</v>
      </c>
      <c r="G35" s="53"/>
      <c r="H35" s="57"/>
      <c r="I35" s="56"/>
      <c r="J35" s="56"/>
      <c r="K35" s="36" t="s">
        <v>66</v>
      </c>
      <c r="L35" s="83">
        <v>35</v>
      </c>
      <c r="M35" s="83"/>
      <c r="N35" s="63"/>
      <c r="O35" s="86" t="s">
        <v>269</v>
      </c>
      <c r="P35" s="88">
        <v>43529.89949074074</v>
      </c>
      <c r="Q35" s="86" t="s">
        <v>286</v>
      </c>
      <c r="R35" s="86"/>
      <c r="S35" s="86"/>
      <c r="T35" s="86" t="s">
        <v>376</v>
      </c>
      <c r="U35" s="86"/>
      <c r="V35" s="91" t="s">
        <v>423</v>
      </c>
      <c r="W35" s="88">
        <v>43529.89949074074</v>
      </c>
      <c r="X35" s="91" t="s">
        <v>457</v>
      </c>
      <c r="Y35" s="86"/>
      <c r="Z35" s="86"/>
      <c r="AA35" s="89" t="s">
        <v>524</v>
      </c>
      <c r="AB35" s="86"/>
      <c r="AC35" s="86" t="b">
        <v>0</v>
      </c>
      <c r="AD35" s="86">
        <v>0</v>
      </c>
      <c r="AE35" s="89" t="s">
        <v>571</v>
      </c>
      <c r="AF35" s="86" t="b">
        <v>0</v>
      </c>
      <c r="AG35" s="86" t="s">
        <v>574</v>
      </c>
      <c r="AH35" s="86"/>
      <c r="AI35" s="89" t="s">
        <v>571</v>
      </c>
      <c r="AJ35" s="86" t="b">
        <v>0</v>
      </c>
      <c r="AK35" s="86">
        <v>4</v>
      </c>
      <c r="AL35" s="89" t="s">
        <v>523</v>
      </c>
      <c r="AM35" s="86" t="s">
        <v>577</v>
      </c>
      <c r="AN35" s="86" t="b">
        <v>0</v>
      </c>
      <c r="AO35" s="89" t="s">
        <v>523</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20</v>
      </c>
      <c r="BK35" s="52">
        <v>100</v>
      </c>
      <c r="BL35" s="51">
        <v>20</v>
      </c>
    </row>
    <row r="36" spans="1:64" ht="45">
      <c r="A36" s="84" t="s">
        <v>233</v>
      </c>
      <c r="B36" s="84" t="s">
        <v>261</v>
      </c>
      <c r="C36" s="53" t="s">
        <v>1740</v>
      </c>
      <c r="D36" s="54">
        <v>3</v>
      </c>
      <c r="E36" s="65" t="s">
        <v>132</v>
      </c>
      <c r="F36" s="55">
        <v>35</v>
      </c>
      <c r="G36" s="53"/>
      <c r="H36" s="57"/>
      <c r="I36" s="56"/>
      <c r="J36" s="56"/>
      <c r="K36" s="36" t="s">
        <v>65</v>
      </c>
      <c r="L36" s="83">
        <v>36</v>
      </c>
      <c r="M36" s="83"/>
      <c r="N36" s="63"/>
      <c r="O36" s="86" t="s">
        <v>269</v>
      </c>
      <c r="P36" s="88">
        <v>43529.94648148148</v>
      </c>
      <c r="Q36" s="86" t="s">
        <v>286</v>
      </c>
      <c r="R36" s="86"/>
      <c r="S36" s="86"/>
      <c r="T36" s="86" t="s">
        <v>376</v>
      </c>
      <c r="U36" s="86"/>
      <c r="V36" s="91" t="s">
        <v>424</v>
      </c>
      <c r="W36" s="88">
        <v>43529.94648148148</v>
      </c>
      <c r="X36" s="91" t="s">
        <v>458</v>
      </c>
      <c r="Y36" s="86"/>
      <c r="Z36" s="86"/>
      <c r="AA36" s="89" t="s">
        <v>525</v>
      </c>
      <c r="AB36" s="86"/>
      <c r="AC36" s="86" t="b">
        <v>0</v>
      </c>
      <c r="AD36" s="86">
        <v>0</v>
      </c>
      <c r="AE36" s="89" t="s">
        <v>571</v>
      </c>
      <c r="AF36" s="86" t="b">
        <v>0</v>
      </c>
      <c r="AG36" s="86" t="s">
        <v>574</v>
      </c>
      <c r="AH36" s="86"/>
      <c r="AI36" s="89" t="s">
        <v>571</v>
      </c>
      <c r="AJ36" s="86" t="b">
        <v>0</v>
      </c>
      <c r="AK36" s="86">
        <v>4</v>
      </c>
      <c r="AL36" s="89" t="s">
        <v>523</v>
      </c>
      <c r="AM36" s="86" t="s">
        <v>584</v>
      </c>
      <c r="AN36" s="86" t="b">
        <v>0</v>
      </c>
      <c r="AO36" s="89" t="s">
        <v>523</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45">
      <c r="A37" s="84" t="s">
        <v>233</v>
      </c>
      <c r="B37" s="84" t="s">
        <v>262</v>
      </c>
      <c r="C37" s="53" t="s">
        <v>1740</v>
      </c>
      <c r="D37" s="54">
        <v>3</v>
      </c>
      <c r="E37" s="65" t="s">
        <v>132</v>
      </c>
      <c r="F37" s="55">
        <v>35</v>
      </c>
      <c r="G37" s="53"/>
      <c r="H37" s="57"/>
      <c r="I37" s="56"/>
      <c r="J37" s="56"/>
      <c r="K37" s="36" t="s">
        <v>65</v>
      </c>
      <c r="L37" s="83">
        <v>37</v>
      </c>
      <c r="M37" s="83"/>
      <c r="N37" s="63"/>
      <c r="O37" s="86" t="s">
        <v>269</v>
      </c>
      <c r="P37" s="88">
        <v>43529.94648148148</v>
      </c>
      <c r="Q37" s="86" t="s">
        <v>286</v>
      </c>
      <c r="R37" s="86"/>
      <c r="S37" s="86"/>
      <c r="T37" s="86" t="s">
        <v>376</v>
      </c>
      <c r="U37" s="86"/>
      <c r="V37" s="91" t="s">
        <v>424</v>
      </c>
      <c r="W37" s="88">
        <v>43529.94648148148</v>
      </c>
      <c r="X37" s="91" t="s">
        <v>458</v>
      </c>
      <c r="Y37" s="86"/>
      <c r="Z37" s="86"/>
      <c r="AA37" s="89" t="s">
        <v>525</v>
      </c>
      <c r="AB37" s="86"/>
      <c r="AC37" s="86" t="b">
        <v>0</v>
      </c>
      <c r="AD37" s="86">
        <v>0</v>
      </c>
      <c r="AE37" s="89" t="s">
        <v>571</v>
      </c>
      <c r="AF37" s="86" t="b">
        <v>0</v>
      </c>
      <c r="AG37" s="86" t="s">
        <v>574</v>
      </c>
      <c r="AH37" s="86"/>
      <c r="AI37" s="89" t="s">
        <v>571</v>
      </c>
      <c r="AJ37" s="86" t="b">
        <v>0</v>
      </c>
      <c r="AK37" s="86">
        <v>4</v>
      </c>
      <c r="AL37" s="89" t="s">
        <v>523</v>
      </c>
      <c r="AM37" s="86" t="s">
        <v>584</v>
      </c>
      <c r="AN37" s="86" t="b">
        <v>0</v>
      </c>
      <c r="AO37" s="89" t="s">
        <v>523</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233</v>
      </c>
      <c r="B38" s="84" t="s">
        <v>231</v>
      </c>
      <c r="C38" s="53" t="s">
        <v>1740</v>
      </c>
      <c r="D38" s="54">
        <v>3</v>
      </c>
      <c r="E38" s="65" t="s">
        <v>132</v>
      </c>
      <c r="F38" s="55">
        <v>35</v>
      </c>
      <c r="G38" s="53"/>
      <c r="H38" s="57"/>
      <c r="I38" s="56"/>
      <c r="J38" s="56"/>
      <c r="K38" s="36" t="s">
        <v>65</v>
      </c>
      <c r="L38" s="83">
        <v>38</v>
      </c>
      <c r="M38" s="83"/>
      <c r="N38" s="63"/>
      <c r="O38" s="86" t="s">
        <v>269</v>
      </c>
      <c r="P38" s="88">
        <v>43529.94648148148</v>
      </c>
      <c r="Q38" s="86" t="s">
        <v>286</v>
      </c>
      <c r="R38" s="86"/>
      <c r="S38" s="86"/>
      <c r="T38" s="86" t="s">
        <v>376</v>
      </c>
      <c r="U38" s="86"/>
      <c r="V38" s="91" t="s">
        <v>424</v>
      </c>
      <c r="W38" s="88">
        <v>43529.94648148148</v>
      </c>
      <c r="X38" s="91" t="s">
        <v>458</v>
      </c>
      <c r="Y38" s="86"/>
      <c r="Z38" s="86"/>
      <c r="AA38" s="89" t="s">
        <v>525</v>
      </c>
      <c r="AB38" s="86"/>
      <c r="AC38" s="86" t="b">
        <v>0</v>
      </c>
      <c r="AD38" s="86">
        <v>0</v>
      </c>
      <c r="AE38" s="89" t="s">
        <v>571</v>
      </c>
      <c r="AF38" s="86" t="b">
        <v>0</v>
      </c>
      <c r="AG38" s="86" t="s">
        <v>574</v>
      </c>
      <c r="AH38" s="86"/>
      <c r="AI38" s="89" t="s">
        <v>571</v>
      </c>
      <c r="AJ38" s="86" t="b">
        <v>0</v>
      </c>
      <c r="AK38" s="86">
        <v>4</v>
      </c>
      <c r="AL38" s="89" t="s">
        <v>523</v>
      </c>
      <c r="AM38" s="86" t="s">
        <v>584</v>
      </c>
      <c r="AN38" s="86" t="b">
        <v>0</v>
      </c>
      <c r="AO38" s="89" t="s">
        <v>523</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20</v>
      </c>
      <c r="BK38" s="52">
        <v>100</v>
      </c>
      <c r="BL38" s="51">
        <v>20</v>
      </c>
    </row>
    <row r="39" spans="1:64" ht="45">
      <c r="A39" s="84" t="s">
        <v>231</v>
      </c>
      <c r="B39" s="84" t="s">
        <v>261</v>
      </c>
      <c r="C39" s="53" t="s">
        <v>1740</v>
      </c>
      <c r="D39" s="54">
        <v>3</v>
      </c>
      <c r="E39" s="65" t="s">
        <v>132</v>
      </c>
      <c r="F39" s="55">
        <v>35</v>
      </c>
      <c r="G39" s="53"/>
      <c r="H39" s="57"/>
      <c r="I39" s="56"/>
      <c r="J39" s="56"/>
      <c r="K39" s="36" t="s">
        <v>65</v>
      </c>
      <c r="L39" s="83">
        <v>39</v>
      </c>
      <c r="M39" s="83"/>
      <c r="N39" s="63"/>
      <c r="O39" s="86" t="s">
        <v>269</v>
      </c>
      <c r="P39" s="88">
        <v>43529.88039351852</v>
      </c>
      <c r="Q39" s="86" t="s">
        <v>287</v>
      </c>
      <c r="R39" s="91" t="s">
        <v>338</v>
      </c>
      <c r="S39" s="86" t="s">
        <v>359</v>
      </c>
      <c r="T39" s="86" t="s">
        <v>377</v>
      </c>
      <c r="U39" s="91" t="s">
        <v>391</v>
      </c>
      <c r="V39" s="91" t="s">
        <v>391</v>
      </c>
      <c r="W39" s="88">
        <v>43529.88039351852</v>
      </c>
      <c r="X39" s="91" t="s">
        <v>456</v>
      </c>
      <c r="Y39" s="86"/>
      <c r="Z39" s="86"/>
      <c r="AA39" s="89" t="s">
        <v>523</v>
      </c>
      <c r="AB39" s="86"/>
      <c r="AC39" s="86" t="b">
        <v>0</v>
      </c>
      <c r="AD39" s="86">
        <v>4</v>
      </c>
      <c r="AE39" s="89" t="s">
        <v>571</v>
      </c>
      <c r="AF39" s="86" t="b">
        <v>0</v>
      </c>
      <c r="AG39" s="86" t="s">
        <v>574</v>
      </c>
      <c r="AH39" s="86"/>
      <c r="AI39" s="89" t="s">
        <v>571</v>
      </c>
      <c r="AJ39" s="86" t="b">
        <v>0</v>
      </c>
      <c r="AK39" s="86">
        <v>4</v>
      </c>
      <c r="AL39" s="89" t="s">
        <v>571</v>
      </c>
      <c r="AM39" s="86" t="s">
        <v>581</v>
      </c>
      <c r="AN39" s="86" t="b">
        <v>0</v>
      </c>
      <c r="AO39" s="89" t="s">
        <v>523</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45">
      <c r="A40" s="84" t="s">
        <v>234</v>
      </c>
      <c r="B40" s="84" t="s">
        <v>261</v>
      </c>
      <c r="C40" s="53" t="s">
        <v>1740</v>
      </c>
      <c r="D40" s="54">
        <v>3</v>
      </c>
      <c r="E40" s="65" t="s">
        <v>132</v>
      </c>
      <c r="F40" s="55">
        <v>35</v>
      </c>
      <c r="G40" s="53"/>
      <c r="H40" s="57"/>
      <c r="I40" s="56"/>
      <c r="J40" s="56"/>
      <c r="K40" s="36" t="s">
        <v>65</v>
      </c>
      <c r="L40" s="83">
        <v>40</v>
      </c>
      <c r="M40" s="83"/>
      <c r="N40" s="63"/>
      <c r="O40" s="86" t="s">
        <v>269</v>
      </c>
      <c r="P40" s="88">
        <v>43530.60475694444</v>
      </c>
      <c r="Q40" s="86" t="s">
        <v>286</v>
      </c>
      <c r="R40" s="86"/>
      <c r="S40" s="86"/>
      <c r="T40" s="86" t="s">
        <v>376</v>
      </c>
      <c r="U40" s="86"/>
      <c r="V40" s="91" t="s">
        <v>425</v>
      </c>
      <c r="W40" s="88">
        <v>43530.60475694444</v>
      </c>
      <c r="X40" s="91" t="s">
        <v>459</v>
      </c>
      <c r="Y40" s="86"/>
      <c r="Z40" s="86"/>
      <c r="AA40" s="89" t="s">
        <v>526</v>
      </c>
      <c r="AB40" s="86"/>
      <c r="AC40" s="86" t="b">
        <v>0</v>
      </c>
      <c r="AD40" s="86">
        <v>0</v>
      </c>
      <c r="AE40" s="89" t="s">
        <v>571</v>
      </c>
      <c r="AF40" s="86" t="b">
        <v>0</v>
      </c>
      <c r="AG40" s="86" t="s">
        <v>574</v>
      </c>
      <c r="AH40" s="86"/>
      <c r="AI40" s="89" t="s">
        <v>571</v>
      </c>
      <c r="AJ40" s="86" t="b">
        <v>0</v>
      </c>
      <c r="AK40" s="86">
        <v>4</v>
      </c>
      <c r="AL40" s="89" t="s">
        <v>523</v>
      </c>
      <c r="AM40" s="86" t="s">
        <v>581</v>
      </c>
      <c r="AN40" s="86" t="b">
        <v>0</v>
      </c>
      <c r="AO40" s="89" t="s">
        <v>523</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c r="BE40" s="52"/>
      <c r="BF40" s="51"/>
      <c r="BG40" s="52"/>
      <c r="BH40" s="51"/>
      <c r="BI40" s="52"/>
      <c r="BJ40" s="51"/>
      <c r="BK40" s="52"/>
      <c r="BL40" s="51"/>
    </row>
    <row r="41" spans="1:64" ht="45">
      <c r="A41" s="84" t="s">
        <v>231</v>
      </c>
      <c r="B41" s="84" t="s">
        <v>262</v>
      </c>
      <c r="C41" s="53" t="s">
        <v>1740</v>
      </c>
      <c r="D41" s="54">
        <v>3</v>
      </c>
      <c r="E41" s="65" t="s">
        <v>132</v>
      </c>
      <c r="F41" s="55">
        <v>35</v>
      </c>
      <c r="G41" s="53"/>
      <c r="H41" s="57"/>
      <c r="I41" s="56"/>
      <c r="J41" s="56"/>
      <c r="K41" s="36" t="s">
        <v>65</v>
      </c>
      <c r="L41" s="83">
        <v>41</v>
      </c>
      <c r="M41" s="83"/>
      <c r="N41" s="63"/>
      <c r="O41" s="86" t="s">
        <v>269</v>
      </c>
      <c r="P41" s="88">
        <v>43529.88039351852</v>
      </c>
      <c r="Q41" s="86" t="s">
        <v>287</v>
      </c>
      <c r="R41" s="91" t="s">
        <v>338</v>
      </c>
      <c r="S41" s="86" t="s">
        <v>359</v>
      </c>
      <c r="T41" s="86" t="s">
        <v>377</v>
      </c>
      <c r="U41" s="91" t="s">
        <v>391</v>
      </c>
      <c r="V41" s="91" t="s">
        <v>391</v>
      </c>
      <c r="W41" s="88">
        <v>43529.88039351852</v>
      </c>
      <c r="X41" s="91" t="s">
        <v>456</v>
      </c>
      <c r="Y41" s="86"/>
      <c r="Z41" s="86"/>
      <c r="AA41" s="89" t="s">
        <v>523</v>
      </c>
      <c r="AB41" s="86"/>
      <c r="AC41" s="86" t="b">
        <v>0</v>
      </c>
      <c r="AD41" s="86">
        <v>4</v>
      </c>
      <c r="AE41" s="89" t="s">
        <v>571</v>
      </c>
      <c r="AF41" s="86" t="b">
        <v>0</v>
      </c>
      <c r="AG41" s="86" t="s">
        <v>574</v>
      </c>
      <c r="AH41" s="86"/>
      <c r="AI41" s="89" t="s">
        <v>571</v>
      </c>
      <c r="AJ41" s="86" t="b">
        <v>0</v>
      </c>
      <c r="AK41" s="86">
        <v>4</v>
      </c>
      <c r="AL41" s="89" t="s">
        <v>571</v>
      </c>
      <c r="AM41" s="86" t="s">
        <v>581</v>
      </c>
      <c r="AN41" s="86" t="b">
        <v>0</v>
      </c>
      <c r="AO41" s="89" t="s">
        <v>523</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45">
      <c r="A42" s="84" t="s">
        <v>234</v>
      </c>
      <c r="B42" s="84" t="s">
        <v>262</v>
      </c>
      <c r="C42" s="53" t="s">
        <v>1740</v>
      </c>
      <c r="D42" s="54">
        <v>3</v>
      </c>
      <c r="E42" s="65" t="s">
        <v>132</v>
      </c>
      <c r="F42" s="55">
        <v>35</v>
      </c>
      <c r="G42" s="53"/>
      <c r="H42" s="57"/>
      <c r="I42" s="56"/>
      <c r="J42" s="56"/>
      <c r="K42" s="36" t="s">
        <v>65</v>
      </c>
      <c r="L42" s="83">
        <v>42</v>
      </c>
      <c r="M42" s="83"/>
      <c r="N42" s="63"/>
      <c r="O42" s="86" t="s">
        <v>269</v>
      </c>
      <c r="P42" s="88">
        <v>43530.60475694444</v>
      </c>
      <c r="Q42" s="86" t="s">
        <v>286</v>
      </c>
      <c r="R42" s="86"/>
      <c r="S42" s="86"/>
      <c r="T42" s="86" t="s">
        <v>376</v>
      </c>
      <c r="U42" s="86"/>
      <c r="V42" s="91" t="s">
        <v>425</v>
      </c>
      <c r="W42" s="88">
        <v>43530.60475694444</v>
      </c>
      <c r="X42" s="91" t="s">
        <v>459</v>
      </c>
      <c r="Y42" s="86"/>
      <c r="Z42" s="86"/>
      <c r="AA42" s="89" t="s">
        <v>526</v>
      </c>
      <c r="AB42" s="86"/>
      <c r="AC42" s="86" t="b">
        <v>0</v>
      </c>
      <c r="AD42" s="86">
        <v>0</v>
      </c>
      <c r="AE42" s="89" t="s">
        <v>571</v>
      </c>
      <c r="AF42" s="86" t="b">
        <v>0</v>
      </c>
      <c r="AG42" s="86" t="s">
        <v>574</v>
      </c>
      <c r="AH42" s="86"/>
      <c r="AI42" s="89" t="s">
        <v>571</v>
      </c>
      <c r="AJ42" s="86" t="b">
        <v>0</v>
      </c>
      <c r="AK42" s="86">
        <v>4</v>
      </c>
      <c r="AL42" s="89" t="s">
        <v>523</v>
      </c>
      <c r="AM42" s="86" t="s">
        <v>581</v>
      </c>
      <c r="AN42" s="86" t="b">
        <v>0</v>
      </c>
      <c r="AO42" s="89" t="s">
        <v>523</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c r="BE42" s="52"/>
      <c r="BF42" s="51"/>
      <c r="BG42" s="52"/>
      <c r="BH42" s="51"/>
      <c r="BI42" s="52"/>
      <c r="BJ42" s="51"/>
      <c r="BK42" s="52"/>
      <c r="BL42" s="51"/>
    </row>
    <row r="43" spans="1:64" ht="45">
      <c r="A43" s="84" t="s">
        <v>234</v>
      </c>
      <c r="B43" s="84" t="s">
        <v>231</v>
      </c>
      <c r="C43" s="53" t="s">
        <v>1740</v>
      </c>
      <c r="D43" s="54">
        <v>3</v>
      </c>
      <c r="E43" s="65" t="s">
        <v>132</v>
      </c>
      <c r="F43" s="55">
        <v>35</v>
      </c>
      <c r="G43" s="53"/>
      <c r="H43" s="57"/>
      <c r="I43" s="56"/>
      <c r="J43" s="56"/>
      <c r="K43" s="36" t="s">
        <v>65</v>
      </c>
      <c r="L43" s="83">
        <v>43</v>
      </c>
      <c r="M43" s="83"/>
      <c r="N43" s="63"/>
      <c r="O43" s="86" t="s">
        <v>269</v>
      </c>
      <c r="P43" s="88">
        <v>43530.60475694444</v>
      </c>
      <c r="Q43" s="86" t="s">
        <v>286</v>
      </c>
      <c r="R43" s="86"/>
      <c r="S43" s="86"/>
      <c r="T43" s="86" t="s">
        <v>376</v>
      </c>
      <c r="U43" s="86"/>
      <c r="V43" s="91" t="s">
        <v>425</v>
      </c>
      <c r="W43" s="88">
        <v>43530.60475694444</v>
      </c>
      <c r="X43" s="91" t="s">
        <v>459</v>
      </c>
      <c r="Y43" s="86"/>
      <c r="Z43" s="86"/>
      <c r="AA43" s="89" t="s">
        <v>526</v>
      </c>
      <c r="AB43" s="86"/>
      <c r="AC43" s="86" t="b">
        <v>0</v>
      </c>
      <c r="AD43" s="86">
        <v>0</v>
      </c>
      <c r="AE43" s="89" t="s">
        <v>571</v>
      </c>
      <c r="AF43" s="86" t="b">
        <v>0</v>
      </c>
      <c r="AG43" s="86" t="s">
        <v>574</v>
      </c>
      <c r="AH43" s="86"/>
      <c r="AI43" s="89" t="s">
        <v>571</v>
      </c>
      <c r="AJ43" s="86" t="b">
        <v>0</v>
      </c>
      <c r="AK43" s="86">
        <v>4</v>
      </c>
      <c r="AL43" s="89" t="s">
        <v>523</v>
      </c>
      <c r="AM43" s="86" t="s">
        <v>581</v>
      </c>
      <c r="AN43" s="86" t="b">
        <v>0</v>
      </c>
      <c r="AO43" s="89" t="s">
        <v>523</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20</v>
      </c>
      <c r="BK43" s="52">
        <v>100</v>
      </c>
      <c r="BL43" s="51">
        <v>20</v>
      </c>
    </row>
    <row r="44" spans="1:64" ht="45">
      <c r="A44" s="84" t="s">
        <v>235</v>
      </c>
      <c r="B44" s="84" t="s">
        <v>263</v>
      </c>
      <c r="C44" s="53" t="s">
        <v>1740</v>
      </c>
      <c r="D44" s="54">
        <v>3</v>
      </c>
      <c r="E44" s="65" t="s">
        <v>132</v>
      </c>
      <c r="F44" s="55">
        <v>35</v>
      </c>
      <c r="G44" s="53"/>
      <c r="H44" s="57"/>
      <c r="I44" s="56"/>
      <c r="J44" s="56"/>
      <c r="K44" s="36" t="s">
        <v>65</v>
      </c>
      <c r="L44" s="83">
        <v>44</v>
      </c>
      <c r="M44" s="83"/>
      <c r="N44" s="63"/>
      <c r="O44" s="86" t="s">
        <v>269</v>
      </c>
      <c r="P44" s="88">
        <v>43530.70457175926</v>
      </c>
      <c r="Q44" s="86" t="s">
        <v>288</v>
      </c>
      <c r="R44" s="91" t="s">
        <v>339</v>
      </c>
      <c r="S44" s="86" t="s">
        <v>360</v>
      </c>
      <c r="T44" s="86"/>
      <c r="U44" s="86"/>
      <c r="V44" s="91" t="s">
        <v>426</v>
      </c>
      <c r="W44" s="88">
        <v>43530.70457175926</v>
      </c>
      <c r="X44" s="91" t="s">
        <v>460</v>
      </c>
      <c r="Y44" s="86"/>
      <c r="Z44" s="86"/>
      <c r="AA44" s="89" t="s">
        <v>527</v>
      </c>
      <c r="AB44" s="86"/>
      <c r="AC44" s="86" t="b">
        <v>0</v>
      </c>
      <c r="AD44" s="86">
        <v>0</v>
      </c>
      <c r="AE44" s="89" t="s">
        <v>571</v>
      </c>
      <c r="AF44" s="86" t="b">
        <v>0</v>
      </c>
      <c r="AG44" s="86" t="s">
        <v>574</v>
      </c>
      <c r="AH44" s="86"/>
      <c r="AI44" s="89" t="s">
        <v>571</v>
      </c>
      <c r="AJ44" s="86" t="b">
        <v>0</v>
      </c>
      <c r="AK44" s="86">
        <v>0</v>
      </c>
      <c r="AL44" s="89" t="s">
        <v>571</v>
      </c>
      <c r="AM44" s="86" t="s">
        <v>585</v>
      </c>
      <c r="AN44" s="86" t="b">
        <v>0</v>
      </c>
      <c r="AO44" s="89" t="s">
        <v>527</v>
      </c>
      <c r="AP44" s="86" t="s">
        <v>176</v>
      </c>
      <c r="AQ44" s="86">
        <v>0</v>
      </c>
      <c r="AR44" s="86">
        <v>0</v>
      </c>
      <c r="AS44" s="86"/>
      <c r="AT44" s="86"/>
      <c r="AU44" s="86"/>
      <c r="AV44" s="86"/>
      <c r="AW44" s="86"/>
      <c r="AX44" s="86"/>
      <c r="AY44" s="86"/>
      <c r="AZ44" s="86"/>
      <c r="BA44">
        <v>1</v>
      </c>
      <c r="BB44" s="85" t="str">
        <f>REPLACE(INDEX(GroupVertices[Group],MATCH(Edges[[#This Row],[Vertex 1]],GroupVertices[Vertex],0)),1,1,"")</f>
        <v>11</v>
      </c>
      <c r="BC44" s="85" t="str">
        <f>REPLACE(INDEX(GroupVertices[Group],MATCH(Edges[[#This Row],[Vertex 2]],GroupVertices[Vertex],0)),1,1,"")</f>
        <v>11</v>
      </c>
      <c r="BD44" s="51">
        <v>0</v>
      </c>
      <c r="BE44" s="52">
        <v>0</v>
      </c>
      <c r="BF44" s="51">
        <v>0</v>
      </c>
      <c r="BG44" s="52">
        <v>0</v>
      </c>
      <c r="BH44" s="51">
        <v>0</v>
      </c>
      <c r="BI44" s="52">
        <v>0</v>
      </c>
      <c r="BJ44" s="51">
        <v>13</v>
      </c>
      <c r="BK44" s="52">
        <v>100</v>
      </c>
      <c r="BL44" s="51">
        <v>13</v>
      </c>
    </row>
    <row r="45" spans="1:64" ht="45">
      <c r="A45" s="84" t="s">
        <v>212</v>
      </c>
      <c r="B45" s="84" t="s">
        <v>264</v>
      </c>
      <c r="C45" s="53" t="s">
        <v>1740</v>
      </c>
      <c r="D45" s="54">
        <v>3</v>
      </c>
      <c r="E45" s="65" t="s">
        <v>132</v>
      </c>
      <c r="F45" s="55">
        <v>35</v>
      </c>
      <c r="G45" s="53"/>
      <c r="H45" s="57"/>
      <c r="I45" s="56"/>
      <c r="J45" s="56"/>
      <c r="K45" s="36" t="s">
        <v>65</v>
      </c>
      <c r="L45" s="83">
        <v>45</v>
      </c>
      <c r="M45" s="83"/>
      <c r="N45" s="63"/>
      <c r="O45" s="86" t="s">
        <v>269</v>
      </c>
      <c r="P45" s="88">
        <v>43346.48267361111</v>
      </c>
      <c r="Q45" s="86" t="s">
        <v>271</v>
      </c>
      <c r="R45" s="91" t="s">
        <v>330</v>
      </c>
      <c r="S45" s="86" t="s">
        <v>354</v>
      </c>
      <c r="T45" s="86" t="s">
        <v>370</v>
      </c>
      <c r="U45" s="86"/>
      <c r="V45" s="91" t="s">
        <v>407</v>
      </c>
      <c r="W45" s="88">
        <v>43346.48267361111</v>
      </c>
      <c r="X45" s="91" t="s">
        <v>435</v>
      </c>
      <c r="Y45" s="86"/>
      <c r="Z45" s="86"/>
      <c r="AA45" s="89" t="s">
        <v>502</v>
      </c>
      <c r="AB45" s="86"/>
      <c r="AC45" s="86" t="b">
        <v>0</v>
      </c>
      <c r="AD45" s="86">
        <v>6</v>
      </c>
      <c r="AE45" s="89" t="s">
        <v>571</v>
      </c>
      <c r="AF45" s="86" t="b">
        <v>0</v>
      </c>
      <c r="AG45" s="86" t="s">
        <v>573</v>
      </c>
      <c r="AH45" s="86"/>
      <c r="AI45" s="89" t="s">
        <v>571</v>
      </c>
      <c r="AJ45" s="86" t="b">
        <v>0</v>
      </c>
      <c r="AK45" s="86">
        <v>6</v>
      </c>
      <c r="AL45" s="89" t="s">
        <v>571</v>
      </c>
      <c r="AM45" s="86" t="s">
        <v>576</v>
      </c>
      <c r="AN45" s="86" t="b">
        <v>0</v>
      </c>
      <c r="AO45" s="89" t="s">
        <v>502</v>
      </c>
      <c r="AP45" s="86" t="s">
        <v>590</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v>0</v>
      </c>
      <c r="BE45" s="52">
        <v>0</v>
      </c>
      <c r="BF45" s="51">
        <v>0</v>
      </c>
      <c r="BG45" s="52">
        <v>0</v>
      </c>
      <c r="BH45" s="51">
        <v>0</v>
      </c>
      <c r="BI45" s="52">
        <v>0</v>
      </c>
      <c r="BJ45" s="51">
        <v>29</v>
      </c>
      <c r="BK45" s="52">
        <v>100</v>
      </c>
      <c r="BL45" s="51">
        <v>29</v>
      </c>
    </row>
    <row r="46" spans="1:64" ht="45">
      <c r="A46" s="84" t="s">
        <v>236</v>
      </c>
      <c r="B46" s="84" t="s">
        <v>264</v>
      </c>
      <c r="C46" s="53" t="s">
        <v>1740</v>
      </c>
      <c r="D46" s="54">
        <v>3</v>
      </c>
      <c r="E46" s="65" t="s">
        <v>132</v>
      </c>
      <c r="F46" s="55">
        <v>35</v>
      </c>
      <c r="G46" s="53"/>
      <c r="H46" s="57"/>
      <c r="I46" s="56"/>
      <c r="J46" s="56"/>
      <c r="K46" s="36" t="s">
        <v>65</v>
      </c>
      <c r="L46" s="83">
        <v>46</v>
      </c>
      <c r="M46" s="83"/>
      <c r="N46" s="63"/>
      <c r="O46" s="86" t="s">
        <v>269</v>
      </c>
      <c r="P46" s="88">
        <v>43539.52954861111</v>
      </c>
      <c r="Q46" s="86" t="s">
        <v>289</v>
      </c>
      <c r="R46" s="86"/>
      <c r="S46" s="86"/>
      <c r="T46" s="86" t="s">
        <v>378</v>
      </c>
      <c r="U46" s="86"/>
      <c r="V46" s="91" t="s">
        <v>427</v>
      </c>
      <c r="W46" s="88">
        <v>43539.52954861111</v>
      </c>
      <c r="X46" s="91" t="s">
        <v>461</v>
      </c>
      <c r="Y46" s="86"/>
      <c r="Z46" s="86"/>
      <c r="AA46" s="89" t="s">
        <v>528</v>
      </c>
      <c r="AB46" s="86"/>
      <c r="AC46" s="86" t="b">
        <v>0</v>
      </c>
      <c r="AD46" s="86">
        <v>0</v>
      </c>
      <c r="AE46" s="89" t="s">
        <v>571</v>
      </c>
      <c r="AF46" s="86" t="b">
        <v>0</v>
      </c>
      <c r="AG46" s="86" t="s">
        <v>573</v>
      </c>
      <c r="AH46" s="86"/>
      <c r="AI46" s="89" t="s">
        <v>571</v>
      </c>
      <c r="AJ46" s="86" t="b">
        <v>0</v>
      </c>
      <c r="AK46" s="86">
        <v>6</v>
      </c>
      <c r="AL46" s="89" t="s">
        <v>502</v>
      </c>
      <c r="AM46" s="86" t="s">
        <v>581</v>
      </c>
      <c r="AN46" s="86" t="b">
        <v>0</v>
      </c>
      <c r="AO46" s="89" t="s">
        <v>502</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3</v>
      </c>
      <c r="BD46" s="51"/>
      <c r="BE46" s="52"/>
      <c r="BF46" s="51"/>
      <c r="BG46" s="52"/>
      <c r="BH46" s="51"/>
      <c r="BI46" s="52"/>
      <c r="BJ46" s="51"/>
      <c r="BK46" s="52"/>
      <c r="BL46" s="51"/>
    </row>
    <row r="47" spans="1:64" ht="45">
      <c r="A47" s="84" t="s">
        <v>236</v>
      </c>
      <c r="B47" s="84" t="s">
        <v>212</v>
      </c>
      <c r="C47" s="53" t="s">
        <v>1740</v>
      </c>
      <c r="D47" s="54">
        <v>3</v>
      </c>
      <c r="E47" s="65" t="s">
        <v>132</v>
      </c>
      <c r="F47" s="55">
        <v>35</v>
      </c>
      <c r="G47" s="53"/>
      <c r="H47" s="57"/>
      <c r="I47" s="56"/>
      <c r="J47" s="56"/>
      <c r="K47" s="36" t="s">
        <v>65</v>
      </c>
      <c r="L47" s="83">
        <v>47</v>
      </c>
      <c r="M47" s="83"/>
      <c r="N47" s="63"/>
      <c r="O47" s="86" t="s">
        <v>269</v>
      </c>
      <c r="P47" s="88">
        <v>43539.52954861111</v>
      </c>
      <c r="Q47" s="86" t="s">
        <v>289</v>
      </c>
      <c r="R47" s="86"/>
      <c r="S47" s="86"/>
      <c r="T47" s="86" t="s">
        <v>378</v>
      </c>
      <c r="U47" s="86"/>
      <c r="V47" s="91" t="s">
        <v>427</v>
      </c>
      <c r="W47" s="88">
        <v>43539.52954861111</v>
      </c>
      <c r="X47" s="91" t="s">
        <v>461</v>
      </c>
      <c r="Y47" s="86"/>
      <c r="Z47" s="86"/>
      <c r="AA47" s="89" t="s">
        <v>528</v>
      </c>
      <c r="AB47" s="86"/>
      <c r="AC47" s="86" t="b">
        <v>0</v>
      </c>
      <c r="AD47" s="86">
        <v>0</v>
      </c>
      <c r="AE47" s="89" t="s">
        <v>571</v>
      </c>
      <c r="AF47" s="86" t="b">
        <v>0</v>
      </c>
      <c r="AG47" s="86" t="s">
        <v>573</v>
      </c>
      <c r="AH47" s="86"/>
      <c r="AI47" s="89" t="s">
        <v>571</v>
      </c>
      <c r="AJ47" s="86" t="b">
        <v>0</v>
      </c>
      <c r="AK47" s="86">
        <v>6</v>
      </c>
      <c r="AL47" s="89" t="s">
        <v>502</v>
      </c>
      <c r="AM47" s="86" t="s">
        <v>581</v>
      </c>
      <c r="AN47" s="86" t="b">
        <v>0</v>
      </c>
      <c r="AO47" s="89" t="s">
        <v>502</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3</v>
      </c>
      <c r="BD47" s="51">
        <v>0</v>
      </c>
      <c r="BE47" s="52">
        <v>0</v>
      </c>
      <c r="BF47" s="51">
        <v>0</v>
      </c>
      <c r="BG47" s="52">
        <v>0</v>
      </c>
      <c r="BH47" s="51">
        <v>0</v>
      </c>
      <c r="BI47" s="52">
        <v>0</v>
      </c>
      <c r="BJ47" s="51">
        <v>19</v>
      </c>
      <c r="BK47" s="52">
        <v>100</v>
      </c>
      <c r="BL47" s="51">
        <v>19</v>
      </c>
    </row>
    <row r="48" spans="1:64" ht="45">
      <c r="A48" s="84" t="s">
        <v>237</v>
      </c>
      <c r="B48" s="84" t="s">
        <v>237</v>
      </c>
      <c r="C48" s="53" t="s">
        <v>1740</v>
      </c>
      <c r="D48" s="54">
        <v>3</v>
      </c>
      <c r="E48" s="65" t="s">
        <v>132</v>
      </c>
      <c r="F48" s="55">
        <v>35</v>
      </c>
      <c r="G48" s="53"/>
      <c r="H48" s="57"/>
      <c r="I48" s="56"/>
      <c r="J48" s="56"/>
      <c r="K48" s="36" t="s">
        <v>65</v>
      </c>
      <c r="L48" s="83">
        <v>48</v>
      </c>
      <c r="M48" s="83"/>
      <c r="N48" s="63"/>
      <c r="O48" s="86" t="s">
        <v>176</v>
      </c>
      <c r="P48" s="88">
        <v>43347.8928125</v>
      </c>
      <c r="Q48" s="86" t="s">
        <v>290</v>
      </c>
      <c r="R48" s="91" t="s">
        <v>340</v>
      </c>
      <c r="S48" s="86" t="s">
        <v>357</v>
      </c>
      <c r="T48" s="86"/>
      <c r="U48" s="86"/>
      <c r="V48" s="91" t="s">
        <v>428</v>
      </c>
      <c r="W48" s="88">
        <v>43347.8928125</v>
      </c>
      <c r="X48" s="91" t="s">
        <v>462</v>
      </c>
      <c r="Y48" s="86"/>
      <c r="Z48" s="86"/>
      <c r="AA48" s="89" t="s">
        <v>529</v>
      </c>
      <c r="AB48" s="86"/>
      <c r="AC48" s="86" t="b">
        <v>0</v>
      </c>
      <c r="AD48" s="86">
        <v>4</v>
      </c>
      <c r="AE48" s="89" t="s">
        <v>571</v>
      </c>
      <c r="AF48" s="86" t="b">
        <v>0</v>
      </c>
      <c r="AG48" s="86" t="s">
        <v>574</v>
      </c>
      <c r="AH48" s="86"/>
      <c r="AI48" s="89" t="s">
        <v>571</v>
      </c>
      <c r="AJ48" s="86" t="b">
        <v>0</v>
      </c>
      <c r="AK48" s="86">
        <v>6</v>
      </c>
      <c r="AL48" s="89" t="s">
        <v>571</v>
      </c>
      <c r="AM48" s="86" t="s">
        <v>576</v>
      </c>
      <c r="AN48" s="86" t="b">
        <v>1</v>
      </c>
      <c r="AO48" s="89" t="s">
        <v>529</v>
      </c>
      <c r="AP48" s="86" t="s">
        <v>590</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1</v>
      </c>
      <c r="BE48" s="52">
        <v>4.545454545454546</v>
      </c>
      <c r="BF48" s="51">
        <v>0</v>
      </c>
      <c r="BG48" s="52">
        <v>0</v>
      </c>
      <c r="BH48" s="51">
        <v>0</v>
      </c>
      <c r="BI48" s="52">
        <v>0</v>
      </c>
      <c r="BJ48" s="51">
        <v>21</v>
      </c>
      <c r="BK48" s="52">
        <v>95.45454545454545</v>
      </c>
      <c r="BL48" s="51">
        <v>22</v>
      </c>
    </row>
    <row r="49" spans="1:64" ht="45">
      <c r="A49" s="84" t="s">
        <v>236</v>
      </c>
      <c r="B49" s="84" t="s">
        <v>237</v>
      </c>
      <c r="C49" s="53" t="s">
        <v>1740</v>
      </c>
      <c r="D49" s="54">
        <v>3</v>
      </c>
      <c r="E49" s="65" t="s">
        <v>132</v>
      </c>
      <c r="F49" s="55">
        <v>35</v>
      </c>
      <c r="G49" s="53"/>
      <c r="H49" s="57"/>
      <c r="I49" s="56"/>
      <c r="J49" s="56"/>
      <c r="K49" s="36" t="s">
        <v>65</v>
      </c>
      <c r="L49" s="83">
        <v>49</v>
      </c>
      <c r="M49" s="83"/>
      <c r="N49" s="63"/>
      <c r="O49" s="86" t="s">
        <v>269</v>
      </c>
      <c r="P49" s="88">
        <v>43539.529652777775</v>
      </c>
      <c r="Q49" s="86" t="s">
        <v>291</v>
      </c>
      <c r="R49" s="86"/>
      <c r="S49" s="86"/>
      <c r="T49" s="86"/>
      <c r="U49" s="86"/>
      <c r="V49" s="91" t="s">
        <v>427</v>
      </c>
      <c r="W49" s="88">
        <v>43539.529652777775</v>
      </c>
      <c r="X49" s="91" t="s">
        <v>463</v>
      </c>
      <c r="Y49" s="86"/>
      <c r="Z49" s="86"/>
      <c r="AA49" s="89" t="s">
        <v>530</v>
      </c>
      <c r="AB49" s="86"/>
      <c r="AC49" s="86" t="b">
        <v>0</v>
      </c>
      <c r="AD49" s="86">
        <v>0</v>
      </c>
      <c r="AE49" s="89" t="s">
        <v>571</v>
      </c>
      <c r="AF49" s="86" t="b">
        <v>0</v>
      </c>
      <c r="AG49" s="86" t="s">
        <v>574</v>
      </c>
      <c r="AH49" s="86"/>
      <c r="AI49" s="89" t="s">
        <v>571</v>
      </c>
      <c r="AJ49" s="86" t="b">
        <v>0</v>
      </c>
      <c r="AK49" s="86">
        <v>0</v>
      </c>
      <c r="AL49" s="89" t="s">
        <v>529</v>
      </c>
      <c r="AM49" s="86" t="s">
        <v>581</v>
      </c>
      <c r="AN49" s="86" t="b">
        <v>0</v>
      </c>
      <c r="AO49" s="89" t="s">
        <v>529</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1</v>
      </c>
      <c r="BE49" s="52">
        <v>4.166666666666667</v>
      </c>
      <c r="BF49" s="51">
        <v>0</v>
      </c>
      <c r="BG49" s="52">
        <v>0</v>
      </c>
      <c r="BH49" s="51">
        <v>0</v>
      </c>
      <c r="BI49" s="52">
        <v>0</v>
      </c>
      <c r="BJ49" s="51">
        <v>23</v>
      </c>
      <c r="BK49" s="52">
        <v>95.83333333333333</v>
      </c>
      <c r="BL49" s="51">
        <v>24</v>
      </c>
    </row>
    <row r="50" spans="1:64" ht="45">
      <c r="A50" s="84" t="s">
        <v>238</v>
      </c>
      <c r="B50" s="84" t="s">
        <v>238</v>
      </c>
      <c r="C50" s="53" t="s">
        <v>1740</v>
      </c>
      <c r="D50" s="54">
        <v>3</v>
      </c>
      <c r="E50" s="65" t="s">
        <v>132</v>
      </c>
      <c r="F50" s="55">
        <v>35</v>
      </c>
      <c r="G50" s="53"/>
      <c r="H50" s="57"/>
      <c r="I50" s="56"/>
      <c r="J50" s="56"/>
      <c r="K50" s="36" t="s">
        <v>65</v>
      </c>
      <c r="L50" s="83">
        <v>50</v>
      </c>
      <c r="M50" s="83"/>
      <c r="N50" s="63"/>
      <c r="O50" s="86" t="s">
        <v>176</v>
      </c>
      <c r="P50" s="88">
        <v>43350.5787037037</v>
      </c>
      <c r="Q50" s="86" t="s">
        <v>292</v>
      </c>
      <c r="R50" s="91" t="s">
        <v>341</v>
      </c>
      <c r="S50" s="86" t="s">
        <v>361</v>
      </c>
      <c r="T50" s="86" t="s">
        <v>379</v>
      </c>
      <c r="U50" s="91" t="s">
        <v>392</v>
      </c>
      <c r="V50" s="91" t="s">
        <v>392</v>
      </c>
      <c r="W50" s="88">
        <v>43350.5787037037</v>
      </c>
      <c r="X50" s="91" t="s">
        <v>464</v>
      </c>
      <c r="Y50" s="86"/>
      <c r="Z50" s="86"/>
      <c r="AA50" s="89" t="s">
        <v>531</v>
      </c>
      <c r="AB50" s="86"/>
      <c r="AC50" s="86" t="b">
        <v>0</v>
      </c>
      <c r="AD50" s="86">
        <v>38</v>
      </c>
      <c r="AE50" s="89" t="s">
        <v>571</v>
      </c>
      <c r="AF50" s="86" t="b">
        <v>0</v>
      </c>
      <c r="AG50" s="86" t="s">
        <v>574</v>
      </c>
      <c r="AH50" s="86"/>
      <c r="AI50" s="89" t="s">
        <v>571</v>
      </c>
      <c r="AJ50" s="86" t="b">
        <v>0</v>
      </c>
      <c r="AK50" s="86">
        <v>16</v>
      </c>
      <c r="AL50" s="89" t="s">
        <v>571</v>
      </c>
      <c r="AM50" s="86" t="s">
        <v>586</v>
      </c>
      <c r="AN50" s="86" t="b">
        <v>0</v>
      </c>
      <c r="AO50" s="89" t="s">
        <v>531</v>
      </c>
      <c r="AP50" s="86" t="s">
        <v>590</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1</v>
      </c>
      <c r="BE50" s="52">
        <v>4.166666666666667</v>
      </c>
      <c r="BF50" s="51">
        <v>0</v>
      </c>
      <c r="BG50" s="52">
        <v>0</v>
      </c>
      <c r="BH50" s="51">
        <v>0</v>
      </c>
      <c r="BI50" s="52">
        <v>0</v>
      </c>
      <c r="BJ50" s="51">
        <v>23</v>
      </c>
      <c r="BK50" s="52">
        <v>95.83333333333333</v>
      </c>
      <c r="BL50" s="51">
        <v>24</v>
      </c>
    </row>
    <row r="51" spans="1:64" ht="45">
      <c r="A51" s="84" t="s">
        <v>236</v>
      </c>
      <c r="B51" s="84" t="s">
        <v>238</v>
      </c>
      <c r="C51" s="53" t="s">
        <v>1740</v>
      </c>
      <c r="D51" s="54">
        <v>3</v>
      </c>
      <c r="E51" s="65" t="s">
        <v>132</v>
      </c>
      <c r="F51" s="55">
        <v>35</v>
      </c>
      <c r="G51" s="53"/>
      <c r="H51" s="57"/>
      <c r="I51" s="56"/>
      <c r="J51" s="56"/>
      <c r="K51" s="36" t="s">
        <v>65</v>
      </c>
      <c r="L51" s="83">
        <v>51</v>
      </c>
      <c r="M51" s="83"/>
      <c r="N51" s="63"/>
      <c r="O51" s="86" t="s">
        <v>269</v>
      </c>
      <c r="P51" s="88">
        <v>43539.53162037037</v>
      </c>
      <c r="Q51" s="86" t="s">
        <v>293</v>
      </c>
      <c r="R51" s="86"/>
      <c r="S51" s="86"/>
      <c r="T51" s="86" t="s">
        <v>379</v>
      </c>
      <c r="U51" s="86"/>
      <c r="V51" s="91" t="s">
        <v>427</v>
      </c>
      <c r="W51" s="88">
        <v>43539.53162037037</v>
      </c>
      <c r="X51" s="91" t="s">
        <v>465</v>
      </c>
      <c r="Y51" s="86"/>
      <c r="Z51" s="86"/>
      <c r="AA51" s="89" t="s">
        <v>532</v>
      </c>
      <c r="AB51" s="86"/>
      <c r="AC51" s="86" t="b">
        <v>0</v>
      </c>
      <c r="AD51" s="86">
        <v>0</v>
      </c>
      <c r="AE51" s="89" t="s">
        <v>571</v>
      </c>
      <c r="AF51" s="86" t="b">
        <v>0</v>
      </c>
      <c r="AG51" s="86" t="s">
        <v>574</v>
      </c>
      <c r="AH51" s="86"/>
      <c r="AI51" s="89" t="s">
        <v>571</v>
      </c>
      <c r="AJ51" s="86" t="b">
        <v>0</v>
      </c>
      <c r="AK51" s="86">
        <v>16</v>
      </c>
      <c r="AL51" s="89" t="s">
        <v>531</v>
      </c>
      <c r="AM51" s="86" t="s">
        <v>581</v>
      </c>
      <c r="AN51" s="86" t="b">
        <v>0</v>
      </c>
      <c r="AO51" s="89" t="s">
        <v>531</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1</v>
      </c>
      <c r="BE51" s="52">
        <v>4.166666666666667</v>
      </c>
      <c r="BF51" s="51">
        <v>0</v>
      </c>
      <c r="BG51" s="52">
        <v>0</v>
      </c>
      <c r="BH51" s="51">
        <v>0</v>
      </c>
      <c r="BI51" s="52">
        <v>0</v>
      </c>
      <c r="BJ51" s="51">
        <v>23</v>
      </c>
      <c r="BK51" s="52">
        <v>95.83333333333333</v>
      </c>
      <c r="BL51" s="51">
        <v>24</v>
      </c>
    </row>
    <row r="52" spans="1:64" ht="45">
      <c r="A52" s="84" t="s">
        <v>239</v>
      </c>
      <c r="B52" s="84" t="s">
        <v>245</v>
      </c>
      <c r="C52" s="53" t="s">
        <v>1740</v>
      </c>
      <c r="D52" s="54">
        <v>3</v>
      </c>
      <c r="E52" s="65" t="s">
        <v>132</v>
      </c>
      <c r="F52" s="55">
        <v>35</v>
      </c>
      <c r="G52" s="53"/>
      <c r="H52" s="57"/>
      <c r="I52" s="56"/>
      <c r="J52" s="56"/>
      <c r="K52" s="36" t="s">
        <v>65</v>
      </c>
      <c r="L52" s="83">
        <v>52</v>
      </c>
      <c r="M52" s="83"/>
      <c r="N52" s="63"/>
      <c r="O52" s="86" t="s">
        <v>269</v>
      </c>
      <c r="P52" s="88">
        <v>43356.734375</v>
      </c>
      <c r="Q52" s="86" t="s">
        <v>294</v>
      </c>
      <c r="R52" s="91" t="s">
        <v>342</v>
      </c>
      <c r="S52" s="86" t="s">
        <v>359</v>
      </c>
      <c r="T52" s="86" t="s">
        <v>379</v>
      </c>
      <c r="U52" s="86"/>
      <c r="V52" s="91" t="s">
        <v>429</v>
      </c>
      <c r="W52" s="88">
        <v>43356.734375</v>
      </c>
      <c r="X52" s="91" t="s">
        <v>466</v>
      </c>
      <c r="Y52" s="86"/>
      <c r="Z52" s="86"/>
      <c r="AA52" s="89" t="s">
        <v>533</v>
      </c>
      <c r="AB52" s="86"/>
      <c r="AC52" s="86" t="b">
        <v>0</v>
      </c>
      <c r="AD52" s="86">
        <v>6</v>
      </c>
      <c r="AE52" s="89" t="s">
        <v>571</v>
      </c>
      <c r="AF52" s="86" t="b">
        <v>0</v>
      </c>
      <c r="AG52" s="86" t="s">
        <v>574</v>
      </c>
      <c r="AH52" s="86"/>
      <c r="AI52" s="89" t="s">
        <v>571</v>
      </c>
      <c r="AJ52" s="86" t="b">
        <v>0</v>
      </c>
      <c r="AK52" s="86">
        <v>5</v>
      </c>
      <c r="AL52" s="89" t="s">
        <v>571</v>
      </c>
      <c r="AM52" s="86" t="s">
        <v>581</v>
      </c>
      <c r="AN52" s="86" t="b">
        <v>0</v>
      </c>
      <c r="AO52" s="89" t="s">
        <v>533</v>
      </c>
      <c r="AP52" s="86" t="s">
        <v>590</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1</v>
      </c>
      <c r="BE52" s="52">
        <v>3.8461538461538463</v>
      </c>
      <c r="BF52" s="51">
        <v>0</v>
      </c>
      <c r="BG52" s="52">
        <v>0</v>
      </c>
      <c r="BH52" s="51">
        <v>0</v>
      </c>
      <c r="BI52" s="52">
        <v>0</v>
      </c>
      <c r="BJ52" s="51">
        <v>25</v>
      </c>
      <c r="BK52" s="52">
        <v>96.15384615384616</v>
      </c>
      <c r="BL52" s="51">
        <v>26</v>
      </c>
    </row>
    <row r="53" spans="1:64" ht="45">
      <c r="A53" s="84" t="s">
        <v>236</v>
      </c>
      <c r="B53" s="84" t="s">
        <v>239</v>
      </c>
      <c r="C53" s="53" t="s">
        <v>1740</v>
      </c>
      <c r="D53" s="54">
        <v>3</v>
      </c>
      <c r="E53" s="65" t="s">
        <v>132</v>
      </c>
      <c r="F53" s="55">
        <v>35</v>
      </c>
      <c r="G53" s="53"/>
      <c r="H53" s="57"/>
      <c r="I53" s="56"/>
      <c r="J53" s="56"/>
      <c r="K53" s="36" t="s">
        <v>65</v>
      </c>
      <c r="L53" s="83">
        <v>53</v>
      </c>
      <c r="M53" s="83"/>
      <c r="N53" s="63"/>
      <c r="O53" s="86" t="s">
        <v>269</v>
      </c>
      <c r="P53" s="88">
        <v>43539.535891203705</v>
      </c>
      <c r="Q53" s="86" t="s">
        <v>295</v>
      </c>
      <c r="R53" s="86"/>
      <c r="S53" s="86"/>
      <c r="T53" s="86"/>
      <c r="U53" s="86"/>
      <c r="V53" s="91" t="s">
        <v>427</v>
      </c>
      <c r="W53" s="88">
        <v>43539.535891203705</v>
      </c>
      <c r="X53" s="91" t="s">
        <v>467</v>
      </c>
      <c r="Y53" s="86"/>
      <c r="Z53" s="86"/>
      <c r="AA53" s="89" t="s">
        <v>534</v>
      </c>
      <c r="AB53" s="86"/>
      <c r="AC53" s="86" t="b">
        <v>0</v>
      </c>
      <c r="AD53" s="86">
        <v>0</v>
      </c>
      <c r="AE53" s="89" t="s">
        <v>571</v>
      </c>
      <c r="AF53" s="86" t="b">
        <v>0</v>
      </c>
      <c r="AG53" s="86" t="s">
        <v>574</v>
      </c>
      <c r="AH53" s="86"/>
      <c r="AI53" s="89" t="s">
        <v>571</v>
      </c>
      <c r="AJ53" s="86" t="b">
        <v>0</v>
      </c>
      <c r="AK53" s="86">
        <v>5</v>
      </c>
      <c r="AL53" s="89" t="s">
        <v>533</v>
      </c>
      <c r="AM53" s="86" t="s">
        <v>581</v>
      </c>
      <c r="AN53" s="86" t="b">
        <v>0</v>
      </c>
      <c r="AO53" s="89" t="s">
        <v>533</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1</v>
      </c>
      <c r="BE53" s="52">
        <v>4.3478260869565215</v>
      </c>
      <c r="BF53" s="51">
        <v>0</v>
      </c>
      <c r="BG53" s="52">
        <v>0</v>
      </c>
      <c r="BH53" s="51">
        <v>0</v>
      </c>
      <c r="BI53" s="52">
        <v>0</v>
      </c>
      <c r="BJ53" s="51">
        <v>22</v>
      </c>
      <c r="BK53" s="52">
        <v>95.65217391304348</v>
      </c>
      <c r="BL53" s="51">
        <v>23</v>
      </c>
    </row>
    <row r="54" spans="1:64" ht="45">
      <c r="A54" s="84" t="s">
        <v>240</v>
      </c>
      <c r="B54" s="84" t="s">
        <v>265</v>
      </c>
      <c r="C54" s="53" t="s">
        <v>1740</v>
      </c>
      <c r="D54" s="54">
        <v>3</v>
      </c>
      <c r="E54" s="65" t="s">
        <v>132</v>
      </c>
      <c r="F54" s="55">
        <v>35</v>
      </c>
      <c r="G54" s="53"/>
      <c r="H54" s="57"/>
      <c r="I54" s="56"/>
      <c r="J54" s="56"/>
      <c r="K54" s="36" t="s">
        <v>65</v>
      </c>
      <c r="L54" s="83">
        <v>54</v>
      </c>
      <c r="M54" s="83"/>
      <c r="N54" s="63"/>
      <c r="O54" s="86" t="s">
        <v>269</v>
      </c>
      <c r="P54" s="88">
        <v>43356.745833333334</v>
      </c>
      <c r="Q54" s="86" t="s">
        <v>296</v>
      </c>
      <c r="R54" s="91" t="s">
        <v>343</v>
      </c>
      <c r="S54" s="86" t="s">
        <v>362</v>
      </c>
      <c r="T54" s="86" t="s">
        <v>379</v>
      </c>
      <c r="U54" s="91" t="s">
        <v>393</v>
      </c>
      <c r="V54" s="91" t="s">
        <v>393</v>
      </c>
      <c r="W54" s="88">
        <v>43356.745833333334</v>
      </c>
      <c r="X54" s="91" t="s">
        <v>468</v>
      </c>
      <c r="Y54" s="86"/>
      <c r="Z54" s="86"/>
      <c r="AA54" s="89" t="s">
        <v>535</v>
      </c>
      <c r="AB54" s="86"/>
      <c r="AC54" s="86" t="b">
        <v>0</v>
      </c>
      <c r="AD54" s="86">
        <v>5</v>
      </c>
      <c r="AE54" s="89" t="s">
        <v>571</v>
      </c>
      <c r="AF54" s="86" t="b">
        <v>0</v>
      </c>
      <c r="AG54" s="86" t="s">
        <v>574</v>
      </c>
      <c r="AH54" s="86"/>
      <c r="AI54" s="89" t="s">
        <v>571</v>
      </c>
      <c r="AJ54" s="86" t="b">
        <v>0</v>
      </c>
      <c r="AK54" s="86">
        <v>6</v>
      </c>
      <c r="AL54" s="89" t="s">
        <v>571</v>
      </c>
      <c r="AM54" s="86" t="s">
        <v>576</v>
      </c>
      <c r="AN54" s="86" t="b">
        <v>0</v>
      </c>
      <c r="AO54" s="89" t="s">
        <v>535</v>
      </c>
      <c r="AP54" s="86" t="s">
        <v>590</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2</v>
      </c>
      <c r="BE54" s="52">
        <v>4.545454545454546</v>
      </c>
      <c r="BF54" s="51">
        <v>0</v>
      </c>
      <c r="BG54" s="52">
        <v>0</v>
      </c>
      <c r="BH54" s="51">
        <v>0</v>
      </c>
      <c r="BI54" s="52">
        <v>0</v>
      </c>
      <c r="BJ54" s="51">
        <v>42</v>
      </c>
      <c r="BK54" s="52">
        <v>95.45454545454545</v>
      </c>
      <c r="BL54" s="51">
        <v>44</v>
      </c>
    </row>
    <row r="55" spans="1:64" ht="45">
      <c r="A55" s="84" t="s">
        <v>236</v>
      </c>
      <c r="B55" s="84" t="s">
        <v>265</v>
      </c>
      <c r="C55" s="53" t="s">
        <v>1740</v>
      </c>
      <c r="D55" s="54">
        <v>3</v>
      </c>
      <c r="E55" s="65" t="s">
        <v>132</v>
      </c>
      <c r="F55" s="55">
        <v>35</v>
      </c>
      <c r="G55" s="53"/>
      <c r="H55" s="57"/>
      <c r="I55" s="56"/>
      <c r="J55" s="56"/>
      <c r="K55" s="36" t="s">
        <v>65</v>
      </c>
      <c r="L55" s="83">
        <v>55</v>
      </c>
      <c r="M55" s="83"/>
      <c r="N55" s="63"/>
      <c r="O55" s="86" t="s">
        <v>269</v>
      </c>
      <c r="P55" s="88">
        <v>43539.53748842593</v>
      </c>
      <c r="Q55" s="86" t="s">
        <v>297</v>
      </c>
      <c r="R55" s="86"/>
      <c r="S55" s="86"/>
      <c r="T55" s="86"/>
      <c r="U55" s="86"/>
      <c r="V55" s="91" t="s">
        <v>427</v>
      </c>
      <c r="W55" s="88">
        <v>43539.53748842593</v>
      </c>
      <c r="X55" s="91" t="s">
        <v>469</v>
      </c>
      <c r="Y55" s="86"/>
      <c r="Z55" s="86"/>
      <c r="AA55" s="89" t="s">
        <v>536</v>
      </c>
      <c r="AB55" s="86"/>
      <c r="AC55" s="86" t="b">
        <v>0</v>
      </c>
      <c r="AD55" s="86">
        <v>0</v>
      </c>
      <c r="AE55" s="89" t="s">
        <v>571</v>
      </c>
      <c r="AF55" s="86" t="b">
        <v>0</v>
      </c>
      <c r="AG55" s="86" t="s">
        <v>574</v>
      </c>
      <c r="AH55" s="86"/>
      <c r="AI55" s="89" t="s">
        <v>571</v>
      </c>
      <c r="AJ55" s="86" t="b">
        <v>0</v>
      </c>
      <c r="AK55" s="86">
        <v>6</v>
      </c>
      <c r="AL55" s="89" t="s">
        <v>535</v>
      </c>
      <c r="AM55" s="86" t="s">
        <v>581</v>
      </c>
      <c r="AN55" s="86" t="b">
        <v>0</v>
      </c>
      <c r="AO55" s="89" t="s">
        <v>535</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27</v>
      </c>
      <c r="BK55" s="52">
        <v>100</v>
      </c>
      <c r="BL55" s="51">
        <v>27</v>
      </c>
    </row>
    <row r="56" spans="1:64" ht="45">
      <c r="A56" s="84" t="s">
        <v>236</v>
      </c>
      <c r="B56" s="84" t="s">
        <v>240</v>
      </c>
      <c r="C56" s="53" t="s">
        <v>1740</v>
      </c>
      <c r="D56" s="54">
        <v>3</v>
      </c>
      <c r="E56" s="65" t="s">
        <v>132</v>
      </c>
      <c r="F56" s="55">
        <v>35</v>
      </c>
      <c r="G56" s="53"/>
      <c r="H56" s="57"/>
      <c r="I56" s="56"/>
      <c r="J56" s="56"/>
      <c r="K56" s="36" t="s">
        <v>65</v>
      </c>
      <c r="L56" s="83">
        <v>56</v>
      </c>
      <c r="M56" s="83"/>
      <c r="N56" s="63"/>
      <c r="O56" s="86" t="s">
        <v>269</v>
      </c>
      <c r="P56" s="88">
        <v>43539.53748842593</v>
      </c>
      <c r="Q56" s="86" t="s">
        <v>297</v>
      </c>
      <c r="R56" s="86"/>
      <c r="S56" s="86"/>
      <c r="T56" s="86"/>
      <c r="U56" s="86"/>
      <c r="V56" s="91" t="s">
        <v>427</v>
      </c>
      <c r="W56" s="88">
        <v>43539.53748842593</v>
      </c>
      <c r="X56" s="91" t="s">
        <v>469</v>
      </c>
      <c r="Y56" s="86"/>
      <c r="Z56" s="86"/>
      <c r="AA56" s="89" t="s">
        <v>536</v>
      </c>
      <c r="AB56" s="86"/>
      <c r="AC56" s="86" t="b">
        <v>0</v>
      </c>
      <c r="AD56" s="86">
        <v>0</v>
      </c>
      <c r="AE56" s="89" t="s">
        <v>571</v>
      </c>
      <c r="AF56" s="86" t="b">
        <v>0</v>
      </c>
      <c r="AG56" s="86" t="s">
        <v>574</v>
      </c>
      <c r="AH56" s="86"/>
      <c r="AI56" s="89" t="s">
        <v>571</v>
      </c>
      <c r="AJ56" s="86" t="b">
        <v>0</v>
      </c>
      <c r="AK56" s="86">
        <v>6</v>
      </c>
      <c r="AL56" s="89" t="s">
        <v>535</v>
      </c>
      <c r="AM56" s="86" t="s">
        <v>581</v>
      </c>
      <c r="AN56" s="86" t="b">
        <v>0</v>
      </c>
      <c r="AO56" s="89" t="s">
        <v>535</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c r="BE56" s="52"/>
      <c r="BF56" s="51"/>
      <c r="BG56" s="52"/>
      <c r="BH56" s="51"/>
      <c r="BI56" s="52"/>
      <c r="BJ56" s="51"/>
      <c r="BK56" s="52"/>
      <c r="BL56" s="51"/>
    </row>
    <row r="57" spans="1:64" ht="45">
      <c r="A57" s="84" t="s">
        <v>241</v>
      </c>
      <c r="B57" s="84" t="s">
        <v>241</v>
      </c>
      <c r="C57" s="53" t="s">
        <v>1740</v>
      </c>
      <c r="D57" s="54">
        <v>3</v>
      </c>
      <c r="E57" s="65" t="s">
        <v>132</v>
      </c>
      <c r="F57" s="55">
        <v>35</v>
      </c>
      <c r="G57" s="53"/>
      <c r="H57" s="57"/>
      <c r="I57" s="56"/>
      <c r="J57" s="56"/>
      <c r="K57" s="36" t="s">
        <v>65</v>
      </c>
      <c r="L57" s="83">
        <v>57</v>
      </c>
      <c r="M57" s="83"/>
      <c r="N57" s="63"/>
      <c r="O57" s="86" t="s">
        <v>176</v>
      </c>
      <c r="P57" s="88">
        <v>43354.17724537037</v>
      </c>
      <c r="Q57" s="86" t="s">
        <v>298</v>
      </c>
      <c r="R57" s="86"/>
      <c r="S57" s="86"/>
      <c r="T57" s="86" t="s">
        <v>379</v>
      </c>
      <c r="U57" s="91" t="s">
        <v>394</v>
      </c>
      <c r="V57" s="91" t="s">
        <v>394</v>
      </c>
      <c r="W57" s="88">
        <v>43354.17724537037</v>
      </c>
      <c r="X57" s="91" t="s">
        <v>470</v>
      </c>
      <c r="Y57" s="86"/>
      <c r="Z57" s="86"/>
      <c r="AA57" s="89" t="s">
        <v>537</v>
      </c>
      <c r="AB57" s="86"/>
      <c r="AC57" s="86" t="b">
        <v>0</v>
      </c>
      <c r="AD57" s="86">
        <v>29</v>
      </c>
      <c r="AE57" s="89" t="s">
        <v>571</v>
      </c>
      <c r="AF57" s="86" t="b">
        <v>0</v>
      </c>
      <c r="AG57" s="86" t="s">
        <v>574</v>
      </c>
      <c r="AH57" s="86"/>
      <c r="AI57" s="89" t="s">
        <v>571</v>
      </c>
      <c r="AJ57" s="86" t="b">
        <v>0</v>
      </c>
      <c r="AK57" s="86">
        <v>7</v>
      </c>
      <c r="AL57" s="89" t="s">
        <v>571</v>
      </c>
      <c r="AM57" s="86" t="s">
        <v>583</v>
      </c>
      <c r="AN57" s="86" t="b">
        <v>0</v>
      </c>
      <c r="AO57" s="89" t="s">
        <v>537</v>
      </c>
      <c r="AP57" s="86" t="s">
        <v>590</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3</v>
      </c>
      <c r="BE57" s="52">
        <v>7.894736842105263</v>
      </c>
      <c r="BF57" s="51">
        <v>0</v>
      </c>
      <c r="BG57" s="52">
        <v>0</v>
      </c>
      <c r="BH57" s="51">
        <v>0</v>
      </c>
      <c r="BI57" s="52">
        <v>0</v>
      </c>
      <c r="BJ57" s="51">
        <v>35</v>
      </c>
      <c r="BK57" s="52">
        <v>92.10526315789474</v>
      </c>
      <c r="BL57" s="51">
        <v>38</v>
      </c>
    </row>
    <row r="58" spans="1:64" ht="45">
      <c r="A58" s="84" t="s">
        <v>236</v>
      </c>
      <c r="B58" s="84" t="s">
        <v>241</v>
      </c>
      <c r="C58" s="53" t="s">
        <v>1740</v>
      </c>
      <c r="D58" s="54">
        <v>3</v>
      </c>
      <c r="E58" s="65" t="s">
        <v>132</v>
      </c>
      <c r="F58" s="55">
        <v>35</v>
      </c>
      <c r="G58" s="53"/>
      <c r="H58" s="57"/>
      <c r="I58" s="56"/>
      <c r="J58" s="56"/>
      <c r="K58" s="36" t="s">
        <v>65</v>
      </c>
      <c r="L58" s="83">
        <v>58</v>
      </c>
      <c r="M58" s="83"/>
      <c r="N58" s="63"/>
      <c r="O58" s="86" t="s">
        <v>269</v>
      </c>
      <c r="P58" s="88">
        <v>43539.53758101852</v>
      </c>
      <c r="Q58" s="86" t="s">
        <v>299</v>
      </c>
      <c r="R58" s="86"/>
      <c r="S58" s="86"/>
      <c r="T58" s="86" t="s">
        <v>379</v>
      </c>
      <c r="U58" s="86"/>
      <c r="V58" s="91" t="s">
        <v>427</v>
      </c>
      <c r="W58" s="88">
        <v>43539.53758101852</v>
      </c>
      <c r="X58" s="91" t="s">
        <v>471</v>
      </c>
      <c r="Y58" s="86"/>
      <c r="Z58" s="86"/>
      <c r="AA58" s="89" t="s">
        <v>538</v>
      </c>
      <c r="AB58" s="86"/>
      <c r="AC58" s="86" t="b">
        <v>0</v>
      </c>
      <c r="AD58" s="86">
        <v>0</v>
      </c>
      <c r="AE58" s="89" t="s">
        <v>571</v>
      </c>
      <c r="AF58" s="86" t="b">
        <v>0</v>
      </c>
      <c r="AG58" s="86" t="s">
        <v>574</v>
      </c>
      <c r="AH58" s="86"/>
      <c r="AI58" s="89" t="s">
        <v>571</v>
      </c>
      <c r="AJ58" s="86" t="b">
        <v>0</v>
      </c>
      <c r="AK58" s="86">
        <v>7</v>
      </c>
      <c r="AL58" s="89" t="s">
        <v>537</v>
      </c>
      <c r="AM58" s="86" t="s">
        <v>581</v>
      </c>
      <c r="AN58" s="86" t="b">
        <v>0</v>
      </c>
      <c r="AO58" s="89" t="s">
        <v>537</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2</v>
      </c>
      <c r="BE58" s="52">
        <v>8</v>
      </c>
      <c r="BF58" s="51">
        <v>0</v>
      </c>
      <c r="BG58" s="52">
        <v>0</v>
      </c>
      <c r="BH58" s="51">
        <v>0</v>
      </c>
      <c r="BI58" s="52">
        <v>0</v>
      </c>
      <c r="BJ58" s="51">
        <v>23</v>
      </c>
      <c r="BK58" s="52">
        <v>92</v>
      </c>
      <c r="BL58" s="51">
        <v>25</v>
      </c>
    </row>
    <row r="59" spans="1:64" ht="45">
      <c r="A59" s="84" t="s">
        <v>213</v>
      </c>
      <c r="B59" s="84" t="s">
        <v>266</v>
      </c>
      <c r="C59" s="53" t="s">
        <v>1740</v>
      </c>
      <c r="D59" s="54">
        <v>3</v>
      </c>
      <c r="E59" s="65" t="s">
        <v>132</v>
      </c>
      <c r="F59" s="55">
        <v>35</v>
      </c>
      <c r="G59" s="53"/>
      <c r="H59" s="57"/>
      <c r="I59" s="56"/>
      <c r="J59" s="56"/>
      <c r="K59" s="36" t="s">
        <v>65</v>
      </c>
      <c r="L59" s="83">
        <v>59</v>
      </c>
      <c r="M59" s="83"/>
      <c r="N59" s="63"/>
      <c r="O59" s="86" t="s">
        <v>269</v>
      </c>
      <c r="P59" s="88">
        <v>43354.406319444446</v>
      </c>
      <c r="Q59" s="86" t="s">
        <v>272</v>
      </c>
      <c r="R59" s="91" t="s">
        <v>331</v>
      </c>
      <c r="S59" s="86" t="s">
        <v>355</v>
      </c>
      <c r="T59" s="86" t="s">
        <v>371</v>
      </c>
      <c r="U59" s="86"/>
      <c r="V59" s="91" t="s">
        <v>408</v>
      </c>
      <c r="W59" s="88">
        <v>43354.406319444446</v>
      </c>
      <c r="X59" s="91" t="s">
        <v>436</v>
      </c>
      <c r="Y59" s="86"/>
      <c r="Z59" s="86"/>
      <c r="AA59" s="89" t="s">
        <v>503</v>
      </c>
      <c r="AB59" s="86"/>
      <c r="AC59" s="86" t="b">
        <v>0</v>
      </c>
      <c r="AD59" s="86">
        <v>15</v>
      </c>
      <c r="AE59" s="89" t="s">
        <v>571</v>
      </c>
      <c r="AF59" s="86" t="b">
        <v>0</v>
      </c>
      <c r="AG59" s="86" t="s">
        <v>573</v>
      </c>
      <c r="AH59" s="86"/>
      <c r="AI59" s="89" t="s">
        <v>571</v>
      </c>
      <c r="AJ59" s="86" t="b">
        <v>0</v>
      </c>
      <c r="AK59" s="86">
        <v>9</v>
      </c>
      <c r="AL59" s="89" t="s">
        <v>571</v>
      </c>
      <c r="AM59" s="86" t="s">
        <v>576</v>
      </c>
      <c r="AN59" s="86" t="b">
        <v>0</v>
      </c>
      <c r="AO59" s="89" t="s">
        <v>503</v>
      </c>
      <c r="AP59" s="86" t="s">
        <v>590</v>
      </c>
      <c r="AQ59" s="86">
        <v>0</v>
      </c>
      <c r="AR59" s="86">
        <v>0</v>
      </c>
      <c r="AS59" s="86"/>
      <c r="AT59" s="86"/>
      <c r="AU59" s="86"/>
      <c r="AV59" s="86"/>
      <c r="AW59" s="86"/>
      <c r="AX59" s="86"/>
      <c r="AY59" s="86"/>
      <c r="AZ59" s="86"/>
      <c r="BA59">
        <v>1</v>
      </c>
      <c r="BB59" s="85" t="str">
        <f>REPLACE(INDEX(GroupVertices[Group],MATCH(Edges[[#This Row],[Vertex 1]],GroupVertices[Vertex],0)),1,1,"")</f>
        <v>4</v>
      </c>
      <c r="BC59" s="85" t="str">
        <f>REPLACE(INDEX(GroupVertices[Group],MATCH(Edges[[#This Row],[Vertex 2]],GroupVertices[Vertex],0)),1,1,"")</f>
        <v>4</v>
      </c>
      <c r="BD59" s="51">
        <v>0</v>
      </c>
      <c r="BE59" s="52">
        <v>0</v>
      </c>
      <c r="BF59" s="51">
        <v>0</v>
      </c>
      <c r="BG59" s="52">
        <v>0</v>
      </c>
      <c r="BH59" s="51">
        <v>0</v>
      </c>
      <c r="BI59" s="52">
        <v>0</v>
      </c>
      <c r="BJ59" s="51">
        <v>20</v>
      </c>
      <c r="BK59" s="52">
        <v>100</v>
      </c>
      <c r="BL59" s="51">
        <v>20</v>
      </c>
    </row>
    <row r="60" spans="1:64" ht="45">
      <c r="A60" s="84" t="s">
        <v>236</v>
      </c>
      <c r="B60" s="84" t="s">
        <v>213</v>
      </c>
      <c r="C60" s="53" t="s">
        <v>1740</v>
      </c>
      <c r="D60" s="54">
        <v>3</v>
      </c>
      <c r="E60" s="65" t="s">
        <v>132</v>
      </c>
      <c r="F60" s="55">
        <v>35</v>
      </c>
      <c r="G60" s="53"/>
      <c r="H60" s="57"/>
      <c r="I60" s="56"/>
      <c r="J60" s="56"/>
      <c r="K60" s="36" t="s">
        <v>65</v>
      </c>
      <c r="L60" s="83">
        <v>60</v>
      </c>
      <c r="M60" s="83"/>
      <c r="N60" s="63"/>
      <c r="O60" s="86" t="s">
        <v>269</v>
      </c>
      <c r="P60" s="88">
        <v>43539.53773148148</v>
      </c>
      <c r="Q60" s="86" t="s">
        <v>300</v>
      </c>
      <c r="R60" s="86"/>
      <c r="S60" s="86"/>
      <c r="T60" s="86" t="s">
        <v>380</v>
      </c>
      <c r="U60" s="86"/>
      <c r="V60" s="91" t="s">
        <v>427</v>
      </c>
      <c r="W60" s="88">
        <v>43539.53773148148</v>
      </c>
      <c r="X60" s="91" t="s">
        <v>472</v>
      </c>
      <c r="Y60" s="86"/>
      <c r="Z60" s="86"/>
      <c r="AA60" s="89" t="s">
        <v>539</v>
      </c>
      <c r="AB60" s="86"/>
      <c r="AC60" s="86" t="b">
        <v>0</v>
      </c>
      <c r="AD60" s="86">
        <v>0</v>
      </c>
      <c r="AE60" s="89" t="s">
        <v>571</v>
      </c>
      <c r="AF60" s="86" t="b">
        <v>0</v>
      </c>
      <c r="AG60" s="86" t="s">
        <v>573</v>
      </c>
      <c r="AH60" s="86"/>
      <c r="AI60" s="89" t="s">
        <v>571</v>
      </c>
      <c r="AJ60" s="86" t="b">
        <v>0</v>
      </c>
      <c r="AK60" s="86">
        <v>9</v>
      </c>
      <c r="AL60" s="89" t="s">
        <v>503</v>
      </c>
      <c r="AM60" s="86" t="s">
        <v>581</v>
      </c>
      <c r="AN60" s="86" t="b">
        <v>0</v>
      </c>
      <c r="AO60" s="89" t="s">
        <v>503</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4</v>
      </c>
      <c r="BD60" s="51">
        <v>0</v>
      </c>
      <c r="BE60" s="52">
        <v>0</v>
      </c>
      <c r="BF60" s="51">
        <v>0</v>
      </c>
      <c r="BG60" s="52">
        <v>0</v>
      </c>
      <c r="BH60" s="51">
        <v>0</v>
      </c>
      <c r="BI60" s="52">
        <v>0</v>
      </c>
      <c r="BJ60" s="51">
        <v>19</v>
      </c>
      <c r="BK60" s="52">
        <v>100</v>
      </c>
      <c r="BL60" s="51">
        <v>19</v>
      </c>
    </row>
    <row r="61" spans="1:64" ht="45">
      <c r="A61" s="84" t="s">
        <v>242</v>
      </c>
      <c r="B61" s="84" t="s">
        <v>266</v>
      </c>
      <c r="C61" s="53" t="s">
        <v>1740</v>
      </c>
      <c r="D61" s="54">
        <v>3</v>
      </c>
      <c r="E61" s="65" t="s">
        <v>132</v>
      </c>
      <c r="F61" s="55">
        <v>35</v>
      </c>
      <c r="G61" s="53"/>
      <c r="H61" s="57"/>
      <c r="I61" s="56"/>
      <c r="J61" s="56"/>
      <c r="K61" s="36" t="s">
        <v>65</v>
      </c>
      <c r="L61" s="83">
        <v>61</v>
      </c>
      <c r="M61" s="83"/>
      <c r="N61" s="63"/>
      <c r="O61" s="86" t="s">
        <v>269</v>
      </c>
      <c r="P61" s="88">
        <v>43356.32409722222</v>
      </c>
      <c r="Q61" s="86" t="s">
        <v>301</v>
      </c>
      <c r="R61" s="91" t="s">
        <v>344</v>
      </c>
      <c r="S61" s="86" t="s">
        <v>363</v>
      </c>
      <c r="T61" s="86" t="s">
        <v>381</v>
      </c>
      <c r="U61" s="91" t="s">
        <v>395</v>
      </c>
      <c r="V61" s="91" t="s">
        <v>395</v>
      </c>
      <c r="W61" s="88">
        <v>43356.32409722222</v>
      </c>
      <c r="X61" s="91" t="s">
        <v>473</v>
      </c>
      <c r="Y61" s="86"/>
      <c r="Z61" s="86"/>
      <c r="AA61" s="89" t="s">
        <v>540</v>
      </c>
      <c r="AB61" s="86"/>
      <c r="AC61" s="86" t="b">
        <v>0</v>
      </c>
      <c r="AD61" s="86">
        <v>19</v>
      </c>
      <c r="AE61" s="89" t="s">
        <v>571</v>
      </c>
      <c r="AF61" s="86" t="b">
        <v>0</v>
      </c>
      <c r="AG61" s="86" t="s">
        <v>574</v>
      </c>
      <c r="AH61" s="86"/>
      <c r="AI61" s="89" t="s">
        <v>571</v>
      </c>
      <c r="AJ61" s="86" t="b">
        <v>0</v>
      </c>
      <c r="AK61" s="86">
        <v>16</v>
      </c>
      <c r="AL61" s="89" t="s">
        <v>571</v>
      </c>
      <c r="AM61" s="86" t="s">
        <v>583</v>
      </c>
      <c r="AN61" s="86" t="b">
        <v>0</v>
      </c>
      <c r="AO61" s="89" t="s">
        <v>540</v>
      </c>
      <c r="AP61" s="86" t="s">
        <v>590</v>
      </c>
      <c r="AQ61" s="86">
        <v>0</v>
      </c>
      <c r="AR61" s="86">
        <v>0</v>
      </c>
      <c r="AS61" s="86"/>
      <c r="AT61" s="86"/>
      <c r="AU61" s="86"/>
      <c r="AV61" s="86"/>
      <c r="AW61" s="86"/>
      <c r="AX61" s="86"/>
      <c r="AY61" s="86"/>
      <c r="AZ61" s="86"/>
      <c r="BA61">
        <v>1</v>
      </c>
      <c r="BB61" s="85" t="str">
        <f>REPLACE(INDEX(GroupVertices[Group],MATCH(Edges[[#This Row],[Vertex 1]],GroupVertices[Vertex],0)),1,1,"")</f>
        <v>4</v>
      </c>
      <c r="BC61" s="85" t="str">
        <f>REPLACE(INDEX(GroupVertices[Group],MATCH(Edges[[#This Row],[Vertex 2]],GroupVertices[Vertex],0)),1,1,"")</f>
        <v>4</v>
      </c>
      <c r="BD61" s="51">
        <v>0</v>
      </c>
      <c r="BE61" s="52">
        <v>0</v>
      </c>
      <c r="BF61" s="51">
        <v>0</v>
      </c>
      <c r="BG61" s="52">
        <v>0</v>
      </c>
      <c r="BH61" s="51">
        <v>0</v>
      </c>
      <c r="BI61" s="52">
        <v>0</v>
      </c>
      <c r="BJ61" s="51">
        <v>23</v>
      </c>
      <c r="BK61" s="52">
        <v>100</v>
      </c>
      <c r="BL61" s="51">
        <v>23</v>
      </c>
    </row>
    <row r="62" spans="1:64" ht="45">
      <c r="A62" s="84" t="s">
        <v>236</v>
      </c>
      <c r="B62" s="84" t="s">
        <v>266</v>
      </c>
      <c r="C62" s="53" t="s">
        <v>1740</v>
      </c>
      <c r="D62" s="54">
        <v>3</v>
      </c>
      <c r="E62" s="65" t="s">
        <v>132</v>
      </c>
      <c r="F62" s="55">
        <v>35</v>
      </c>
      <c r="G62" s="53"/>
      <c r="H62" s="57"/>
      <c r="I62" s="56"/>
      <c r="J62" s="56"/>
      <c r="K62" s="36" t="s">
        <v>65</v>
      </c>
      <c r="L62" s="83">
        <v>62</v>
      </c>
      <c r="M62" s="83"/>
      <c r="N62" s="63"/>
      <c r="O62" s="86" t="s">
        <v>269</v>
      </c>
      <c r="P62" s="88">
        <v>43539.53790509259</v>
      </c>
      <c r="Q62" s="86" t="s">
        <v>302</v>
      </c>
      <c r="R62" s="86"/>
      <c r="S62" s="86"/>
      <c r="T62" s="86"/>
      <c r="U62" s="86"/>
      <c r="V62" s="91" t="s">
        <v>427</v>
      </c>
      <c r="W62" s="88">
        <v>43539.53790509259</v>
      </c>
      <c r="X62" s="91" t="s">
        <v>474</v>
      </c>
      <c r="Y62" s="86"/>
      <c r="Z62" s="86"/>
      <c r="AA62" s="89" t="s">
        <v>541</v>
      </c>
      <c r="AB62" s="86"/>
      <c r="AC62" s="86" t="b">
        <v>0</v>
      </c>
      <c r="AD62" s="86">
        <v>0</v>
      </c>
      <c r="AE62" s="89" t="s">
        <v>571</v>
      </c>
      <c r="AF62" s="86" t="b">
        <v>0</v>
      </c>
      <c r="AG62" s="86" t="s">
        <v>574</v>
      </c>
      <c r="AH62" s="86"/>
      <c r="AI62" s="89" t="s">
        <v>571</v>
      </c>
      <c r="AJ62" s="86" t="b">
        <v>0</v>
      </c>
      <c r="AK62" s="86">
        <v>16</v>
      </c>
      <c r="AL62" s="89" t="s">
        <v>540</v>
      </c>
      <c r="AM62" s="86" t="s">
        <v>581</v>
      </c>
      <c r="AN62" s="86" t="b">
        <v>0</v>
      </c>
      <c r="AO62" s="89" t="s">
        <v>540</v>
      </c>
      <c r="AP62" s="86" t="s">
        <v>176</v>
      </c>
      <c r="AQ62" s="86">
        <v>0</v>
      </c>
      <c r="AR62" s="86">
        <v>0</v>
      </c>
      <c r="AS62" s="86"/>
      <c r="AT62" s="86"/>
      <c r="AU62" s="86"/>
      <c r="AV62" s="86"/>
      <c r="AW62" s="86"/>
      <c r="AX62" s="86"/>
      <c r="AY62" s="86"/>
      <c r="AZ62" s="86"/>
      <c r="BA62">
        <v>1</v>
      </c>
      <c r="BB62" s="85" t="str">
        <f>REPLACE(INDEX(GroupVertices[Group],MATCH(Edges[[#This Row],[Vertex 1]],GroupVertices[Vertex],0)),1,1,"")</f>
        <v>1</v>
      </c>
      <c r="BC62" s="85" t="str">
        <f>REPLACE(INDEX(GroupVertices[Group],MATCH(Edges[[#This Row],[Vertex 2]],GroupVertices[Vertex],0)),1,1,"")</f>
        <v>4</v>
      </c>
      <c r="BD62" s="51"/>
      <c r="BE62" s="52"/>
      <c r="BF62" s="51"/>
      <c r="BG62" s="52"/>
      <c r="BH62" s="51"/>
      <c r="BI62" s="52"/>
      <c r="BJ62" s="51"/>
      <c r="BK62" s="52"/>
      <c r="BL62" s="51"/>
    </row>
    <row r="63" spans="1:64" ht="45">
      <c r="A63" s="84" t="s">
        <v>236</v>
      </c>
      <c r="B63" s="84" t="s">
        <v>242</v>
      </c>
      <c r="C63" s="53" t="s">
        <v>1740</v>
      </c>
      <c r="D63" s="54">
        <v>3</v>
      </c>
      <c r="E63" s="65" t="s">
        <v>132</v>
      </c>
      <c r="F63" s="55">
        <v>35</v>
      </c>
      <c r="G63" s="53"/>
      <c r="H63" s="57"/>
      <c r="I63" s="56"/>
      <c r="J63" s="56"/>
      <c r="K63" s="36" t="s">
        <v>65</v>
      </c>
      <c r="L63" s="83">
        <v>63</v>
      </c>
      <c r="M63" s="83"/>
      <c r="N63" s="63"/>
      <c r="O63" s="86" t="s">
        <v>269</v>
      </c>
      <c r="P63" s="88">
        <v>43539.53790509259</v>
      </c>
      <c r="Q63" s="86" t="s">
        <v>302</v>
      </c>
      <c r="R63" s="86"/>
      <c r="S63" s="86"/>
      <c r="T63" s="86"/>
      <c r="U63" s="86"/>
      <c r="V63" s="91" t="s">
        <v>427</v>
      </c>
      <c r="W63" s="88">
        <v>43539.53790509259</v>
      </c>
      <c r="X63" s="91" t="s">
        <v>474</v>
      </c>
      <c r="Y63" s="86"/>
      <c r="Z63" s="86"/>
      <c r="AA63" s="89" t="s">
        <v>541</v>
      </c>
      <c r="AB63" s="86"/>
      <c r="AC63" s="86" t="b">
        <v>0</v>
      </c>
      <c r="AD63" s="86">
        <v>0</v>
      </c>
      <c r="AE63" s="89" t="s">
        <v>571</v>
      </c>
      <c r="AF63" s="86" t="b">
        <v>0</v>
      </c>
      <c r="AG63" s="86" t="s">
        <v>574</v>
      </c>
      <c r="AH63" s="86"/>
      <c r="AI63" s="89" t="s">
        <v>571</v>
      </c>
      <c r="AJ63" s="86" t="b">
        <v>0</v>
      </c>
      <c r="AK63" s="86">
        <v>16</v>
      </c>
      <c r="AL63" s="89" t="s">
        <v>540</v>
      </c>
      <c r="AM63" s="86" t="s">
        <v>581</v>
      </c>
      <c r="AN63" s="86" t="b">
        <v>0</v>
      </c>
      <c r="AO63" s="89" t="s">
        <v>540</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4</v>
      </c>
      <c r="BD63" s="51">
        <v>0</v>
      </c>
      <c r="BE63" s="52">
        <v>0</v>
      </c>
      <c r="BF63" s="51">
        <v>0</v>
      </c>
      <c r="BG63" s="52">
        <v>0</v>
      </c>
      <c r="BH63" s="51">
        <v>0</v>
      </c>
      <c r="BI63" s="52">
        <v>0</v>
      </c>
      <c r="BJ63" s="51">
        <v>21</v>
      </c>
      <c r="BK63" s="52">
        <v>100</v>
      </c>
      <c r="BL63" s="51">
        <v>21</v>
      </c>
    </row>
    <row r="64" spans="1:64" ht="45">
      <c r="A64" s="84" t="s">
        <v>243</v>
      </c>
      <c r="B64" s="84" t="s">
        <v>243</v>
      </c>
      <c r="C64" s="53" t="s">
        <v>1740</v>
      </c>
      <c r="D64" s="54">
        <v>3</v>
      </c>
      <c r="E64" s="65" t="s">
        <v>132</v>
      </c>
      <c r="F64" s="55">
        <v>35</v>
      </c>
      <c r="G64" s="53"/>
      <c r="H64" s="57"/>
      <c r="I64" s="56"/>
      <c r="J64" s="56"/>
      <c r="K64" s="36" t="s">
        <v>65</v>
      </c>
      <c r="L64" s="83">
        <v>64</v>
      </c>
      <c r="M64" s="83"/>
      <c r="N64" s="63"/>
      <c r="O64" s="86" t="s">
        <v>176</v>
      </c>
      <c r="P64" s="88">
        <v>43357.1234837963</v>
      </c>
      <c r="Q64" s="86" t="s">
        <v>303</v>
      </c>
      <c r="R64" s="86"/>
      <c r="S64" s="86"/>
      <c r="T64" s="86" t="s">
        <v>382</v>
      </c>
      <c r="U64" s="91" t="s">
        <v>396</v>
      </c>
      <c r="V64" s="91" t="s">
        <v>396</v>
      </c>
      <c r="W64" s="88">
        <v>43357.1234837963</v>
      </c>
      <c r="X64" s="91" t="s">
        <v>475</v>
      </c>
      <c r="Y64" s="86"/>
      <c r="Z64" s="86"/>
      <c r="AA64" s="89" t="s">
        <v>542</v>
      </c>
      <c r="AB64" s="86"/>
      <c r="AC64" s="86" t="b">
        <v>0</v>
      </c>
      <c r="AD64" s="86">
        <v>90</v>
      </c>
      <c r="AE64" s="89" t="s">
        <v>571</v>
      </c>
      <c r="AF64" s="86" t="b">
        <v>0</v>
      </c>
      <c r="AG64" s="86" t="s">
        <v>574</v>
      </c>
      <c r="AH64" s="86"/>
      <c r="AI64" s="89" t="s">
        <v>571</v>
      </c>
      <c r="AJ64" s="86" t="b">
        <v>0</v>
      </c>
      <c r="AK64" s="86">
        <v>9</v>
      </c>
      <c r="AL64" s="89" t="s">
        <v>571</v>
      </c>
      <c r="AM64" s="86" t="s">
        <v>581</v>
      </c>
      <c r="AN64" s="86" t="b">
        <v>0</v>
      </c>
      <c r="AO64" s="89" t="s">
        <v>542</v>
      </c>
      <c r="AP64" s="86" t="s">
        <v>590</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36</v>
      </c>
      <c r="BK64" s="52">
        <v>100</v>
      </c>
      <c r="BL64" s="51">
        <v>36</v>
      </c>
    </row>
    <row r="65" spans="1:64" ht="45">
      <c r="A65" s="84" t="s">
        <v>236</v>
      </c>
      <c r="B65" s="84" t="s">
        <v>243</v>
      </c>
      <c r="C65" s="53" t="s">
        <v>1740</v>
      </c>
      <c r="D65" s="54">
        <v>3</v>
      </c>
      <c r="E65" s="65" t="s">
        <v>132</v>
      </c>
      <c r="F65" s="55">
        <v>35</v>
      </c>
      <c r="G65" s="53"/>
      <c r="H65" s="57"/>
      <c r="I65" s="56"/>
      <c r="J65" s="56"/>
      <c r="K65" s="36" t="s">
        <v>65</v>
      </c>
      <c r="L65" s="83">
        <v>65</v>
      </c>
      <c r="M65" s="83"/>
      <c r="N65" s="63"/>
      <c r="O65" s="86" t="s">
        <v>269</v>
      </c>
      <c r="P65" s="88">
        <v>43539.538611111115</v>
      </c>
      <c r="Q65" s="86" t="s">
        <v>304</v>
      </c>
      <c r="R65" s="86"/>
      <c r="S65" s="86"/>
      <c r="T65" s="86" t="s">
        <v>383</v>
      </c>
      <c r="U65" s="86"/>
      <c r="V65" s="91" t="s">
        <v>427</v>
      </c>
      <c r="W65" s="88">
        <v>43539.538611111115</v>
      </c>
      <c r="X65" s="91" t="s">
        <v>476</v>
      </c>
      <c r="Y65" s="86"/>
      <c r="Z65" s="86"/>
      <c r="AA65" s="89" t="s">
        <v>543</v>
      </c>
      <c r="AB65" s="86"/>
      <c r="AC65" s="86" t="b">
        <v>0</v>
      </c>
      <c r="AD65" s="86">
        <v>0</v>
      </c>
      <c r="AE65" s="89" t="s">
        <v>571</v>
      </c>
      <c r="AF65" s="86" t="b">
        <v>0</v>
      </c>
      <c r="AG65" s="86" t="s">
        <v>574</v>
      </c>
      <c r="AH65" s="86"/>
      <c r="AI65" s="89" t="s">
        <v>571</v>
      </c>
      <c r="AJ65" s="86" t="b">
        <v>0</v>
      </c>
      <c r="AK65" s="86">
        <v>9</v>
      </c>
      <c r="AL65" s="89" t="s">
        <v>542</v>
      </c>
      <c r="AM65" s="86" t="s">
        <v>581</v>
      </c>
      <c r="AN65" s="86" t="b">
        <v>0</v>
      </c>
      <c r="AO65" s="89" t="s">
        <v>542</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0</v>
      </c>
      <c r="BE65" s="52">
        <v>0</v>
      </c>
      <c r="BF65" s="51">
        <v>0</v>
      </c>
      <c r="BG65" s="52">
        <v>0</v>
      </c>
      <c r="BH65" s="51">
        <v>0</v>
      </c>
      <c r="BI65" s="52">
        <v>0</v>
      </c>
      <c r="BJ65" s="51">
        <v>27</v>
      </c>
      <c r="BK65" s="52">
        <v>100</v>
      </c>
      <c r="BL65" s="51">
        <v>27</v>
      </c>
    </row>
    <row r="66" spans="1:64" ht="45">
      <c r="A66" s="84" t="s">
        <v>236</v>
      </c>
      <c r="B66" s="84" t="s">
        <v>214</v>
      </c>
      <c r="C66" s="53" t="s">
        <v>1740</v>
      </c>
      <c r="D66" s="54">
        <v>3</v>
      </c>
      <c r="E66" s="65" t="s">
        <v>132</v>
      </c>
      <c r="F66" s="55">
        <v>35</v>
      </c>
      <c r="G66" s="53"/>
      <c r="H66" s="57"/>
      <c r="I66" s="56"/>
      <c r="J66" s="56"/>
      <c r="K66" s="36" t="s">
        <v>65</v>
      </c>
      <c r="L66" s="83">
        <v>66</v>
      </c>
      <c r="M66" s="83"/>
      <c r="N66" s="63"/>
      <c r="O66" s="86" t="s">
        <v>269</v>
      </c>
      <c r="P66" s="88">
        <v>43539.54206018519</v>
      </c>
      <c r="Q66" s="86" t="s">
        <v>305</v>
      </c>
      <c r="R66" s="86"/>
      <c r="S66" s="86"/>
      <c r="T66" s="86"/>
      <c r="U66" s="86"/>
      <c r="V66" s="91" t="s">
        <v>427</v>
      </c>
      <c r="W66" s="88">
        <v>43539.54206018519</v>
      </c>
      <c r="X66" s="91" t="s">
        <v>477</v>
      </c>
      <c r="Y66" s="86"/>
      <c r="Z66" s="86"/>
      <c r="AA66" s="89" t="s">
        <v>544</v>
      </c>
      <c r="AB66" s="86"/>
      <c r="AC66" s="86" t="b">
        <v>0</v>
      </c>
      <c r="AD66" s="86">
        <v>0</v>
      </c>
      <c r="AE66" s="89" t="s">
        <v>571</v>
      </c>
      <c r="AF66" s="86" t="b">
        <v>0</v>
      </c>
      <c r="AG66" s="86" t="s">
        <v>574</v>
      </c>
      <c r="AH66" s="86"/>
      <c r="AI66" s="89" t="s">
        <v>571</v>
      </c>
      <c r="AJ66" s="86" t="b">
        <v>0</v>
      </c>
      <c r="AK66" s="86">
        <v>5</v>
      </c>
      <c r="AL66" s="89" t="s">
        <v>504</v>
      </c>
      <c r="AM66" s="86" t="s">
        <v>581</v>
      </c>
      <c r="AN66" s="86" t="b">
        <v>0</v>
      </c>
      <c r="AO66" s="89" t="s">
        <v>504</v>
      </c>
      <c r="AP66" s="86" t="s">
        <v>176</v>
      </c>
      <c r="AQ66" s="86">
        <v>0</v>
      </c>
      <c r="AR66" s="86">
        <v>0</v>
      </c>
      <c r="AS66" s="86"/>
      <c r="AT66" s="86"/>
      <c r="AU66" s="86"/>
      <c r="AV66" s="86"/>
      <c r="AW66" s="86"/>
      <c r="AX66" s="86"/>
      <c r="AY66" s="86"/>
      <c r="AZ66" s="86"/>
      <c r="BA66">
        <v>1</v>
      </c>
      <c r="BB66" s="85" t="str">
        <f>REPLACE(INDEX(GroupVertices[Group],MATCH(Edges[[#This Row],[Vertex 1]],GroupVertices[Vertex],0)),1,1,"")</f>
        <v>1</v>
      </c>
      <c r="BC66" s="85" t="str">
        <f>REPLACE(INDEX(GroupVertices[Group],MATCH(Edges[[#This Row],[Vertex 2]],GroupVertices[Vertex],0)),1,1,"")</f>
        <v>6</v>
      </c>
      <c r="BD66" s="51">
        <v>1</v>
      </c>
      <c r="BE66" s="52">
        <v>4</v>
      </c>
      <c r="BF66" s="51">
        <v>0</v>
      </c>
      <c r="BG66" s="52">
        <v>0</v>
      </c>
      <c r="BH66" s="51">
        <v>0</v>
      </c>
      <c r="BI66" s="52">
        <v>0</v>
      </c>
      <c r="BJ66" s="51">
        <v>24</v>
      </c>
      <c r="BK66" s="52">
        <v>96</v>
      </c>
      <c r="BL66" s="51">
        <v>25</v>
      </c>
    </row>
    <row r="67" spans="1:64" ht="45">
      <c r="A67" s="84" t="s">
        <v>244</v>
      </c>
      <c r="B67" s="84" t="s">
        <v>267</v>
      </c>
      <c r="C67" s="53" t="s">
        <v>1740</v>
      </c>
      <c r="D67" s="54">
        <v>3</v>
      </c>
      <c r="E67" s="65" t="s">
        <v>132</v>
      </c>
      <c r="F67" s="55">
        <v>35</v>
      </c>
      <c r="G67" s="53"/>
      <c r="H67" s="57"/>
      <c r="I67" s="56"/>
      <c r="J67" s="56"/>
      <c r="K67" s="36" t="s">
        <v>65</v>
      </c>
      <c r="L67" s="83">
        <v>67</v>
      </c>
      <c r="M67" s="83"/>
      <c r="N67" s="63"/>
      <c r="O67" s="86" t="s">
        <v>269</v>
      </c>
      <c r="P67" s="88">
        <v>43356.593819444446</v>
      </c>
      <c r="Q67" s="86" t="s">
        <v>306</v>
      </c>
      <c r="R67" s="91" t="s">
        <v>345</v>
      </c>
      <c r="S67" s="86" t="s">
        <v>364</v>
      </c>
      <c r="T67" s="86" t="s">
        <v>379</v>
      </c>
      <c r="U67" s="91" t="s">
        <v>397</v>
      </c>
      <c r="V67" s="91" t="s">
        <v>397</v>
      </c>
      <c r="W67" s="88">
        <v>43356.593819444446</v>
      </c>
      <c r="X67" s="91" t="s">
        <v>478</v>
      </c>
      <c r="Y67" s="86"/>
      <c r="Z67" s="86"/>
      <c r="AA67" s="89" t="s">
        <v>545</v>
      </c>
      <c r="AB67" s="86"/>
      <c r="AC67" s="86" t="b">
        <v>0</v>
      </c>
      <c r="AD67" s="86">
        <v>14</v>
      </c>
      <c r="AE67" s="89" t="s">
        <v>571</v>
      </c>
      <c r="AF67" s="86" t="b">
        <v>0</v>
      </c>
      <c r="AG67" s="86" t="s">
        <v>574</v>
      </c>
      <c r="AH67" s="86"/>
      <c r="AI67" s="89" t="s">
        <v>571</v>
      </c>
      <c r="AJ67" s="86" t="b">
        <v>0</v>
      </c>
      <c r="AK67" s="86">
        <v>10</v>
      </c>
      <c r="AL67" s="89" t="s">
        <v>571</v>
      </c>
      <c r="AM67" s="86" t="s">
        <v>576</v>
      </c>
      <c r="AN67" s="86" t="b">
        <v>0</v>
      </c>
      <c r="AO67" s="89" t="s">
        <v>545</v>
      </c>
      <c r="AP67" s="86" t="s">
        <v>590</v>
      </c>
      <c r="AQ67" s="86">
        <v>0</v>
      </c>
      <c r="AR67" s="86">
        <v>0</v>
      </c>
      <c r="AS67" s="86"/>
      <c r="AT67" s="86"/>
      <c r="AU67" s="86"/>
      <c r="AV67" s="86"/>
      <c r="AW67" s="86"/>
      <c r="AX67" s="86"/>
      <c r="AY67" s="86"/>
      <c r="AZ67" s="86"/>
      <c r="BA67">
        <v>1</v>
      </c>
      <c r="BB67" s="85" t="str">
        <f>REPLACE(INDEX(GroupVertices[Group],MATCH(Edges[[#This Row],[Vertex 1]],GroupVertices[Vertex],0)),1,1,"")</f>
        <v>1</v>
      </c>
      <c r="BC67" s="85" t="str">
        <f>REPLACE(INDEX(GroupVertices[Group],MATCH(Edges[[#This Row],[Vertex 2]],GroupVertices[Vertex],0)),1,1,"")</f>
        <v>1</v>
      </c>
      <c r="BD67" s="51"/>
      <c r="BE67" s="52"/>
      <c r="BF67" s="51"/>
      <c r="BG67" s="52"/>
      <c r="BH67" s="51"/>
      <c r="BI67" s="52"/>
      <c r="BJ67" s="51"/>
      <c r="BK67" s="52"/>
      <c r="BL67" s="51"/>
    </row>
    <row r="68" spans="1:64" ht="45">
      <c r="A68" s="84" t="s">
        <v>236</v>
      </c>
      <c r="B68" s="84" t="s">
        <v>267</v>
      </c>
      <c r="C68" s="53" t="s">
        <v>1740</v>
      </c>
      <c r="D68" s="54">
        <v>3</v>
      </c>
      <c r="E68" s="65" t="s">
        <v>132</v>
      </c>
      <c r="F68" s="55">
        <v>35</v>
      </c>
      <c r="G68" s="53"/>
      <c r="H68" s="57"/>
      <c r="I68" s="56"/>
      <c r="J68" s="56"/>
      <c r="K68" s="36" t="s">
        <v>65</v>
      </c>
      <c r="L68" s="83">
        <v>68</v>
      </c>
      <c r="M68" s="83"/>
      <c r="N68" s="63"/>
      <c r="O68" s="86" t="s">
        <v>269</v>
      </c>
      <c r="P68" s="88">
        <v>43539.54353009259</v>
      </c>
      <c r="Q68" s="86" t="s">
        <v>307</v>
      </c>
      <c r="R68" s="86"/>
      <c r="S68" s="86"/>
      <c r="T68" s="86"/>
      <c r="U68" s="86"/>
      <c r="V68" s="91" t="s">
        <v>427</v>
      </c>
      <c r="W68" s="88">
        <v>43539.54353009259</v>
      </c>
      <c r="X68" s="91" t="s">
        <v>479</v>
      </c>
      <c r="Y68" s="86"/>
      <c r="Z68" s="86"/>
      <c r="AA68" s="89" t="s">
        <v>546</v>
      </c>
      <c r="AB68" s="86"/>
      <c r="AC68" s="86" t="b">
        <v>0</v>
      </c>
      <c r="AD68" s="86">
        <v>0</v>
      </c>
      <c r="AE68" s="89" t="s">
        <v>571</v>
      </c>
      <c r="AF68" s="86" t="b">
        <v>0</v>
      </c>
      <c r="AG68" s="86" t="s">
        <v>574</v>
      </c>
      <c r="AH68" s="86"/>
      <c r="AI68" s="89" t="s">
        <v>571</v>
      </c>
      <c r="AJ68" s="86" t="b">
        <v>0</v>
      </c>
      <c r="AK68" s="86">
        <v>10</v>
      </c>
      <c r="AL68" s="89" t="s">
        <v>545</v>
      </c>
      <c r="AM68" s="86" t="s">
        <v>581</v>
      </c>
      <c r="AN68" s="86" t="b">
        <v>0</v>
      </c>
      <c r="AO68" s="89" t="s">
        <v>545</v>
      </c>
      <c r="AP68" s="86" t="s">
        <v>176</v>
      </c>
      <c r="AQ68" s="86">
        <v>0</v>
      </c>
      <c r="AR68" s="86">
        <v>0</v>
      </c>
      <c r="AS68" s="86"/>
      <c r="AT68" s="86"/>
      <c r="AU68" s="86"/>
      <c r="AV68" s="86"/>
      <c r="AW68" s="86"/>
      <c r="AX68" s="86"/>
      <c r="AY68" s="86"/>
      <c r="AZ68" s="86"/>
      <c r="BA68">
        <v>1</v>
      </c>
      <c r="BB68" s="85" t="str">
        <f>REPLACE(INDEX(GroupVertices[Group],MATCH(Edges[[#This Row],[Vertex 1]],GroupVertices[Vertex],0)),1,1,"")</f>
        <v>1</v>
      </c>
      <c r="BC68" s="85" t="str">
        <f>REPLACE(INDEX(GroupVertices[Group],MATCH(Edges[[#This Row],[Vertex 2]],GroupVertices[Vertex],0)),1,1,"")</f>
        <v>1</v>
      </c>
      <c r="BD68" s="51"/>
      <c r="BE68" s="52"/>
      <c r="BF68" s="51"/>
      <c r="BG68" s="52"/>
      <c r="BH68" s="51"/>
      <c r="BI68" s="52"/>
      <c r="BJ68" s="51"/>
      <c r="BK68" s="52"/>
      <c r="BL68" s="51"/>
    </row>
    <row r="69" spans="1:64" ht="45">
      <c r="A69" s="84" t="s">
        <v>244</v>
      </c>
      <c r="B69" s="84" t="s">
        <v>268</v>
      </c>
      <c r="C69" s="53" t="s">
        <v>1740</v>
      </c>
      <c r="D69" s="54">
        <v>3</v>
      </c>
      <c r="E69" s="65" t="s">
        <v>132</v>
      </c>
      <c r="F69" s="55">
        <v>35</v>
      </c>
      <c r="G69" s="53"/>
      <c r="H69" s="57"/>
      <c r="I69" s="56"/>
      <c r="J69" s="56"/>
      <c r="K69" s="36" t="s">
        <v>65</v>
      </c>
      <c r="L69" s="83">
        <v>69</v>
      </c>
      <c r="M69" s="83"/>
      <c r="N69" s="63"/>
      <c r="O69" s="86" t="s">
        <v>269</v>
      </c>
      <c r="P69" s="88">
        <v>43356.593819444446</v>
      </c>
      <c r="Q69" s="86" t="s">
        <v>306</v>
      </c>
      <c r="R69" s="91" t="s">
        <v>345</v>
      </c>
      <c r="S69" s="86" t="s">
        <v>364</v>
      </c>
      <c r="T69" s="86" t="s">
        <v>379</v>
      </c>
      <c r="U69" s="91" t="s">
        <v>397</v>
      </c>
      <c r="V69" s="91" t="s">
        <v>397</v>
      </c>
      <c r="W69" s="88">
        <v>43356.593819444446</v>
      </c>
      <c r="X69" s="91" t="s">
        <v>478</v>
      </c>
      <c r="Y69" s="86"/>
      <c r="Z69" s="86"/>
      <c r="AA69" s="89" t="s">
        <v>545</v>
      </c>
      <c r="AB69" s="86"/>
      <c r="AC69" s="86" t="b">
        <v>0</v>
      </c>
      <c r="AD69" s="86">
        <v>14</v>
      </c>
      <c r="AE69" s="89" t="s">
        <v>571</v>
      </c>
      <c r="AF69" s="86" t="b">
        <v>0</v>
      </c>
      <c r="AG69" s="86" t="s">
        <v>574</v>
      </c>
      <c r="AH69" s="86"/>
      <c r="AI69" s="89" t="s">
        <v>571</v>
      </c>
      <c r="AJ69" s="86" t="b">
        <v>0</v>
      </c>
      <c r="AK69" s="86">
        <v>10</v>
      </c>
      <c r="AL69" s="89" t="s">
        <v>571</v>
      </c>
      <c r="AM69" s="86" t="s">
        <v>576</v>
      </c>
      <c r="AN69" s="86" t="b">
        <v>0</v>
      </c>
      <c r="AO69" s="89" t="s">
        <v>545</v>
      </c>
      <c r="AP69" s="86" t="s">
        <v>590</v>
      </c>
      <c r="AQ69" s="86">
        <v>0</v>
      </c>
      <c r="AR69" s="86">
        <v>0</v>
      </c>
      <c r="AS69" s="86"/>
      <c r="AT69" s="86"/>
      <c r="AU69" s="86"/>
      <c r="AV69" s="86"/>
      <c r="AW69" s="86"/>
      <c r="AX69" s="86"/>
      <c r="AY69" s="86"/>
      <c r="AZ69" s="86"/>
      <c r="BA69">
        <v>1</v>
      </c>
      <c r="BB69" s="85" t="str">
        <f>REPLACE(INDEX(GroupVertices[Group],MATCH(Edges[[#This Row],[Vertex 1]],GroupVertices[Vertex],0)),1,1,"")</f>
        <v>1</v>
      </c>
      <c r="BC69" s="85" t="str">
        <f>REPLACE(INDEX(GroupVertices[Group],MATCH(Edges[[#This Row],[Vertex 2]],GroupVertices[Vertex],0)),1,1,"")</f>
        <v>1</v>
      </c>
      <c r="BD69" s="51">
        <v>2</v>
      </c>
      <c r="BE69" s="52">
        <v>10.526315789473685</v>
      </c>
      <c r="BF69" s="51">
        <v>0</v>
      </c>
      <c r="BG69" s="52">
        <v>0</v>
      </c>
      <c r="BH69" s="51">
        <v>0</v>
      </c>
      <c r="BI69" s="52">
        <v>0</v>
      </c>
      <c r="BJ69" s="51">
        <v>17</v>
      </c>
      <c r="BK69" s="52">
        <v>89.47368421052632</v>
      </c>
      <c r="BL69" s="51">
        <v>19</v>
      </c>
    </row>
    <row r="70" spans="1:64" ht="45">
      <c r="A70" s="84" t="s">
        <v>236</v>
      </c>
      <c r="B70" s="84" t="s">
        <v>268</v>
      </c>
      <c r="C70" s="53" t="s">
        <v>1740</v>
      </c>
      <c r="D70" s="54">
        <v>3</v>
      </c>
      <c r="E70" s="65" t="s">
        <v>132</v>
      </c>
      <c r="F70" s="55">
        <v>35</v>
      </c>
      <c r="G70" s="53"/>
      <c r="H70" s="57"/>
      <c r="I70" s="56"/>
      <c r="J70" s="56"/>
      <c r="K70" s="36" t="s">
        <v>65</v>
      </c>
      <c r="L70" s="83">
        <v>70</v>
      </c>
      <c r="M70" s="83"/>
      <c r="N70" s="63"/>
      <c r="O70" s="86" t="s">
        <v>269</v>
      </c>
      <c r="P70" s="88">
        <v>43539.54353009259</v>
      </c>
      <c r="Q70" s="86" t="s">
        <v>307</v>
      </c>
      <c r="R70" s="86"/>
      <c r="S70" s="86"/>
      <c r="T70" s="86"/>
      <c r="U70" s="86"/>
      <c r="V70" s="91" t="s">
        <v>427</v>
      </c>
      <c r="W70" s="88">
        <v>43539.54353009259</v>
      </c>
      <c r="X70" s="91" t="s">
        <v>479</v>
      </c>
      <c r="Y70" s="86"/>
      <c r="Z70" s="86"/>
      <c r="AA70" s="89" t="s">
        <v>546</v>
      </c>
      <c r="AB70" s="86"/>
      <c r="AC70" s="86" t="b">
        <v>0</v>
      </c>
      <c r="AD70" s="86">
        <v>0</v>
      </c>
      <c r="AE70" s="89" t="s">
        <v>571</v>
      </c>
      <c r="AF70" s="86" t="b">
        <v>0</v>
      </c>
      <c r="AG70" s="86" t="s">
        <v>574</v>
      </c>
      <c r="AH70" s="86"/>
      <c r="AI70" s="89" t="s">
        <v>571</v>
      </c>
      <c r="AJ70" s="86" t="b">
        <v>0</v>
      </c>
      <c r="AK70" s="86">
        <v>10</v>
      </c>
      <c r="AL70" s="89" t="s">
        <v>545</v>
      </c>
      <c r="AM70" s="86" t="s">
        <v>581</v>
      </c>
      <c r="AN70" s="86" t="b">
        <v>0</v>
      </c>
      <c r="AO70" s="89" t="s">
        <v>545</v>
      </c>
      <c r="AP70" s="86" t="s">
        <v>176</v>
      </c>
      <c r="AQ70" s="86">
        <v>0</v>
      </c>
      <c r="AR70" s="86">
        <v>0</v>
      </c>
      <c r="AS70" s="86"/>
      <c r="AT70" s="86"/>
      <c r="AU70" s="86"/>
      <c r="AV70" s="86"/>
      <c r="AW70" s="86"/>
      <c r="AX70" s="86"/>
      <c r="AY70" s="86"/>
      <c r="AZ70" s="86"/>
      <c r="BA70">
        <v>1</v>
      </c>
      <c r="BB70" s="85" t="str">
        <f>REPLACE(INDEX(GroupVertices[Group],MATCH(Edges[[#This Row],[Vertex 1]],GroupVertices[Vertex],0)),1,1,"")</f>
        <v>1</v>
      </c>
      <c r="BC70" s="85" t="str">
        <f>REPLACE(INDEX(GroupVertices[Group],MATCH(Edges[[#This Row],[Vertex 2]],GroupVertices[Vertex],0)),1,1,"")</f>
        <v>1</v>
      </c>
      <c r="BD70" s="51">
        <v>2</v>
      </c>
      <c r="BE70" s="52">
        <v>11.764705882352942</v>
      </c>
      <c r="BF70" s="51">
        <v>0</v>
      </c>
      <c r="BG70" s="52">
        <v>0</v>
      </c>
      <c r="BH70" s="51">
        <v>0</v>
      </c>
      <c r="BI70" s="52">
        <v>0</v>
      </c>
      <c r="BJ70" s="51">
        <v>15</v>
      </c>
      <c r="BK70" s="52">
        <v>88.23529411764706</v>
      </c>
      <c r="BL70" s="51">
        <v>17</v>
      </c>
    </row>
    <row r="71" spans="1:64" ht="45">
      <c r="A71" s="84" t="s">
        <v>244</v>
      </c>
      <c r="B71" s="84" t="s">
        <v>244</v>
      </c>
      <c r="C71" s="53" t="s">
        <v>1740</v>
      </c>
      <c r="D71" s="54">
        <v>3</v>
      </c>
      <c r="E71" s="65" t="s">
        <v>132</v>
      </c>
      <c r="F71" s="55">
        <v>35</v>
      </c>
      <c r="G71" s="53"/>
      <c r="H71" s="57"/>
      <c r="I71" s="56"/>
      <c r="J71" s="56"/>
      <c r="K71" s="36" t="s">
        <v>65</v>
      </c>
      <c r="L71" s="83">
        <v>71</v>
      </c>
      <c r="M71" s="83"/>
      <c r="N71" s="63"/>
      <c r="O71" s="86" t="s">
        <v>176</v>
      </c>
      <c r="P71" s="88">
        <v>43356.62535879629</v>
      </c>
      <c r="Q71" s="86" t="s">
        <v>308</v>
      </c>
      <c r="R71" s="91" t="s">
        <v>345</v>
      </c>
      <c r="S71" s="86" t="s">
        <v>364</v>
      </c>
      <c r="T71" s="86" t="s">
        <v>384</v>
      </c>
      <c r="U71" s="91" t="s">
        <v>398</v>
      </c>
      <c r="V71" s="91" t="s">
        <v>398</v>
      </c>
      <c r="W71" s="88">
        <v>43356.62535879629</v>
      </c>
      <c r="X71" s="91" t="s">
        <v>480</v>
      </c>
      <c r="Y71" s="86"/>
      <c r="Z71" s="86"/>
      <c r="AA71" s="89" t="s">
        <v>547</v>
      </c>
      <c r="AB71" s="86"/>
      <c r="AC71" s="86" t="b">
        <v>0</v>
      </c>
      <c r="AD71" s="86">
        <v>67</v>
      </c>
      <c r="AE71" s="89" t="s">
        <v>571</v>
      </c>
      <c r="AF71" s="86" t="b">
        <v>0</v>
      </c>
      <c r="AG71" s="86" t="s">
        <v>574</v>
      </c>
      <c r="AH71" s="86"/>
      <c r="AI71" s="89" t="s">
        <v>571</v>
      </c>
      <c r="AJ71" s="86" t="b">
        <v>0</v>
      </c>
      <c r="AK71" s="86">
        <v>11</v>
      </c>
      <c r="AL71" s="89" t="s">
        <v>571</v>
      </c>
      <c r="AM71" s="86" t="s">
        <v>576</v>
      </c>
      <c r="AN71" s="86" t="b">
        <v>0</v>
      </c>
      <c r="AO71" s="89" t="s">
        <v>547</v>
      </c>
      <c r="AP71" s="86" t="s">
        <v>590</v>
      </c>
      <c r="AQ71" s="86">
        <v>0</v>
      </c>
      <c r="AR71" s="86">
        <v>0</v>
      </c>
      <c r="AS71" s="86"/>
      <c r="AT71" s="86"/>
      <c r="AU71" s="86"/>
      <c r="AV71" s="86"/>
      <c r="AW71" s="86"/>
      <c r="AX71" s="86"/>
      <c r="AY71" s="86"/>
      <c r="AZ71" s="86"/>
      <c r="BA71">
        <v>1</v>
      </c>
      <c r="BB71" s="85" t="str">
        <f>REPLACE(INDEX(GroupVertices[Group],MATCH(Edges[[#This Row],[Vertex 1]],GroupVertices[Vertex],0)),1,1,"")</f>
        <v>1</v>
      </c>
      <c r="BC71" s="85" t="str">
        <f>REPLACE(INDEX(GroupVertices[Group],MATCH(Edges[[#This Row],[Vertex 2]],GroupVertices[Vertex],0)),1,1,"")</f>
        <v>1</v>
      </c>
      <c r="BD71" s="51">
        <v>3</v>
      </c>
      <c r="BE71" s="52">
        <v>12</v>
      </c>
      <c r="BF71" s="51">
        <v>0</v>
      </c>
      <c r="BG71" s="52">
        <v>0</v>
      </c>
      <c r="BH71" s="51">
        <v>0</v>
      </c>
      <c r="BI71" s="52">
        <v>0</v>
      </c>
      <c r="BJ71" s="51">
        <v>22</v>
      </c>
      <c r="BK71" s="52">
        <v>88</v>
      </c>
      <c r="BL71" s="51">
        <v>25</v>
      </c>
    </row>
    <row r="72" spans="1:64" ht="30">
      <c r="A72" s="84" t="s">
        <v>236</v>
      </c>
      <c r="B72" s="84" t="s">
        <v>244</v>
      </c>
      <c r="C72" s="53" t="s">
        <v>1741</v>
      </c>
      <c r="D72" s="54">
        <v>10</v>
      </c>
      <c r="E72" s="65" t="s">
        <v>136</v>
      </c>
      <c r="F72" s="55">
        <v>12</v>
      </c>
      <c r="G72" s="53"/>
      <c r="H72" s="57"/>
      <c r="I72" s="56"/>
      <c r="J72" s="56"/>
      <c r="K72" s="36" t="s">
        <v>65</v>
      </c>
      <c r="L72" s="83">
        <v>72</v>
      </c>
      <c r="M72" s="83"/>
      <c r="N72" s="63"/>
      <c r="O72" s="86" t="s">
        <v>269</v>
      </c>
      <c r="P72" s="88">
        <v>43539.54353009259</v>
      </c>
      <c r="Q72" s="86" t="s">
        <v>307</v>
      </c>
      <c r="R72" s="86"/>
      <c r="S72" s="86"/>
      <c r="T72" s="86"/>
      <c r="U72" s="86"/>
      <c r="V72" s="91" t="s">
        <v>427</v>
      </c>
      <c r="W72" s="88">
        <v>43539.54353009259</v>
      </c>
      <c r="X72" s="91" t="s">
        <v>479</v>
      </c>
      <c r="Y72" s="86"/>
      <c r="Z72" s="86"/>
      <c r="AA72" s="89" t="s">
        <v>546</v>
      </c>
      <c r="AB72" s="86"/>
      <c r="AC72" s="86" t="b">
        <v>0</v>
      </c>
      <c r="AD72" s="86">
        <v>0</v>
      </c>
      <c r="AE72" s="89" t="s">
        <v>571</v>
      </c>
      <c r="AF72" s="86" t="b">
        <v>0</v>
      </c>
      <c r="AG72" s="86" t="s">
        <v>574</v>
      </c>
      <c r="AH72" s="86"/>
      <c r="AI72" s="89" t="s">
        <v>571</v>
      </c>
      <c r="AJ72" s="86" t="b">
        <v>0</v>
      </c>
      <c r="AK72" s="86">
        <v>10</v>
      </c>
      <c r="AL72" s="89" t="s">
        <v>545</v>
      </c>
      <c r="AM72" s="86" t="s">
        <v>581</v>
      </c>
      <c r="AN72" s="86" t="b">
        <v>0</v>
      </c>
      <c r="AO72" s="89" t="s">
        <v>545</v>
      </c>
      <c r="AP72" s="86" t="s">
        <v>176</v>
      </c>
      <c r="AQ72" s="86">
        <v>0</v>
      </c>
      <c r="AR72" s="86">
        <v>0</v>
      </c>
      <c r="AS72" s="86"/>
      <c r="AT72" s="86"/>
      <c r="AU72" s="86"/>
      <c r="AV72" s="86"/>
      <c r="AW72" s="86"/>
      <c r="AX72" s="86"/>
      <c r="AY72" s="86"/>
      <c r="AZ72" s="86"/>
      <c r="BA72">
        <v>2</v>
      </c>
      <c r="BB72" s="85" t="str">
        <f>REPLACE(INDEX(GroupVertices[Group],MATCH(Edges[[#This Row],[Vertex 1]],GroupVertices[Vertex],0)),1,1,"")</f>
        <v>1</v>
      </c>
      <c r="BC72" s="85" t="str">
        <f>REPLACE(INDEX(GroupVertices[Group],MATCH(Edges[[#This Row],[Vertex 2]],GroupVertices[Vertex],0)),1,1,"")</f>
        <v>1</v>
      </c>
      <c r="BD72" s="51"/>
      <c r="BE72" s="52"/>
      <c r="BF72" s="51"/>
      <c r="BG72" s="52"/>
      <c r="BH72" s="51"/>
      <c r="BI72" s="52"/>
      <c r="BJ72" s="51"/>
      <c r="BK72" s="52"/>
      <c r="BL72" s="51"/>
    </row>
    <row r="73" spans="1:64" ht="30">
      <c r="A73" s="84" t="s">
        <v>236</v>
      </c>
      <c r="B73" s="84" t="s">
        <v>244</v>
      </c>
      <c r="C73" s="53" t="s">
        <v>1741</v>
      </c>
      <c r="D73" s="54">
        <v>10</v>
      </c>
      <c r="E73" s="65" t="s">
        <v>136</v>
      </c>
      <c r="F73" s="55">
        <v>12</v>
      </c>
      <c r="G73" s="53"/>
      <c r="H73" s="57"/>
      <c r="I73" s="56"/>
      <c r="J73" s="56"/>
      <c r="K73" s="36" t="s">
        <v>65</v>
      </c>
      <c r="L73" s="83">
        <v>73</v>
      </c>
      <c r="M73" s="83"/>
      <c r="N73" s="63"/>
      <c r="O73" s="86" t="s">
        <v>269</v>
      </c>
      <c r="P73" s="88">
        <v>43539.543587962966</v>
      </c>
      <c r="Q73" s="86" t="s">
        <v>309</v>
      </c>
      <c r="R73" s="86"/>
      <c r="S73" s="86"/>
      <c r="T73" s="86" t="s">
        <v>384</v>
      </c>
      <c r="U73" s="86"/>
      <c r="V73" s="91" t="s">
        <v>427</v>
      </c>
      <c r="W73" s="88">
        <v>43539.543587962966</v>
      </c>
      <c r="X73" s="91" t="s">
        <v>481</v>
      </c>
      <c r="Y73" s="86"/>
      <c r="Z73" s="86"/>
      <c r="AA73" s="89" t="s">
        <v>548</v>
      </c>
      <c r="AB73" s="86"/>
      <c r="AC73" s="86" t="b">
        <v>0</v>
      </c>
      <c r="AD73" s="86">
        <v>0</v>
      </c>
      <c r="AE73" s="89" t="s">
        <v>571</v>
      </c>
      <c r="AF73" s="86" t="b">
        <v>0</v>
      </c>
      <c r="AG73" s="86" t="s">
        <v>574</v>
      </c>
      <c r="AH73" s="86"/>
      <c r="AI73" s="89" t="s">
        <v>571</v>
      </c>
      <c r="AJ73" s="86" t="b">
        <v>0</v>
      </c>
      <c r="AK73" s="86">
        <v>11</v>
      </c>
      <c r="AL73" s="89" t="s">
        <v>547</v>
      </c>
      <c r="AM73" s="86" t="s">
        <v>581</v>
      </c>
      <c r="AN73" s="86" t="b">
        <v>0</v>
      </c>
      <c r="AO73" s="89" t="s">
        <v>547</v>
      </c>
      <c r="AP73" s="86" t="s">
        <v>176</v>
      </c>
      <c r="AQ73" s="86">
        <v>0</v>
      </c>
      <c r="AR73" s="86">
        <v>0</v>
      </c>
      <c r="AS73" s="86"/>
      <c r="AT73" s="86"/>
      <c r="AU73" s="86"/>
      <c r="AV73" s="86"/>
      <c r="AW73" s="86"/>
      <c r="AX73" s="86"/>
      <c r="AY73" s="86"/>
      <c r="AZ73" s="86"/>
      <c r="BA73">
        <v>2</v>
      </c>
      <c r="BB73" s="85" t="str">
        <f>REPLACE(INDEX(GroupVertices[Group],MATCH(Edges[[#This Row],[Vertex 1]],GroupVertices[Vertex],0)),1,1,"")</f>
        <v>1</v>
      </c>
      <c r="BC73" s="85" t="str">
        <f>REPLACE(INDEX(GroupVertices[Group],MATCH(Edges[[#This Row],[Vertex 2]],GroupVertices[Vertex],0)),1,1,"")</f>
        <v>1</v>
      </c>
      <c r="BD73" s="51">
        <v>3</v>
      </c>
      <c r="BE73" s="52">
        <v>13.043478260869565</v>
      </c>
      <c r="BF73" s="51">
        <v>0</v>
      </c>
      <c r="BG73" s="52">
        <v>0</v>
      </c>
      <c r="BH73" s="51">
        <v>0</v>
      </c>
      <c r="BI73" s="52">
        <v>0</v>
      </c>
      <c r="BJ73" s="51">
        <v>20</v>
      </c>
      <c r="BK73" s="52">
        <v>86.95652173913044</v>
      </c>
      <c r="BL73" s="51">
        <v>23</v>
      </c>
    </row>
    <row r="74" spans="1:64" ht="45">
      <c r="A74" s="84" t="s">
        <v>245</v>
      </c>
      <c r="B74" s="84" t="s">
        <v>245</v>
      </c>
      <c r="C74" s="53" t="s">
        <v>1740</v>
      </c>
      <c r="D74" s="54">
        <v>3</v>
      </c>
      <c r="E74" s="65" t="s">
        <v>132</v>
      </c>
      <c r="F74" s="55">
        <v>35</v>
      </c>
      <c r="G74" s="53"/>
      <c r="H74" s="57"/>
      <c r="I74" s="56"/>
      <c r="J74" s="56"/>
      <c r="K74" s="36" t="s">
        <v>65</v>
      </c>
      <c r="L74" s="83">
        <v>74</v>
      </c>
      <c r="M74" s="83"/>
      <c r="N74" s="63"/>
      <c r="O74" s="86" t="s">
        <v>176</v>
      </c>
      <c r="P74" s="88">
        <v>43360.627534722225</v>
      </c>
      <c r="Q74" s="86" t="s">
        <v>310</v>
      </c>
      <c r="R74" s="91" t="s">
        <v>346</v>
      </c>
      <c r="S74" s="86" t="s">
        <v>365</v>
      </c>
      <c r="T74" s="86"/>
      <c r="U74" s="91" t="s">
        <v>399</v>
      </c>
      <c r="V74" s="91" t="s">
        <v>399</v>
      </c>
      <c r="W74" s="88">
        <v>43360.627534722225</v>
      </c>
      <c r="X74" s="91" t="s">
        <v>482</v>
      </c>
      <c r="Y74" s="86"/>
      <c r="Z74" s="86"/>
      <c r="AA74" s="89" t="s">
        <v>549</v>
      </c>
      <c r="AB74" s="86"/>
      <c r="AC74" s="86" t="b">
        <v>0</v>
      </c>
      <c r="AD74" s="86">
        <v>27</v>
      </c>
      <c r="AE74" s="89" t="s">
        <v>571</v>
      </c>
      <c r="AF74" s="86" t="b">
        <v>0</v>
      </c>
      <c r="AG74" s="86" t="s">
        <v>574</v>
      </c>
      <c r="AH74" s="86"/>
      <c r="AI74" s="89" t="s">
        <v>571</v>
      </c>
      <c r="AJ74" s="86" t="b">
        <v>0</v>
      </c>
      <c r="AK74" s="86">
        <v>8</v>
      </c>
      <c r="AL74" s="89" t="s">
        <v>571</v>
      </c>
      <c r="AM74" s="86" t="s">
        <v>587</v>
      </c>
      <c r="AN74" s="86" t="b">
        <v>0</v>
      </c>
      <c r="AO74" s="89" t="s">
        <v>549</v>
      </c>
      <c r="AP74" s="86" t="s">
        <v>590</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6.666666666666667</v>
      </c>
      <c r="BF74" s="51">
        <v>0</v>
      </c>
      <c r="BG74" s="52">
        <v>0</v>
      </c>
      <c r="BH74" s="51">
        <v>0</v>
      </c>
      <c r="BI74" s="52">
        <v>0</v>
      </c>
      <c r="BJ74" s="51">
        <v>14</v>
      </c>
      <c r="BK74" s="52">
        <v>93.33333333333333</v>
      </c>
      <c r="BL74" s="51">
        <v>15</v>
      </c>
    </row>
    <row r="75" spans="1:64" ht="30">
      <c r="A75" s="84" t="s">
        <v>246</v>
      </c>
      <c r="B75" s="84" t="s">
        <v>245</v>
      </c>
      <c r="C75" s="53" t="s">
        <v>1741</v>
      </c>
      <c r="D75" s="54">
        <v>10</v>
      </c>
      <c r="E75" s="65" t="s">
        <v>136</v>
      </c>
      <c r="F75" s="55">
        <v>12</v>
      </c>
      <c r="G75" s="53"/>
      <c r="H75" s="57"/>
      <c r="I75" s="56"/>
      <c r="J75" s="56"/>
      <c r="K75" s="36" t="s">
        <v>65</v>
      </c>
      <c r="L75" s="83">
        <v>75</v>
      </c>
      <c r="M75" s="83"/>
      <c r="N75" s="63"/>
      <c r="O75" s="86" t="s">
        <v>269</v>
      </c>
      <c r="P75" s="88">
        <v>43356.691782407404</v>
      </c>
      <c r="Q75" s="86" t="s">
        <v>311</v>
      </c>
      <c r="R75" s="91" t="s">
        <v>345</v>
      </c>
      <c r="S75" s="86" t="s">
        <v>364</v>
      </c>
      <c r="T75" s="86" t="s">
        <v>385</v>
      </c>
      <c r="U75" s="91" t="s">
        <v>400</v>
      </c>
      <c r="V75" s="91" t="s">
        <v>400</v>
      </c>
      <c r="W75" s="88">
        <v>43356.691782407404</v>
      </c>
      <c r="X75" s="91" t="s">
        <v>483</v>
      </c>
      <c r="Y75" s="86"/>
      <c r="Z75" s="86"/>
      <c r="AA75" s="89" t="s">
        <v>550</v>
      </c>
      <c r="AB75" s="86"/>
      <c r="AC75" s="86" t="b">
        <v>0</v>
      </c>
      <c r="AD75" s="86">
        <v>93</v>
      </c>
      <c r="AE75" s="89" t="s">
        <v>571</v>
      </c>
      <c r="AF75" s="86" t="b">
        <v>0</v>
      </c>
      <c r="AG75" s="86" t="s">
        <v>574</v>
      </c>
      <c r="AH75" s="86"/>
      <c r="AI75" s="89" t="s">
        <v>571</v>
      </c>
      <c r="AJ75" s="86" t="b">
        <v>0</v>
      </c>
      <c r="AK75" s="86">
        <v>23</v>
      </c>
      <c r="AL75" s="89" t="s">
        <v>571</v>
      </c>
      <c r="AM75" s="86" t="s">
        <v>576</v>
      </c>
      <c r="AN75" s="86" t="b">
        <v>0</v>
      </c>
      <c r="AO75" s="89" t="s">
        <v>550</v>
      </c>
      <c r="AP75" s="86" t="s">
        <v>590</v>
      </c>
      <c r="AQ75" s="86">
        <v>0</v>
      </c>
      <c r="AR75" s="86">
        <v>0</v>
      </c>
      <c r="AS75" s="86"/>
      <c r="AT75" s="86"/>
      <c r="AU75" s="86"/>
      <c r="AV75" s="86"/>
      <c r="AW75" s="86"/>
      <c r="AX75" s="86"/>
      <c r="AY75" s="86"/>
      <c r="AZ75" s="86"/>
      <c r="BA75">
        <v>2</v>
      </c>
      <c r="BB75" s="85" t="str">
        <f>REPLACE(INDEX(GroupVertices[Group],MATCH(Edges[[#This Row],[Vertex 1]],GroupVertices[Vertex],0)),1,1,"")</f>
        <v>1</v>
      </c>
      <c r="BC75" s="85" t="str">
        <f>REPLACE(INDEX(GroupVertices[Group],MATCH(Edges[[#This Row],[Vertex 2]],GroupVertices[Vertex],0)),1,1,"")</f>
        <v>1</v>
      </c>
      <c r="BD75" s="51">
        <v>1</v>
      </c>
      <c r="BE75" s="52">
        <v>3.125</v>
      </c>
      <c r="BF75" s="51">
        <v>0</v>
      </c>
      <c r="BG75" s="52">
        <v>0</v>
      </c>
      <c r="BH75" s="51">
        <v>0</v>
      </c>
      <c r="BI75" s="52">
        <v>0</v>
      </c>
      <c r="BJ75" s="51">
        <v>31</v>
      </c>
      <c r="BK75" s="52">
        <v>96.875</v>
      </c>
      <c r="BL75" s="51">
        <v>32</v>
      </c>
    </row>
    <row r="76" spans="1:64" ht="30">
      <c r="A76" s="84" t="s">
        <v>246</v>
      </c>
      <c r="B76" s="84" t="s">
        <v>245</v>
      </c>
      <c r="C76" s="53" t="s">
        <v>1741</v>
      </c>
      <c r="D76" s="54">
        <v>10</v>
      </c>
      <c r="E76" s="65" t="s">
        <v>136</v>
      </c>
      <c r="F76" s="55">
        <v>12</v>
      </c>
      <c r="G76" s="53"/>
      <c r="H76" s="57"/>
      <c r="I76" s="56"/>
      <c r="J76" s="56"/>
      <c r="K76" s="36" t="s">
        <v>65</v>
      </c>
      <c r="L76" s="83">
        <v>76</v>
      </c>
      <c r="M76" s="83"/>
      <c r="N76" s="63"/>
      <c r="O76" s="86" t="s">
        <v>269</v>
      </c>
      <c r="P76" s="88">
        <v>43356.69616898148</v>
      </c>
      <c r="Q76" s="86" t="s">
        <v>312</v>
      </c>
      <c r="R76" s="91" t="s">
        <v>345</v>
      </c>
      <c r="S76" s="86" t="s">
        <v>364</v>
      </c>
      <c r="T76" s="86" t="s">
        <v>386</v>
      </c>
      <c r="U76" s="91" t="s">
        <v>401</v>
      </c>
      <c r="V76" s="91" t="s">
        <v>401</v>
      </c>
      <c r="W76" s="88">
        <v>43356.69616898148</v>
      </c>
      <c r="X76" s="91" t="s">
        <v>484</v>
      </c>
      <c r="Y76" s="86"/>
      <c r="Z76" s="86"/>
      <c r="AA76" s="89" t="s">
        <v>551</v>
      </c>
      <c r="AB76" s="86"/>
      <c r="AC76" s="86" t="b">
        <v>0</v>
      </c>
      <c r="AD76" s="86">
        <v>163</v>
      </c>
      <c r="AE76" s="89" t="s">
        <v>571</v>
      </c>
      <c r="AF76" s="86" t="b">
        <v>0</v>
      </c>
      <c r="AG76" s="86" t="s">
        <v>574</v>
      </c>
      <c r="AH76" s="86"/>
      <c r="AI76" s="89" t="s">
        <v>571</v>
      </c>
      <c r="AJ76" s="86" t="b">
        <v>0</v>
      </c>
      <c r="AK76" s="86">
        <v>52</v>
      </c>
      <c r="AL76" s="89" t="s">
        <v>571</v>
      </c>
      <c r="AM76" s="86" t="s">
        <v>576</v>
      </c>
      <c r="AN76" s="86" t="b">
        <v>0</v>
      </c>
      <c r="AO76" s="89" t="s">
        <v>551</v>
      </c>
      <c r="AP76" s="86" t="s">
        <v>590</v>
      </c>
      <c r="AQ76" s="86">
        <v>0</v>
      </c>
      <c r="AR76" s="86">
        <v>0</v>
      </c>
      <c r="AS76" s="86"/>
      <c r="AT76" s="86"/>
      <c r="AU76" s="86"/>
      <c r="AV76" s="86"/>
      <c r="AW76" s="86"/>
      <c r="AX76" s="86"/>
      <c r="AY76" s="86"/>
      <c r="AZ76" s="86"/>
      <c r="BA76">
        <v>2</v>
      </c>
      <c r="BB76" s="85" t="str">
        <f>REPLACE(INDEX(GroupVertices[Group],MATCH(Edges[[#This Row],[Vertex 1]],GroupVertices[Vertex],0)),1,1,"")</f>
        <v>1</v>
      </c>
      <c r="BC76" s="85" t="str">
        <f>REPLACE(INDEX(GroupVertices[Group],MATCH(Edges[[#This Row],[Vertex 2]],GroupVertices[Vertex],0)),1,1,"")</f>
        <v>1</v>
      </c>
      <c r="BD76" s="51">
        <v>1</v>
      </c>
      <c r="BE76" s="52">
        <v>3.0303030303030303</v>
      </c>
      <c r="BF76" s="51">
        <v>0</v>
      </c>
      <c r="BG76" s="52">
        <v>0</v>
      </c>
      <c r="BH76" s="51">
        <v>0</v>
      </c>
      <c r="BI76" s="52">
        <v>0</v>
      </c>
      <c r="BJ76" s="51">
        <v>32</v>
      </c>
      <c r="BK76" s="52">
        <v>96.96969696969697</v>
      </c>
      <c r="BL76" s="51">
        <v>33</v>
      </c>
    </row>
    <row r="77" spans="1:64" ht="45">
      <c r="A77" s="84" t="s">
        <v>236</v>
      </c>
      <c r="B77" s="84" t="s">
        <v>245</v>
      </c>
      <c r="C77" s="53" t="s">
        <v>1740</v>
      </c>
      <c r="D77" s="54">
        <v>3</v>
      </c>
      <c r="E77" s="65" t="s">
        <v>132</v>
      </c>
      <c r="F77" s="55">
        <v>35</v>
      </c>
      <c r="G77" s="53"/>
      <c r="H77" s="57"/>
      <c r="I77" s="56"/>
      <c r="J77" s="56"/>
      <c r="K77" s="36" t="s">
        <v>65</v>
      </c>
      <c r="L77" s="83">
        <v>77</v>
      </c>
      <c r="M77" s="83"/>
      <c r="N77" s="63"/>
      <c r="O77" s="86" t="s">
        <v>269</v>
      </c>
      <c r="P77" s="88">
        <v>43539.54724537037</v>
      </c>
      <c r="Q77" s="86" t="s">
        <v>313</v>
      </c>
      <c r="R77" s="91" t="s">
        <v>346</v>
      </c>
      <c r="S77" s="86" t="s">
        <v>365</v>
      </c>
      <c r="T77" s="86"/>
      <c r="U77" s="86"/>
      <c r="V77" s="91" t="s">
        <v>427</v>
      </c>
      <c r="W77" s="88">
        <v>43539.54724537037</v>
      </c>
      <c r="X77" s="91" t="s">
        <v>485</v>
      </c>
      <c r="Y77" s="86"/>
      <c r="Z77" s="86"/>
      <c r="AA77" s="89" t="s">
        <v>552</v>
      </c>
      <c r="AB77" s="86"/>
      <c r="AC77" s="86" t="b">
        <v>0</v>
      </c>
      <c r="AD77" s="86">
        <v>0</v>
      </c>
      <c r="AE77" s="89" t="s">
        <v>571</v>
      </c>
      <c r="AF77" s="86" t="b">
        <v>0</v>
      </c>
      <c r="AG77" s="86" t="s">
        <v>574</v>
      </c>
      <c r="AH77" s="86"/>
      <c r="AI77" s="89" t="s">
        <v>571</v>
      </c>
      <c r="AJ77" s="86" t="b">
        <v>0</v>
      </c>
      <c r="AK77" s="86">
        <v>8</v>
      </c>
      <c r="AL77" s="89" t="s">
        <v>549</v>
      </c>
      <c r="AM77" s="86" t="s">
        <v>581</v>
      </c>
      <c r="AN77" s="86" t="b">
        <v>0</v>
      </c>
      <c r="AO77" s="89" t="s">
        <v>549</v>
      </c>
      <c r="AP77" s="86" t="s">
        <v>176</v>
      </c>
      <c r="AQ77" s="86">
        <v>0</v>
      </c>
      <c r="AR77" s="86">
        <v>0</v>
      </c>
      <c r="AS77" s="86"/>
      <c r="AT77" s="86"/>
      <c r="AU77" s="86"/>
      <c r="AV77" s="86"/>
      <c r="AW77" s="86"/>
      <c r="AX77" s="86"/>
      <c r="AY77" s="86"/>
      <c r="AZ77" s="86"/>
      <c r="BA77">
        <v>1</v>
      </c>
      <c r="BB77" s="85" t="str">
        <f>REPLACE(INDEX(GroupVertices[Group],MATCH(Edges[[#This Row],[Vertex 1]],GroupVertices[Vertex],0)),1,1,"")</f>
        <v>1</v>
      </c>
      <c r="BC77" s="85" t="str">
        <f>REPLACE(INDEX(GroupVertices[Group],MATCH(Edges[[#This Row],[Vertex 2]],GroupVertices[Vertex],0)),1,1,"")</f>
        <v>1</v>
      </c>
      <c r="BD77" s="51">
        <v>1</v>
      </c>
      <c r="BE77" s="52">
        <v>5.882352941176471</v>
      </c>
      <c r="BF77" s="51">
        <v>0</v>
      </c>
      <c r="BG77" s="52">
        <v>0</v>
      </c>
      <c r="BH77" s="51">
        <v>0</v>
      </c>
      <c r="BI77" s="52">
        <v>0</v>
      </c>
      <c r="BJ77" s="51">
        <v>16</v>
      </c>
      <c r="BK77" s="52">
        <v>94.11764705882354</v>
      </c>
      <c r="BL77" s="51">
        <v>17</v>
      </c>
    </row>
    <row r="78" spans="1:64" ht="30">
      <c r="A78" s="84" t="s">
        <v>247</v>
      </c>
      <c r="B78" s="84" t="s">
        <v>247</v>
      </c>
      <c r="C78" s="53" t="s">
        <v>1741</v>
      </c>
      <c r="D78" s="54">
        <v>10</v>
      </c>
      <c r="E78" s="65" t="s">
        <v>136</v>
      </c>
      <c r="F78" s="55">
        <v>12</v>
      </c>
      <c r="G78" s="53"/>
      <c r="H78" s="57"/>
      <c r="I78" s="56"/>
      <c r="J78" s="56"/>
      <c r="K78" s="36" t="s">
        <v>65</v>
      </c>
      <c r="L78" s="83">
        <v>78</v>
      </c>
      <c r="M78" s="83"/>
      <c r="N78" s="63"/>
      <c r="O78" s="86" t="s">
        <v>176</v>
      </c>
      <c r="P78" s="88">
        <v>43354.97179398148</v>
      </c>
      <c r="Q78" s="86" t="s">
        <v>314</v>
      </c>
      <c r="R78" s="91" t="s">
        <v>347</v>
      </c>
      <c r="S78" s="86" t="s">
        <v>366</v>
      </c>
      <c r="T78" s="86" t="s">
        <v>379</v>
      </c>
      <c r="U78" s="91" t="s">
        <v>402</v>
      </c>
      <c r="V78" s="91" t="s">
        <v>402</v>
      </c>
      <c r="W78" s="88">
        <v>43354.97179398148</v>
      </c>
      <c r="X78" s="91" t="s">
        <v>486</v>
      </c>
      <c r="Y78" s="86"/>
      <c r="Z78" s="86"/>
      <c r="AA78" s="89" t="s">
        <v>553</v>
      </c>
      <c r="AB78" s="86"/>
      <c r="AC78" s="86" t="b">
        <v>0</v>
      </c>
      <c r="AD78" s="86">
        <v>13</v>
      </c>
      <c r="AE78" s="89" t="s">
        <v>571</v>
      </c>
      <c r="AF78" s="86" t="b">
        <v>0</v>
      </c>
      <c r="AG78" s="86" t="s">
        <v>574</v>
      </c>
      <c r="AH78" s="86"/>
      <c r="AI78" s="89" t="s">
        <v>571</v>
      </c>
      <c r="AJ78" s="86" t="b">
        <v>0</v>
      </c>
      <c r="AK78" s="86">
        <v>14</v>
      </c>
      <c r="AL78" s="89" t="s">
        <v>571</v>
      </c>
      <c r="AM78" s="86" t="s">
        <v>576</v>
      </c>
      <c r="AN78" s="86" t="b">
        <v>0</v>
      </c>
      <c r="AO78" s="89" t="s">
        <v>553</v>
      </c>
      <c r="AP78" s="86" t="s">
        <v>590</v>
      </c>
      <c r="AQ78" s="86">
        <v>0</v>
      </c>
      <c r="AR78" s="86">
        <v>0</v>
      </c>
      <c r="AS78" s="86"/>
      <c r="AT78" s="86"/>
      <c r="AU78" s="86"/>
      <c r="AV78" s="86"/>
      <c r="AW78" s="86"/>
      <c r="AX78" s="86"/>
      <c r="AY78" s="86"/>
      <c r="AZ78" s="86"/>
      <c r="BA78">
        <v>2</v>
      </c>
      <c r="BB78" s="85" t="str">
        <f>REPLACE(INDEX(GroupVertices[Group],MATCH(Edges[[#This Row],[Vertex 1]],GroupVertices[Vertex],0)),1,1,"")</f>
        <v>1</v>
      </c>
      <c r="BC78" s="85" t="str">
        <f>REPLACE(INDEX(GroupVertices[Group],MATCH(Edges[[#This Row],[Vertex 2]],GroupVertices[Vertex],0)),1,1,"")</f>
        <v>1</v>
      </c>
      <c r="BD78" s="51">
        <v>0</v>
      </c>
      <c r="BE78" s="52">
        <v>0</v>
      </c>
      <c r="BF78" s="51">
        <v>1</v>
      </c>
      <c r="BG78" s="52">
        <v>2.272727272727273</v>
      </c>
      <c r="BH78" s="51">
        <v>0</v>
      </c>
      <c r="BI78" s="52">
        <v>0</v>
      </c>
      <c r="BJ78" s="51">
        <v>43</v>
      </c>
      <c r="BK78" s="52">
        <v>97.72727272727273</v>
      </c>
      <c r="BL78" s="51">
        <v>44</v>
      </c>
    </row>
    <row r="79" spans="1:64" ht="30">
      <c r="A79" s="84" t="s">
        <v>247</v>
      </c>
      <c r="B79" s="84" t="s">
        <v>247</v>
      </c>
      <c r="C79" s="53" t="s">
        <v>1741</v>
      </c>
      <c r="D79" s="54">
        <v>10</v>
      </c>
      <c r="E79" s="65" t="s">
        <v>136</v>
      </c>
      <c r="F79" s="55">
        <v>12</v>
      </c>
      <c r="G79" s="53"/>
      <c r="H79" s="57"/>
      <c r="I79" s="56"/>
      <c r="J79" s="56"/>
      <c r="K79" s="36" t="s">
        <v>65</v>
      </c>
      <c r="L79" s="83">
        <v>79</v>
      </c>
      <c r="M79" s="83"/>
      <c r="N79" s="63"/>
      <c r="O79" s="86" t="s">
        <v>176</v>
      </c>
      <c r="P79" s="88">
        <v>43452.80678240741</v>
      </c>
      <c r="Q79" s="86" t="s">
        <v>315</v>
      </c>
      <c r="R79" s="91" t="s">
        <v>348</v>
      </c>
      <c r="S79" s="86" t="s">
        <v>367</v>
      </c>
      <c r="T79" s="86"/>
      <c r="U79" s="86"/>
      <c r="V79" s="91" t="s">
        <v>430</v>
      </c>
      <c r="W79" s="88">
        <v>43452.80678240741</v>
      </c>
      <c r="X79" s="91" t="s">
        <v>487</v>
      </c>
      <c r="Y79" s="86"/>
      <c r="Z79" s="86"/>
      <c r="AA79" s="89" t="s">
        <v>554</v>
      </c>
      <c r="AB79" s="86"/>
      <c r="AC79" s="86" t="b">
        <v>0</v>
      </c>
      <c r="AD79" s="86">
        <v>41</v>
      </c>
      <c r="AE79" s="89" t="s">
        <v>571</v>
      </c>
      <c r="AF79" s="86" t="b">
        <v>0</v>
      </c>
      <c r="AG79" s="86" t="s">
        <v>574</v>
      </c>
      <c r="AH79" s="86"/>
      <c r="AI79" s="89" t="s">
        <v>571</v>
      </c>
      <c r="AJ79" s="86" t="b">
        <v>0</v>
      </c>
      <c r="AK79" s="86">
        <v>21</v>
      </c>
      <c r="AL79" s="89" t="s">
        <v>571</v>
      </c>
      <c r="AM79" s="86" t="s">
        <v>581</v>
      </c>
      <c r="AN79" s="86" t="b">
        <v>0</v>
      </c>
      <c r="AO79" s="89" t="s">
        <v>554</v>
      </c>
      <c r="AP79" s="86" t="s">
        <v>590</v>
      </c>
      <c r="AQ79" s="86">
        <v>0</v>
      </c>
      <c r="AR79" s="86">
        <v>0</v>
      </c>
      <c r="AS79" s="86"/>
      <c r="AT79" s="86"/>
      <c r="AU79" s="86"/>
      <c r="AV79" s="86"/>
      <c r="AW79" s="86"/>
      <c r="AX79" s="86"/>
      <c r="AY79" s="86"/>
      <c r="AZ79" s="86"/>
      <c r="BA79">
        <v>2</v>
      </c>
      <c r="BB79" s="85" t="str">
        <f>REPLACE(INDEX(GroupVertices[Group],MATCH(Edges[[#This Row],[Vertex 1]],GroupVertices[Vertex],0)),1,1,"")</f>
        <v>1</v>
      </c>
      <c r="BC79" s="85" t="str">
        <f>REPLACE(INDEX(GroupVertices[Group],MATCH(Edges[[#This Row],[Vertex 2]],GroupVertices[Vertex],0)),1,1,"")</f>
        <v>1</v>
      </c>
      <c r="BD79" s="51">
        <v>3</v>
      </c>
      <c r="BE79" s="52">
        <v>7.317073170731708</v>
      </c>
      <c r="BF79" s="51">
        <v>0</v>
      </c>
      <c r="BG79" s="52">
        <v>0</v>
      </c>
      <c r="BH79" s="51">
        <v>0</v>
      </c>
      <c r="BI79" s="52">
        <v>0</v>
      </c>
      <c r="BJ79" s="51">
        <v>38</v>
      </c>
      <c r="BK79" s="52">
        <v>92.6829268292683</v>
      </c>
      <c r="BL79" s="51">
        <v>41</v>
      </c>
    </row>
    <row r="80" spans="1:64" ht="30">
      <c r="A80" s="84" t="s">
        <v>236</v>
      </c>
      <c r="B80" s="84" t="s">
        <v>247</v>
      </c>
      <c r="C80" s="53" t="s">
        <v>1741</v>
      </c>
      <c r="D80" s="54">
        <v>10</v>
      </c>
      <c r="E80" s="65" t="s">
        <v>136</v>
      </c>
      <c r="F80" s="55">
        <v>12</v>
      </c>
      <c r="G80" s="53"/>
      <c r="H80" s="57"/>
      <c r="I80" s="56"/>
      <c r="J80" s="56"/>
      <c r="K80" s="36" t="s">
        <v>65</v>
      </c>
      <c r="L80" s="83">
        <v>80</v>
      </c>
      <c r="M80" s="83"/>
      <c r="N80" s="63"/>
      <c r="O80" s="86" t="s">
        <v>269</v>
      </c>
      <c r="P80" s="88">
        <v>43539.53303240741</v>
      </c>
      <c r="Q80" s="86" t="s">
        <v>316</v>
      </c>
      <c r="R80" s="86"/>
      <c r="S80" s="86"/>
      <c r="T80" s="86"/>
      <c r="U80" s="86"/>
      <c r="V80" s="91" t="s">
        <v>427</v>
      </c>
      <c r="W80" s="88">
        <v>43539.53303240741</v>
      </c>
      <c r="X80" s="91" t="s">
        <v>488</v>
      </c>
      <c r="Y80" s="86"/>
      <c r="Z80" s="86"/>
      <c r="AA80" s="89" t="s">
        <v>555</v>
      </c>
      <c r="AB80" s="86"/>
      <c r="AC80" s="86" t="b">
        <v>0</v>
      </c>
      <c r="AD80" s="86">
        <v>0</v>
      </c>
      <c r="AE80" s="89" t="s">
        <v>571</v>
      </c>
      <c r="AF80" s="86" t="b">
        <v>0</v>
      </c>
      <c r="AG80" s="86" t="s">
        <v>574</v>
      </c>
      <c r="AH80" s="86"/>
      <c r="AI80" s="89" t="s">
        <v>571</v>
      </c>
      <c r="AJ80" s="86" t="b">
        <v>0</v>
      </c>
      <c r="AK80" s="86">
        <v>14</v>
      </c>
      <c r="AL80" s="89" t="s">
        <v>553</v>
      </c>
      <c r="AM80" s="86" t="s">
        <v>581</v>
      </c>
      <c r="AN80" s="86" t="b">
        <v>0</v>
      </c>
      <c r="AO80" s="89" t="s">
        <v>553</v>
      </c>
      <c r="AP80" s="86" t="s">
        <v>176</v>
      </c>
      <c r="AQ80" s="86">
        <v>0</v>
      </c>
      <c r="AR80" s="86">
        <v>0</v>
      </c>
      <c r="AS80" s="86"/>
      <c r="AT80" s="86"/>
      <c r="AU80" s="86"/>
      <c r="AV80" s="86"/>
      <c r="AW80" s="86"/>
      <c r="AX80" s="86"/>
      <c r="AY80" s="86"/>
      <c r="AZ80" s="86"/>
      <c r="BA80">
        <v>2</v>
      </c>
      <c r="BB80" s="85" t="str">
        <f>REPLACE(INDEX(GroupVertices[Group],MATCH(Edges[[#This Row],[Vertex 1]],GroupVertices[Vertex],0)),1,1,"")</f>
        <v>1</v>
      </c>
      <c r="BC80" s="85" t="str">
        <f>REPLACE(INDEX(GroupVertices[Group],MATCH(Edges[[#This Row],[Vertex 2]],GroupVertices[Vertex],0)),1,1,"")</f>
        <v>1</v>
      </c>
      <c r="BD80" s="51">
        <v>0</v>
      </c>
      <c r="BE80" s="52">
        <v>0</v>
      </c>
      <c r="BF80" s="51">
        <v>0</v>
      </c>
      <c r="BG80" s="52">
        <v>0</v>
      </c>
      <c r="BH80" s="51">
        <v>0</v>
      </c>
      <c r="BI80" s="52">
        <v>0</v>
      </c>
      <c r="BJ80" s="51">
        <v>22</v>
      </c>
      <c r="BK80" s="52">
        <v>100</v>
      </c>
      <c r="BL80" s="51">
        <v>22</v>
      </c>
    </row>
    <row r="81" spans="1:64" ht="30">
      <c r="A81" s="84" t="s">
        <v>236</v>
      </c>
      <c r="B81" s="84" t="s">
        <v>247</v>
      </c>
      <c r="C81" s="53" t="s">
        <v>1741</v>
      </c>
      <c r="D81" s="54">
        <v>10</v>
      </c>
      <c r="E81" s="65" t="s">
        <v>136</v>
      </c>
      <c r="F81" s="55">
        <v>12</v>
      </c>
      <c r="G81" s="53"/>
      <c r="H81" s="57"/>
      <c r="I81" s="56"/>
      <c r="J81" s="56"/>
      <c r="K81" s="36" t="s">
        <v>65</v>
      </c>
      <c r="L81" s="83">
        <v>81</v>
      </c>
      <c r="M81" s="83"/>
      <c r="N81" s="63"/>
      <c r="O81" s="86" t="s">
        <v>269</v>
      </c>
      <c r="P81" s="88">
        <v>43539.55017361111</v>
      </c>
      <c r="Q81" s="86" t="s">
        <v>317</v>
      </c>
      <c r="R81" s="86"/>
      <c r="S81" s="86"/>
      <c r="T81" s="86"/>
      <c r="U81" s="86"/>
      <c r="V81" s="91" t="s">
        <v>427</v>
      </c>
      <c r="W81" s="88">
        <v>43539.55017361111</v>
      </c>
      <c r="X81" s="91" t="s">
        <v>489</v>
      </c>
      <c r="Y81" s="86"/>
      <c r="Z81" s="86"/>
      <c r="AA81" s="89" t="s">
        <v>556</v>
      </c>
      <c r="AB81" s="86"/>
      <c r="AC81" s="86" t="b">
        <v>0</v>
      </c>
      <c r="AD81" s="86">
        <v>0</v>
      </c>
      <c r="AE81" s="89" t="s">
        <v>571</v>
      </c>
      <c r="AF81" s="86" t="b">
        <v>0</v>
      </c>
      <c r="AG81" s="86" t="s">
        <v>574</v>
      </c>
      <c r="AH81" s="86"/>
      <c r="AI81" s="89" t="s">
        <v>571</v>
      </c>
      <c r="AJ81" s="86" t="b">
        <v>0</v>
      </c>
      <c r="AK81" s="86">
        <v>21</v>
      </c>
      <c r="AL81" s="89" t="s">
        <v>554</v>
      </c>
      <c r="AM81" s="86" t="s">
        <v>581</v>
      </c>
      <c r="AN81" s="86" t="b">
        <v>0</v>
      </c>
      <c r="AO81" s="89" t="s">
        <v>554</v>
      </c>
      <c r="AP81" s="86" t="s">
        <v>176</v>
      </c>
      <c r="AQ81" s="86">
        <v>0</v>
      </c>
      <c r="AR81" s="86">
        <v>0</v>
      </c>
      <c r="AS81" s="86"/>
      <c r="AT81" s="86"/>
      <c r="AU81" s="86"/>
      <c r="AV81" s="86"/>
      <c r="AW81" s="86"/>
      <c r="AX81" s="86"/>
      <c r="AY81" s="86"/>
      <c r="AZ81" s="86"/>
      <c r="BA81">
        <v>2</v>
      </c>
      <c r="BB81" s="85" t="str">
        <f>REPLACE(INDEX(GroupVertices[Group],MATCH(Edges[[#This Row],[Vertex 1]],GroupVertices[Vertex],0)),1,1,"")</f>
        <v>1</v>
      </c>
      <c r="BC81" s="85" t="str">
        <f>REPLACE(INDEX(GroupVertices[Group],MATCH(Edges[[#This Row],[Vertex 2]],GroupVertices[Vertex],0)),1,1,"")</f>
        <v>1</v>
      </c>
      <c r="BD81" s="51">
        <v>0</v>
      </c>
      <c r="BE81" s="52">
        <v>0</v>
      </c>
      <c r="BF81" s="51">
        <v>0</v>
      </c>
      <c r="BG81" s="52">
        <v>0</v>
      </c>
      <c r="BH81" s="51">
        <v>0</v>
      </c>
      <c r="BI81" s="52">
        <v>0</v>
      </c>
      <c r="BJ81" s="51">
        <v>22</v>
      </c>
      <c r="BK81" s="52">
        <v>100</v>
      </c>
      <c r="BL81" s="51">
        <v>22</v>
      </c>
    </row>
    <row r="82" spans="1:64" ht="30">
      <c r="A82" s="84" t="s">
        <v>236</v>
      </c>
      <c r="B82" s="84" t="s">
        <v>246</v>
      </c>
      <c r="C82" s="53" t="s">
        <v>1741</v>
      </c>
      <c r="D82" s="54">
        <v>10</v>
      </c>
      <c r="E82" s="65" t="s">
        <v>136</v>
      </c>
      <c r="F82" s="55">
        <v>12</v>
      </c>
      <c r="G82" s="53"/>
      <c r="H82" s="57"/>
      <c r="I82" s="56"/>
      <c r="J82" s="56"/>
      <c r="K82" s="36" t="s">
        <v>65</v>
      </c>
      <c r="L82" s="83">
        <v>82</v>
      </c>
      <c r="M82" s="83"/>
      <c r="N82" s="63"/>
      <c r="O82" s="86" t="s">
        <v>269</v>
      </c>
      <c r="P82" s="88">
        <v>43539.53021990741</v>
      </c>
      <c r="Q82" s="86" t="s">
        <v>318</v>
      </c>
      <c r="R82" s="91" t="s">
        <v>349</v>
      </c>
      <c r="S82" s="86" t="s">
        <v>364</v>
      </c>
      <c r="T82" s="86" t="s">
        <v>384</v>
      </c>
      <c r="U82" s="91" t="s">
        <v>403</v>
      </c>
      <c r="V82" s="91" t="s">
        <v>403</v>
      </c>
      <c r="W82" s="88">
        <v>43539.53021990741</v>
      </c>
      <c r="X82" s="91" t="s">
        <v>490</v>
      </c>
      <c r="Y82" s="86"/>
      <c r="Z82" s="86"/>
      <c r="AA82" s="89" t="s">
        <v>557</v>
      </c>
      <c r="AB82" s="86"/>
      <c r="AC82" s="86" t="b">
        <v>0</v>
      </c>
      <c r="AD82" s="86">
        <v>0</v>
      </c>
      <c r="AE82" s="89" t="s">
        <v>571</v>
      </c>
      <c r="AF82" s="86" t="b">
        <v>0</v>
      </c>
      <c r="AG82" s="86" t="s">
        <v>574</v>
      </c>
      <c r="AH82" s="86"/>
      <c r="AI82" s="89" t="s">
        <v>571</v>
      </c>
      <c r="AJ82" s="86" t="b">
        <v>0</v>
      </c>
      <c r="AK82" s="86">
        <v>76</v>
      </c>
      <c r="AL82" s="89" t="s">
        <v>564</v>
      </c>
      <c r="AM82" s="86" t="s">
        <v>581</v>
      </c>
      <c r="AN82" s="86" t="b">
        <v>0</v>
      </c>
      <c r="AO82" s="89" t="s">
        <v>564</v>
      </c>
      <c r="AP82" s="86" t="s">
        <v>176</v>
      </c>
      <c r="AQ82" s="86">
        <v>0</v>
      </c>
      <c r="AR82" s="86">
        <v>0</v>
      </c>
      <c r="AS82" s="86"/>
      <c r="AT82" s="86"/>
      <c r="AU82" s="86"/>
      <c r="AV82" s="86"/>
      <c r="AW82" s="86"/>
      <c r="AX82" s="86"/>
      <c r="AY82" s="86"/>
      <c r="AZ82" s="86"/>
      <c r="BA82">
        <v>4</v>
      </c>
      <c r="BB82" s="85" t="str">
        <f>REPLACE(INDEX(GroupVertices[Group],MATCH(Edges[[#This Row],[Vertex 1]],GroupVertices[Vertex],0)),1,1,"")</f>
        <v>1</v>
      </c>
      <c r="BC82" s="85" t="str">
        <f>REPLACE(INDEX(GroupVertices[Group],MATCH(Edges[[#This Row],[Vertex 2]],GroupVertices[Vertex],0)),1,1,"")</f>
        <v>1</v>
      </c>
      <c r="BD82" s="51">
        <v>0</v>
      </c>
      <c r="BE82" s="52">
        <v>0</v>
      </c>
      <c r="BF82" s="51">
        <v>1</v>
      </c>
      <c r="BG82" s="52">
        <v>6.25</v>
      </c>
      <c r="BH82" s="51">
        <v>0</v>
      </c>
      <c r="BI82" s="52">
        <v>0</v>
      </c>
      <c r="BJ82" s="51">
        <v>15</v>
      </c>
      <c r="BK82" s="52">
        <v>93.75</v>
      </c>
      <c r="BL82" s="51">
        <v>16</v>
      </c>
    </row>
    <row r="83" spans="1:64" ht="30">
      <c r="A83" s="84" t="s">
        <v>236</v>
      </c>
      <c r="B83" s="84" t="s">
        <v>246</v>
      </c>
      <c r="C83" s="53" t="s">
        <v>1741</v>
      </c>
      <c r="D83" s="54">
        <v>10</v>
      </c>
      <c r="E83" s="65" t="s">
        <v>136</v>
      </c>
      <c r="F83" s="55">
        <v>12</v>
      </c>
      <c r="G83" s="53"/>
      <c r="H83" s="57"/>
      <c r="I83" s="56"/>
      <c r="J83" s="56"/>
      <c r="K83" s="36" t="s">
        <v>65</v>
      </c>
      <c r="L83" s="83">
        <v>83</v>
      </c>
      <c r="M83" s="83"/>
      <c r="N83" s="63"/>
      <c r="O83" s="86" t="s">
        <v>269</v>
      </c>
      <c r="P83" s="88">
        <v>43539.530335648145</v>
      </c>
      <c r="Q83" s="86" t="s">
        <v>319</v>
      </c>
      <c r="R83" s="86"/>
      <c r="S83" s="86"/>
      <c r="T83" s="86" t="s">
        <v>384</v>
      </c>
      <c r="U83" s="86"/>
      <c r="V83" s="91" t="s">
        <v>427</v>
      </c>
      <c r="W83" s="88">
        <v>43539.530335648145</v>
      </c>
      <c r="X83" s="91" t="s">
        <v>491</v>
      </c>
      <c r="Y83" s="86"/>
      <c r="Z83" s="86"/>
      <c r="AA83" s="89" t="s">
        <v>558</v>
      </c>
      <c r="AB83" s="86"/>
      <c r="AC83" s="86" t="b">
        <v>0</v>
      </c>
      <c r="AD83" s="86">
        <v>0</v>
      </c>
      <c r="AE83" s="89" t="s">
        <v>571</v>
      </c>
      <c r="AF83" s="86" t="b">
        <v>0</v>
      </c>
      <c r="AG83" s="86" t="s">
        <v>574</v>
      </c>
      <c r="AH83" s="86"/>
      <c r="AI83" s="89" t="s">
        <v>571</v>
      </c>
      <c r="AJ83" s="86" t="b">
        <v>0</v>
      </c>
      <c r="AK83" s="86">
        <v>40</v>
      </c>
      <c r="AL83" s="89" t="s">
        <v>565</v>
      </c>
      <c r="AM83" s="86" t="s">
        <v>581</v>
      </c>
      <c r="AN83" s="86" t="b">
        <v>0</v>
      </c>
      <c r="AO83" s="89" t="s">
        <v>565</v>
      </c>
      <c r="AP83" s="86" t="s">
        <v>176</v>
      </c>
      <c r="AQ83" s="86">
        <v>0</v>
      </c>
      <c r="AR83" s="86">
        <v>0</v>
      </c>
      <c r="AS83" s="86"/>
      <c r="AT83" s="86"/>
      <c r="AU83" s="86"/>
      <c r="AV83" s="86"/>
      <c r="AW83" s="86"/>
      <c r="AX83" s="86"/>
      <c r="AY83" s="86"/>
      <c r="AZ83" s="86"/>
      <c r="BA83">
        <v>4</v>
      </c>
      <c r="BB83" s="85" t="str">
        <f>REPLACE(INDEX(GroupVertices[Group],MATCH(Edges[[#This Row],[Vertex 1]],GroupVertices[Vertex],0)),1,1,"")</f>
        <v>1</v>
      </c>
      <c r="BC83" s="85" t="str">
        <f>REPLACE(INDEX(GroupVertices[Group],MATCH(Edges[[#This Row],[Vertex 2]],GroupVertices[Vertex],0)),1,1,"")</f>
        <v>1</v>
      </c>
      <c r="BD83" s="51">
        <v>0</v>
      </c>
      <c r="BE83" s="52">
        <v>0</v>
      </c>
      <c r="BF83" s="51">
        <v>0</v>
      </c>
      <c r="BG83" s="52">
        <v>0</v>
      </c>
      <c r="BH83" s="51">
        <v>0</v>
      </c>
      <c r="BI83" s="52">
        <v>0</v>
      </c>
      <c r="BJ83" s="51">
        <v>22</v>
      </c>
      <c r="BK83" s="52">
        <v>100</v>
      </c>
      <c r="BL83" s="51">
        <v>22</v>
      </c>
    </row>
    <row r="84" spans="1:64" ht="30">
      <c r="A84" s="84" t="s">
        <v>236</v>
      </c>
      <c r="B84" s="84" t="s">
        <v>246</v>
      </c>
      <c r="C84" s="53" t="s">
        <v>1741</v>
      </c>
      <c r="D84" s="54">
        <v>10</v>
      </c>
      <c r="E84" s="65" t="s">
        <v>136</v>
      </c>
      <c r="F84" s="55">
        <v>12</v>
      </c>
      <c r="G84" s="53"/>
      <c r="H84" s="57"/>
      <c r="I84" s="56"/>
      <c r="J84" s="56"/>
      <c r="K84" s="36" t="s">
        <v>65</v>
      </c>
      <c r="L84" s="83">
        <v>84</v>
      </c>
      <c r="M84" s="83"/>
      <c r="N84" s="63"/>
      <c r="O84" s="86" t="s">
        <v>269</v>
      </c>
      <c r="P84" s="88">
        <v>43539.543807870374</v>
      </c>
      <c r="Q84" s="86" t="s">
        <v>320</v>
      </c>
      <c r="R84" s="86"/>
      <c r="S84" s="86"/>
      <c r="T84" s="86" t="s">
        <v>384</v>
      </c>
      <c r="U84" s="86"/>
      <c r="V84" s="91" t="s">
        <v>427</v>
      </c>
      <c r="W84" s="88">
        <v>43539.543807870374</v>
      </c>
      <c r="X84" s="91" t="s">
        <v>492</v>
      </c>
      <c r="Y84" s="86"/>
      <c r="Z84" s="86"/>
      <c r="AA84" s="89" t="s">
        <v>559</v>
      </c>
      <c r="AB84" s="86"/>
      <c r="AC84" s="86" t="b">
        <v>0</v>
      </c>
      <c r="AD84" s="86">
        <v>0</v>
      </c>
      <c r="AE84" s="89" t="s">
        <v>571</v>
      </c>
      <c r="AF84" s="86" t="b">
        <v>0</v>
      </c>
      <c r="AG84" s="86" t="s">
        <v>574</v>
      </c>
      <c r="AH84" s="86"/>
      <c r="AI84" s="89" t="s">
        <v>571</v>
      </c>
      <c r="AJ84" s="86" t="b">
        <v>0</v>
      </c>
      <c r="AK84" s="86">
        <v>23</v>
      </c>
      <c r="AL84" s="89" t="s">
        <v>550</v>
      </c>
      <c r="AM84" s="86" t="s">
        <v>581</v>
      </c>
      <c r="AN84" s="86" t="b">
        <v>0</v>
      </c>
      <c r="AO84" s="89" t="s">
        <v>550</v>
      </c>
      <c r="AP84" s="86" t="s">
        <v>176</v>
      </c>
      <c r="AQ84" s="86">
        <v>0</v>
      </c>
      <c r="AR84" s="86">
        <v>0</v>
      </c>
      <c r="AS84" s="86"/>
      <c r="AT84" s="86"/>
      <c r="AU84" s="86"/>
      <c r="AV84" s="86"/>
      <c r="AW84" s="86"/>
      <c r="AX84" s="86"/>
      <c r="AY84" s="86"/>
      <c r="AZ84" s="86"/>
      <c r="BA84">
        <v>4</v>
      </c>
      <c r="BB84" s="85" t="str">
        <f>REPLACE(INDEX(GroupVertices[Group],MATCH(Edges[[#This Row],[Vertex 1]],GroupVertices[Vertex],0)),1,1,"")</f>
        <v>1</v>
      </c>
      <c r="BC84" s="85" t="str">
        <f>REPLACE(INDEX(GroupVertices[Group],MATCH(Edges[[#This Row],[Vertex 2]],GroupVertices[Vertex],0)),1,1,"")</f>
        <v>1</v>
      </c>
      <c r="BD84" s="51">
        <v>0</v>
      </c>
      <c r="BE84" s="52">
        <v>0</v>
      </c>
      <c r="BF84" s="51">
        <v>0</v>
      </c>
      <c r="BG84" s="52">
        <v>0</v>
      </c>
      <c r="BH84" s="51">
        <v>0</v>
      </c>
      <c r="BI84" s="52">
        <v>0</v>
      </c>
      <c r="BJ84" s="51">
        <v>26</v>
      </c>
      <c r="BK84" s="52">
        <v>100</v>
      </c>
      <c r="BL84" s="51">
        <v>26</v>
      </c>
    </row>
    <row r="85" spans="1:64" ht="30">
      <c r="A85" s="84" t="s">
        <v>236</v>
      </c>
      <c r="B85" s="84" t="s">
        <v>246</v>
      </c>
      <c r="C85" s="53" t="s">
        <v>1741</v>
      </c>
      <c r="D85" s="54">
        <v>10</v>
      </c>
      <c r="E85" s="65" t="s">
        <v>136</v>
      </c>
      <c r="F85" s="55">
        <v>12</v>
      </c>
      <c r="G85" s="53"/>
      <c r="H85" s="57"/>
      <c r="I85" s="56"/>
      <c r="J85" s="56"/>
      <c r="K85" s="36" t="s">
        <v>65</v>
      </c>
      <c r="L85" s="83">
        <v>85</v>
      </c>
      <c r="M85" s="83"/>
      <c r="N85" s="63"/>
      <c r="O85" s="86" t="s">
        <v>269</v>
      </c>
      <c r="P85" s="88">
        <v>43539.543912037036</v>
      </c>
      <c r="Q85" s="86" t="s">
        <v>321</v>
      </c>
      <c r="R85" s="86"/>
      <c r="S85" s="86"/>
      <c r="T85" s="86" t="s">
        <v>387</v>
      </c>
      <c r="U85" s="86"/>
      <c r="V85" s="91" t="s">
        <v>427</v>
      </c>
      <c r="W85" s="88">
        <v>43539.543912037036</v>
      </c>
      <c r="X85" s="91" t="s">
        <v>493</v>
      </c>
      <c r="Y85" s="86"/>
      <c r="Z85" s="86"/>
      <c r="AA85" s="89" t="s">
        <v>560</v>
      </c>
      <c r="AB85" s="86"/>
      <c r="AC85" s="86" t="b">
        <v>0</v>
      </c>
      <c r="AD85" s="86">
        <v>0</v>
      </c>
      <c r="AE85" s="89" t="s">
        <v>571</v>
      </c>
      <c r="AF85" s="86" t="b">
        <v>0</v>
      </c>
      <c r="AG85" s="86" t="s">
        <v>574</v>
      </c>
      <c r="AH85" s="86"/>
      <c r="AI85" s="89" t="s">
        <v>571</v>
      </c>
      <c r="AJ85" s="86" t="b">
        <v>0</v>
      </c>
      <c r="AK85" s="86">
        <v>52</v>
      </c>
      <c r="AL85" s="89" t="s">
        <v>551</v>
      </c>
      <c r="AM85" s="86" t="s">
        <v>581</v>
      </c>
      <c r="AN85" s="86" t="b">
        <v>0</v>
      </c>
      <c r="AO85" s="89" t="s">
        <v>551</v>
      </c>
      <c r="AP85" s="86" t="s">
        <v>176</v>
      </c>
      <c r="AQ85" s="86">
        <v>0</v>
      </c>
      <c r="AR85" s="86">
        <v>0</v>
      </c>
      <c r="AS85" s="86"/>
      <c r="AT85" s="86"/>
      <c r="AU85" s="86"/>
      <c r="AV85" s="86"/>
      <c r="AW85" s="86"/>
      <c r="AX85" s="86"/>
      <c r="AY85" s="86"/>
      <c r="AZ85" s="86"/>
      <c r="BA85">
        <v>4</v>
      </c>
      <c r="BB85" s="85" t="str">
        <f>REPLACE(INDEX(GroupVertices[Group],MATCH(Edges[[#This Row],[Vertex 1]],GroupVertices[Vertex],0)),1,1,"")</f>
        <v>1</v>
      </c>
      <c r="BC85" s="85" t="str">
        <f>REPLACE(INDEX(GroupVertices[Group],MATCH(Edges[[#This Row],[Vertex 2]],GroupVertices[Vertex],0)),1,1,"")</f>
        <v>1</v>
      </c>
      <c r="BD85" s="51">
        <v>1</v>
      </c>
      <c r="BE85" s="52">
        <v>3.8461538461538463</v>
      </c>
      <c r="BF85" s="51">
        <v>0</v>
      </c>
      <c r="BG85" s="52">
        <v>0</v>
      </c>
      <c r="BH85" s="51">
        <v>0</v>
      </c>
      <c r="BI85" s="52">
        <v>0</v>
      </c>
      <c r="BJ85" s="51">
        <v>25</v>
      </c>
      <c r="BK85" s="52">
        <v>96.15384615384616</v>
      </c>
      <c r="BL85" s="51">
        <v>26</v>
      </c>
    </row>
    <row r="86" spans="1:64" ht="45">
      <c r="A86" s="84" t="s">
        <v>248</v>
      </c>
      <c r="B86" s="84" t="s">
        <v>248</v>
      </c>
      <c r="C86" s="53" t="s">
        <v>1740</v>
      </c>
      <c r="D86" s="54">
        <v>3</v>
      </c>
      <c r="E86" s="65" t="s">
        <v>132</v>
      </c>
      <c r="F86" s="55">
        <v>35</v>
      </c>
      <c r="G86" s="53"/>
      <c r="H86" s="57"/>
      <c r="I86" s="56"/>
      <c r="J86" s="56"/>
      <c r="K86" s="36" t="s">
        <v>65</v>
      </c>
      <c r="L86" s="83">
        <v>86</v>
      </c>
      <c r="M86" s="83"/>
      <c r="N86" s="63"/>
      <c r="O86" s="86" t="s">
        <v>176</v>
      </c>
      <c r="P86" s="88">
        <v>43548.29415509259</v>
      </c>
      <c r="Q86" s="86" t="s">
        <v>322</v>
      </c>
      <c r="R86" s="91" t="s">
        <v>350</v>
      </c>
      <c r="S86" s="86" t="s">
        <v>357</v>
      </c>
      <c r="T86" s="86"/>
      <c r="U86" s="86"/>
      <c r="V86" s="91" t="s">
        <v>431</v>
      </c>
      <c r="W86" s="88">
        <v>43548.29415509259</v>
      </c>
      <c r="X86" s="91" t="s">
        <v>494</v>
      </c>
      <c r="Y86" s="86"/>
      <c r="Z86" s="86"/>
      <c r="AA86" s="89" t="s">
        <v>561</v>
      </c>
      <c r="AB86" s="86"/>
      <c r="AC86" s="86" t="b">
        <v>0</v>
      </c>
      <c r="AD86" s="86">
        <v>0</v>
      </c>
      <c r="AE86" s="89" t="s">
        <v>571</v>
      </c>
      <c r="AF86" s="86" t="b">
        <v>0</v>
      </c>
      <c r="AG86" s="86" t="s">
        <v>574</v>
      </c>
      <c r="AH86" s="86"/>
      <c r="AI86" s="89" t="s">
        <v>571</v>
      </c>
      <c r="AJ86" s="86" t="b">
        <v>0</v>
      </c>
      <c r="AK86" s="86">
        <v>0</v>
      </c>
      <c r="AL86" s="89" t="s">
        <v>571</v>
      </c>
      <c r="AM86" s="86" t="s">
        <v>588</v>
      </c>
      <c r="AN86" s="86" t="b">
        <v>1</v>
      </c>
      <c r="AO86" s="89" t="s">
        <v>561</v>
      </c>
      <c r="AP86" s="86" t="s">
        <v>176</v>
      </c>
      <c r="AQ86" s="86">
        <v>0</v>
      </c>
      <c r="AR86" s="86">
        <v>0</v>
      </c>
      <c r="AS86" s="86"/>
      <c r="AT86" s="86"/>
      <c r="AU86" s="86"/>
      <c r="AV86" s="86"/>
      <c r="AW86" s="86"/>
      <c r="AX86" s="86"/>
      <c r="AY86" s="86"/>
      <c r="AZ86" s="86"/>
      <c r="BA86">
        <v>1</v>
      </c>
      <c r="BB86" s="85" t="str">
        <f>REPLACE(INDEX(GroupVertices[Group],MATCH(Edges[[#This Row],[Vertex 1]],GroupVertices[Vertex],0)),1,1,"")</f>
        <v>10</v>
      </c>
      <c r="BC86" s="85" t="str">
        <f>REPLACE(INDEX(GroupVertices[Group],MATCH(Edges[[#This Row],[Vertex 2]],GroupVertices[Vertex],0)),1,1,"")</f>
        <v>10</v>
      </c>
      <c r="BD86" s="51">
        <v>1</v>
      </c>
      <c r="BE86" s="52">
        <v>6.666666666666667</v>
      </c>
      <c r="BF86" s="51">
        <v>0</v>
      </c>
      <c r="BG86" s="52">
        <v>0</v>
      </c>
      <c r="BH86" s="51">
        <v>0</v>
      </c>
      <c r="BI86" s="52">
        <v>0</v>
      </c>
      <c r="BJ86" s="51">
        <v>14</v>
      </c>
      <c r="BK86" s="52">
        <v>93.33333333333333</v>
      </c>
      <c r="BL86" s="51">
        <v>15</v>
      </c>
    </row>
    <row r="87" spans="1:64" ht="30">
      <c r="A87" s="84" t="s">
        <v>249</v>
      </c>
      <c r="B87" s="84" t="s">
        <v>249</v>
      </c>
      <c r="C87" s="53" t="s">
        <v>1741</v>
      </c>
      <c r="D87" s="54">
        <v>10</v>
      </c>
      <c r="E87" s="65" t="s">
        <v>136</v>
      </c>
      <c r="F87" s="55">
        <v>12</v>
      </c>
      <c r="G87" s="53"/>
      <c r="H87" s="57"/>
      <c r="I87" s="56"/>
      <c r="J87" s="56"/>
      <c r="K87" s="36" t="s">
        <v>65</v>
      </c>
      <c r="L87" s="83">
        <v>87</v>
      </c>
      <c r="M87" s="83"/>
      <c r="N87" s="63"/>
      <c r="O87" s="86" t="s">
        <v>176</v>
      </c>
      <c r="P87" s="88">
        <v>43548.08710648148</v>
      </c>
      <c r="Q87" s="86" t="s">
        <v>323</v>
      </c>
      <c r="R87" s="91" t="s">
        <v>351</v>
      </c>
      <c r="S87" s="86" t="s">
        <v>357</v>
      </c>
      <c r="T87" s="86"/>
      <c r="U87" s="86"/>
      <c r="V87" s="91" t="s">
        <v>432</v>
      </c>
      <c r="W87" s="88">
        <v>43548.08710648148</v>
      </c>
      <c r="X87" s="91" t="s">
        <v>495</v>
      </c>
      <c r="Y87" s="86"/>
      <c r="Z87" s="86"/>
      <c r="AA87" s="89" t="s">
        <v>562</v>
      </c>
      <c r="AB87" s="86"/>
      <c r="AC87" s="86" t="b">
        <v>0</v>
      </c>
      <c r="AD87" s="86">
        <v>0</v>
      </c>
      <c r="AE87" s="89" t="s">
        <v>571</v>
      </c>
      <c r="AF87" s="86" t="b">
        <v>0</v>
      </c>
      <c r="AG87" s="86" t="s">
        <v>574</v>
      </c>
      <c r="AH87" s="86"/>
      <c r="AI87" s="89" t="s">
        <v>571</v>
      </c>
      <c r="AJ87" s="86" t="b">
        <v>0</v>
      </c>
      <c r="AK87" s="86">
        <v>0</v>
      </c>
      <c r="AL87" s="89" t="s">
        <v>571</v>
      </c>
      <c r="AM87" s="86" t="s">
        <v>589</v>
      </c>
      <c r="AN87" s="86" t="b">
        <v>1</v>
      </c>
      <c r="AO87" s="89" t="s">
        <v>562</v>
      </c>
      <c r="AP87" s="86" t="s">
        <v>176</v>
      </c>
      <c r="AQ87" s="86">
        <v>0</v>
      </c>
      <c r="AR87" s="86">
        <v>0</v>
      </c>
      <c r="AS87" s="86"/>
      <c r="AT87" s="86"/>
      <c r="AU87" s="86"/>
      <c r="AV87" s="86"/>
      <c r="AW87" s="86"/>
      <c r="AX87" s="86"/>
      <c r="AY87" s="86"/>
      <c r="AZ87" s="86"/>
      <c r="BA87">
        <v>2</v>
      </c>
      <c r="BB87" s="85" t="str">
        <f>REPLACE(INDEX(GroupVertices[Group],MATCH(Edges[[#This Row],[Vertex 1]],GroupVertices[Vertex],0)),1,1,"")</f>
        <v>10</v>
      </c>
      <c r="BC87" s="85" t="str">
        <f>REPLACE(INDEX(GroupVertices[Group],MATCH(Edges[[#This Row],[Vertex 2]],GroupVertices[Vertex],0)),1,1,"")</f>
        <v>10</v>
      </c>
      <c r="BD87" s="51">
        <v>1</v>
      </c>
      <c r="BE87" s="52">
        <v>6.25</v>
      </c>
      <c r="BF87" s="51">
        <v>0</v>
      </c>
      <c r="BG87" s="52">
        <v>0</v>
      </c>
      <c r="BH87" s="51">
        <v>0</v>
      </c>
      <c r="BI87" s="52">
        <v>0</v>
      </c>
      <c r="BJ87" s="51">
        <v>15</v>
      </c>
      <c r="BK87" s="52">
        <v>93.75</v>
      </c>
      <c r="BL87" s="51">
        <v>16</v>
      </c>
    </row>
    <row r="88" spans="1:64" ht="30">
      <c r="A88" s="84" t="s">
        <v>249</v>
      </c>
      <c r="B88" s="84" t="s">
        <v>249</v>
      </c>
      <c r="C88" s="53" t="s">
        <v>1741</v>
      </c>
      <c r="D88" s="54">
        <v>10</v>
      </c>
      <c r="E88" s="65" t="s">
        <v>136</v>
      </c>
      <c r="F88" s="55">
        <v>12</v>
      </c>
      <c r="G88" s="53"/>
      <c r="H88" s="57"/>
      <c r="I88" s="56"/>
      <c r="J88" s="56"/>
      <c r="K88" s="36" t="s">
        <v>65</v>
      </c>
      <c r="L88" s="83">
        <v>88</v>
      </c>
      <c r="M88" s="83"/>
      <c r="N88" s="63"/>
      <c r="O88" s="86" t="s">
        <v>176</v>
      </c>
      <c r="P88" s="88">
        <v>43555.628900462965</v>
      </c>
      <c r="Q88" s="86" t="s">
        <v>324</v>
      </c>
      <c r="R88" s="91" t="s">
        <v>352</v>
      </c>
      <c r="S88" s="86" t="s">
        <v>368</v>
      </c>
      <c r="T88" s="86"/>
      <c r="U88" s="91" t="s">
        <v>404</v>
      </c>
      <c r="V88" s="91" t="s">
        <v>404</v>
      </c>
      <c r="W88" s="88">
        <v>43555.628900462965</v>
      </c>
      <c r="X88" s="91" t="s">
        <v>496</v>
      </c>
      <c r="Y88" s="86"/>
      <c r="Z88" s="86"/>
      <c r="AA88" s="89" t="s">
        <v>563</v>
      </c>
      <c r="AB88" s="86"/>
      <c r="AC88" s="86" t="b">
        <v>0</v>
      </c>
      <c r="AD88" s="86">
        <v>3</v>
      </c>
      <c r="AE88" s="89" t="s">
        <v>571</v>
      </c>
      <c r="AF88" s="86" t="b">
        <v>0</v>
      </c>
      <c r="AG88" s="86" t="s">
        <v>574</v>
      </c>
      <c r="AH88" s="86"/>
      <c r="AI88" s="89" t="s">
        <v>571</v>
      </c>
      <c r="AJ88" s="86" t="b">
        <v>0</v>
      </c>
      <c r="AK88" s="86">
        <v>0</v>
      </c>
      <c r="AL88" s="89" t="s">
        <v>571</v>
      </c>
      <c r="AM88" s="86" t="s">
        <v>589</v>
      </c>
      <c r="AN88" s="86" t="b">
        <v>0</v>
      </c>
      <c r="AO88" s="89" t="s">
        <v>563</v>
      </c>
      <c r="AP88" s="86" t="s">
        <v>176</v>
      </c>
      <c r="AQ88" s="86">
        <v>0</v>
      </c>
      <c r="AR88" s="86">
        <v>0</v>
      </c>
      <c r="AS88" s="86"/>
      <c r="AT88" s="86"/>
      <c r="AU88" s="86"/>
      <c r="AV88" s="86"/>
      <c r="AW88" s="86"/>
      <c r="AX88" s="86"/>
      <c r="AY88" s="86"/>
      <c r="AZ88" s="86"/>
      <c r="BA88">
        <v>2</v>
      </c>
      <c r="BB88" s="85" t="str">
        <f>REPLACE(INDEX(GroupVertices[Group],MATCH(Edges[[#This Row],[Vertex 1]],GroupVertices[Vertex],0)),1,1,"")</f>
        <v>10</v>
      </c>
      <c r="BC88" s="85" t="str">
        <f>REPLACE(INDEX(GroupVertices[Group],MATCH(Edges[[#This Row],[Vertex 2]],GroupVertices[Vertex],0)),1,1,"")</f>
        <v>10</v>
      </c>
      <c r="BD88" s="51">
        <v>1</v>
      </c>
      <c r="BE88" s="52">
        <v>3.8461538461538463</v>
      </c>
      <c r="BF88" s="51">
        <v>0</v>
      </c>
      <c r="BG88" s="52">
        <v>0</v>
      </c>
      <c r="BH88" s="51">
        <v>0</v>
      </c>
      <c r="BI88" s="52">
        <v>0</v>
      </c>
      <c r="BJ88" s="51">
        <v>25</v>
      </c>
      <c r="BK88" s="52">
        <v>96.15384615384616</v>
      </c>
      <c r="BL88" s="51">
        <v>26</v>
      </c>
    </row>
    <row r="89" spans="1:64" ht="30">
      <c r="A89" s="84" t="s">
        <v>246</v>
      </c>
      <c r="B89" s="84" t="s">
        <v>246</v>
      </c>
      <c r="C89" s="53" t="s">
        <v>1741</v>
      </c>
      <c r="D89" s="54">
        <v>10</v>
      </c>
      <c r="E89" s="65" t="s">
        <v>136</v>
      </c>
      <c r="F89" s="55">
        <v>12</v>
      </c>
      <c r="G89" s="53"/>
      <c r="H89" s="57"/>
      <c r="I89" s="56"/>
      <c r="J89" s="56"/>
      <c r="K89" s="36" t="s">
        <v>65</v>
      </c>
      <c r="L89" s="83">
        <v>89</v>
      </c>
      <c r="M89" s="83"/>
      <c r="N89" s="63"/>
      <c r="O89" s="86" t="s">
        <v>176</v>
      </c>
      <c r="P89" s="88">
        <v>43348.437476851854</v>
      </c>
      <c r="Q89" s="86" t="s">
        <v>325</v>
      </c>
      <c r="R89" s="91" t="s">
        <v>349</v>
      </c>
      <c r="S89" s="86" t="s">
        <v>364</v>
      </c>
      <c r="T89" s="86" t="s">
        <v>384</v>
      </c>
      <c r="U89" s="91" t="s">
        <v>403</v>
      </c>
      <c r="V89" s="91" t="s">
        <v>403</v>
      </c>
      <c r="W89" s="88">
        <v>43348.437476851854</v>
      </c>
      <c r="X89" s="91" t="s">
        <v>497</v>
      </c>
      <c r="Y89" s="86"/>
      <c r="Z89" s="86"/>
      <c r="AA89" s="89" t="s">
        <v>564</v>
      </c>
      <c r="AB89" s="86"/>
      <c r="AC89" s="86" t="b">
        <v>0</v>
      </c>
      <c r="AD89" s="86">
        <v>253</v>
      </c>
      <c r="AE89" s="89" t="s">
        <v>571</v>
      </c>
      <c r="AF89" s="86" t="b">
        <v>0</v>
      </c>
      <c r="AG89" s="86" t="s">
        <v>574</v>
      </c>
      <c r="AH89" s="86"/>
      <c r="AI89" s="89" t="s">
        <v>571</v>
      </c>
      <c r="AJ89" s="86" t="b">
        <v>0</v>
      </c>
      <c r="AK89" s="86">
        <v>76</v>
      </c>
      <c r="AL89" s="89" t="s">
        <v>571</v>
      </c>
      <c r="AM89" s="86" t="s">
        <v>581</v>
      </c>
      <c r="AN89" s="86" t="b">
        <v>0</v>
      </c>
      <c r="AO89" s="89" t="s">
        <v>564</v>
      </c>
      <c r="AP89" s="86" t="s">
        <v>590</v>
      </c>
      <c r="AQ89" s="86">
        <v>0</v>
      </c>
      <c r="AR89" s="86">
        <v>0</v>
      </c>
      <c r="AS89" s="86"/>
      <c r="AT89" s="86"/>
      <c r="AU89" s="86"/>
      <c r="AV89" s="86"/>
      <c r="AW89" s="86"/>
      <c r="AX89" s="86"/>
      <c r="AY89" s="86"/>
      <c r="AZ89" s="86"/>
      <c r="BA89">
        <v>3</v>
      </c>
      <c r="BB89" s="85" t="str">
        <f>REPLACE(INDEX(GroupVertices[Group],MATCH(Edges[[#This Row],[Vertex 1]],GroupVertices[Vertex],0)),1,1,"")</f>
        <v>1</v>
      </c>
      <c r="BC89" s="85" t="str">
        <f>REPLACE(INDEX(GroupVertices[Group],MATCH(Edges[[#This Row],[Vertex 2]],GroupVertices[Vertex],0)),1,1,"")</f>
        <v>1</v>
      </c>
      <c r="BD89" s="51">
        <v>0</v>
      </c>
      <c r="BE89" s="52">
        <v>0</v>
      </c>
      <c r="BF89" s="51">
        <v>1</v>
      </c>
      <c r="BG89" s="52">
        <v>7.142857142857143</v>
      </c>
      <c r="BH89" s="51">
        <v>0</v>
      </c>
      <c r="BI89" s="52">
        <v>0</v>
      </c>
      <c r="BJ89" s="51">
        <v>13</v>
      </c>
      <c r="BK89" s="52">
        <v>92.85714285714286</v>
      </c>
      <c r="BL89" s="51">
        <v>14</v>
      </c>
    </row>
    <row r="90" spans="1:64" ht="30">
      <c r="A90" s="84" t="s">
        <v>246</v>
      </c>
      <c r="B90" s="84" t="s">
        <v>246</v>
      </c>
      <c r="C90" s="53" t="s">
        <v>1741</v>
      </c>
      <c r="D90" s="54">
        <v>10</v>
      </c>
      <c r="E90" s="65" t="s">
        <v>136</v>
      </c>
      <c r="F90" s="55">
        <v>12</v>
      </c>
      <c r="G90" s="53"/>
      <c r="H90" s="57"/>
      <c r="I90" s="56"/>
      <c r="J90" s="56"/>
      <c r="K90" s="36" t="s">
        <v>65</v>
      </c>
      <c r="L90" s="83">
        <v>90</v>
      </c>
      <c r="M90" s="83"/>
      <c r="N90" s="63"/>
      <c r="O90" s="86" t="s">
        <v>176</v>
      </c>
      <c r="P90" s="88">
        <v>43348.534780092596</v>
      </c>
      <c r="Q90" s="86" t="s">
        <v>326</v>
      </c>
      <c r="R90" s="91" t="s">
        <v>345</v>
      </c>
      <c r="S90" s="86" t="s">
        <v>364</v>
      </c>
      <c r="T90" s="86" t="s">
        <v>388</v>
      </c>
      <c r="U90" s="91" t="s">
        <v>405</v>
      </c>
      <c r="V90" s="91" t="s">
        <v>405</v>
      </c>
      <c r="W90" s="88">
        <v>43348.534780092596</v>
      </c>
      <c r="X90" s="91" t="s">
        <v>498</v>
      </c>
      <c r="Y90" s="86"/>
      <c r="Z90" s="86"/>
      <c r="AA90" s="89" t="s">
        <v>565</v>
      </c>
      <c r="AB90" s="86"/>
      <c r="AC90" s="86" t="b">
        <v>0</v>
      </c>
      <c r="AD90" s="86">
        <v>176</v>
      </c>
      <c r="AE90" s="89" t="s">
        <v>571</v>
      </c>
      <c r="AF90" s="86" t="b">
        <v>0</v>
      </c>
      <c r="AG90" s="86" t="s">
        <v>574</v>
      </c>
      <c r="AH90" s="86"/>
      <c r="AI90" s="89" t="s">
        <v>571</v>
      </c>
      <c r="AJ90" s="86" t="b">
        <v>0</v>
      </c>
      <c r="AK90" s="86">
        <v>40</v>
      </c>
      <c r="AL90" s="89" t="s">
        <v>571</v>
      </c>
      <c r="AM90" s="86" t="s">
        <v>576</v>
      </c>
      <c r="AN90" s="86" t="b">
        <v>0</v>
      </c>
      <c r="AO90" s="89" t="s">
        <v>565</v>
      </c>
      <c r="AP90" s="86" t="s">
        <v>590</v>
      </c>
      <c r="AQ90" s="86">
        <v>0</v>
      </c>
      <c r="AR90" s="86">
        <v>0</v>
      </c>
      <c r="AS90" s="86"/>
      <c r="AT90" s="86"/>
      <c r="AU90" s="86"/>
      <c r="AV90" s="86"/>
      <c r="AW90" s="86"/>
      <c r="AX90" s="86"/>
      <c r="AY90" s="86"/>
      <c r="AZ90" s="86"/>
      <c r="BA90">
        <v>3</v>
      </c>
      <c r="BB90" s="85" t="str">
        <f>REPLACE(INDEX(GroupVertices[Group],MATCH(Edges[[#This Row],[Vertex 1]],GroupVertices[Vertex],0)),1,1,"")</f>
        <v>1</v>
      </c>
      <c r="BC90" s="85" t="str">
        <f>REPLACE(INDEX(GroupVertices[Group],MATCH(Edges[[#This Row],[Vertex 2]],GroupVertices[Vertex],0)),1,1,"")</f>
        <v>1</v>
      </c>
      <c r="BD90" s="51">
        <v>0</v>
      </c>
      <c r="BE90" s="52">
        <v>0</v>
      </c>
      <c r="BF90" s="51">
        <v>0</v>
      </c>
      <c r="BG90" s="52">
        <v>0</v>
      </c>
      <c r="BH90" s="51">
        <v>0</v>
      </c>
      <c r="BI90" s="52">
        <v>0</v>
      </c>
      <c r="BJ90" s="51">
        <v>23</v>
      </c>
      <c r="BK90" s="52">
        <v>100</v>
      </c>
      <c r="BL90" s="51">
        <v>23</v>
      </c>
    </row>
    <row r="91" spans="1:64" ht="30">
      <c r="A91" s="84" t="s">
        <v>246</v>
      </c>
      <c r="B91" s="84" t="s">
        <v>246</v>
      </c>
      <c r="C91" s="53" t="s">
        <v>1741</v>
      </c>
      <c r="D91" s="54">
        <v>10</v>
      </c>
      <c r="E91" s="65" t="s">
        <v>136</v>
      </c>
      <c r="F91" s="55">
        <v>12</v>
      </c>
      <c r="G91" s="53"/>
      <c r="H91" s="57"/>
      <c r="I91" s="56"/>
      <c r="J91" s="56"/>
      <c r="K91" s="36" t="s">
        <v>65</v>
      </c>
      <c r="L91" s="83">
        <v>91</v>
      </c>
      <c r="M91" s="83"/>
      <c r="N91" s="63"/>
      <c r="O91" s="86" t="s">
        <v>176</v>
      </c>
      <c r="P91" s="88">
        <v>43357.81263888889</v>
      </c>
      <c r="Q91" s="86" t="s">
        <v>327</v>
      </c>
      <c r="R91" s="91" t="s">
        <v>345</v>
      </c>
      <c r="S91" s="86" t="s">
        <v>364</v>
      </c>
      <c r="T91" s="86" t="s">
        <v>379</v>
      </c>
      <c r="U91" s="91" t="s">
        <v>406</v>
      </c>
      <c r="V91" s="91" t="s">
        <v>406</v>
      </c>
      <c r="W91" s="88">
        <v>43357.81263888889</v>
      </c>
      <c r="X91" s="91" t="s">
        <v>499</v>
      </c>
      <c r="Y91" s="86"/>
      <c r="Z91" s="86"/>
      <c r="AA91" s="89" t="s">
        <v>566</v>
      </c>
      <c r="AB91" s="86"/>
      <c r="AC91" s="86" t="b">
        <v>0</v>
      </c>
      <c r="AD91" s="86">
        <v>114</v>
      </c>
      <c r="AE91" s="89" t="s">
        <v>571</v>
      </c>
      <c r="AF91" s="86" t="b">
        <v>0</v>
      </c>
      <c r="AG91" s="86" t="s">
        <v>574</v>
      </c>
      <c r="AH91" s="86"/>
      <c r="AI91" s="89" t="s">
        <v>571</v>
      </c>
      <c r="AJ91" s="86" t="b">
        <v>0</v>
      </c>
      <c r="AK91" s="86">
        <v>20</v>
      </c>
      <c r="AL91" s="89" t="s">
        <v>571</v>
      </c>
      <c r="AM91" s="86" t="s">
        <v>576</v>
      </c>
      <c r="AN91" s="86" t="b">
        <v>0</v>
      </c>
      <c r="AO91" s="89" t="s">
        <v>566</v>
      </c>
      <c r="AP91" s="86" t="s">
        <v>590</v>
      </c>
      <c r="AQ91" s="86">
        <v>0</v>
      </c>
      <c r="AR91" s="86">
        <v>0</v>
      </c>
      <c r="AS91" s="86"/>
      <c r="AT91" s="86"/>
      <c r="AU91" s="86"/>
      <c r="AV91" s="86"/>
      <c r="AW91" s="86"/>
      <c r="AX91" s="86"/>
      <c r="AY91" s="86"/>
      <c r="AZ91" s="86"/>
      <c r="BA91">
        <v>3</v>
      </c>
      <c r="BB91" s="85" t="str">
        <f>REPLACE(INDEX(GroupVertices[Group],MATCH(Edges[[#This Row],[Vertex 1]],GroupVertices[Vertex],0)),1,1,"")</f>
        <v>1</v>
      </c>
      <c r="BC91" s="85" t="str">
        <f>REPLACE(INDEX(GroupVertices[Group],MATCH(Edges[[#This Row],[Vertex 2]],GroupVertices[Vertex],0)),1,1,"")</f>
        <v>1</v>
      </c>
      <c r="BD91" s="51">
        <v>0</v>
      </c>
      <c r="BE91" s="52">
        <v>0</v>
      </c>
      <c r="BF91" s="51">
        <v>0</v>
      </c>
      <c r="BG91" s="52">
        <v>0</v>
      </c>
      <c r="BH91" s="51">
        <v>0</v>
      </c>
      <c r="BI91" s="52">
        <v>0</v>
      </c>
      <c r="BJ91" s="51">
        <v>23</v>
      </c>
      <c r="BK91" s="52">
        <v>100</v>
      </c>
      <c r="BL91" s="51">
        <v>23</v>
      </c>
    </row>
    <row r="92" spans="1:64" ht="45">
      <c r="A92" s="84" t="s">
        <v>250</v>
      </c>
      <c r="B92" s="84" t="s">
        <v>246</v>
      </c>
      <c r="C92" s="53" t="s">
        <v>1740</v>
      </c>
      <c r="D92" s="54">
        <v>3</v>
      </c>
      <c r="E92" s="65" t="s">
        <v>132</v>
      </c>
      <c r="F92" s="55">
        <v>35</v>
      </c>
      <c r="G92" s="53"/>
      <c r="H92" s="57"/>
      <c r="I92" s="56"/>
      <c r="J92" s="56"/>
      <c r="K92" s="36" t="s">
        <v>65</v>
      </c>
      <c r="L92" s="83">
        <v>92</v>
      </c>
      <c r="M92" s="83"/>
      <c r="N92" s="63"/>
      <c r="O92" s="86" t="s">
        <v>269</v>
      </c>
      <c r="P92" s="88">
        <v>43556.10056712963</v>
      </c>
      <c r="Q92" s="86" t="s">
        <v>328</v>
      </c>
      <c r="R92" s="86"/>
      <c r="S92" s="86"/>
      <c r="T92" s="86" t="s">
        <v>379</v>
      </c>
      <c r="U92" s="86"/>
      <c r="V92" s="91" t="s">
        <v>433</v>
      </c>
      <c r="W92" s="88">
        <v>43556.10056712963</v>
      </c>
      <c r="X92" s="91" t="s">
        <v>500</v>
      </c>
      <c r="Y92" s="86"/>
      <c r="Z92" s="86"/>
      <c r="AA92" s="89" t="s">
        <v>567</v>
      </c>
      <c r="AB92" s="86"/>
      <c r="AC92" s="86" t="b">
        <v>0</v>
      </c>
      <c r="AD92" s="86">
        <v>0</v>
      </c>
      <c r="AE92" s="89" t="s">
        <v>571</v>
      </c>
      <c r="AF92" s="86" t="b">
        <v>0</v>
      </c>
      <c r="AG92" s="86" t="s">
        <v>574</v>
      </c>
      <c r="AH92" s="86"/>
      <c r="AI92" s="89" t="s">
        <v>571</v>
      </c>
      <c r="AJ92" s="86" t="b">
        <v>0</v>
      </c>
      <c r="AK92" s="86">
        <v>20</v>
      </c>
      <c r="AL92" s="89" t="s">
        <v>566</v>
      </c>
      <c r="AM92" s="86" t="s">
        <v>583</v>
      </c>
      <c r="AN92" s="86" t="b">
        <v>0</v>
      </c>
      <c r="AO92" s="89" t="s">
        <v>566</v>
      </c>
      <c r="AP92" s="86" t="s">
        <v>176</v>
      </c>
      <c r="AQ92" s="86">
        <v>0</v>
      </c>
      <c r="AR92" s="86">
        <v>0</v>
      </c>
      <c r="AS92" s="86"/>
      <c r="AT92" s="86"/>
      <c r="AU92" s="86"/>
      <c r="AV92" s="86"/>
      <c r="AW92" s="86"/>
      <c r="AX92" s="86"/>
      <c r="AY92" s="86"/>
      <c r="AZ92" s="86"/>
      <c r="BA92">
        <v>1</v>
      </c>
      <c r="BB92" s="85" t="str">
        <f>REPLACE(INDEX(GroupVertices[Group],MATCH(Edges[[#This Row],[Vertex 1]],GroupVertices[Vertex],0)),1,1,"")</f>
        <v>1</v>
      </c>
      <c r="BC92" s="85" t="str">
        <f>REPLACE(INDEX(GroupVertices[Group],MATCH(Edges[[#This Row],[Vertex 2]],GroupVertices[Vertex],0)),1,1,"")</f>
        <v>1</v>
      </c>
      <c r="BD92" s="51">
        <v>0</v>
      </c>
      <c r="BE92" s="52">
        <v>0</v>
      </c>
      <c r="BF92" s="51">
        <v>0</v>
      </c>
      <c r="BG92" s="52">
        <v>0</v>
      </c>
      <c r="BH92" s="51">
        <v>0</v>
      </c>
      <c r="BI92" s="52">
        <v>0</v>
      </c>
      <c r="BJ92" s="51">
        <v>25</v>
      </c>
      <c r="BK92" s="52">
        <v>100</v>
      </c>
      <c r="BL92" s="51">
        <v>25</v>
      </c>
    </row>
    <row r="93" spans="1:64" ht="45">
      <c r="A93" s="84" t="s">
        <v>251</v>
      </c>
      <c r="B93" s="84" t="s">
        <v>251</v>
      </c>
      <c r="C93" s="53" t="s">
        <v>1740</v>
      </c>
      <c r="D93" s="54">
        <v>3</v>
      </c>
      <c r="E93" s="65" t="s">
        <v>132</v>
      </c>
      <c r="F93" s="55">
        <v>35</v>
      </c>
      <c r="G93" s="53"/>
      <c r="H93" s="57"/>
      <c r="I93" s="56"/>
      <c r="J93" s="56"/>
      <c r="K93" s="36" t="s">
        <v>65</v>
      </c>
      <c r="L93" s="83">
        <v>93</v>
      </c>
      <c r="M93" s="83"/>
      <c r="N93" s="63"/>
      <c r="O93" s="86" t="s">
        <v>176</v>
      </c>
      <c r="P93" s="88">
        <v>43578.93206018519</v>
      </c>
      <c r="Q93" s="86" t="s">
        <v>329</v>
      </c>
      <c r="R93" s="86" t="s">
        <v>353</v>
      </c>
      <c r="S93" s="86" t="s">
        <v>369</v>
      </c>
      <c r="T93" s="86"/>
      <c r="U93" s="86"/>
      <c r="V93" s="91" t="s">
        <v>434</v>
      </c>
      <c r="W93" s="88">
        <v>43578.93206018519</v>
      </c>
      <c r="X93" s="91" t="s">
        <v>501</v>
      </c>
      <c r="Y93" s="86"/>
      <c r="Z93" s="86"/>
      <c r="AA93" s="89" t="s">
        <v>568</v>
      </c>
      <c r="AB93" s="86"/>
      <c r="AC93" s="86" t="b">
        <v>0</v>
      </c>
      <c r="AD93" s="86">
        <v>0</v>
      </c>
      <c r="AE93" s="89" t="s">
        <v>571</v>
      </c>
      <c r="AF93" s="86" t="b">
        <v>0</v>
      </c>
      <c r="AG93" s="86" t="s">
        <v>574</v>
      </c>
      <c r="AH93" s="86"/>
      <c r="AI93" s="89" t="s">
        <v>571</v>
      </c>
      <c r="AJ93" s="86" t="b">
        <v>0</v>
      </c>
      <c r="AK93" s="86">
        <v>0</v>
      </c>
      <c r="AL93" s="89" t="s">
        <v>571</v>
      </c>
      <c r="AM93" s="86" t="s">
        <v>588</v>
      </c>
      <c r="AN93" s="86" t="b">
        <v>1</v>
      </c>
      <c r="AO93" s="89" t="s">
        <v>568</v>
      </c>
      <c r="AP93" s="86" t="s">
        <v>176</v>
      </c>
      <c r="AQ93" s="86">
        <v>0</v>
      </c>
      <c r="AR93" s="86">
        <v>0</v>
      </c>
      <c r="AS93" s="86"/>
      <c r="AT93" s="86"/>
      <c r="AU93" s="86"/>
      <c r="AV93" s="86"/>
      <c r="AW93" s="86"/>
      <c r="AX93" s="86"/>
      <c r="AY93" s="86"/>
      <c r="AZ93" s="86"/>
      <c r="BA93">
        <v>1</v>
      </c>
      <c r="BB93" s="85" t="str">
        <f>REPLACE(INDEX(GroupVertices[Group],MATCH(Edges[[#This Row],[Vertex 1]],GroupVertices[Vertex],0)),1,1,"")</f>
        <v>10</v>
      </c>
      <c r="BC93" s="85" t="str">
        <f>REPLACE(INDEX(GroupVertices[Group],MATCH(Edges[[#This Row],[Vertex 2]],GroupVertices[Vertex],0)),1,1,"")</f>
        <v>10</v>
      </c>
      <c r="BD93" s="51">
        <v>0</v>
      </c>
      <c r="BE93" s="52">
        <v>0</v>
      </c>
      <c r="BF93" s="51">
        <v>0</v>
      </c>
      <c r="BG93" s="52">
        <v>0</v>
      </c>
      <c r="BH93" s="51">
        <v>0</v>
      </c>
      <c r="BI93" s="52">
        <v>0</v>
      </c>
      <c r="BJ93" s="51">
        <v>14</v>
      </c>
      <c r="BK93" s="52">
        <v>100</v>
      </c>
      <c r="BL93"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R3" r:id="rId1" display="https://andalucia.openfuture.org/blog/noticias-el-patio-cordoba/ok-located-mobile-world-congress-americas-2018/#main"/>
    <hyperlink ref="R4" r:id="rId2" display="https://andalucia.openfuture.org/blog/noticias-el-patio-cordoba/ok-located-mobile-world-congress-americas-2018/#main"/>
    <hyperlink ref="R5" r:id="rId3" display="https://andalucia.openfuture.org/blog/noticias-el-patio-cordoba/ok-located-mobile-world-congress-americas-2018/#main"/>
    <hyperlink ref="R6" r:id="rId4" display="https://andalucia.openfuture.org/blog/noticias-el-patio-cordoba/ok-located-mobile-world-congress-americas-2018/#main"/>
    <hyperlink ref="R7" r:id="rId5" display="http://www.red.es/redes/es/actualidad/magazin-en-red/mwcapital-conecta-ecosistemas-con-una-delegaci%C3%B3n-en-gsma-mobile-world"/>
    <hyperlink ref="R10" r:id="rId6" display="https://internetofthingsagenda.techtarget.com/blog/IoT-Agenda/IoT-use-cases-dominate-Mobile-World-Congress-Americas?utm_campaign=iotagenda&amp;utm_content=1549057548&amp;utm_medium=social&amp;utm_source=twitter"/>
    <hyperlink ref="R13" r:id="rId7" display="https://twitter.com/i/web/status/1096915353345519616"/>
    <hyperlink ref="R23" r:id="rId8" display="https://www.wipr.pr/cisco-systems-anuncia-inversion-de-130-millones-para-la-transformacion-digital-de-puerto-rico/"/>
    <hyperlink ref="R25" r:id="rId9" display="https://twitter.com/i/web/status/1100281833638514688"/>
    <hyperlink ref="R27" r:id="rId10" display="https://twitter.com/i/web/status/1099245664922423297"/>
    <hyperlink ref="R28" r:id="rId11" display="https://twitter.com/i/web/status/1100993398151020544"/>
    <hyperlink ref="R32" r:id="rId12" display="https://www.youtube.com/channel/UC-CnZSj1AkotjlkzwGnFvew"/>
    <hyperlink ref="R39" r:id="rId13" display="https://www.youtube.com/channel/UC-CnZSj1AkotjlkzwGnFvew"/>
    <hyperlink ref="R41" r:id="rId14" display="https://www.youtube.com/channel/UC-CnZSj1AkotjlkzwGnFvew"/>
    <hyperlink ref="R44" r:id="rId15" display="http://embedded-computing.com/news/kerlink-world-congress-americas/?utm_source=dlvr.it&amp;utm_medium=twitter"/>
    <hyperlink ref="R45" r:id="rId16" display="https://andalucia.openfuture.org/blog/noticias-el-patio-cordoba/ok-located-mobile-world-congress-americas-2018/#main"/>
    <hyperlink ref="R48" r:id="rId17" display="https://twitter.com/i/web/status/1037089332182573056"/>
    <hyperlink ref="R50" r:id="rId18" display="https://www.verizon.com/about/news/2018-mobile-world-congress-americas"/>
    <hyperlink ref="R52" r:id="rId19" display="https://www.youtube.com/watch?v=v2ga51NP1_A"/>
    <hyperlink ref="R54" r:id="rId20" display="https://www.mwcamericas.com/conference-programs/agenda/the-future-of-work-with-and-around-autonomous-systems/?platform=hootsuite"/>
    <hyperlink ref="R59" r:id="rId21" display="http://www.red.es/redes/es/actualidad/magazin-en-red/mwcapital-conecta-ecosistemas-con-una-delegaci%C3%B3n-en-gsma-mobile-world"/>
    <hyperlink ref="R61" r:id="rId22" display="http://catalonia.com/export/sites/catalonia/.content/documents/MWC-Americas18-DEF2.pdf?utm_source=twitterg&amp;utm_medium=xxss&amp;utm_campaign=xxss"/>
    <hyperlink ref="R67" r:id="rId23" display="https://www.nokia.com/en_int/about-nokia/news-events/events-calendar/mobile-world-congress-americas-2018?did=d000000000x3&amp;utm_campaign=turn_up&amp;utm_source=twitter&amp;utm_medium=organic&amp;utm_content=mwca-2018-posts"/>
    <hyperlink ref="R69" r:id="rId24" display="https://www.nokia.com/en_int/about-nokia/news-events/events-calendar/mobile-world-congress-americas-2018?did=d000000000x3&amp;utm_campaign=turn_up&amp;utm_source=twitter&amp;utm_medium=organic&amp;utm_content=mwca-2018-posts"/>
    <hyperlink ref="R71" r:id="rId25" display="https://www.nokia.com/en_int/about-nokia/news-events/events-calendar/mobile-world-congress-americas-2018?did=d000000000x3&amp;utm_campaign=turn_up&amp;utm_source=twitter&amp;utm_medium=organic&amp;utm_content=mwca-2018-posts"/>
    <hyperlink ref="R74" r:id="rId26" display="http://r.socialstudio.radian6.com/1e182d22-93d4-443b-ba83-dd6cd44341de"/>
    <hyperlink ref="R75" r:id="rId27" display="https://www.nokia.com/en_int/about-nokia/news-events/events-calendar/mobile-world-congress-americas-2018?did=d000000000x3&amp;utm_campaign=turn_up&amp;utm_source=twitter&amp;utm_medium=organic&amp;utm_content=mwca-2018-posts"/>
    <hyperlink ref="R76" r:id="rId28" display="https://www.nokia.com/en_int/about-nokia/news-events/events-calendar/mobile-world-congress-americas-2018?did=d000000000x3&amp;utm_campaign=turn_up&amp;utm_source=twitter&amp;utm_medium=organic&amp;utm_content=mwca-2018-posts"/>
    <hyperlink ref="R77" r:id="rId29" display="http://r.socialstudio.radian6.com/1e182d22-93d4-443b-ba83-dd6cd44341de"/>
    <hyperlink ref="R78" r:id="rId30" display="https://spectrumcollaborationchallenge.com/program-manager-paul-tilghman-to-speak-at-mobile-world-congress-americas-2018/"/>
    <hyperlink ref="R79" r:id="rId31" display="https://spectrum.ieee.org/tech-talk/telecom/wireless/darpas-spectrum-collaboration-challenge-subjects-ais-to-a-gauntlet-of-broadcasting-scenarios-and-they-succeed"/>
    <hyperlink ref="R82" r:id="rId32" display="https://www.nokia.com/en_int/about-nokia/news-events/events-calendar/mobile-world-congress-americas-2018?did=d000000000x3&amp;utm_campaign=turn_up&amp;utm_source=twitter&amp;utm_medium=organic&amp;utm_content=mwca"/>
    <hyperlink ref="R86" r:id="rId33" display="https://twitter.com/i/web/status/1109712345360670720"/>
    <hyperlink ref="R87" r:id="rId34" display="https://twitter.com/i/web/status/1109637313817120769"/>
    <hyperlink ref="R88" r:id="rId35" display="http://www.techrepublic.com/article/6-tips-for-integrating-ai-into-your-business/?ftag=COS-05-10aaa0g&amp;utm_campaign=trueAnthem:+Trending+Content&amp;utm_content=5ca0d73b3ed3f00001725197&amp;utm_medium=trueAnthem&amp;utm_source=twitter"/>
    <hyperlink ref="R89" r:id="rId36" display="https://www.nokia.com/en_int/about-nokia/news-events/events-calendar/mobile-world-congress-americas-2018?did=d000000000x3&amp;utm_campaign=turn_up&amp;utm_source=twitter&amp;utm_medium=organic&amp;utm_content=mwca"/>
    <hyperlink ref="R90" r:id="rId37" display="https://www.nokia.com/en_int/about-nokia/news-events/events-calendar/mobile-world-congress-americas-2018?did=d000000000x3&amp;utm_campaign=turn_up&amp;utm_source=twitter&amp;utm_medium=organic&amp;utm_content=mwca-2018-posts"/>
    <hyperlink ref="R91" r:id="rId38" display="https://www.nokia.com/en_int/about-nokia/news-events/events-calendar/mobile-world-congress-americas-2018?did=d000000000x3&amp;utm_campaign=turn_up&amp;utm_source=twitter&amp;utm_medium=organic&amp;utm_content=mwca-2018-posts"/>
    <hyperlink ref="U8" r:id="rId39" display="https://pbs.twimg.com/media/DnFoef4XoAEpJnT.jpg"/>
    <hyperlink ref="U9" r:id="rId40" display="https://pbs.twimg.com/media/DnFoef4XoAEpJnT.jpg"/>
    <hyperlink ref="U20" r:id="rId41" display="https://pbs.twimg.com/media/D0WNWvrWwAEFkED.jpg"/>
    <hyperlink ref="U32" r:id="rId42" display="https://pbs.twimg.com/media/D07IM09XQAAk8aq.jpg"/>
    <hyperlink ref="U39" r:id="rId43" display="https://pbs.twimg.com/media/D07IM09XQAAk8aq.jpg"/>
    <hyperlink ref="U41" r:id="rId44" display="https://pbs.twimg.com/media/D07IM09XQAAk8aq.jpg"/>
    <hyperlink ref="U50" r:id="rId45" display="https://pbs.twimg.com/tweet_video_thumb/Dmfu1IlWwAAdXws.jpg"/>
    <hyperlink ref="U54" r:id="rId46" display="https://pbs.twimg.com/media/Dm_hHi5WsAEwPzo.jpg"/>
    <hyperlink ref="U57" r:id="rId47" display="https://pbs.twimg.com/media/DmySe33XsAEN0SL.jpg"/>
    <hyperlink ref="U61" r:id="rId48" display="https://pbs.twimg.com/media/Dm9WEhWWwAAliHe.jpg"/>
    <hyperlink ref="U64" r:id="rId49" display="https://pbs.twimg.com/media/DnBdgzSVAAA34KP.jpg"/>
    <hyperlink ref="U67" r:id="rId50" display="https://pbs.twimg.com/media/Dm-vA4uWwAAUbtQ.jpg"/>
    <hyperlink ref="U69" r:id="rId51" display="https://pbs.twimg.com/media/Dm-vA4uWwAAUbtQ.jpg"/>
    <hyperlink ref="U71" r:id="rId52" display="https://pbs.twimg.com/ext_tw_video_thumb/1040253067072077824/pu/img/K_Tz_BAYzWoyZcOU.jpg"/>
    <hyperlink ref="U74" r:id="rId53" display="https://pbs.twimg.com/media/DnTgeYlWwAYrXn-.jpg"/>
    <hyperlink ref="U75" r:id="rId54" display="https://pbs.twimg.com/media/Dm_PTSnXoAAZ2Kx.jpg"/>
    <hyperlink ref="U76" r:id="rId55" display="https://pbs.twimg.com/media/Dm_Qv1vXgAEYp5t.jpg"/>
    <hyperlink ref="U78" r:id="rId56" display="https://pbs.twimg.com/media/Dm2YaV3W4AIM_s-.jpg"/>
    <hyperlink ref="U82" r:id="rId57" display="https://pbs.twimg.com/ext_tw_video_thumb/1037285339927326721/pu/img/zivyaQv9JTPonUrk.jpg"/>
    <hyperlink ref="U88" r:id="rId58" display="https://pbs.twimg.com/media/D2_u9SCX0AAfS2z.jpg"/>
    <hyperlink ref="U89" r:id="rId59" display="https://pbs.twimg.com/ext_tw_video_thumb/1037285339927326721/pu/img/zivyaQv9JTPonUrk.jpg"/>
    <hyperlink ref="U90" r:id="rId60" display="https://pbs.twimg.com/media/DmVO1gHUUAANQY1.jpg"/>
    <hyperlink ref="U91" r:id="rId61" display="https://pbs.twimg.com/media/DnFAuTiXgAAMjE2.jpg"/>
    <hyperlink ref="V3" r:id="rId62" display="http://pbs.twimg.com/profile_images/481079009560653824/LAJUx2Ya_normal.jpeg"/>
    <hyperlink ref="V4" r:id="rId63" display="http://pbs.twimg.com/profile_images/481079009560653824/LAJUx2Ya_normal.jpeg"/>
    <hyperlink ref="V5" r:id="rId64" display="http://pbs.twimg.com/profile_images/481079009560653824/LAJUx2Ya_normal.jpeg"/>
    <hyperlink ref="V6" r:id="rId65" display="http://pbs.twimg.com/profile_images/481079009560653824/LAJUx2Ya_normal.jpeg"/>
    <hyperlink ref="V7" r:id="rId66" display="http://pbs.twimg.com/profile_images/1079873159107629056/ujtd-7RL_normal.jpg"/>
    <hyperlink ref="V8" r:id="rId67" display="https://pbs.twimg.com/media/DnFoef4XoAEpJnT.jpg"/>
    <hyperlink ref="V9" r:id="rId68" display="https://pbs.twimg.com/media/DnFoef4XoAEpJnT.jpg"/>
    <hyperlink ref="V10" r:id="rId69" display="http://pbs.twimg.com/profile_images/676876225663492096/HgBolQ9p_normal.png"/>
    <hyperlink ref="V11" r:id="rId70" display="http://pbs.twimg.com/profile_images/1020281627275157505/NzLxTVJ5_normal.jpg"/>
    <hyperlink ref="V12" r:id="rId71" display="http://pbs.twimg.com/profile_images/565965058673360896/ZezKMnDJ_normal.jpeg"/>
    <hyperlink ref="V13" r:id="rId72" display="http://pbs.twimg.com/profile_images/1066129888816488451/upQ61_TN_normal.jpg"/>
    <hyperlink ref="V14" r:id="rId73" display="http://pbs.twimg.com/profile_images/1066129888816488451/upQ61_TN_normal.jpg"/>
    <hyperlink ref="V15" r:id="rId74" display="http://pbs.twimg.com/profile_images/768561409806393344/xVevR4iu_normal.jpg"/>
    <hyperlink ref="V16" r:id="rId75" display="http://pbs.twimg.com/profile_images/1038510309001048064/U_45fPnr_normal.jpg"/>
    <hyperlink ref="V17" r:id="rId76" display="http://abs.twimg.com/sticky/default_profile_images/default_profile_normal.png"/>
    <hyperlink ref="V18" r:id="rId77" display="http://abs.twimg.com/sticky/default_profile_images/default_profile_normal.png"/>
    <hyperlink ref="V19" r:id="rId78" display="http://pbs.twimg.com/profile_images/1065963217380245505/kaVax2-Y_normal.jpg"/>
    <hyperlink ref="V20" r:id="rId79" display="https://pbs.twimg.com/media/D0WNWvrWwAEFkED.jpg"/>
    <hyperlink ref="V21" r:id="rId80" display="http://pbs.twimg.com/profile_images/1000027315512881152/w3PZ2tHB_normal.jpg"/>
    <hyperlink ref="V22" r:id="rId81" display="http://pbs.twimg.com/profile_images/1000027315512881152/w3PZ2tHB_normal.jpg"/>
    <hyperlink ref="V23" r:id="rId82" display="http://pbs.twimg.com/profile_images/1050397062678736897/MdiQe9I3_normal.jpg"/>
    <hyperlink ref="V24" r:id="rId83" display="http://pbs.twimg.com/profile_images/715339507147649024/pIOBj42j_normal.jpg"/>
    <hyperlink ref="V25" r:id="rId84" display="http://pbs.twimg.com/profile_images/1106136186958082053/IL3SsoKm_normal.png"/>
    <hyperlink ref="V26" r:id="rId85" display="http://pbs.twimg.com/profile_images/1062342412499066880/0lUgCNwb_normal.jpg"/>
    <hyperlink ref="V27" r:id="rId86" display="http://abs.twimg.com/sticky/default_profile_images/default_profile_normal.png"/>
    <hyperlink ref="V28" r:id="rId87" display="http://abs.twimg.com/sticky/default_profile_images/default_profile_normal.png"/>
    <hyperlink ref="V29" r:id="rId88" display="http://pbs.twimg.com/profile_images/1076160600537993216/hk76yqUL_normal.jpg"/>
    <hyperlink ref="V30" r:id="rId89" display="http://pbs.twimg.com/profile_images/1076160600537993216/hk76yqUL_normal.jpg"/>
    <hyperlink ref="V31" r:id="rId90" display="http://pbs.twimg.com/profile_images/1076160600537993216/hk76yqUL_normal.jpg"/>
    <hyperlink ref="V32" r:id="rId91" display="https://pbs.twimg.com/media/D07IM09XQAAk8aq.jpg"/>
    <hyperlink ref="V33" r:id="rId92" display="http://pbs.twimg.com/profile_images/982032205127081985/bblamXpC_normal.jpg"/>
    <hyperlink ref="V34" r:id="rId93" display="http://pbs.twimg.com/profile_images/982032205127081985/bblamXpC_normal.jpg"/>
    <hyperlink ref="V35" r:id="rId94" display="http://pbs.twimg.com/profile_images/982032205127081985/bblamXpC_normal.jpg"/>
    <hyperlink ref="V36" r:id="rId95" display="http://pbs.twimg.com/profile_images/1024076051889238018/BIXF3nIw_normal.jpg"/>
    <hyperlink ref="V37" r:id="rId96" display="http://pbs.twimg.com/profile_images/1024076051889238018/BIXF3nIw_normal.jpg"/>
    <hyperlink ref="V38" r:id="rId97" display="http://pbs.twimg.com/profile_images/1024076051889238018/BIXF3nIw_normal.jpg"/>
    <hyperlink ref="V39" r:id="rId98" display="https://pbs.twimg.com/media/D07IM09XQAAk8aq.jpg"/>
    <hyperlink ref="V40" r:id="rId99" display="http://pbs.twimg.com/profile_images/1030440676066902016/3-SAfkgq_normal.jpg"/>
    <hyperlink ref="V41" r:id="rId100" display="https://pbs.twimg.com/media/D07IM09XQAAk8aq.jpg"/>
    <hyperlink ref="V42" r:id="rId101" display="http://pbs.twimg.com/profile_images/1030440676066902016/3-SAfkgq_normal.jpg"/>
    <hyperlink ref="V43" r:id="rId102" display="http://pbs.twimg.com/profile_images/1030440676066902016/3-SAfkgq_normal.jpg"/>
    <hyperlink ref="V44" r:id="rId103" display="http://pbs.twimg.com/profile_images/573543312763682816/JLsBi0BS_normal.jpeg"/>
    <hyperlink ref="V45" r:id="rId104" display="http://pbs.twimg.com/profile_images/481079009560653824/LAJUx2Ya_normal.jpeg"/>
    <hyperlink ref="V46" r:id="rId105" display="http://pbs.twimg.com/profile_images/593155500180639746/W3oBC4Nf_normal.png"/>
    <hyperlink ref="V47" r:id="rId106" display="http://pbs.twimg.com/profile_images/593155500180639746/W3oBC4Nf_normal.png"/>
    <hyperlink ref="V48" r:id="rId107" display="http://pbs.twimg.com/profile_images/460894066637430785/vlCM3coW_normal.jpeg"/>
    <hyperlink ref="V49" r:id="rId108" display="http://pbs.twimg.com/profile_images/593155500180639746/W3oBC4Nf_normal.png"/>
    <hyperlink ref="V50" r:id="rId109" display="https://pbs.twimg.com/tweet_video_thumb/Dmfu1IlWwAAdXws.jpg"/>
    <hyperlink ref="V51" r:id="rId110" display="http://pbs.twimg.com/profile_images/593155500180639746/W3oBC4Nf_normal.png"/>
    <hyperlink ref="V52" r:id="rId111" display="http://pbs.twimg.com/profile_images/1086025795888283649/SOtvMLFN_normal.jpg"/>
    <hyperlink ref="V53" r:id="rId112" display="http://pbs.twimg.com/profile_images/593155500180639746/W3oBC4Nf_normal.png"/>
    <hyperlink ref="V54" r:id="rId113" display="https://pbs.twimg.com/media/Dm_hHi5WsAEwPzo.jpg"/>
    <hyperlink ref="V55" r:id="rId114" display="http://pbs.twimg.com/profile_images/593155500180639746/W3oBC4Nf_normal.png"/>
    <hyperlink ref="V56" r:id="rId115" display="http://pbs.twimg.com/profile_images/593155500180639746/W3oBC4Nf_normal.png"/>
    <hyperlink ref="V57" r:id="rId116" display="https://pbs.twimg.com/media/DmySe33XsAEN0SL.jpg"/>
    <hyperlink ref="V58" r:id="rId117" display="http://pbs.twimg.com/profile_images/593155500180639746/W3oBC4Nf_normal.png"/>
    <hyperlink ref="V59" r:id="rId118" display="http://pbs.twimg.com/profile_images/1079873159107629056/ujtd-7RL_normal.jpg"/>
    <hyperlink ref="V60" r:id="rId119" display="http://pbs.twimg.com/profile_images/593155500180639746/W3oBC4Nf_normal.png"/>
    <hyperlink ref="V61" r:id="rId120" display="https://pbs.twimg.com/media/Dm9WEhWWwAAliHe.jpg"/>
    <hyperlink ref="V62" r:id="rId121" display="http://pbs.twimg.com/profile_images/593155500180639746/W3oBC4Nf_normal.png"/>
    <hyperlink ref="V63" r:id="rId122" display="http://pbs.twimg.com/profile_images/593155500180639746/W3oBC4Nf_normal.png"/>
    <hyperlink ref="V64" r:id="rId123" display="https://pbs.twimg.com/media/DnBdgzSVAAA34KP.jpg"/>
    <hyperlink ref="V65" r:id="rId124" display="http://pbs.twimg.com/profile_images/593155500180639746/W3oBC4Nf_normal.png"/>
    <hyperlink ref="V66" r:id="rId125" display="http://pbs.twimg.com/profile_images/593155500180639746/W3oBC4Nf_normal.png"/>
    <hyperlink ref="V67" r:id="rId126" display="https://pbs.twimg.com/media/Dm-vA4uWwAAUbtQ.jpg"/>
    <hyperlink ref="V68" r:id="rId127" display="http://pbs.twimg.com/profile_images/593155500180639746/W3oBC4Nf_normal.png"/>
    <hyperlink ref="V69" r:id="rId128" display="https://pbs.twimg.com/media/Dm-vA4uWwAAUbtQ.jpg"/>
    <hyperlink ref="V70" r:id="rId129" display="http://pbs.twimg.com/profile_images/593155500180639746/W3oBC4Nf_normal.png"/>
    <hyperlink ref="V71" r:id="rId130" display="https://pbs.twimg.com/ext_tw_video_thumb/1040253067072077824/pu/img/K_Tz_BAYzWoyZcOU.jpg"/>
    <hyperlink ref="V72" r:id="rId131" display="http://pbs.twimg.com/profile_images/593155500180639746/W3oBC4Nf_normal.png"/>
    <hyperlink ref="V73" r:id="rId132" display="http://pbs.twimg.com/profile_images/593155500180639746/W3oBC4Nf_normal.png"/>
    <hyperlink ref="V74" r:id="rId133" display="https://pbs.twimg.com/media/DnTgeYlWwAYrXn-.jpg"/>
    <hyperlink ref="V75" r:id="rId134" display="https://pbs.twimg.com/media/Dm_PTSnXoAAZ2Kx.jpg"/>
    <hyperlink ref="V76" r:id="rId135" display="https://pbs.twimg.com/media/Dm_Qv1vXgAEYp5t.jpg"/>
    <hyperlink ref="V77" r:id="rId136" display="http://pbs.twimg.com/profile_images/593155500180639746/W3oBC4Nf_normal.png"/>
    <hyperlink ref="V78" r:id="rId137" display="https://pbs.twimg.com/media/Dm2YaV3W4AIM_s-.jpg"/>
    <hyperlink ref="V79" r:id="rId138" display="http://pbs.twimg.com/profile_images/1011252505064493056/8P-2AhX__normal.jpg"/>
    <hyperlink ref="V80" r:id="rId139" display="http://pbs.twimg.com/profile_images/593155500180639746/W3oBC4Nf_normal.png"/>
    <hyperlink ref="V81" r:id="rId140" display="http://pbs.twimg.com/profile_images/593155500180639746/W3oBC4Nf_normal.png"/>
    <hyperlink ref="V82" r:id="rId141" display="https://pbs.twimg.com/ext_tw_video_thumb/1037285339927326721/pu/img/zivyaQv9JTPonUrk.jpg"/>
    <hyperlink ref="V83" r:id="rId142" display="http://pbs.twimg.com/profile_images/593155500180639746/W3oBC4Nf_normal.png"/>
    <hyperlink ref="V84" r:id="rId143" display="http://pbs.twimg.com/profile_images/593155500180639746/W3oBC4Nf_normal.png"/>
    <hyperlink ref="V85" r:id="rId144" display="http://pbs.twimg.com/profile_images/593155500180639746/W3oBC4Nf_normal.png"/>
    <hyperlink ref="V86" r:id="rId145" display="http://pbs.twimg.com/profile_images/522984348/Scoundrel_09-2_normal.jpg"/>
    <hyperlink ref="V87" r:id="rId146" display="http://pbs.twimg.com/profile_images/842067018358624256/eHpTR1g8_normal.jpg"/>
    <hyperlink ref="V88" r:id="rId147" display="https://pbs.twimg.com/media/D2_u9SCX0AAfS2z.jpg"/>
    <hyperlink ref="V89" r:id="rId148" display="https://pbs.twimg.com/ext_tw_video_thumb/1037285339927326721/pu/img/zivyaQv9JTPonUrk.jpg"/>
    <hyperlink ref="V90" r:id="rId149" display="https://pbs.twimg.com/media/DmVO1gHUUAANQY1.jpg"/>
    <hyperlink ref="V91" r:id="rId150" display="https://pbs.twimg.com/media/DnFAuTiXgAAMjE2.jpg"/>
    <hyperlink ref="V92" r:id="rId151" display="http://pbs.twimg.com/profile_images/1115709371340738570/v8KdPUJC_normal.jpg"/>
    <hyperlink ref="V93" r:id="rId152" display="http://pbs.twimg.com/profile_images/3384826748/794c98b6b045fca3693aa02a03bcaa5e_normal.jpeg"/>
    <hyperlink ref="X3" r:id="rId153" display="https://twitter.com/#!/openfuture_and/status/1036578316256468993"/>
    <hyperlink ref="X4" r:id="rId154" display="https://twitter.com/#!/openfuture_and/status/1036578316256468993"/>
    <hyperlink ref="X5" r:id="rId155" display="https://twitter.com/#!/openfuture_and/status/1036578316256468993"/>
    <hyperlink ref="X6" r:id="rId156" display="https://twitter.com/#!/openfuture_and/status/1036578316256468993"/>
    <hyperlink ref="X7" r:id="rId157" display="https://twitter.com/#!/espanaglobal/status/1039449747499757569"/>
    <hyperlink ref="X8" r:id="rId158" display="https://twitter.com/#!/wipro/status/1040727914315173894"/>
    <hyperlink ref="X9" r:id="rId159" display="https://twitter.com/#!/wipro/status/1040727914315173894"/>
    <hyperlink ref="X10" r:id="rId160" display="https://twitter.com/#!/iotagenda/status/1092501543843176449"/>
    <hyperlink ref="X11" r:id="rId161" display="https://twitter.com/#!/yourtechcompany/status/1092501707991515139"/>
    <hyperlink ref="X12" r:id="rId162" display="https://twitter.com/#!/bobby_gratz/status/1096942444778790914"/>
    <hyperlink ref="X13" r:id="rId163" display="https://twitter.com/#!/zoginstor/status/1096915353345519616"/>
    <hyperlink ref="X14" r:id="rId164" display="https://twitter.com/#!/zoginstor/status/1096937979333959680"/>
    <hyperlink ref="X15" r:id="rId165" display="https://twitter.com/#!/wohlforddr/status/1097143989793366017"/>
    <hyperlink ref="X16" r:id="rId166" display="https://twitter.com/#!/andrestrauss1/status/1100327241471479808"/>
    <hyperlink ref="X17" r:id="rId167" display="https://twitter.com/#!/juanram79897900/status/1100462105277419521"/>
    <hyperlink ref="X18" r:id="rId168" display="https://twitter.com/#!/juanram79897900/status/1100462105277419521"/>
    <hyperlink ref="X19" r:id="rId169" display="https://twitter.com/#!/mrluisramos/status/1100511312331845635"/>
    <hyperlink ref="X20" r:id="rId170" display="https://twitter.com/#!/netpronline/status/1100441113016631296"/>
    <hyperlink ref="X21" r:id="rId171" display="https://twitter.com/#!/codecom3/status/1100524840572932097"/>
    <hyperlink ref="X22" r:id="rId172" display="https://twitter.com/#!/codecom3/status/1100524840572932097"/>
    <hyperlink ref="X23" r:id="rId173" display="https://twitter.com/#!/notiseis360pr/status/1100501039755730944"/>
    <hyperlink ref="X24" r:id="rId174" display="https://twitter.com/#!/ortizjohanna75/status/1100553131379826688"/>
    <hyperlink ref="X25" r:id="rId175" display="https://twitter.com/#!/iot_nxt/status/1100281833638514688"/>
    <hyperlink ref="X26" r:id="rId176" display="https://twitter.com/#!/dwv13/status/1100793694511394821"/>
    <hyperlink ref="X27" r:id="rId177" display="https://twitter.com/#!/treda10/status/1099245664922423297"/>
    <hyperlink ref="X28" r:id="rId178" display="https://twitter.com/#!/treda10/status/1100993398151020544"/>
    <hyperlink ref="X29" r:id="rId179" display="https://twitter.com/#!/deepstratwealth/status/1103039973492703232"/>
    <hyperlink ref="X30" r:id="rId180" display="https://twitter.com/#!/deepstratwealth/status/1103039973492703232"/>
    <hyperlink ref="X31" r:id="rId181" display="https://twitter.com/#!/deepstratwealth/status/1103039973492703232"/>
    <hyperlink ref="X32" r:id="rId182" display="https://twitter.com/#!/yorklink/status/1103039423107735553"/>
    <hyperlink ref="X33" r:id="rId183" display="https://twitter.com/#!/yspaceyu/status/1103046342685982728"/>
    <hyperlink ref="X34" r:id="rId184" display="https://twitter.com/#!/yspaceyu/status/1103046342685982728"/>
    <hyperlink ref="X35" r:id="rId185" display="https://twitter.com/#!/yspaceyu/status/1103046342685982728"/>
    <hyperlink ref="X36" r:id="rId186" display="https://twitter.com/#!/eekfarms/status/1103063370725437440"/>
    <hyperlink ref="X37" r:id="rId187" display="https://twitter.com/#!/eekfarms/status/1103063370725437440"/>
    <hyperlink ref="X38" r:id="rId188" display="https://twitter.com/#!/eekfarms/status/1103063370725437440"/>
    <hyperlink ref="X39" r:id="rId189" display="https://twitter.com/#!/yorklink/status/1103039423107735553"/>
    <hyperlink ref="X40" r:id="rId190" display="https://twitter.com/#!/thetinastream/status/1103301923028041728"/>
    <hyperlink ref="X41" r:id="rId191" display="https://twitter.com/#!/yorklink/status/1103039423107735553"/>
    <hyperlink ref="X42" r:id="rId192" display="https://twitter.com/#!/thetinastream/status/1103301923028041728"/>
    <hyperlink ref="X43" r:id="rId193" display="https://twitter.com/#!/thetinastream/status/1103301923028041728"/>
    <hyperlink ref="X44" r:id="rId194" display="https://twitter.com/#!/marcusbwebster/status/1103338096370757632"/>
    <hyperlink ref="X45" r:id="rId195" display="https://twitter.com/#!/openfuture_and/status/1036578316256468993"/>
    <hyperlink ref="X46" r:id="rId196" display="https://twitter.com/#!/americasdc/status/1106536161072295936"/>
    <hyperlink ref="X47" r:id="rId197" display="https://twitter.com/#!/americasdc/status/1106536161072295936"/>
    <hyperlink ref="X48" r:id="rId198" display="https://twitter.com/#!/rcrwirelessnews/status/1037089332182573056"/>
    <hyperlink ref="X49" r:id="rId199" display="https://twitter.com/#!/americasdc/status/1106536195574648834"/>
    <hyperlink ref="X50" r:id="rId200" display="https://twitter.com/#!/verizonnews/status/1038062666588336128"/>
    <hyperlink ref="X51" r:id="rId201" display="https://twitter.com/#!/americasdc/status/1106536911001346048"/>
    <hyperlink ref="X52" r:id="rId202" display="https://twitter.com/#!/ladotofficial/status/1040293405916487681"/>
    <hyperlink ref="X53" r:id="rId203" display="https://twitter.com/#!/americasdc/status/1106538458661773325"/>
    <hyperlink ref="X54" r:id="rId204" display="https://twitter.com/#!/kespry/status/1040297560471207937"/>
    <hyperlink ref="X55" r:id="rId205" display="https://twitter.com/#!/americasdc/status/1106539035248463872"/>
    <hyperlink ref="X56" r:id="rId206" display="https://twitter.com/#!/americasdc/status/1106539035248463872"/>
    <hyperlink ref="X57" r:id="rId207" display="https://twitter.com/#!/matsgranryd/status/1039366732127854592"/>
    <hyperlink ref="X58" r:id="rId208" display="https://twitter.com/#!/americasdc/status/1106539072170979328"/>
    <hyperlink ref="X59" r:id="rId209" display="https://twitter.com/#!/espanaglobal/status/1039449747499757569"/>
    <hyperlink ref="X60" r:id="rId210" display="https://twitter.com/#!/americasdc/status/1106539125648302080"/>
    <hyperlink ref="X61" r:id="rId211" display="https://twitter.com/#!/catalonia_ti/status/1040144726312267777"/>
    <hyperlink ref="X62" r:id="rId212" display="https://twitter.com/#!/americasdc/status/1106539189380763649"/>
    <hyperlink ref="X63" r:id="rId213" display="https://twitter.com/#!/americasdc/status/1106539189380763649"/>
    <hyperlink ref="X64" r:id="rId214" display="https://twitter.com/#!/nevilleray/status/1040434413392162817"/>
    <hyperlink ref="X65" r:id="rId215" display="https://twitter.com/#!/americasdc/status/1106539444600033281"/>
    <hyperlink ref="X66" r:id="rId216" display="https://twitter.com/#!/americasdc/status/1106540694527721480"/>
    <hyperlink ref="X67" r:id="rId217" display="https://twitter.com/#!/nokianetworks/status/1040242471513595904"/>
    <hyperlink ref="X68" r:id="rId218" display="https://twitter.com/#!/americasdc/status/1106541226961092609"/>
    <hyperlink ref="X69" r:id="rId219" display="https://twitter.com/#!/nokianetworks/status/1040242471513595904"/>
    <hyperlink ref="X70" r:id="rId220" display="https://twitter.com/#!/americasdc/status/1106541226961092609"/>
    <hyperlink ref="X71" r:id="rId221" display="https://twitter.com/#!/nokianetworks/status/1040253899335184384"/>
    <hyperlink ref="X72" r:id="rId222" display="https://twitter.com/#!/americasdc/status/1106541226961092609"/>
    <hyperlink ref="X73" r:id="rId223" display="https://twitter.com/#!/americasdc/status/1106541247085334528"/>
    <hyperlink ref="X74" r:id="rId224" display="https://twitter.com/#!/gsma/status/1041704240765394944"/>
    <hyperlink ref="X75" r:id="rId225" display="https://twitter.com/#!/nokia/status/1040277970949160960"/>
    <hyperlink ref="X76" r:id="rId226" display="https://twitter.com/#!/nokia/status/1040279561127292933"/>
    <hyperlink ref="X77" r:id="rId227" display="https://twitter.com/#!/americasdc/status/1106542571109658630"/>
    <hyperlink ref="X78" r:id="rId228" display="https://twitter.com/#!/darpa/status/1039654669419798528"/>
    <hyperlink ref="X79" r:id="rId229" display="https://twitter.com/#!/darpa/status/1075108883088228352"/>
    <hyperlink ref="X80" r:id="rId230" display="https://twitter.com/#!/americasdc/status/1106537420491771904"/>
    <hyperlink ref="X81" r:id="rId231" display="https://twitter.com/#!/americasdc/status/1106543632415363072"/>
    <hyperlink ref="X82" r:id="rId232" display="https://twitter.com/#!/americasdc/status/1106536401611431938"/>
    <hyperlink ref="X83" r:id="rId233" display="https://twitter.com/#!/americasdc/status/1106536444347195393"/>
    <hyperlink ref="X84" r:id="rId234" display="https://twitter.com/#!/americasdc/status/1106541327074893824"/>
    <hyperlink ref="X85" r:id="rId235" display="https://twitter.com/#!/americasdc/status/1106541363015884800"/>
    <hyperlink ref="X86" r:id="rId236" display="https://twitter.com/#!/scoundrel666/status/1109712345360670720"/>
    <hyperlink ref="X87" r:id="rId237" display="https://twitter.com/#!/techrepublic/status/1109637313817120769"/>
    <hyperlink ref="X88" r:id="rId238" display="https://twitter.com/#!/techrepublic/status/1112370370613596160"/>
    <hyperlink ref="X89" r:id="rId239" display="https://twitter.com/#!/nokia/status/1037286709505998849"/>
    <hyperlink ref="X90" r:id="rId240" display="https://twitter.com/#!/nokia/status/1037321972332539905"/>
    <hyperlink ref="X91" r:id="rId241" display="https://twitter.com/#!/nokia/status/1040684155271438337"/>
    <hyperlink ref="X92" r:id="rId242" display="https://twitter.com/#!/urwosc/status/1112541293446684673"/>
    <hyperlink ref="X93" r:id="rId243" display="https://twitter.com/#!/rss_feed_reader/status/1120815149814886407"/>
    <hyperlink ref="AZ8" r:id="rId244" display="https://api.twitter.com/1.1/geo/id/3b77caf94bfc81fe.json"/>
    <hyperlink ref="AZ9" r:id="rId245" display="https://api.twitter.com/1.1/geo/id/3b77caf94bfc81fe.json"/>
  </hyperlinks>
  <printOptions/>
  <pageMargins left="0.7" right="0.7" top="0.75" bottom="0.75" header="0.3" footer="0.3"/>
  <pageSetup horizontalDpi="600" verticalDpi="600" orientation="portrait" r:id="rId249"/>
  <legacyDrawing r:id="rId247"/>
  <tableParts>
    <tablePart r:id="rId2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1486</v>
      </c>
      <c r="B1" s="13" t="s">
        <v>1660</v>
      </c>
      <c r="C1" s="13" t="s">
        <v>1661</v>
      </c>
      <c r="D1" s="13" t="s">
        <v>144</v>
      </c>
      <c r="E1" s="13" t="s">
        <v>1663</v>
      </c>
      <c r="F1" s="13" t="s">
        <v>1664</v>
      </c>
      <c r="G1" s="13" t="s">
        <v>1665</v>
      </c>
    </row>
    <row r="2" spans="1:7" ht="15">
      <c r="A2" s="85" t="s">
        <v>1175</v>
      </c>
      <c r="B2" s="85">
        <v>57</v>
      </c>
      <c r="C2" s="132">
        <v>0.035076923076923075</v>
      </c>
      <c r="D2" s="85" t="s">
        <v>1662</v>
      </c>
      <c r="E2" s="85"/>
      <c r="F2" s="85"/>
      <c r="G2" s="85"/>
    </row>
    <row r="3" spans="1:7" ht="15">
      <c r="A3" s="85" t="s">
        <v>1176</v>
      </c>
      <c r="B3" s="85">
        <v>3</v>
      </c>
      <c r="C3" s="132">
        <v>0.0018461538461538463</v>
      </c>
      <c r="D3" s="85" t="s">
        <v>1662</v>
      </c>
      <c r="E3" s="85"/>
      <c r="F3" s="85"/>
      <c r="G3" s="85"/>
    </row>
    <row r="4" spans="1:7" ht="15">
      <c r="A4" s="85" t="s">
        <v>1177</v>
      </c>
      <c r="B4" s="85">
        <v>0</v>
      </c>
      <c r="C4" s="132">
        <v>0</v>
      </c>
      <c r="D4" s="85" t="s">
        <v>1662</v>
      </c>
      <c r="E4" s="85"/>
      <c r="F4" s="85"/>
      <c r="G4" s="85"/>
    </row>
    <row r="5" spans="1:7" ht="15">
      <c r="A5" s="85" t="s">
        <v>1178</v>
      </c>
      <c r="B5" s="85">
        <v>1565</v>
      </c>
      <c r="C5" s="132">
        <v>0.963076923076923</v>
      </c>
      <c r="D5" s="85" t="s">
        <v>1662</v>
      </c>
      <c r="E5" s="85"/>
      <c r="F5" s="85"/>
      <c r="G5" s="85"/>
    </row>
    <row r="6" spans="1:7" ht="15">
      <c r="A6" s="85" t="s">
        <v>1179</v>
      </c>
      <c r="B6" s="85">
        <v>1625</v>
      </c>
      <c r="C6" s="132">
        <v>1</v>
      </c>
      <c r="D6" s="85" t="s">
        <v>1662</v>
      </c>
      <c r="E6" s="85"/>
      <c r="F6" s="85"/>
      <c r="G6" s="85"/>
    </row>
    <row r="7" spans="1:7" ht="15">
      <c r="A7" s="92" t="s">
        <v>1180</v>
      </c>
      <c r="B7" s="92">
        <v>44</v>
      </c>
      <c r="C7" s="133">
        <v>0.007756152078614011</v>
      </c>
      <c r="D7" s="92" t="s">
        <v>1662</v>
      </c>
      <c r="E7" s="92" t="b">
        <v>0</v>
      </c>
      <c r="F7" s="92" t="b">
        <v>0</v>
      </c>
      <c r="G7" s="92" t="b">
        <v>0</v>
      </c>
    </row>
    <row r="8" spans="1:7" ht="15">
      <c r="A8" s="92" t="s">
        <v>1181</v>
      </c>
      <c r="B8" s="92">
        <v>42</v>
      </c>
      <c r="C8" s="133">
        <v>0.008646930242476659</v>
      </c>
      <c r="D8" s="92" t="s">
        <v>1662</v>
      </c>
      <c r="E8" s="92" t="b">
        <v>0</v>
      </c>
      <c r="F8" s="92" t="b">
        <v>0</v>
      </c>
      <c r="G8" s="92" t="b">
        <v>0</v>
      </c>
    </row>
    <row r="9" spans="1:7" ht="15">
      <c r="A9" s="92" t="s">
        <v>1182</v>
      </c>
      <c r="B9" s="92">
        <v>37</v>
      </c>
      <c r="C9" s="133">
        <v>0.009209752808351122</v>
      </c>
      <c r="D9" s="92" t="s">
        <v>1662</v>
      </c>
      <c r="E9" s="92" t="b">
        <v>0</v>
      </c>
      <c r="F9" s="92" t="b">
        <v>0</v>
      </c>
      <c r="G9" s="92" t="b">
        <v>0</v>
      </c>
    </row>
    <row r="10" spans="1:7" ht="15">
      <c r="A10" s="92" t="s">
        <v>1183</v>
      </c>
      <c r="B10" s="92">
        <v>30</v>
      </c>
      <c r="C10" s="133">
        <v>0.010104832470497028</v>
      </c>
      <c r="D10" s="92" t="s">
        <v>1662</v>
      </c>
      <c r="E10" s="92" t="b">
        <v>0</v>
      </c>
      <c r="F10" s="92" t="b">
        <v>0</v>
      </c>
      <c r="G10" s="92" t="b">
        <v>0</v>
      </c>
    </row>
    <row r="11" spans="1:7" ht="15">
      <c r="A11" s="92" t="s">
        <v>1184</v>
      </c>
      <c r="B11" s="92">
        <v>24</v>
      </c>
      <c r="C11" s="133">
        <v>0.01032888558276186</v>
      </c>
      <c r="D11" s="92" t="s">
        <v>1662</v>
      </c>
      <c r="E11" s="92" t="b">
        <v>0</v>
      </c>
      <c r="F11" s="92" t="b">
        <v>0</v>
      </c>
      <c r="G11" s="92" t="b">
        <v>0</v>
      </c>
    </row>
    <row r="12" spans="1:7" ht="15">
      <c r="A12" s="92" t="s">
        <v>1186</v>
      </c>
      <c r="B12" s="92">
        <v>9</v>
      </c>
      <c r="C12" s="133">
        <v>0.008018207858474851</v>
      </c>
      <c r="D12" s="92" t="s">
        <v>1662</v>
      </c>
      <c r="E12" s="92" t="b">
        <v>0</v>
      </c>
      <c r="F12" s="92" t="b">
        <v>0</v>
      </c>
      <c r="G12" s="92" t="b">
        <v>0</v>
      </c>
    </row>
    <row r="13" spans="1:7" ht="15">
      <c r="A13" s="92" t="s">
        <v>1188</v>
      </c>
      <c r="B13" s="92">
        <v>8</v>
      </c>
      <c r="C13" s="133">
        <v>0.0071272958741998675</v>
      </c>
      <c r="D13" s="92" t="s">
        <v>1662</v>
      </c>
      <c r="E13" s="92" t="b">
        <v>0</v>
      </c>
      <c r="F13" s="92" t="b">
        <v>0</v>
      </c>
      <c r="G13" s="92" t="b">
        <v>0</v>
      </c>
    </row>
    <row r="14" spans="1:7" ht="15">
      <c r="A14" s="92" t="s">
        <v>1187</v>
      </c>
      <c r="B14" s="92">
        <v>8</v>
      </c>
      <c r="C14" s="133">
        <v>0.007575110136575827</v>
      </c>
      <c r="D14" s="92" t="s">
        <v>1662</v>
      </c>
      <c r="E14" s="92" t="b">
        <v>0</v>
      </c>
      <c r="F14" s="92" t="b">
        <v>0</v>
      </c>
      <c r="G14" s="92" t="b">
        <v>0</v>
      </c>
    </row>
    <row r="15" spans="1:7" ht="15">
      <c r="A15" s="92" t="s">
        <v>245</v>
      </c>
      <c r="B15" s="92">
        <v>8</v>
      </c>
      <c r="C15" s="133">
        <v>0.007575110136575827</v>
      </c>
      <c r="D15" s="92" t="s">
        <v>1662</v>
      </c>
      <c r="E15" s="92" t="b">
        <v>0</v>
      </c>
      <c r="F15" s="92" t="b">
        <v>0</v>
      </c>
      <c r="G15" s="92" t="b">
        <v>0</v>
      </c>
    </row>
    <row r="16" spans="1:7" ht="15">
      <c r="A16" s="92" t="s">
        <v>387</v>
      </c>
      <c r="B16" s="92">
        <v>7</v>
      </c>
      <c r="C16" s="133">
        <v>0.007615572961924377</v>
      </c>
      <c r="D16" s="92" t="s">
        <v>1662</v>
      </c>
      <c r="E16" s="92" t="b">
        <v>0</v>
      </c>
      <c r="F16" s="92" t="b">
        <v>0</v>
      </c>
      <c r="G16" s="92" t="b">
        <v>0</v>
      </c>
    </row>
    <row r="17" spans="1:7" ht="15">
      <c r="A17" s="92" t="s">
        <v>1196</v>
      </c>
      <c r="B17" s="92">
        <v>7</v>
      </c>
      <c r="C17" s="133">
        <v>0.0066282213695038495</v>
      </c>
      <c r="D17" s="92" t="s">
        <v>1662</v>
      </c>
      <c r="E17" s="92" t="b">
        <v>0</v>
      </c>
      <c r="F17" s="92" t="b">
        <v>0</v>
      </c>
      <c r="G17" s="92" t="b">
        <v>0</v>
      </c>
    </row>
    <row r="18" spans="1:7" ht="15">
      <c r="A18" s="92" t="s">
        <v>1487</v>
      </c>
      <c r="B18" s="92">
        <v>7</v>
      </c>
      <c r="C18" s="133">
        <v>0.0066282213695038495</v>
      </c>
      <c r="D18" s="92" t="s">
        <v>1662</v>
      </c>
      <c r="E18" s="92" t="b">
        <v>0</v>
      </c>
      <c r="F18" s="92" t="b">
        <v>0</v>
      </c>
      <c r="G18" s="92" t="b">
        <v>0</v>
      </c>
    </row>
    <row r="19" spans="1:7" ht="15">
      <c r="A19" s="92" t="s">
        <v>1194</v>
      </c>
      <c r="B19" s="92">
        <v>7</v>
      </c>
      <c r="C19" s="133">
        <v>0.0066282213695038495</v>
      </c>
      <c r="D19" s="92" t="s">
        <v>1662</v>
      </c>
      <c r="E19" s="92" t="b">
        <v>0</v>
      </c>
      <c r="F19" s="92" t="b">
        <v>0</v>
      </c>
      <c r="G19" s="92" t="b">
        <v>0</v>
      </c>
    </row>
    <row r="20" spans="1:7" ht="15">
      <c r="A20" s="92" t="s">
        <v>1189</v>
      </c>
      <c r="B20" s="92">
        <v>6</v>
      </c>
      <c r="C20" s="133">
        <v>0.006069055322300287</v>
      </c>
      <c r="D20" s="92" t="s">
        <v>1662</v>
      </c>
      <c r="E20" s="92" t="b">
        <v>0</v>
      </c>
      <c r="F20" s="92" t="b">
        <v>0</v>
      </c>
      <c r="G20" s="92" t="b">
        <v>0</v>
      </c>
    </row>
    <row r="21" spans="1:7" ht="15">
      <c r="A21" s="92" t="s">
        <v>1488</v>
      </c>
      <c r="B21" s="92">
        <v>6</v>
      </c>
      <c r="C21" s="133">
        <v>0.006069055322300287</v>
      </c>
      <c r="D21" s="92" t="s">
        <v>1662</v>
      </c>
      <c r="E21" s="92" t="b">
        <v>0</v>
      </c>
      <c r="F21" s="92" t="b">
        <v>0</v>
      </c>
      <c r="G21" s="92" t="b">
        <v>0</v>
      </c>
    </row>
    <row r="22" spans="1:7" ht="15">
      <c r="A22" s="92" t="s">
        <v>1149</v>
      </c>
      <c r="B22" s="92">
        <v>6</v>
      </c>
      <c r="C22" s="133">
        <v>0.006069055322300287</v>
      </c>
      <c r="D22" s="92" t="s">
        <v>1662</v>
      </c>
      <c r="E22" s="92" t="b">
        <v>0</v>
      </c>
      <c r="F22" s="92" t="b">
        <v>0</v>
      </c>
      <c r="G22" s="92" t="b">
        <v>0</v>
      </c>
    </row>
    <row r="23" spans="1:7" ht="15">
      <c r="A23" s="92" t="s">
        <v>1489</v>
      </c>
      <c r="B23" s="92">
        <v>6</v>
      </c>
      <c r="C23" s="133">
        <v>0.006069055322300287</v>
      </c>
      <c r="D23" s="92" t="s">
        <v>1662</v>
      </c>
      <c r="E23" s="92" t="b">
        <v>0</v>
      </c>
      <c r="F23" s="92" t="b">
        <v>0</v>
      </c>
      <c r="G23" s="92" t="b">
        <v>0</v>
      </c>
    </row>
    <row r="24" spans="1:7" ht="15">
      <c r="A24" s="92" t="s">
        <v>1490</v>
      </c>
      <c r="B24" s="92">
        <v>6</v>
      </c>
      <c r="C24" s="133">
        <v>0.006069055322300287</v>
      </c>
      <c r="D24" s="92" t="s">
        <v>1662</v>
      </c>
      <c r="E24" s="92" t="b">
        <v>0</v>
      </c>
      <c r="F24" s="92" t="b">
        <v>0</v>
      </c>
      <c r="G24" s="92" t="b">
        <v>0</v>
      </c>
    </row>
    <row r="25" spans="1:7" ht="15">
      <c r="A25" s="92" t="s">
        <v>1227</v>
      </c>
      <c r="B25" s="92">
        <v>6</v>
      </c>
      <c r="C25" s="133">
        <v>0.006069055322300287</v>
      </c>
      <c r="D25" s="92" t="s">
        <v>1662</v>
      </c>
      <c r="E25" s="92" t="b">
        <v>0</v>
      </c>
      <c r="F25" s="92" t="b">
        <v>0</v>
      </c>
      <c r="G25" s="92" t="b">
        <v>0</v>
      </c>
    </row>
    <row r="26" spans="1:7" ht="15">
      <c r="A26" s="92" t="s">
        <v>1191</v>
      </c>
      <c r="B26" s="92">
        <v>6</v>
      </c>
      <c r="C26" s="133">
        <v>0.0065276339673637504</v>
      </c>
      <c r="D26" s="92" t="s">
        <v>1662</v>
      </c>
      <c r="E26" s="92" t="b">
        <v>0</v>
      </c>
      <c r="F26" s="92" t="b">
        <v>0</v>
      </c>
      <c r="G26" s="92" t="b">
        <v>0</v>
      </c>
    </row>
    <row r="27" spans="1:7" ht="15">
      <c r="A27" s="92" t="s">
        <v>246</v>
      </c>
      <c r="B27" s="92">
        <v>5</v>
      </c>
      <c r="C27" s="133">
        <v>0.0054396949728031255</v>
      </c>
      <c r="D27" s="92" t="s">
        <v>1662</v>
      </c>
      <c r="E27" s="92" t="b">
        <v>0</v>
      </c>
      <c r="F27" s="92" t="b">
        <v>0</v>
      </c>
      <c r="G27" s="92" t="b">
        <v>0</v>
      </c>
    </row>
    <row r="28" spans="1:7" ht="15">
      <c r="A28" s="92" t="s">
        <v>1207</v>
      </c>
      <c r="B28" s="92">
        <v>5</v>
      </c>
      <c r="C28" s="133">
        <v>0.0054396949728031255</v>
      </c>
      <c r="D28" s="92" t="s">
        <v>1662</v>
      </c>
      <c r="E28" s="92" t="b">
        <v>0</v>
      </c>
      <c r="F28" s="92" t="b">
        <v>0</v>
      </c>
      <c r="G28" s="92" t="b">
        <v>0</v>
      </c>
    </row>
    <row r="29" spans="1:7" ht="15">
      <c r="A29" s="92" t="s">
        <v>1238</v>
      </c>
      <c r="B29" s="92">
        <v>5</v>
      </c>
      <c r="C29" s="133">
        <v>0.0054396949728031255</v>
      </c>
      <c r="D29" s="92" t="s">
        <v>1662</v>
      </c>
      <c r="E29" s="92" t="b">
        <v>0</v>
      </c>
      <c r="F29" s="92" t="b">
        <v>0</v>
      </c>
      <c r="G29" s="92" t="b">
        <v>0</v>
      </c>
    </row>
    <row r="30" spans="1:7" ht="15">
      <c r="A30" s="92" t="s">
        <v>1491</v>
      </c>
      <c r="B30" s="92">
        <v>5</v>
      </c>
      <c r="C30" s="133">
        <v>0.007360254860216434</v>
      </c>
      <c r="D30" s="92" t="s">
        <v>1662</v>
      </c>
      <c r="E30" s="92" t="b">
        <v>0</v>
      </c>
      <c r="F30" s="92" t="b">
        <v>0</v>
      </c>
      <c r="G30" s="92" t="b">
        <v>0</v>
      </c>
    </row>
    <row r="31" spans="1:7" ht="15">
      <c r="A31" s="92" t="s">
        <v>1492</v>
      </c>
      <c r="B31" s="92">
        <v>5</v>
      </c>
      <c r="C31" s="133">
        <v>0.005907407390795675</v>
      </c>
      <c r="D31" s="92" t="s">
        <v>1662</v>
      </c>
      <c r="E31" s="92" t="b">
        <v>0</v>
      </c>
      <c r="F31" s="92" t="b">
        <v>0</v>
      </c>
      <c r="G31" s="92" t="b">
        <v>0</v>
      </c>
    </row>
    <row r="32" spans="1:7" ht="15">
      <c r="A32" s="92" t="s">
        <v>1493</v>
      </c>
      <c r="B32" s="92">
        <v>5</v>
      </c>
      <c r="C32" s="133">
        <v>0.006510393571337664</v>
      </c>
      <c r="D32" s="92" t="s">
        <v>1662</v>
      </c>
      <c r="E32" s="92" t="b">
        <v>0</v>
      </c>
      <c r="F32" s="92" t="b">
        <v>0</v>
      </c>
      <c r="G32" s="92" t="b">
        <v>0</v>
      </c>
    </row>
    <row r="33" spans="1:7" ht="15">
      <c r="A33" s="92" t="s">
        <v>1494</v>
      </c>
      <c r="B33" s="92">
        <v>5</v>
      </c>
      <c r="C33" s="133">
        <v>0.0054396949728031255</v>
      </c>
      <c r="D33" s="92" t="s">
        <v>1662</v>
      </c>
      <c r="E33" s="92" t="b">
        <v>1</v>
      </c>
      <c r="F33" s="92" t="b">
        <v>0</v>
      </c>
      <c r="G33" s="92" t="b">
        <v>0</v>
      </c>
    </row>
    <row r="34" spans="1:7" ht="15">
      <c r="A34" s="92" t="s">
        <v>1213</v>
      </c>
      <c r="B34" s="92">
        <v>5</v>
      </c>
      <c r="C34" s="133">
        <v>0.0054396949728031255</v>
      </c>
      <c r="D34" s="92" t="s">
        <v>1662</v>
      </c>
      <c r="E34" s="92" t="b">
        <v>1</v>
      </c>
      <c r="F34" s="92" t="b">
        <v>0</v>
      </c>
      <c r="G34" s="92" t="b">
        <v>0</v>
      </c>
    </row>
    <row r="35" spans="1:7" ht="15">
      <c r="A35" s="92" t="s">
        <v>1192</v>
      </c>
      <c r="B35" s="92">
        <v>5</v>
      </c>
      <c r="C35" s="133">
        <v>0.0054396949728031255</v>
      </c>
      <c r="D35" s="92" t="s">
        <v>1662</v>
      </c>
      <c r="E35" s="92" t="b">
        <v>0</v>
      </c>
      <c r="F35" s="92" t="b">
        <v>0</v>
      </c>
      <c r="G35" s="92" t="b">
        <v>0</v>
      </c>
    </row>
    <row r="36" spans="1:7" ht="15">
      <c r="A36" s="92" t="s">
        <v>1193</v>
      </c>
      <c r="B36" s="92">
        <v>5</v>
      </c>
      <c r="C36" s="133">
        <v>0.0054396949728031255</v>
      </c>
      <c r="D36" s="92" t="s">
        <v>1662</v>
      </c>
      <c r="E36" s="92" t="b">
        <v>0</v>
      </c>
      <c r="F36" s="92" t="b">
        <v>0</v>
      </c>
      <c r="G36" s="92" t="b">
        <v>0</v>
      </c>
    </row>
    <row r="37" spans="1:7" ht="15">
      <c r="A37" s="92" t="s">
        <v>1195</v>
      </c>
      <c r="B37" s="92">
        <v>5</v>
      </c>
      <c r="C37" s="133">
        <v>0.0054396949728031255</v>
      </c>
      <c r="D37" s="92" t="s">
        <v>1662</v>
      </c>
      <c r="E37" s="92" t="b">
        <v>0</v>
      </c>
      <c r="F37" s="92" t="b">
        <v>0</v>
      </c>
      <c r="G37" s="92" t="b">
        <v>0</v>
      </c>
    </row>
    <row r="38" spans="1:7" ht="15">
      <c r="A38" s="92" t="s">
        <v>1197</v>
      </c>
      <c r="B38" s="92">
        <v>5</v>
      </c>
      <c r="C38" s="133">
        <v>0.0054396949728031255</v>
      </c>
      <c r="D38" s="92" t="s">
        <v>1662</v>
      </c>
      <c r="E38" s="92" t="b">
        <v>0</v>
      </c>
      <c r="F38" s="92" t="b">
        <v>0</v>
      </c>
      <c r="G38" s="92" t="b">
        <v>0</v>
      </c>
    </row>
    <row r="39" spans="1:7" ht="15">
      <c r="A39" s="92" t="s">
        <v>1198</v>
      </c>
      <c r="B39" s="92">
        <v>5</v>
      </c>
      <c r="C39" s="133">
        <v>0.0054396949728031255</v>
      </c>
      <c r="D39" s="92" t="s">
        <v>1662</v>
      </c>
      <c r="E39" s="92" t="b">
        <v>0</v>
      </c>
      <c r="F39" s="92" t="b">
        <v>0</v>
      </c>
      <c r="G39" s="92" t="b">
        <v>0</v>
      </c>
    </row>
    <row r="40" spans="1:7" ht="15">
      <c r="A40" s="92" t="s">
        <v>262</v>
      </c>
      <c r="B40" s="92">
        <v>5</v>
      </c>
      <c r="C40" s="133">
        <v>0.0054396949728031255</v>
      </c>
      <c r="D40" s="92" t="s">
        <v>1662</v>
      </c>
      <c r="E40" s="92" t="b">
        <v>0</v>
      </c>
      <c r="F40" s="92" t="b">
        <v>0</v>
      </c>
      <c r="G40" s="92" t="b">
        <v>0</v>
      </c>
    </row>
    <row r="41" spans="1:7" ht="15">
      <c r="A41" s="92" t="s">
        <v>261</v>
      </c>
      <c r="B41" s="92">
        <v>5</v>
      </c>
      <c r="C41" s="133">
        <v>0.0054396949728031255</v>
      </c>
      <c r="D41" s="92" t="s">
        <v>1662</v>
      </c>
      <c r="E41" s="92" t="b">
        <v>0</v>
      </c>
      <c r="F41" s="92" t="b">
        <v>0</v>
      </c>
      <c r="G41" s="92" t="b">
        <v>0</v>
      </c>
    </row>
    <row r="42" spans="1:7" ht="15">
      <c r="A42" s="92" t="s">
        <v>223</v>
      </c>
      <c r="B42" s="92">
        <v>5</v>
      </c>
      <c r="C42" s="133">
        <v>0.006510393571337664</v>
      </c>
      <c r="D42" s="92" t="s">
        <v>1662</v>
      </c>
      <c r="E42" s="92" t="b">
        <v>0</v>
      </c>
      <c r="F42" s="92" t="b">
        <v>0</v>
      </c>
      <c r="G42" s="92" t="b">
        <v>0</v>
      </c>
    </row>
    <row r="43" spans="1:7" ht="15">
      <c r="A43" s="92" t="s">
        <v>1495</v>
      </c>
      <c r="B43" s="92">
        <v>4</v>
      </c>
      <c r="C43" s="133">
        <v>0.004725925912636541</v>
      </c>
      <c r="D43" s="92" t="s">
        <v>1662</v>
      </c>
      <c r="E43" s="92" t="b">
        <v>0</v>
      </c>
      <c r="F43" s="92" t="b">
        <v>0</v>
      </c>
      <c r="G43" s="92" t="b">
        <v>0</v>
      </c>
    </row>
    <row r="44" spans="1:7" ht="15">
      <c r="A44" s="92" t="s">
        <v>1496</v>
      </c>
      <c r="B44" s="92">
        <v>4</v>
      </c>
      <c r="C44" s="133">
        <v>0.005208314857070131</v>
      </c>
      <c r="D44" s="92" t="s">
        <v>1662</v>
      </c>
      <c r="E44" s="92" t="b">
        <v>0</v>
      </c>
      <c r="F44" s="92" t="b">
        <v>0</v>
      </c>
      <c r="G44" s="92" t="b">
        <v>0</v>
      </c>
    </row>
    <row r="45" spans="1:7" ht="15">
      <c r="A45" s="92" t="s">
        <v>1497</v>
      </c>
      <c r="B45" s="92">
        <v>4</v>
      </c>
      <c r="C45" s="133">
        <v>0.004725925912636541</v>
      </c>
      <c r="D45" s="92" t="s">
        <v>1662</v>
      </c>
      <c r="E45" s="92" t="b">
        <v>0</v>
      </c>
      <c r="F45" s="92" t="b">
        <v>0</v>
      </c>
      <c r="G45" s="92" t="b">
        <v>0</v>
      </c>
    </row>
    <row r="46" spans="1:7" ht="15">
      <c r="A46" s="92" t="s">
        <v>1243</v>
      </c>
      <c r="B46" s="92">
        <v>4</v>
      </c>
      <c r="C46" s="133">
        <v>0.004725925912636541</v>
      </c>
      <c r="D46" s="92" t="s">
        <v>1662</v>
      </c>
      <c r="E46" s="92" t="b">
        <v>0</v>
      </c>
      <c r="F46" s="92" t="b">
        <v>0</v>
      </c>
      <c r="G46" s="92" t="b">
        <v>0</v>
      </c>
    </row>
    <row r="47" spans="1:7" ht="15">
      <c r="A47" s="92" t="s">
        <v>1498</v>
      </c>
      <c r="B47" s="92">
        <v>4</v>
      </c>
      <c r="C47" s="133">
        <v>0.004725925912636541</v>
      </c>
      <c r="D47" s="92" t="s">
        <v>1662</v>
      </c>
      <c r="E47" s="92" t="b">
        <v>0</v>
      </c>
      <c r="F47" s="92" t="b">
        <v>0</v>
      </c>
      <c r="G47" s="92" t="b">
        <v>0</v>
      </c>
    </row>
    <row r="48" spans="1:7" ht="15">
      <c r="A48" s="92" t="s">
        <v>1499</v>
      </c>
      <c r="B48" s="92">
        <v>4</v>
      </c>
      <c r="C48" s="133">
        <v>0.004725925912636541</v>
      </c>
      <c r="D48" s="92" t="s">
        <v>1662</v>
      </c>
      <c r="E48" s="92" t="b">
        <v>0</v>
      </c>
      <c r="F48" s="92" t="b">
        <v>0</v>
      </c>
      <c r="G48" s="92" t="b">
        <v>0</v>
      </c>
    </row>
    <row r="49" spans="1:7" ht="15">
      <c r="A49" s="92" t="s">
        <v>1500</v>
      </c>
      <c r="B49" s="92">
        <v>4</v>
      </c>
      <c r="C49" s="133">
        <v>0.004725925912636541</v>
      </c>
      <c r="D49" s="92" t="s">
        <v>1662</v>
      </c>
      <c r="E49" s="92" t="b">
        <v>0</v>
      </c>
      <c r="F49" s="92" t="b">
        <v>0</v>
      </c>
      <c r="G49" s="92" t="b">
        <v>0</v>
      </c>
    </row>
    <row r="50" spans="1:7" ht="15">
      <c r="A50" s="92" t="s">
        <v>1501</v>
      </c>
      <c r="B50" s="92">
        <v>4</v>
      </c>
      <c r="C50" s="133">
        <v>0.004725925912636541</v>
      </c>
      <c r="D50" s="92" t="s">
        <v>1662</v>
      </c>
      <c r="E50" s="92" t="b">
        <v>0</v>
      </c>
      <c r="F50" s="92" t="b">
        <v>0</v>
      </c>
      <c r="G50" s="92" t="b">
        <v>0</v>
      </c>
    </row>
    <row r="51" spans="1:7" ht="15">
      <c r="A51" s="92" t="s">
        <v>1502</v>
      </c>
      <c r="B51" s="92">
        <v>4</v>
      </c>
      <c r="C51" s="133">
        <v>0.004725925912636541</v>
      </c>
      <c r="D51" s="92" t="s">
        <v>1662</v>
      </c>
      <c r="E51" s="92" t="b">
        <v>0</v>
      </c>
      <c r="F51" s="92" t="b">
        <v>0</v>
      </c>
      <c r="G51" s="92" t="b">
        <v>0</v>
      </c>
    </row>
    <row r="52" spans="1:7" ht="15">
      <c r="A52" s="92" t="s">
        <v>1503</v>
      </c>
      <c r="B52" s="92">
        <v>4</v>
      </c>
      <c r="C52" s="133">
        <v>0.004725925912636541</v>
      </c>
      <c r="D52" s="92" t="s">
        <v>1662</v>
      </c>
      <c r="E52" s="92" t="b">
        <v>0</v>
      </c>
      <c r="F52" s="92" t="b">
        <v>0</v>
      </c>
      <c r="G52" s="92" t="b">
        <v>0</v>
      </c>
    </row>
    <row r="53" spans="1:7" ht="15">
      <c r="A53" s="92" t="s">
        <v>1504</v>
      </c>
      <c r="B53" s="92">
        <v>4</v>
      </c>
      <c r="C53" s="133">
        <v>0.004725925912636541</v>
      </c>
      <c r="D53" s="92" t="s">
        <v>1662</v>
      </c>
      <c r="E53" s="92" t="b">
        <v>0</v>
      </c>
      <c r="F53" s="92" t="b">
        <v>0</v>
      </c>
      <c r="G53" s="92" t="b">
        <v>0</v>
      </c>
    </row>
    <row r="54" spans="1:7" ht="15">
      <c r="A54" s="92" t="s">
        <v>1505</v>
      </c>
      <c r="B54" s="92">
        <v>4</v>
      </c>
      <c r="C54" s="133">
        <v>0.004725925912636541</v>
      </c>
      <c r="D54" s="92" t="s">
        <v>1662</v>
      </c>
      <c r="E54" s="92" t="b">
        <v>0</v>
      </c>
      <c r="F54" s="92" t="b">
        <v>0</v>
      </c>
      <c r="G54" s="92" t="b">
        <v>0</v>
      </c>
    </row>
    <row r="55" spans="1:7" ht="15">
      <c r="A55" s="92" t="s">
        <v>1506</v>
      </c>
      <c r="B55" s="92">
        <v>4</v>
      </c>
      <c r="C55" s="133">
        <v>0.005888203888173148</v>
      </c>
      <c r="D55" s="92" t="s">
        <v>1662</v>
      </c>
      <c r="E55" s="92" t="b">
        <v>0</v>
      </c>
      <c r="F55" s="92" t="b">
        <v>0</v>
      </c>
      <c r="G55" s="92" t="b">
        <v>0</v>
      </c>
    </row>
    <row r="56" spans="1:7" ht="15">
      <c r="A56" s="92" t="s">
        <v>1507</v>
      </c>
      <c r="B56" s="92">
        <v>4</v>
      </c>
      <c r="C56" s="133">
        <v>0.005888203888173148</v>
      </c>
      <c r="D56" s="92" t="s">
        <v>1662</v>
      </c>
      <c r="E56" s="92" t="b">
        <v>0</v>
      </c>
      <c r="F56" s="92" t="b">
        <v>0</v>
      </c>
      <c r="G56" s="92" t="b">
        <v>0</v>
      </c>
    </row>
    <row r="57" spans="1:7" ht="15">
      <c r="A57" s="92" t="s">
        <v>1508</v>
      </c>
      <c r="B57" s="92">
        <v>4</v>
      </c>
      <c r="C57" s="133">
        <v>0.004725925912636541</v>
      </c>
      <c r="D57" s="92" t="s">
        <v>1662</v>
      </c>
      <c r="E57" s="92" t="b">
        <v>0</v>
      </c>
      <c r="F57" s="92" t="b">
        <v>0</v>
      </c>
      <c r="G57" s="92" t="b">
        <v>0</v>
      </c>
    </row>
    <row r="58" spans="1:7" ht="15">
      <c r="A58" s="92" t="s">
        <v>1509</v>
      </c>
      <c r="B58" s="92">
        <v>4</v>
      </c>
      <c r="C58" s="133">
        <v>0.005888203888173148</v>
      </c>
      <c r="D58" s="92" t="s">
        <v>1662</v>
      </c>
      <c r="E58" s="92" t="b">
        <v>0</v>
      </c>
      <c r="F58" s="92" t="b">
        <v>0</v>
      </c>
      <c r="G58" s="92" t="b">
        <v>0</v>
      </c>
    </row>
    <row r="59" spans="1:7" ht="15">
      <c r="A59" s="92" t="s">
        <v>1221</v>
      </c>
      <c r="B59" s="92">
        <v>4</v>
      </c>
      <c r="C59" s="133">
        <v>0.004725925912636541</v>
      </c>
      <c r="D59" s="92" t="s">
        <v>1662</v>
      </c>
      <c r="E59" s="92" t="b">
        <v>0</v>
      </c>
      <c r="F59" s="92" t="b">
        <v>0</v>
      </c>
      <c r="G59" s="92" t="b">
        <v>0</v>
      </c>
    </row>
    <row r="60" spans="1:7" ht="15">
      <c r="A60" s="92" t="s">
        <v>1510</v>
      </c>
      <c r="B60" s="92">
        <v>4</v>
      </c>
      <c r="C60" s="133">
        <v>0.004725925912636541</v>
      </c>
      <c r="D60" s="92" t="s">
        <v>1662</v>
      </c>
      <c r="E60" s="92" t="b">
        <v>0</v>
      </c>
      <c r="F60" s="92" t="b">
        <v>0</v>
      </c>
      <c r="G60" s="92" t="b">
        <v>0</v>
      </c>
    </row>
    <row r="61" spans="1:7" ht="15">
      <c r="A61" s="92" t="s">
        <v>1511</v>
      </c>
      <c r="B61" s="92">
        <v>4</v>
      </c>
      <c r="C61" s="133">
        <v>0.004725925912636541</v>
      </c>
      <c r="D61" s="92" t="s">
        <v>1662</v>
      </c>
      <c r="E61" s="92" t="b">
        <v>0</v>
      </c>
      <c r="F61" s="92" t="b">
        <v>0</v>
      </c>
      <c r="G61" s="92" t="b">
        <v>0</v>
      </c>
    </row>
    <row r="62" spans="1:7" ht="15">
      <c r="A62" s="92" t="s">
        <v>231</v>
      </c>
      <c r="B62" s="92">
        <v>4</v>
      </c>
      <c r="C62" s="133">
        <v>0.004725925912636541</v>
      </c>
      <c r="D62" s="92" t="s">
        <v>1662</v>
      </c>
      <c r="E62" s="92" t="b">
        <v>0</v>
      </c>
      <c r="F62" s="92" t="b">
        <v>0</v>
      </c>
      <c r="G62" s="92" t="b">
        <v>0</v>
      </c>
    </row>
    <row r="63" spans="1:7" ht="15">
      <c r="A63" s="92" t="s">
        <v>1224</v>
      </c>
      <c r="B63" s="92">
        <v>4</v>
      </c>
      <c r="C63" s="133">
        <v>0.004725925912636541</v>
      </c>
      <c r="D63" s="92" t="s">
        <v>1662</v>
      </c>
      <c r="E63" s="92" t="b">
        <v>0</v>
      </c>
      <c r="F63" s="92" t="b">
        <v>0</v>
      </c>
      <c r="G63" s="92" t="b">
        <v>0</v>
      </c>
    </row>
    <row r="64" spans="1:7" ht="15">
      <c r="A64" s="92" t="s">
        <v>1228</v>
      </c>
      <c r="B64" s="92">
        <v>4</v>
      </c>
      <c r="C64" s="133">
        <v>0.004725925912636541</v>
      </c>
      <c r="D64" s="92" t="s">
        <v>1662</v>
      </c>
      <c r="E64" s="92" t="b">
        <v>0</v>
      </c>
      <c r="F64" s="92" t="b">
        <v>0</v>
      </c>
      <c r="G64" s="92" t="b">
        <v>0</v>
      </c>
    </row>
    <row r="65" spans="1:7" ht="15">
      <c r="A65" s="92" t="s">
        <v>1229</v>
      </c>
      <c r="B65" s="92">
        <v>4</v>
      </c>
      <c r="C65" s="133">
        <v>0.004725925912636541</v>
      </c>
      <c r="D65" s="92" t="s">
        <v>1662</v>
      </c>
      <c r="E65" s="92" t="b">
        <v>0</v>
      </c>
      <c r="F65" s="92" t="b">
        <v>0</v>
      </c>
      <c r="G65" s="92" t="b">
        <v>0</v>
      </c>
    </row>
    <row r="66" spans="1:7" ht="15">
      <c r="A66" s="92" t="s">
        <v>1230</v>
      </c>
      <c r="B66" s="92">
        <v>4</v>
      </c>
      <c r="C66" s="133">
        <v>0.004725925912636541</v>
      </c>
      <c r="D66" s="92" t="s">
        <v>1662</v>
      </c>
      <c r="E66" s="92" t="b">
        <v>1</v>
      </c>
      <c r="F66" s="92" t="b">
        <v>0</v>
      </c>
      <c r="G66" s="92" t="b">
        <v>0</v>
      </c>
    </row>
    <row r="67" spans="1:7" ht="15">
      <c r="A67" s="92" t="s">
        <v>1231</v>
      </c>
      <c r="B67" s="92">
        <v>4</v>
      </c>
      <c r="C67" s="133">
        <v>0.004725925912636541</v>
      </c>
      <c r="D67" s="92" t="s">
        <v>1662</v>
      </c>
      <c r="E67" s="92" t="b">
        <v>1</v>
      </c>
      <c r="F67" s="92" t="b">
        <v>0</v>
      </c>
      <c r="G67" s="92" t="b">
        <v>0</v>
      </c>
    </row>
    <row r="68" spans="1:7" ht="15">
      <c r="A68" s="92" t="s">
        <v>1232</v>
      </c>
      <c r="B68" s="92">
        <v>4</v>
      </c>
      <c r="C68" s="133">
        <v>0.004725925912636541</v>
      </c>
      <c r="D68" s="92" t="s">
        <v>1662</v>
      </c>
      <c r="E68" s="92" t="b">
        <v>0</v>
      </c>
      <c r="F68" s="92" t="b">
        <v>0</v>
      </c>
      <c r="G68" s="92" t="b">
        <v>0</v>
      </c>
    </row>
    <row r="69" spans="1:7" ht="15">
      <c r="A69" s="92" t="s">
        <v>1233</v>
      </c>
      <c r="B69" s="92">
        <v>4</v>
      </c>
      <c r="C69" s="133">
        <v>0.004725925912636541</v>
      </c>
      <c r="D69" s="92" t="s">
        <v>1662</v>
      </c>
      <c r="E69" s="92" t="b">
        <v>0</v>
      </c>
      <c r="F69" s="92" t="b">
        <v>0</v>
      </c>
      <c r="G69" s="92" t="b">
        <v>0</v>
      </c>
    </row>
    <row r="70" spans="1:7" ht="15">
      <c r="A70" s="92" t="s">
        <v>1234</v>
      </c>
      <c r="B70" s="92">
        <v>4</v>
      </c>
      <c r="C70" s="133">
        <v>0.004725925912636541</v>
      </c>
      <c r="D70" s="92" t="s">
        <v>1662</v>
      </c>
      <c r="E70" s="92" t="b">
        <v>1</v>
      </c>
      <c r="F70" s="92" t="b">
        <v>0</v>
      </c>
      <c r="G70" s="92" t="b">
        <v>0</v>
      </c>
    </row>
    <row r="71" spans="1:7" ht="15">
      <c r="A71" s="92" t="s">
        <v>1235</v>
      </c>
      <c r="B71" s="92">
        <v>4</v>
      </c>
      <c r="C71" s="133">
        <v>0.004725925912636541</v>
      </c>
      <c r="D71" s="92" t="s">
        <v>1662</v>
      </c>
      <c r="E71" s="92" t="b">
        <v>0</v>
      </c>
      <c r="F71" s="92" t="b">
        <v>0</v>
      </c>
      <c r="G71" s="92" t="b">
        <v>0</v>
      </c>
    </row>
    <row r="72" spans="1:7" ht="15">
      <c r="A72" s="92" t="s">
        <v>1236</v>
      </c>
      <c r="B72" s="92">
        <v>4</v>
      </c>
      <c r="C72" s="133">
        <v>0.004725925912636541</v>
      </c>
      <c r="D72" s="92" t="s">
        <v>1662</v>
      </c>
      <c r="E72" s="92" t="b">
        <v>1</v>
      </c>
      <c r="F72" s="92" t="b">
        <v>0</v>
      </c>
      <c r="G72" s="92" t="b">
        <v>0</v>
      </c>
    </row>
    <row r="73" spans="1:7" ht="15">
      <c r="A73" s="92" t="s">
        <v>1512</v>
      </c>
      <c r="B73" s="92">
        <v>4</v>
      </c>
      <c r="C73" s="133">
        <v>0.004725925912636541</v>
      </c>
      <c r="D73" s="92" t="s">
        <v>1662</v>
      </c>
      <c r="E73" s="92" t="b">
        <v>0</v>
      </c>
      <c r="F73" s="92" t="b">
        <v>0</v>
      </c>
      <c r="G73" s="92" t="b">
        <v>0</v>
      </c>
    </row>
    <row r="74" spans="1:7" ht="15">
      <c r="A74" s="92" t="s">
        <v>1513</v>
      </c>
      <c r="B74" s="92">
        <v>4</v>
      </c>
      <c r="C74" s="133">
        <v>0.004725925912636541</v>
      </c>
      <c r="D74" s="92" t="s">
        <v>1662</v>
      </c>
      <c r="E74" s="92" t="b">
        <v>0</v>
      </c>
      <c r="F74" s="92" t="b">
        <v>0</v>
      </c>
      <c r="G74" s="92" t="b">
        <v>0</v>
      </c>
    </row>
    <row r="75" spans="1:7" ht="15">
      <c r="A75" s="92" t="s">
        <v>1239</v>
      </c>
      <c r="B75" s="92">
        <v>3</v>
      </c>
      <c r="C75" s="133">
        <v>0.0039062361428025983</v>
      </c>
      <c r="D75" s="92" t="s">
        <v>1662</v>
      </c>
      <c r="E75" s="92" t="b">
        <v>0</v>
      </c>
      <c r="F75" s="92" t="b">
        <v>0</v>
      </c>
      <c r="G75" s="92" t="b">
        <v>0</v>
      </c>
    </row>
    <row r="76" spans="1:7" ht="15">
      <c r="A76" s="92" t="s">
        <v>1240</v>
      </c>
      <c r="B76" s="92">
        <v>3</v>
      </c>
      <c r="C76" s="133">
        <v>0.0039062361428025983</v>
      </c>
      <c r="D76" s="92" t="s">
        <v>1662</v>
      </c>
      <c r="E76" s="92" t="b">
        <v>1</v>
      </c>
      <c r="F76" s="92" t="b">
        <v>0</v>
      </c>
      <c r="G76" s="92" t="b">
        <v>0</v>
      </c>
    </row>
    <row r="77" spans="1:7" ht="15">
      <c r="A77" s="92" t="s">
        <v>1241</v>
      </c>
      <c r="B77" s="92">
        <v>3</v>
      </c>
      <c r="C77" s="133">
        <v>0.0039062361428025983</v>
      </c>
      <c r="D77" s="92" t="s">
        <v>1662</v>
      </c>
      <c r="E77" s="92" t="b">
        <v>0</v>
      </c>
      <c r="F77" s="92" t="b">
        <v>0</v>
      </c>
      <c r="G77" s="92" t="b">
        <v>0</v>
      </c>
    </row>
    <row r="78" spans="1:7" ht="15">
      <c r="A78" s="92" t="s">
        <v>1242</v>
      </c>
      <c r="B78" s="92">
        <v>3</v>
      </c>
      <c r="C78" s="133">
        <v>0.0039062361428025983</v>
      </c>
      <c r="D78" s="92" t="s">
        <v>1662</v>
      </c>
      <c r="E78" s="92" t="b">
        <v>0</v>
      </c>
      <c r="F78" s="92" t="b">
        <v>0</v>
      </c>
      <c r="G78" s="92" t="b">
        <v>0</v>
      </c>
    </row>
    <row r="79" spans="1:7" ht="15">
      <c r="A79" s="92" t="s">
        <v>1514</v>
      </c>
      <c r="B79" s="92">
        <v>3</v>
      </c>
      <c r="C79" s="133">
        <v>0.0039062361428025983</v>
      </c>
      <c r="D79" s="92" t="s">
        <v>1662</v>
      </c>
      <c r="E79" s="92" t="b">
        <v>0</v>
      </c>
      <c r="F79" s="92" t="b">
        <v>0</v>
      </c>
      <c r="G79" s="92" t="b">
        <v>0</v>
      </c>
    </row>
    <row r="80" spans="1:7" ht="15">
      <c r="A80" s="92" t="s">
        <v>1515</v>
      </c>
      <c r="B80" s="92">
        <v>3</v>
      </c>
      <c r="C80" s="133">
        <v>0.004416152916129861</v>
      </c>
      <c r="D80" s="92" t="s">
        <v>1662</v>
      </c>
      <c r="E80" s="92" t="b">
        <v>0</v>
      </c>
      <c r="F80" s="92" t="b">
        <v>0</v>
      </c>
      <c r="G80" s="92" t="b">
        <v>0</v>
      </c>
    </row>
    <row r="81" spans="1:7" ht="15">
      <c r="A81" s="92" t="s">
        <v>1516</v>
      </c>
      <c r="B81" s="92">
        <v>3</v>
      </c>
      <c r="C81" s="133">
        <v>0.004416152916129861</v>
      </c>
      <c r="D81" s="92" t="s">
        <v>1662</v>
      </c>
      <c r="E81" s="92" t="b">
        <v>0</v>
      </c>
      <c r="F81" s="92" t="b">
        <v>0</v>
      </c>
      <c r="G81" s="92" t="b">
        <v>0</v>
      </c>
    </row>
    <row r="82" spans="1:7" ht="15">
      <c r="A82" s="92" t="s">
        <v>1517</v>
      </c>
      <c r="B82" s="92">
        <v>3</v>
      </c>
      <c r="C82" s="133">
        <v>0.005287861397782315</v>
      </c>
      <c r="D82" s="92" t="s">
        <v>1662</v>
      </c>
      <c r="E82" s="92" t="b">
        <v>0</v>
      </c>
      <c r="F82" s="92" t="b">
        <v>0</v>
      </c>
      <c r="G82" s="92" t="b">
        <v>0</v>
      </c>
    </row>
    <row r="83" spans="1:7" ht="15">
      <c r="A83" s="92" t="s">
        <v>1518</v>
      </c>
      <c r="B83" s="92">
        <v>3</v>
      </c>
      <c r="C83" s="133">
        <v>0.0039062361428025983</v>
      </c>
      <c r="D83" s="92" t="s">
        <v>1662</v>
      </c>
      <c r="E83" s="92" t="b">
        <v>0</v>
      </c>
      <c r="F83" s="92" t="b">
        <v>0</v>
      </c>
      <c r="G83" s="92" t="b">
        <v>0</v>
      </c>
    </row>
    <row r="84" spans="1:7" ht="15">
      <c r="A84" s="92" t="s">
        <v>1519</v>
      </c>
      <c r="B84" s="92">
        <v>3</v>
      </c>
      <c r="C84" s="133">
        <v>0.0039062361428025983</v>
      </c>
      <c r="D84" s="92" t="s">
        <v>1662</v>
      </c>
      <c r="E84" s="92" t="b">
        <v>0</v>
      </c>
      <c r="F84" s="92" t="b">
        <v>0</v>
      </c>
      <c r="G84" s="92" t="b">
        <v>0</v>
      </c>
    </row>
    <row r="85" spans="1:7" ht="15">
      <c r="A85" s="92" t="s">
        <v>1520</v>
      </c>
      <c r="B85" s="92">
        <v>3</v>
      </c>
      <c r="C85" s="133">
        <v>0.0039062361428025983</v>
      </c>
      <c r="D85" s="92" t="s">
        <v>1662</v>
      </c>
      <c r="E85" s="92" t="b">
        <v>0</v>
      </c>
      <c r="F85" s="92" t="b">
        <v>0</v>
      </c>
      <c r="G85" s="92" t="b">
        <v>0</v>
      </c>
    </row>
    <row r="86" spans="1:7" ht="15">
      <c r="A86" s="92" t="s">
        <v>1521</v>
      </c>
      <c r="B86" s="92">
        <v>3</v>
      </c>
      <c r="C86" s="133">
        <v>0.0039062361428025983</v>
      </c>
      <c r="D86" s="92" t="s">
        <v>1662</v>
      </c>
      <c r="E86" s="92" t="b">
        <v>0</v>
      </c>
      <c r="F86" s="92" t="b">
        <v>0</v>
      </c>
      <c r="G86" s="92" t="b">
        <v>0</v>
      </c>
    </row>
    <row r="87" spans="1:7" ht="15">
      <c r="A87" s="92" t="s">
        <v>1522</v>
      </c>
      <c r="B87" s="92">
        <v>3</v>
      </c>
      <c r="C87" s="133">
        <v>0.0039062361428025983</v>
      </c>
      <c r="D87" s="92" t="s">
        <v>1662</v>
      </c>
      <c r="E87" s="92" t="b">
        <v>0</v>
      </c>
      <c r="F87" s="92" t="b">
        <v>0</v>
      </c>
      <c r="G87" s="92" t="b">
        <v>0</v>
      </c>
    </row>
    <row r="88" spans="1:7" ht="15">
      <c r="A88" s="92" t="s">
        <v>1523</v>
      </c>
      <c r="B88" s="92">
        <v>3</v>
      </c>
      <c r="C88" s="133">
        <v>0.0039062361428025983</v>
      </c>
      <c r="D88" s="92" t="s">
        <v>1662</v>
      </c>
      <c r="E88" s="92" t="b">
        <v>0</v>
      </c>
      <c r="F88" s="92" t="b">
        <v>0</v>
      </c>
      <c r="G88" s="92" t="b">
        <v>0</v>
      </c>
    </row>
    <row r="89" spans="1:7" ht="15">
      <c r="A89" s="92" t="s">
        <v>1524</v>
      </c>
      <c r="B89" s="92">
        <v>3</v>
      </c>
      <c r="C89" s="133">
        <v>0.0039062361428025983</v>
      </c>
      <c r="D89" s="92" t="s">
        <v>1662</v>
      </c>
      <c r="E89" s="92" t="b">
        <v>0</v>
      </c>
      <c r="F89" s="92" t="b">
        <v>0</v>
      </c>
      <c r="G89" s="92" t="b">
        <v>0</v>
      </c>
    </row>
    <row r="90" spans="1:7" ht="15">
      <c r="A90" s="92" t="s">
        <v>1525</v>
      </c>
      <c r="B90" s="92">
        <v>3</v>
      </c>
      <c r="C90" s="133">
        <v>0.0039062361428025983</v>
      </c>
      <c r="D90" s="92" t="s">
        <v>1662</v>
      </c>
      <c r="E90" s="92" t="b">
        <v>0</v>
      </c>
      <c r="F90" s="92" t="b">
        <v>0</v>
      </c>
      <c r="G90" s="92" t="b">
        <v>0</v>
      </c>
    </row>
    <row r="91" spans="1:7" ht="15">
      <c r="A91" s="92" t="s">
        <v>266</v>
      </c>
      <c r="B91" s="92">
        <v>3</v>
      </c>
      <c r="C91" s="133">
        <v>0.0039062361428025983</v>
      </c>
      <c r="D91" s="92" t="s">
        <v>1662</v>
      </c>
      <c r="E91" s="92" t="b">
        <v>0</v>
      </c>
      <c r="F91" s="92" t="b">
        <v>0</v>
      </c>
      <c r="G91" s="92" t="b">
        <v>0</v>
      </c>
    </row>
    <row r="92" spans="1:7" ht="15">
      <c r="A92" s="92" t="s">
        <v>1526</v>
      </c>
      <c r="B92" s="92">
        <v>3</v>
      </c>
      <c r="C92" s="133">
        <v>0.0039062361428025983</v>
      </c>
      <c r="D92" s="92" t="s">
        <v>1662</v>
      </c>
      <c r="E92" s="92" t="b">
        <v>0</v>
      </c>
      <c r="F92" s="92" t="b">
        <v>0</v>
      </c>
      <c r="G92" s="92" t="b">
        <v>0</v>
      </c>
    </row>
    <row r="93" spans="1:7" ht="15">
      <c r="A93" s="92" t="s">
        <v>240</v>
      </c>
      <c r="B93" s="92">
        <v>3</v>
      </c>
      <c r="C93" s="133">
        <v>0.004416152916129861</v>
      </c>
      <c r="D93" s="92" t="s">
        <v>1662</v>
      </c>
      <c r="E93" s="92" t="b">
        <v>0</v>
      </c>
      <c r="F93" s="92" t="b">
        <v>0</v>
      </c>
      <c r="G93" s="92" t="b">
        <v>0</v>
      </c>
    </row>
    <row r="94" spans="1:7" ht="15">
      <c r="A94" s="92" t="s">
        <v>1211</v>
      </c>
      <c r="B94" s="92">
        <v>3</v>
      </c>
      <c r="C94" s="133">
        <v>0.0039062361428025983</v>
      </c>
      <c r="D94" s="92" t="s">
        <v>1662</v>
      </c>
      <c r="E94" s="92" t="b">
        <v>0</v>
      </c>
      <c r="F94" s="92" t="b">
        <v>0</v>
      </c>
      <c r="G94" s="92" t="b">
        <v>0</v>
      </c>
    </row>
    <row r="95" spans="1:7" ht="15">
      <c r="A95" s="92" t="s">
        <v>1212</v>
      </c>
      <c r="B95" s="92">
        <v>3</v>
      </c>
      <c r="C95" s="133">
        <v>0.0039062361428025983</v>
      </c>
      <c r="D95" s="92" t="s">
        <v>1662</v>
      </c>
      <c r="E95" s="92" t="b">
        <v>0</v>
      </c>
      <c r="F95" s="92" t="b">
        <v>0</v>
      </c>
      <c r="G95" s="92" t="b">
        <v>0</v>
      </c>
    </row>
    <row r="96" spans="1:7" ht="15">
      <c r="A96" s="92" t="s">
        <v>1214</v>
      </c>
      <c r="B96" s="92">
        <v>3</v>
      </c>
      <c r="C96" s="133">
        <v>0.0039062361428025983</v>
      </c>
      <c r="D96" s="92" t="s">
        <v>1662</v>
      </c>
      <c r="E96" s="92" t="b">
        <v>0</v>
      </c>
      <c r="F96" s="92" t="b">
        <v>0</v>
      </c>
      <c r="G96" s="92" t="b">
        <v>0</v>
      </c>
    </row>
    <row r="97" spans="1:7" ht="15">
      <c r="A97" s="92" t="s">
        <v>1215</v>
      </c>
      <c r="B97" s="92">
        <v>3</v>
      </c>
      <c r="C97" s="133">
        <v>0.0039062361428025983</v>
      </c>
      <c r="D97" s="92" t="s">
        <v>1662</v>
      </c>
      <c r="E97" s="92" t="b">
        <v>0</v>
      </c>
      <c r="F97" s="92" t="b">
        <v>0</v>
      </c>
      <c r="G97" s="92" t="b">
        <v>0</v>
      </c>
    </row>
    <row r="98" spans="1:7" ht="15">
      <c r="A98" s="92" t="s">
        <v>1216</v>
      </c>
      <c r="B98" s="92">
        <v>3</v>
      </c>
      <c r="C98" s="133">
        <v>0.0039062361428025983</v>
      </c>
      <c r="D98" s="92" t="s">
        <v>1662</v>
      </c>
      <c r="E98" s="92" t="b">
        <v>0</v>
      </c>
      <c r="F98" s="92" t="b">
        <v>0</v>
      </c>
      <c r="G98" s="92" t="b">
        <v>0</v>
      </c>
    </row>
    <row r="99" spans="1:7" ht="15">
      <c r="A99" s="92" t="s">
        <v>1217</v>
      </c>
      <c r="B99" s="92">
        <v>3</v>
      </c>
      <c r="C99" s="133">
        <v>0.0039062361428025983</v>
      </c>
      <c r="D99" s="92" t="s">
        <v>1662</v>
      </c>
      <c r="E99" s="92" t="b">
        <v>0</v>
      </c>
      <c r="F99" s="92" t="b">
        <v>0</v>
      </c>
      <c r="G99" s="92" t="b">
        <v>0</v>
      </c>
    </row>
    <row r="100" spans="1:7" ht="15">
      <c r="A100" s="92" t="s">
        <v>1527</v>
      </c>
      <c r="B100" s="92">
        <v>3</v>
      </c>
      <c r="C100" s="133">
        <v>0.0039062361428025983</v>
      </c>
      <c r="D100" s="92" t="s">
        <v>1662</v>
      </c>
      <c r="E100" s="92" t="b">
        <v>0</v>
      </c>
      <c r="F100" s="92" t="b">
        <v>0</v>
      </c>
      <c r="G100" s="92" t="b">
        <v>0</v>
      </c>
    </row>
    <row r="101" spans="1:7" ht="15">
      <c r="A101" s="92" t="s">
        <v>1219</v>
      </c>
      <c r="B101" s="92">
        <v>3</v>
      </c>
      <c r="C101" s="133">
        <v>0.0039062361428025983</v>
      </c>
      <c r="D101" s="92" t="s">
        <v>1662</v>
      </c>
      <c r="E101" s="92" t="b">
        <v>0</v>
      </c>
      <c r="F101" s="92" t="b">
        <v>0</v>
      </c>
      <c r="G101" s="92" t="b">
        <v>0</v>
      </c>
    </row>
    <row r="102" spans="1:7" ht="15">
      <c r="A102" s="92" t="s">
        <v>1220</v>
      </c>
      <c r="B102" s="92">
        <v>3</v>
      </c>
      <c r="C102" s="133">
        <v>0.0039062361428025983</v>
      </c>
      <c r="D102" s="92" t="s">
        <v>1662</v>
      </c>
      <c r="E102" s="92" t="b">
        <v>0</v>
      </c>
      <c r="F102" s="92" t="b">
        <v>0</v>
      </c>
      <c r="G102" s="92" t="b">
        <v>0</v>
      </c>
    </row>
    <row r="103" spans="1:7" ht="15">
      <c r="A103" s="92" t="s">
        <v>1222</v>
      </c>
      <c r="B103" s="92">
        <v>3</v>
      </c>
      <c r="C103" s="133">
        <v>0.0039062361428025983</v>
      </c>
      <c r="D103" s="92" t="s">
        <v>1662</v>
      </c>
      <c r="E103" s="92" t="b">
        <v>0</v>
      </c>
      <c r="F103" s="92" t="b">
        <v>0</v>
      </c>
      <c r="G103" s="92" t="b">
        <v>0</v>
      </c>
    </row>
    <row r="104" spans="1:7" ht="15">
      <c r="A104" s="92" t="s">
        <v>1223</v>
      </c>
      <c r="B104" s="92">
        <v>3</v>
      </c>
      <c r="C104" s="133">
        <v>0.0039062361428025983</v>
      </c>
      <c r="D104" s="92" t="s">
        <v>1662</v>
      </c>
      <c r="E104" s="92" t="b">
        <v>0</v>
      </c>
      <c r="F104" s="92" t="b">
        <v>0</v>
      </c>
      <c r="G104" s="92" t="b">
        <v>0</v>
      </c>
    </row>
    <row r="105" spans="1:7" ht="15">
      <c r="A105" s="92" t="s">
        <v>1225</v>
      </c>
      <c r="B105" s="92">
        <v>3</v>
      </c>
      <c r="C105" s="133">
        <v>0.0039062361428025983</v>
      </c>
      <c r="D105" s="92" t="s">
        <v>1662</v>
      </c>
      <c r="E105" s="92" t="b">
        <v>0</v>
      </c>
      <c r="F105" s="92" t="b">
        <v>0</v>
      </c>
      <c r="G105" s="92" t="b">
        <v>0</v>
      </c>
    </row>
    <row r="106" spans="1:7" ht="15">
      <c r="A106" s="92" t="s">
        <v>1528</v>
      </c>
      <c r="B106" s="92">
        <v>3</v>
      </c>
      <c r="C106" s="133">
        <v>0.0039062361428025983</v>
      </c>
      <c r="D106" s="92" t="s">
        <v>1662</v>
      </c>
      <c r="E106" s="92" t="b">
        <v>0</v>
      </c>
      <c r="F106" s="92" t="b">
        <v>0</v>
      </c>
      <c r="G106" s="92" t="b">
        <v>0</v>
      </c>
    </row>
    <row r="107" spans="1:7" ht="15">
      <c r="A107" s="92" t="s">
        <v>1529</v>
      </c>
      <c r="B107" s="92">
        <v>3</v>
      </c>
      <c r="C107" s="133">
        <v>0.0039062361428025983</v>
      </c>
      <c r="D107" s="92" t="s">
        <v>1662</v>
      </c>
      <c r="E107" s="92" t="b">
        <v>0</v>
      </c>
      <c r="F107" s="92" t="b">
        <v>0</v>
      </c>
      <c r="G107" s="92" t="b">
        <v>0</v>
      </c>
    </row>
    <row r="108" spans="1:7" ht="15">
      <c r="A108" s="92" t="s">
        <v>1530</v>
      </c>
      <c r="B108" s="92">
        <v>3</v>
      </c>
      <c r="C108" s="133">
        <v>0.0039062361428025983</v>
      </c>
      <c r="D108" s="92" t="s">
        <v>1662</v>
      </c>
      <c r="E108" s="92" t="b">
        <v>0</v>
      </c>
      <c r="F108" s="92" t="b">
        <v>0</v>
      </c>
      <c r="G108" s="92" t="b">
        <v>0</v>
      </c>
    </row>
    <row r="109" spans="1:7" ht="15">
      <c r="A109" s="92" t="s">
        <v>1531</v>
      </c>
      <c r="B109" s="92">
        <v>3</v>
      </c>
      <c r="C109" s="133">
        <v>0.0039062361428025983</v>
      </c>
      <c r="D109" s="92" t="s">
        <v>1662</v>
      </c>
      <c r="E109" s="92" t="b">
        <v>0</v>
      </c>
      <c r="F109" s="92" t="b">
        <v>0</v>
      </c>
      <c r="G109" s="92" t="b">
        <v>0</v>
      </c>
    </row>
    <row r="110" spans="1:7" ht="15">
      <c r="A110" s="92" t="s">
        <v>1202</v>
      </c>
      <c r="B110" s="92">
        <v>3</v>
      </c>
      <c r="C110" s="133">
        <v>0.0039062361428025983</v>
      </c>
      <c r="D110" s="92" t="s">
        <v>1662</v>
      </c>
      <c r="E110" s="92" t="b">
        <v>0</v>
      </c>
      <c r="F110" s="92" t="b">
        <v>0</v>
      </c>
      <c r="G110" s="92" t="b">
        <v>0</v>
      </c>
    </row>
    <row r="111" spans="1:7" ht="15">
      <c r="A111" s="92" t="s">
        <v>1203</v>
      </c>
      <c r="B111" s="92">
        <v>3</v>
      </c>
      <c r="C111" s="133">
        <v>0.0039062361428025983</v>
      </c>
      <c r="D111" s="92" t="s">
        <v>1662</v>
      </c>
      <c r="E111" s="92" t="b">
        <v>0</v>
      </c>
      <c r="F111" s="92" t="b">
        <v>0</v>
      </c>
      <c r="G111" s="92" t="b">
        <v>0</v>
      </c>
    </row>
    <row r="112" spans="1:7" ht="15">
      <c r="A112" s="92" t="s">
        <v>1204</v>
      </c>
      <c r="B112" s="92">
        <v>3</v>
      </c>
      <c r="C112" s="133">
        <v>0.0039062361428025983</v>
      </c>
      <c r="D112" s="92" t="s">
        <v>1662</v>
      </c>
      <c r="E112" s="92" t="b">
        <v>0</v>
      </c>
      <c r="F112" s="92" t="b">
        <v>0</v>
      </c>
      <c r="G112" s="92" t="b">
        <v>0</v>
      </c>
    </row>
    <row r="113" spans="1:7" ht="15">
      <c r="A113" s="92" t="s">
        <v>1205</v>
      </c>
      <c r="B113" s="92">
        <v>3</v>
      </c>
      <c r="C113" s="133">
        <v>0.0039062361428025983</v>
      </c>
      <c r="D113" s="92" t="s">
        <v>1662</v>
      </c>
      <c r="E113" s="92" t="b">
        <v>0</v>
      </c>
      <c r="F113" s="92" t="b">
        <v>0</v>
      </c>
      <c r="G113" s="92" t="b">
        <v>0</v>
      </c>
    </row>
    <row r="114" spans="1:7" ht="15">
      <c r="A114" s="92" t="s">
        <v>1206</v>
      </c>
      <c r="B114" s="92">
        <v>3</v>
      </c>
      <c r="C114" s="133">
        <v>0.0039062361428025983</v>
      </c>
      <c r="D114" s="92" t="s">
        <v>1662</v>
      </c>
      <c r="E114" s="92" t="b">
        <v>0</v>
      </c>
      <c r="F114" s="92" t="b">
        <v>0</v>
      </c>
      <c r="G114" s="92" t="b">
        <v>0</v>
      </c>
    </row>
    <row r="115" spans="1:7" ht="15">
      <c r="A115" s="92" t="s">
        <v>1208</v>
      </c>
      <c r="B115" s="92">
        <v>3</v>
      </c>
      <c r="C115" s="133">
        <v>0.0039062361428025983</v>
      </c>
      <c r="D115" s="92" t="s">
        <v>1662</v>
      </c>
      <c r="E115" s="92" t="b">
        <v>0</v>
      </c>
      <c r="F115" s="92" t="b">
        <v>0</v>
      </c>
      <c r="G115" s="92" t="b">
        <v>0</v>
      </c>
    </row>
    <row r="116" spans="1:7" ht="15">
      <c r="A116" s="92" t="s">
        <v>259</v>
      </c>
      <c r="B116" s="92">
        <v>3</v>
      </c>
      <c r="C116" s="133">
        <v>0.0039062361428025983</v>
      </c>
      <c r="D116" s="92" t="s">
        <v>1662</v>
      </c>
      <c r="E116" s="92" t="b">
        <v>0</v>
      </c>
      <c r="F116" s="92" t="b">
        <v>0</v>
      </c>
      <c r="G116" s="92" t="b">
        <v>0</v>
      </c>
    </row>
    <row r="117" spans="1:7" ht="15">
      <c r="A117" s="92" t="s">
        <v>218</v>
      </c>
      <c r="B117" s="92">
        <v>3</v>
      </c>
      <c r="C117" s="133">
        <v>0.0039062361428025983</v>
      </c>
      <c r="D117" s="92" t="s">
        <v>1662</v>
      </c>
      <c r="E117" s="92" t="b">
        <v>0</v>
      </c>
      <c r="F117" s="92" t="b">
        <v>0</v>
      </c>
      <c r="G117" s="92" t="b">
        <v>0</v>
      </c>
    </row>
    <row r="118" spans="1:7" ht="15">
      <c r="A118" s="92" t="s">
        <v>1532</v>
      </c>
      <c r="B118" s="92">
        <v>3</v>
      </c>
      <c r="C118" s="133">
        <v>0.0039062361428025983</v>
      </c>
      <c r="D118" s="92" t="s">
        <v>1662</v>
      </c>
      <c r="E118" s="92" t="b">
        <v>0</v>
      </c>
      <c r="F118" s="92" t="b">
        <v>0</v>
      </c>
      <c r="G118" s="92" t="b">
        <v>0</v>
      </c>
    </row>
    <row r="119" spans="1:7" ht="15">
      <c r="A119" s="92" t="s">
        <v>1533</v>
      </c>
      <c r="B119" s="92">
        <v>3</v>
      </c>
      <c r="C119" s="133">
        <v>0.0039062361428025983</v>
      </c>
      <c r="D119" s="92" t="s">
        <v>1662</v>
      </c>
      <c r="E119" s="92" t="b">
        <v>0</v>
      </c>
      <c r="F119" s="92" t="b">
        <v>0</v>
      </c>
      <c r="G119" s="92" t="b">
        <v>0</v>
      </c>
    </row>
    <row r="120" spans="1:7" ht="15">
      <c r="A120" s="92" t="s">
        <v>1534</v>
      </c>
      <c r="B120" s="92">
        <v>2</v>
      </c>
      <c r="C120" s="133">
        <v>0.002944101944086574</v>
      </c>
      <c r="D120" s="92" t="s">
        <v>1662</v>
      </c>
      <c r="E120" s="92" t="b">
        <v>0</v>
      </c>
      <c r="F120" s="92" t="b">
        <v>0</v>
      </c>
      <c r="G120" s="92" t="b">
        <v>0</v>
      </c>
    </row>
    <row r="121" spans="1:7" ht="15">
      <c r="A121" s="92" t="s">
        <v>1535</v>
      </c>
      <c r="B121" s="92">
        <v>2</v>
      </c>
      <c r="C121" s="133">
        <v>0.002944101944086574</v>
      </c>
      <c r="D121" s="92" t="s">
        <v>1662</v>
      </c>
      <c r="E121" s="92" t="b">
        <v>0</v>
      </c>
      <c r="F121" s="92" t="b">
        <v>0</v>
      </c>
      <c r="G121" s="92" t="b">
        <v>0</v>
      </c>
    </row>
    <row r="122" spans="1:7" ht="15">
      <c r="A122" s="92" t="s">
        <v>1536</v>
      </c>
      <c r="B122" s="92">
        <v>2</v>
      </c>
      <c r="C122" s="133">
        <v>0.002944101944086574</v>
      </c>
      <c r="D122" s="92" t="s">
        <v>1662</v>
      </c>
      <c r="E122" s="92" t="b">
        <v>0</v>
      </c>
      <c r="F122" s="92" t="b">
        <v>0</v>
      </c>
      <c r="G122" s="92" t="b">
        <v>0</v>
      </c>
    </row>
    <row r="123" spans="1:7" ht="15">
      <c r="A123" s="92" t="s">
        <v>1537</v>
      </c>
      <c r="B123" s="92">
        <v>2</v>
      </c>
      <c r="C123" s="133">
        <v>0.002944101944086574</v>
      </c>
      <c r="D123" s="92" t="s">
        <v>1662</v>
      </c>
      <c r="E123" s="92" t="b">
        <v>0</v>
      </c>
      <c r="F123" s="92" t="b">
        <v>0</v>
      </c>
      <c r="G123" s="92" t="b">
        <v>0</v>
      </c>
    </row>
    <row r="124" spans="1:7" ht="15">
      <c r="A124" s="92" t="s">
        <v>1538</v>
      </c>
      <c r="B124" s="92">
        <v>2</v>
      </c>
      <c r="C124" s="133">
        <v>0.002944101944086574</v>
      </c>
      <c r="D124" s="92" t="s">
        <v>1662</v>
      </c>
      <c r="E124" s="92" t="b">
        <v>0</v>
      </c>
      <c r="F124" s="92" t="b">
        <v>0</v>
      </c>
      <c r="G124" s="92" t="b">
        <v>0</v>
      </c>
    </row>
    <row r="125" spans="1:7" ht="15">
      <c r="A125" s="92" t="s">
        <v>1539</v>
      </c>
      <c r="B125" s="92">
        <v>2</v>
      </c>
      <c r="C125" s="133">
        <v>0.002944101944086574</v>
      </c>
      <c r="D125" s="92" t="s">
        <v>1662</v>
      </c>
      <c r="E125" s="92" t="b">
        <v>0</v>
      </c>
      <c r="F125" s="92" t="b">
        <v>0</v>
      </c>
      <c r="G125" s="92" t="b">
        <v>0</v>
      </c>
    </row>
    <row r="126" spans="1:7" ht="15">
      <c r="A126" s="92" t="s">
        <v>1540</v>
      </c>
      <c r="B126" s="92">
        <v>2</v>
      </c>
      <c r="C126" s="133">
        <v>0.002944101944086574</v>
      </c>
      <c r="D126" s="92" t="s">
        <v>1662</v>
      </c>
      <c r="E126" s="92" t="b">
        <v>0</v>
      </c>
      <c r="F126" s="92" t="b">
        <v>0</v>
      </c>
      <c r="G126" s="92" t="b">
        <v>0</v>
      </c>
    </row>
    <row r="127" spans="1:7" ht="15">
      <c r="A127" s="92" t="s">
        <v>1541</v>
      </c>
      <c r="B127" s="92">
        <v>2</v>
      </c>
      <c r="C127" s="133">
        <v>0.002944101944086574</v>
      </c>
      <c r="D127" s="92" t="s">
        <v>1662</v>
      </c>
      <c r="E127" s="92" t="b">
        <v>0</v>
      </c>
      <c r="F127" s="92" t="b">
        <v>0</v>
      </c>
      <c r="G127" s="92" t="b">
        <v>0</v>
      </c>
    </row>
    <row r="128" spans="1:7" ht="15">
      <c r="A128" s="92" t="s">
        <v>1542</v>
      </c>
      <c r="B128" s="92">
        <v>2</v>
      </c>
      <c r="C128" s="133">
        <v>0.002944101944086574</v>
      </c>
      <c r="D128" s="92" t="s">
        <v>1662</v>
      </c>
      <c r="E128" s="92" t="b">
        <v>0</v>
      </c>
      <c r="F128" s="92" t="b">
        <v>0</v>
      </c>
      <c r="G128" s="92" t="b">
        <v>0</v>
      </c>
    </row>
    <row r="129" spans="1:7" ht="15">
      <c r="A129" s="92" t="s">
        <v>1543</v>
      </c>
      <c r="B129" s="92">
        <v>2</v>
      </c>
      <c r="C129" s="133">
        <v>0.002944101944086574</v>
      </c>
      <c r="D129" s="92" t="s">
        <v>1662</v>
      </c>
      <c r="E129" s="92" t="b">
        <v>0</v>
      </c>
      <c r="F129" s="92" t="b">
        <v>0</v>
      </c>
      <c r="G129" s="92" t="b">
        <v>0</v>
      </c>
    </row>
    <row r="130" spans="1:7" ht="15">
      <c r="A130" s="92" t="s">
        <v>1544</v>
      </c>
      <c r="B130" s="92">
        <v>2</v>
      </c>
      <c r="C130" s="133">
        <v>0.002944101944086574</v>
      </c>
      <c r="D130" s="92" t="s">
        <v>1662</v>
      </c>
      <c r="E130" s="92" t="b">
        <v>0</v>
      </c>
      <c r="F130" s="92" t="b">
        <v>0</v>
      </c>
      <c r="G130" s="92" t="b">
        <v>0</v>
      </c>
    </row>
    <row r="131" spans="1:7" ht="15">
      <c r="A131" s="92" t="s">
        <v>247</v>
      </c>
      <c r="B131" s="92">
        <v>2</v>
      </c>
      <c r="C131" s="133">
        <v>0.002944101944086574</v>
      </c>
      <c r="D131" s="92" t="s">
        <v>1662</v>
      </c>
      <c r="E131" s="92" t="b">
        <v>0</v>
      </c>
      <c r="F131" s="92" t="b">
        <v>0</v>
      </c>
      <c r="G131" s="92" t="b">
        <v>0</v>
      </c>
    </row>
    <row r="132" spans="1:7" ht="15">
      <c r="A132" s="92" t="s">
        <v>1545</v>
      </c>
      <c r="B132" s="92">
        <v>2</v>
      </c>
      <c r="C132" s="133">
        <v>0.002944101944086574</v>
      </c>
      <c r="D132" s="92" t="s">
        <v>1662</v>
      </c>
      <c r="E132" s="92" t="b">
        <v>0</v>
      </c>
      <c r="F132" s="92" t="b">
        <v>0</v>
      </c>
      <c r="G132" s="92" t="b">
        <v>0</v>
      </c>
    </row>
    <row r="133" spans="1:7" ht="15">
      <c r="A133" s="92" t="s">
        <v>1546</v>
      </c>
      <c r="B133" s="92">
        <v>2</v>
      </c>
      <c r="C133" s="133">
        <v>0.002944101944086574</v>
      </c>
      <c r="D133" s="92" t="s">
        <v>1662</v>
      </c>
      <c r="E133" s="92" t="b">
        <v>0</v>
      </c>
      <c r="F133" s="92" t="b">
        <v>0</v>
      </c>
      <c r="G133" s="92" t="b">
        <v>0</v>
      </c>
    </row>
    <row r="134" spans="1:7" ht="15">
      <c r="A134" s="92" t="s">
        <v>1547</v>
      </c>
      <c r="B134" s="92">
        <v>2</v>
      </c>
      <c r="C134" s="133">
        <v>0.002944101944086574</v>
      </c>
      <c r="D134" s="92" t="s">
        <v>1662</v>
      </c>
      <c r="E134" s="92" t="b">
        <v>0</v>
      </c>
      <c r="F134" s="92" t="b">
        <v>0</v>
      </c>
      <c r="G134" s="92" t="b">
        <v>0</v>
      </c>
    </row>
    <row r="135" spans="1:7" ht="15">
      <c r="A135" s="92" t="s">
        <v>1548</v>
      </c>
      <c r="B135" s="92">
        <v>2</v>
      </c>
      <c r="C135" s="133">
        <v>0.002944101944086574</v>
      </c>
      <c r="D135" s="92" t="s">
        <v>1662</v>
      </c>
      <c r="E135" s="92" t="b">
        <v>0</v>
      </c>
      <c r="F135" s="92" t="b">
        <v>0</v>
      </c>
      <c r="G135" s="92" t="b">
        <v>0</v>
      </c>
    </row>
    <row r="136" spans="1:7" ht="15">
      <c r="A136" s="92" t="s">
        <v>1549</v>
      </c>
      <c r="B136" s="92">
        <v>2</v>
      </c>
      <c r="C136" s="133">
        <v>0.002944101944086574</v>
      </c>
      <c r="D136" s="92" t="s">
        <v>1662</v>
      </c>
      <c r="E136" s="92" t="b">
        <v>0</v>
      </c>
      <c r="F136" s="92" t="b">
        <v>0</v>
      </c>
      <c r="G136" s="92" t="b">
        <v>0</v>
      </c>
    </row>
    <row r="137" spans="1:7" ht="15">
      <c r="A137" s="92" t="s">
        <v>1550</v>
      </c>
      <c r="B137" s="92">
        <v>2</v>
      </c>
      <c r="C137" s="133">
        <v>0.002944101944086574</v>
      </c>
      <c r="D137" s="92" t="s">
        <v>1662</v>
      </c>
      <c r="E137" s="92" t="b">
        <v>0</v>
      </c>
      <c r="F137" s="92" t="b">
        <v>0</v>
      </c>
      <c r="G137" s="92" t="b">
        <v>0</v>
      </c>
    </row>
    <row r="138" spans="1:7" ht="15">
      <c r="A138" s="92" t="s">
        <v>1551</v>
      </c>
      <c r="B138" s="92">
        <v>2</v>
      </c>
      <c r="C138" s="133">
        <v>0.002944101944086574</v>
      </c>
      <c r="D138" s="92" t="s">
        <v>1662</v>
      </c>
      <c r="E138" s="92" t="b">
        <v>0</v>
      </c>
      <c r="F138" s="92" t="b">
        <v>0</v>
      </c>
      <c r="G138" s="92" t="b">
        <v>0</v>
      </c>
    </row>
    <row r="139" spans="1:7" ht="15">
      <c r="A139" s="92" t="s">
        <v>1552</v>
      </c>
      <c r="B139" s="92">
        <v>2</v>
      </c>
      <c r="C139" s="133">
        <v>0.002944101944086574</v>
      </c>
      <c r="D139" s="92" t="s">
        <v>1662</v>
      </c>
      <c r="E139" s="92" t="b">
        <v>0</v>
      </c>
      <c r="F139" s="92" t="b">
        <v>0</v>
      </c>
      <c r="G139" s="92" t="b">
        <v>0</v>
      </c>
    </row>
    <row r="140" spans="1:7" ht="15">
      <c r="A140" s="92" t="s">
        <v>1553</v>
      </c>
      <c r="B140" s="92">
        <v>2</v>
      </c>
      <c r="C140" s="133">
        <v>0.002944101944086574</v>
      </c>
      <c r="D140" s="92" t="s">
        <v>1662</v>
      </c>
      <c r="E140" s="92" t="b">
        <v>0</v>
      </c>
      <c r="F140" s="92" t="b">
        <v>0</v>
      </c>
      <c r="G140" s="92" t="b">
        <v>0</v>
      </c>
    </row>
    <row r="141" spans="1:7" ht="15">
      <c r="A141" s="92" t="s">
        <v>1554</v>
      </c>
      <c r="B141" s="92">
        <v>2</v>
      </c>
      <c r="C141" s="133">
        <v>0.002944101944086574</v>
      </c>
      <c r="D141" s="92" t="s">
        <v>1662</v>
      </c>
      <c r="E141" s="92" t="b">
        <v>0</v>
      </c>
      <c r="F141" s="92" t="b">
        <v>0</v>
      </c>
      <c r="G141" s="92" t="b">
        <v>0</v>
      </c>
    </row>
    <row r="142" spans="1:7" ht="15">
      <c r="A142" s="92" t="s">
        <v>1555</v>
      </c>
      <c r="B142" s="92">
        <v>2</v>
      </c>
      <c r="C142" s="133">
        <v>0.002944101944086574</v>
      </c>
      <c r="D142" s="92" t="s">
        <v>1662</v>
      </c>
      <c r="E142" s="92" t="b">
        <v>0</v>
      </c>
      <c r="F142" s="92" t="b">
        <v>0</v>
      </c>
      <c r="G142" s="92" t="b">
        <v>0</v>
      </c>
    </row>
    <row r="143" spans="1:7" ht="15">
      <c r="A143" s="92" t="s">
        <v>1556</v>
      </c>
      <c r="B143" s="92">
        <v>2</v>
      </c>
      <c r="C143" s="133">
        <v>0.002944101944086574</v>
      </c>
      <c r="D143" s="92" t="s">
        <v>1662</v>
      </c>
      <c r="E143" s="92" t="b">
        <v>0</v>
      </c>
      <c r="F143" s="92" t="b">
        <v>0</v>
      </c>
      <c r="G143" s="92" t="b">
        <v>0</v>
      </c>
    </row>
    <row r="144" spans="1:7" ht="15">
      <c r="A144" s="92" t="s">
        <v>1557</v>
      </c>
      <c r="B144" s="92">
        <v>2</v>
      </c>
      <c r="C144" s="133">
        <v>0.002944101944086574</v>
      </c>
      <c r="D144" s="92" t="s">
        <v>1662</v>
      </c>
      <c r="E144" s="92" t="b">
        <v>0</v>
      </c>
      <c r="F144" s="92" t="b">
        <v>0</v>
      </c>
      <c r="G144" s="92" t="b">
        <v>0</v>
      </c>
    </row>
    <row r="145" spans="1:7" ht="15">
      <c r="A145" s="92" t="s">
        <v>1558</v>
      </c>
      <c r="B145" s="92">
        <v>2</v>
      </c>
      <c r="C145" s="133">
        <v>0.0035252409318548773</v>
      </c>
      <c r="D145" s="92" t="s">
        <v>1662</v>
      </c>
      <c r="E145" s="92" t="b">
        <v>1</v>
      </c>
      <c r="F145" s="92" t="b">
        <v>0</v>
      </c>
      <c r="G145" s="92" t="b">
        <v>0</v>
      </c>
    </row>
    <row r="146" spans="1:7" ht="15">
      <c r="A146" s="92" t="s">
        <v>1559</v>
      </c>
      <c r="B146" s="92">
        <v>2</v>
      </c>
      <c r="C146" s="133">
        <v>0.002944101944086574</v>
      </c>
      <c r="D146" s="92" t="s">
        <v>1662</v>
      </c>
      <c r="E146" s="92" t="b">
        <v>0</v>
      </c>
      <c r="F146" s="92" t="b">
        <v>0</v>
      </c>
      <c r="G146" s="92" t="b">
        <v>0</v>
      </c>
    </row>
    <row r="147" spans="1:7" ht="15">
      <c r="A147" s="92" t="s">
        <v>1560</v>
      </c>
      <c r="B147" s="92">
        <v>2</v>
      </c>
      <c r="C147" s="133">
        <v>0.002944101944086574</v>
      </c>
      <c r="D147" s="92" t="s">
        <v>1662</v>
      </c>
      <c r="E147" s="92" t="b">
        <v>0</v>
      </c>
      <c r="F147" s="92" t="b">
        <v>0</v>
      </c>
      <c r="G147" s="92" t="b">
        <v>0</v>
      </c>
    </row>
    <row r="148" spans="1:7" ht="15">
      <c r="A148" s="92" t="s">
        <v>1561</v>
      </c>
      <c r="B148" s="92">
        <v>2</v>
      </c>
      <c r="C148" s="133">
        <v>0.002944101944086574</v>
      </c>
      <c r="D148" s="92" t="s">
        <v>1662</v>
      </c>
      <c r="E148" s="92" t="b">
        <v>0</v>
      </c>
      <c r="F148" s="92" t="b">
        <v>1</v>
      </c>
      <c r="G148" s="92" t="b">
        <v>0</v>
      </c>
    </row>
    <row r="149" spans="1:7" ht="15">
      <c r="A149" s="92" t="s">
        <v>1562</v>
      </c>
      <c r="B149" s="92">
        <v>2</v>
      </c>
      <c r="C149" s="133">
        <v>0.002944101944086574</v>
      </c>
      <c r="D149" s="92" t="s">
        <v>1662</v>
      </c>
      <c r="E149" s="92" t="b">
        <v>0</v>
      </c>
      <c r="F149" s="92" t="b">
        <v>0</v>
      </c>
      <c r="G149" s="92" t="b">
        <v>0</v>
      </c>
    </row>
    <row r="150" spans="1:7" ht="15">
      <c r="A150" s="92" t="s">
        <v>1563</v>
      </c>
      <c r="B150" s="92">
        <v>2</v>
      </c>
      <c r="C150" s="133">
        <v>0.002944101944086574</v>
      </c>
      <c r="D150" s="92" t="s">
        <v>1662</v>
      </c>
      <c r="E150" s="92" t="b">
        <v>0</v>
      </c>
      <c r="F150" s="92" t="b">
        <v>0</v>
      </c>
      <c r="G150" s="92" t="b">
        <v>0</v>
      </c>
    </row>
    <row r="151" spans="1:7" ht="15">
      <c r="A151" s="92" t="s">
        <v>1564</v>
      </c>
      <c r="B151" s="92">
        <v>2</v>
      </c>
      <c r="C151" s="133">
        <v>0.002944101944086574</v>
      </c>
      <c r="D151" s="92" t="s">
        <v>1662</v>
      </c>
      <c r="E151" s="92" t="b">
        <v>0</v>
      </c>
      <c r="F151" s="92" t="b">
        <v>0</v>
      </c>
      <c r="G151" s="92" t="b">
        <v>0</v>
      </c>
    </row>
    <row r="152" spans="1:7" ht="15">
      <c r="A152" s="92" t="s">
        <v>1565</v>
      </c>
      <c r="B152" s="92">
        <v>2</v>
      </c>
      <c r="C152" s="133">
        <v>0.002944101944086574</v>
      </c>
      <c r="D152" s="92" t="s">
        <v>1662</v>
      </c>
      <c r="E152" s="92" t="b">
        <v>0</v>
      </c>
      <c r="F152" s="92" t="b">
        <v>0</v>
      </c>
      <c r="G152" s="92" t="b">
        <v>0</v>
      </c>
    </row>
    <row r="153" spans="1:7" ht="15">
      <c r="A153" s="92" t="s">
        <v>1566</v>
      </c>
      <c r="B153" s="92">
        <v>2</v>
      </c>
      <c r="C153" s="133">
        <v>0.002944101944086574</v>
      </c>
      <c r="D153" s="92" t="s">
        <v>1662</v>
      </c>
      <c r="E153" s="92" t="b">
        <v>1</v>
      </c>
      <c r="F153" s="92" t="b">
        <v>0</v>
      </c>
      <c r="G153" s="92" t="b">
        <v>0</v>
      </c>
    </row>
    <row r="154" spans="1:7" ht="15">
      <c r="A154" s="92" t="s">
        <v>1567</v>
      </c>
      <c r="B154" s="92">
        <v>2</v>
      </c>
      <c r="C154" s="133">
        <v>0.002944101944086574</v>
      </c>
      <c r="D154" s="92" t="s">
        <v>1662</v>
      </c>
      <c r="E154" s="92" t="b">
        <v>0</v>
      </c>
      <c r="F154" s="92" t="b">
        <v>0</v>
      </c>
      <c r="G154" s="92" t="b">
        <v>0</v>
      </c>
    </row>
    <row r="155" spans="1:7" ht="15">
      <c r="A155" s="92" t="s">
        <v>1568</v>
      </c>
      <c r="B155" s="92">
        <v>2</v>
      </c>
      <c r="C155" s="133">
        <v>0.002944101944086574</v>
      </c>
      <c r="D155" s="92" t="s">
        <v>1662</v>
      </c>
      <c r="E155" s="92" t="b">
        <v>0</v>
      </c>
      <c r="F155" s="92" t="b">
        <v>0</v>
      </c>
      <c r="G155" s="92" t="b">
        <v>0</v>
      </c>
    </row>
    <row r="156" spans="1:7" ht="15">
      <c r="A156" s="92" t="s">
        <v>1569</v>
      </c>
      <c r="B156" s="92">
        <v>2</v>
      </c>
      <c r="C156" s="133">
        <v>0.002944101944086574</v>
      </c>
      <c r="D156" s="92" t="s">
        <v>1662</v>
      </c>
      <c r="E156" s="92" t="b">
        <v>0</v>
      </c>
      <c r="F156" s="92" t="b">
        <v>0</v>
      </c>
      <c r="G156" s="92" t="b">
        <v>0</v>
      </c>
    </row>
    <row r="157" spans="1:7" ht="15">
      <c r="A157" s="92" t="s">
        <v>1570</v>
      </c>
      <c r="B157" s="92">
        <v>2</v>
      </c>
      <c r="C157" s="133">
        <v>0.002944101944086574</v>
      </c>
      <c r="D157" s="92" t="s">
        <v>1662</v>
      </c>
      <c r="E157" s="92" t="b">
        <v>0</v>
      </c>
      <c r="F157" s="92" t="b">
        <v>0</v>
      </c>
      <c r="G157" s="92" t="b">
        <v>0</v>
      </c>
    </row>
    <row r="158" spans="1:7" ht="15">
      <c r="A158" s="92" t="s">
        <v>1571</v>
      </c>
      <c r="B158" s="92">
        <v>2</v>
      </c>
      <c r="C158" s="133">
        <v>0.002944101944086574</v>
      </c>
      <c r="D158" s="92" t="s">
        <v>1662</v>
      </c>
      <c r="E158" s="92" t="b">
        <v>0</v>
      </c>
      <c r="F158" s="92" t="b">
        <v>0</v>
      </c>
      <c r="G158" s="92" t="b">
        <v>0</v>
      </c>
    </row>
    <row r="159" spans="1:7" ht="15">
      <c r="A159" s="92" t="s">
        <v>244</v>
      </c>
      <c r="B159" s="92">
        <v>2</v>
      </c>
      <c r="C159" s="133">
        <v>0.002944101944086574</v>
      </c>
      <c r="D159" s="92" t="s">
        <v>1662</v>
      </c>
      <c r="E159" s="92" t="b">
        <v>0</v>
      </c>
      <c r="F159" s="92" t="b">
        <v>0</v>
      </c>
      <c r="G159" s="92" t="b">
        <v>0</v>
      </c>
    </row>
    <row r="160" spans="1:7" ht="15">
      <c r="A160" s="92" t="s">
        <v>268</v>
      </c>
      <c r="B160" s="92">
        <v>2</v>
      </c>
      <c r="C160" s="133">
        <v>0.002944101944086574</v>
      </c>
      <c r="D160" s="92" t="s">
        <v>1662</v>
      </c>
      <c r="E160" s="92" t="b">
        <v>0</v>
      </c>
      <c r="F160" s="92" t="b">
        <v>0</v>
      </c>
      <c r="G160" s="92" t="b">
        <v>0</v>
      </c>
    </row>
    <row r="161" spans="1:7" ht="15">
      <c r="A161" s="92" t="s">
        <v>267</v>
      </c>
      <c r="B161" s="92">
        <v>2</v>
      </c>
      <c r="C161" s="133">
        <v>0.002944101944086574</v>
      </c>
      <c r="D161" s="92" t="s">
        <v>1662</v>
      </c>
      <c r="E161" s="92" t="b">
        <v>0</v>
      </c>
      <c r="F161" s="92" t="b">
        <v>0</v>
      </c>
      <c r="G161" s="92" t="b">
        <v>0</v>
      </c>
    </row>
    <row r="162" spans="1:7" ht="15">
      <c r="A162" s="92" t="s">
        <v>1572</v>
      </c>
      <c r="B162" s="92">
        <v>2</v>
      </c>
      <c r="C162" s="133">
        <v>0.002944101944086574</v>
      </c>
      <c r="D162" s="92" t="s">
        <v>1662</v>
      </c>
      <c r="E162" s="92" t="b">
        <v>0</v>
      </c>
      <c r="F162" s="92" t="b">
        <v>0</v>
      </c>
      <c r="G162" s="92" t="b">
        <v>0</v>
      </c>
    </row>
    <row r="163" spans="1:7" ht="15">
      <c r="A163" s="92" t="s">
        <v>1573</v>
      </c>
      <c r="B163" s="92">
        <v>2</v>
      </c>
      <c r="C163" s="133">
        <v>0.002944101944086574</v>
      </c>
      <c r="D163" s="92" t="s">
        <v>1662</v>
      </c>
      <c r="E163" s="92" t="b">
        <v>0</v>
      </c>
      <c r="F163" s="92" t="b">
        <v>0</v>
      </c>
      <c r="G163" s="92" t="b">
        <v>0</v>
      </c>
    </row>
    <row r="164" spans="1:7" ht="15">
      <c r="A164" s="92" t="s">
        <v>1574</v>
      </c>
      <c r="B164" s="92">
        <v>2</v>
      </c>
      <c r="C164" s="133">
        <v>0.002944101944086574</v>
      </c>
      <c r="D164" s="92" t="s">
        <v>1662</v>
      </c>
      <c r="E164" s="92" t="b">
        <v>0</v>
      </c>
      <c r="F164" s="92" t="b">
        <v>0</v>
      </c>
      <c r="G164" s="92" t="b">
        <v>0</v>
      </c>
    </row>
    <row r="165" spans="1:7" ht="15">
      <c r="A165" s="92" t="s">
        <v>1575</v>
      </c>
      <c r="B165" s="92">
        <v>2</v>
      </c>
      <c r="C165" s="133">
        <v>0.002944101944086574</v>
      </c>
      <c r="D165" s="92" t="s">
        <v>1662</v>
      </c>
      <c r="E165" s="92" t="b">
        <v>1</v>
      </c>
      <c r="F165" s="92" t="b">
        <v>0</v>
      </c>
      <c r="G165" s="92" t="b">
        <v>0</v>
      </c>
    </row>
    <row r="166" spans="1:7" ht="15">
      <c r="A166" s="92" t="s">
        <v>1576</v>
      </c>
      <c r="B166" s="92">
        <v>2</v>
      </c>
      <c r="C166" s="133">
        <v>0.002944101944086574</v>
      </c>
      <c r="D166" s="92" t="s">
        <v>1662</v>
      </c>
      <c r="E166" s="92" t="b">
        <v>0</v>
      </c>
      <c r="F166" s="92" t="b">
        <v>0</v>
      </c>
      <c r="G166" s="92" t="b">
        <v>0</v>
      </c>
    </row>
    <row r="167" spans="1:7" ht="15">
      <c r="A167" s="92" t="s">
        <v>1577</v>
      </c>
      <c r="B167" s="92">
        <v>2</v>
      </c>
      <c r="C167" s="133">
        <v>0.002944101944086574</v>
      </c>
      <c r="D167" s="92" t="s">
        <v>1662</v>
      </c>
      <c r="E167" s="92" t="b">
        <v>0</v>
      </c>
      <c r="F167" s="92" t="b">
        <v>0</v>
      </c>
      <c r="G167" s="92" t="b">
        <v>0</v>
      </c>
    </row>
    <row r="168" spans="1:7" ht="15">
      <c r="A168" s="92" t="s">
        <v>1578</v>
      </c>
      <c r="B168" s="92">
        <v>2</v>
      </c>
      <c r="C168" s="133">
        <v>0.002944101944086574</v>
      </c>
      <c r="D168" s="92" t="s">
        <v>1662</v>
      </c>
      <c r="E168" s="92" t="b">
        <v>0</v>
      </c>
      <c r="F168" s="92" t="b">
        <v>0</v>
      </c>
      <c r="G168" s="92" t="b">
        <v>0</v>
      </c>
    </row>
    <row r="169" spans="1:7" ht="15">
      <c r="A169" s="92" t="s">
        <v>1579</v>
      </c>
      <c r="B169" s="92">
        <v>2</v>
      </c>
      <c r="C169" s="133">
        <v>0.002944101944086574</v>
      </c>
      <c r="D169" s="92" t="s">
        <v>1662</v>
      </c>
      <c r="E169" s="92" t="b">
        <v>0</v>
      </c>
      <c r="F169" s="92" t="b">
        <v>0</v>
      </c>
      <c r="G169" s="92" t="b">
        <v>0</v>
      </c>
    </row>
    <row r="170" spans="1:7" ht="15">
      <c r="A170" s="92" t="s">
        <v>1580</v>
      </c>
      <c r="B170" s="92">
        <v>2</v>
      </c>
      <c r="C170" s="133">
        <v>0.002944101944086574</v>
      </c>
      <c r="D170" s="92" t="s">
        <v>1662</v>
      </c>
      <c r="E170" s="92" t="b">
        <v>0</v>
      </c>
      <c r="F170" s="92" t="b">
        <v>0</v>
      </c>
      <c r="G170" s="92" t="b">
        <v>0</v>
      </c>
    </row>
    <row r="171" spans="1:7" ht="15">
      <c r="A171" s="92" t="s">
        <v>1150</v>
      </c>
      <c r="B171" s="92">
        <v>2</v>
      </c>
      <c r="C171" s="133">
        <v>0.002944101944086574</v>
      </c>
      <c r="D171" s="92" t="s">
        <v>1662</v>
      </c>
      <c r="E171" s="92" t="b">
        <v>1</v>
      </c>
      <c r="F171" s="92" t="b">
        <v>0</v>
      </c>
      <c r="G171" s="92" t="b">
        <v>0</v>
      </c>
    </row>
    <row r="172" spans="1:7" ht="15">
      <c r="A172" s="92" t="s">
        <v>1581</v>
      </c>
      <c r="B172" s="92">
        <v>2</v>
      </c>
      <c r="C172" s="133">
        <v>0.002944101944086574</v>
      </c>
      <c r="D172" s="92" t="s">
        <v>1662</v>
      </c>
      <c r="E172" s="92" t="b">
        <v>1</v>
      </c>
      <c r="F172" s="92" t="b">
        <v>0</v>
      </c>
      <c r="G172" s="92" t="b">
        <v>0</v>
      </c>
    </row>
    <row r="173" spans="1:7" ht="15">
      <c r="A173" s="92" t="s">
        <v>1582</v>
      </c>
      <c r="B173" s="92">
        <v>2</v>
      </c>
      <c r="C173" s="133">
        <v>0.002944101944086574</v>
      </c>
      <c r="D173" s="92" t="s">
        <v>1662</v>
      </c>
      <c r="E173" s="92" t="b">
        <v>0</v>
      </c>
      <c r="F173" s="92" t="b">
        <v>0</v>
      </c>
      <c r="G173" s="92" t="b">
        <v>0</v>
      </c>
    </row>
    <row r="174" spans="1:7" ht="15">
      <c r="A174" s="92" t="s">
        <v>1583</v>
      </c>
      <c r="B174" s="92">
        <v>2</v>
      </c>
      <c r="C174" s="133">
        <v>0.002944101944086574</v>
      </c>
      <c r="D174" s="92" t="s">
        <v>1662</v>
      </c>
      <c r="E174" s="92" t="b">
        <v>0</v>
      </c>
      <c r="F174" s="92" t="b">
        <v>0</v>
      </c>
      <c r="G174" s="92" t="b">
        <v>0</v>
      </c>
    </row>
    <row r="175" spans="1:7" ht="15">
      <c r="A175" s="92" t="s">
        <v>1584</v>
      </c>
      <c r="B175" s="92">
        <v>2</v>
      </c>
      <c r="C175" s="133">
        <v>0.002944101944086574</v>
      </c>
      <c r="D175" s="92" t="s">
        <v>1662</v>
      </c>
      <c r="E175" s="92" t="b">
        <v>0</v>
      </c>
      <c r="F175" s="92" t="b">
        <v>0</v>
      </c>
      <c r="G175" s="92" t="b">
        <v>0</v>
      </c>
    </row>
    <row r="176" spans="1:7" ht="15">
      <c r="A176" s="92" t="s">
        <v>1585</v>
      </c>
      <c r="B176" s="92">
        <v>2</v>
      </c>
      <c r="C176" s="133">
        <v>0.002944101944086574</v>
      </c>
      <c r="D176" s="92" t="s">
        <v>1662</v>
      </c>
      <c r="E176" s="92" t="b">
        <v>0</v>
      </c>
      <c r="F176" s="92" t="b">
        <v>0</v>
      </c>
      <c r="G176" s="92" t="b">
        <v>0</v>
      </c>
    </row>
    <row r="177" spans="1:7" ht="15">
      <c r="A177" s="92" t="s">
        <v>1586</v>
      </c>
      <c r="B177" s="92">
        <v>2</v>
      </c>
      <c r="C177" s="133">
        <v>0.002944101944086574</v>
      </c>
      <c r="D177" s="92" t="s">
        <v>1662</v>
      </c>
      <c r="E177" s="92" t="b">
        <v>0</v>
      </c>
      <c r="F177" s="92" t="b">
        <v>0</v>
      </c>
      <c r="G177" s="92" t="b">
        <v>0</v>
      </c>
    </row>
    <row r="178" spans="1:7" ht="15">
      <c r="A178" s="92" t="s">
        <v>1587</v>
      </c>
      <c r="B178" s="92">
        <v>2</v>
      </c>
      <c r="C178" s="133">
        <v>0.002944101944086574</v>
      </c>
      <c r="D178" s="92" t="s">
        <v>1662</v>
      </c>
      <c r="E178" s="92" t="b">
        <v>0</v>
      </c>
      <c r="F178" s="92" t="b">
        <v>0</v>
      </c>
      <c r="G178" s="92" t="b">
        <v>0</v>
      </c>
    </row>
    <row r="179" spans="1:7" ht="15">
      <c r="A179" s="92" t="s">
        <v>1588</v>
      </c>
      <c r="B179" s="92">
        <v>2</v>
      </c>
      <c r="C179" s="133">
        <v>0.002944101944086574</v>
      </c>
      <c r="D179" s="92" t="s">
        <v>1662</v>
      </c>
      <c r="E179" s="92" t="b">
        <v>0</v>
      </c>
      <c r="F179" s="92" t="b">
        <v>0</v>
      </c>
      <c r="G179" s="92" t="b">
        <v>0</v>
      </c>
    </row>
    <row r="180" spans="1:7" ht="15">
      <c r="A180" s="92" t="s">
        <v>1589</v>
      </c>
      <c r="B180" s="92">
        <v>2</v>
      </c>
      <c r="C180" s="133">
        <v>0.002944101944086574</v>
      </c>
      <c r="D180" s="92" t="s">
        <v>1662</v>
      </c>
      <c r="E180" s="92" t="b">
        <v>0</v>
      </c>
      <c r="F180" s="92" t="b">
        <v>0</v>
      </c>
      <c r="G180" s="92" t="b">
        <v>0</v>
      </c>
    </row>
    <row r="181" spans="1:7" ht="15">
      <c r="A181" s="92" t="s">
        <v>1590</v>
      </c>
      <c r="B181" s="92">
        <v>2</v>
      </c>
      <c r="C181" s="133">
        <v>0.002944101944086574</v>
      </c>
      <c r="D181" s="92" t="s">
        <v>1662</v>
      </c>
      <c r="E181" s="92" t="b">
        <v>0</v>
      </c>
      <c r="F181" s="92" t="b">
        <v>0</v>
      </c>
      <c r="G181" s="92" t="b">
        <v>0</v>
      </c>
    </row>
    <row r="182" spans="1:7" ht="15">
      <c r="A182" s="92" t="s">
        <v>1591</v>
      </c>
      <c r="B182" s="92">
        <v>2</v>
      </c>
      <c r="C182" s="133">
        <v>0.002944101944086574</v>
      </c>
      <c r="D182" s="92" t="s">
        <v>1662</v>
      </c>
      <c r="E182" s="92" t="b">
        <v>0</v>
      </c>
      <c r="F182" s="92" t="b">
        <v>0</v>
      </c>
      <c r="G182" s="92" t="b">
        <v>0</v>
      </c>
    </row>
    <row r="183" spans="1:7" ht="15">
      <c r="A183" s="92" t="s">
        <v>1592</v>
      </c>
      <c r="B183" s="92">
        <v>2</v>
      </c>
      <c r="C183" s="133">
        <v>0.002944101944086574</v>
      </c>
      <c r="D183" s="92" t="s">
        <v>1662</v>
      </c>
      <c r="E183" s="92" t="b">
        <v>0</v>
      </c>
      <c r="F183" s="92" t="b">
        <v>0</v>
      </c>
      <c r="G183" s="92" t="b">
        <v>0</v>
      </c>
    </row>
    <row r="184" spans="1:7" ht="15">
      <c r="A184" s="92" t="s">
        <v>1593</v>
      </c>
      <c r="B184" s="92">
        <v>2</v>
      </c>
      <c r="C184" s="133">
        <v>0.002944101944086574</v>
      </c>
      <c r="D184" s="92" t="s">
        <v>1662</v>
      </c>
      <c r="E184" s="92" t="b">
        <v>0</v>
      </c>
      <c r="F184" s="92" t="b">
        <v>0</v>
      </c>
      <c r="G184" s="92" t="b">
        <v>0</v>
      </c>
    </row>
    <row r="185" spans="1:7" ht="15">
      <c r="A185" s="92" t="s">
        <v>1594</v>
      </c>
      <c r="B185" s="92">
        <v>2</v>
      </c>
      <c r="C185" s="133">
        <v>0.002944101944086574</v>
      </c>
      <c r="D185" s="92" t="s">
        <v>1662</v>
      </c>
      <c r="E185" s="92" t="b">
        <v>0</v>
      </c>
      <c r="F185" s="92" t="b">
        <v>0</v>
      </c>
      <c r="G185" s="92" t="b">
        <v>0</v>
      </c>
    </row>
    <row r="186" spans="1:7" ht="15">
      <c r="A186" s="92" t="s">
        <v>1595</v>
      </c>
      <c r="B186" s="92">
        <v>2</v>
      </c>
      <c r="C186" s="133">
        <v>0.002944101944086574</v>
      </c>
      <c r="D186" s="92" t="s">
        <v>1662</v>
      </c>
      <c r="E186" s="92" t="b">
        <v>0</v>
      </c>
      <c r="F186" s="92" t="b">
        <v>0</v>
      </c>
      <c r="G186" s="92" t="b">
        <v>0</v>
      </c>
    </row>
    <row r="187" spans="1:7" ht="15">
      <c r="A187" s="92" t="s">
        <v>1596</v>
      </c>
      <c r="B187" s="92">
        <v>2</v>
      </c>
      <c r="C187" s="133">
        <v>0.002944101944086574</v>
      </c>
      <c r="D187" s="92" t="s">
        <v>1662</v>
      </c>
      <c r="E187" s="92" t="b">
        <v>0</v>
      </c>
      <c r="F187" s="92" t="b">
        <v>0</v>
      </c>
      <c r="G187" s="92" t="b">
        <v>0</v>
      </c>
    </row>
    <row r="188" spans="1:7" ht="15">
      <c r="A188" s="92" t="s">
        <v>1597</v>
      </c>
      <c r="B188" s="92">
        <v>2</v>
      </c>
      <c r="C188" s="133">
        <v>0.002944101944086574</v>
      </c>
      <c r="D188" s="92" t="s">
        <v>1662</v>
      </c>
      <c r="E188" s="92" t="b">
        <v>0</v>
      </c>
      <c r="F188" s="92" t="b">
        <v>0</v>
      </c>
      <c r="G188" s="92" t="b">
        <v>0</v>
      </c>
    </row>
    <row r="189" spans="1:7" ht="15">
      <c r="A189" s="92" t="s">
        <v>1598</v>
      </c>
      <c r="B189" s="92">
        <v>2</v>
      </c>
      <c r="C189" s="133">
        <v>0.002944101944086574</v>
      </c>
      <c r="D189" s="92" t="s">
        <v>1662</v>
      </c>
      <c r="E189" s="92" t="b">
        <v>0</v>
      </c>
      <c r="F189" s="92" t="b">
        <v>0</v>
      </c>
      <c r="G189" s="92" t="b">
        <v>0</v>
      </c>
    </row>
    <row r="190" spans="1:7" ht="15">
      <c r="A190" s="92" t="s">
        <v>1349</v>
      </c>
      <c r="B190" s="92">
        <v>2</v>
      </c>
      <c r="C190" s="133">
        <v>0.002944101944086574</v>
      </c>
      <c r="D190" s="92" t="s">
        <v>1662</v>
      </c>
      <c r="E190" s="92" t="b">
        <v>0</v>
      </c>
      <c r="F190" s="92" t="b">
        <v>0</v>
      </c>
      <c r="G190" s="92" t="b">
        <v>0</v>
      </c>
    </row>
    <row r="191" spans="1:7" ht="15">
      <c r="A191" s="92" t="s">
        <v>1599</v>
      </c>
      <c r="B191" s="92">
        <v>2</v>
      </c>
      <c r="C191" s="133">
        <v>0.002944101944086574</v>
      </c>
      <c r="D191" s="92" t="s">
        <v>1662</v>
      </c>
      <c r="E191" s="92" t="b">
        <v>0</v>
      </c>
      <c r="F191" s="92" t="b">
        <v>0</v>
      </c>
      <c r="G191" s="92" t="b">
        <v>0</v>
      </c>
    </row>
    <row r="192" spans="1:7" ht="15">
      <c r="A192" s="92" t="s">
        <v>1600</v>
      </c>
      <c r="B192" s="92">
        <v>2</v>
      </c>
      <c r="C192" s="133">
        <v>0.002944101944086574</v>
      </c>
      <c r="D192" s="92" t="s">
        <v>1662</v>
      </c>
      <c r="E192" s="92" t="b">
        <v>1</v>
      </c>
      <c r="F192" s="92" t="b">
        <v>0</v>
      </c>
      <c r="G192" s="92" t="b">
        <v>0</v>
      </c>
    </row>
    <row r="193" spans="1:7" ht="15">
      <c r="A193" s="92" t="s">
        <v>1601</v>
      </c>
      <c r="B193" s="92">
        <v>2</v>
      </c>
      <c r="C193" s="133">
        <v>0.002944101944086574</v>
      </c>
      <c r="D193" s="92" t="s">
        <v>1662</v>
      </c>
      <c r="E193" s="92" t="b">
        <v>0</v>
      </c>
      <c r="F193" s="92" t="b">
        <v>0</v>
      </c>
      <c r="G193" s="92" t="b">
        <v>0</v>
      </c>
    </row>
    <row r="194" spans="1:7" ht="15">
      <c r="A194" s="92" t="s">
        <v>1602</v>
      </c>
      <c r="B194" s="92">
        <v>2</v>
      </c>
      <c r="C194" s="133">
        <v>0.002944101944086574</v>
      </c>
      <c r="D194" s="92" t="s">
        <v>1662</v>
      </c>
      <c r="E194" s="92" t="b">
        <v>1</v>
      </c>
      <c r="F194" s="92" t="b">
        <v>0</v>
      </c>
      <c r="G194" s="92" t="b">
        <v>0</v>
      </c>
    </row>
    <row r="195" spans="1:7" ht="15">
      <c r="A195" s="92" t="s">
        <v>1603</v>
      </c>
      <c r="B195" s="92">
        <v>2</v>
      </c>
      <c r="C195" s="133">
        <v>0.002944101944086574</v>
      </c>
      <c r="D195" s="92" t="s">
        <v>1662</v>
      </c>
      <c r="E195" s="92" t="b">
        <v>0</v>
      </c>
      <c r="F195" s="92" t="b">
        <v>0</v>
      </c>
      <c r="G195" s="92" t="b">
        <v>0</v>
      </c>
    </row>
    <row r="196" spans="1:7" ht="15">
      <c r="A196" s="92" t="s">
        <v>1604</v>
      </c>
      <c r="B196" s="92">
        <v>2</v>
      </c>
      <c r="C196" s="133">
        <v>0.002944101944086574</v>
      </c>
      <c r="D196" s="92" t="s">
        <v>1662</v>
      </c>
      <c r="E196" s="92" t="b">
        <v>0</v>
      </c>
      <c r="F196" s="92" t="b">
        <v>0</v>
      </c>
      <c r="G196" s="92" t="b">
        <v>0</v>
      </c>
    </row>
    <row r="197" spans="1:7" ht="15">
      <c r="A197" s="92" t="s">
        <v>1605</v>
      </c>
      <c r="B197" s="92">
        <v>2</v>
      </c>
      <c r="C197" s="133">
        <v>0.002944101944086574</v>
      </c>
      <c r="D197" s="92" t="s">
        <v>1662</v>
      </c>
      <c r="E197" s="92" t="b">
        <v>0</v>
      </c>
      <c r="F197" s="92" t="b">
        <v>0</v>
      </c>
      <c r="G197" s="92" t="b">
        <v>0</v>
      </c>
    </row>
    <row r="198" spans="1:7" ht="15">
      <c r="A198" s="92" t="s">
        <v>265</v>
      </c>
      <c r="B198" s="92">
        <v>2</v>
      </c>
      <c r="C198" s="133">
        <v>0.002944101944086574</v>
      </c>
      <c r="D198" s="92" t="s">
        <v>1662</v>
      </c>
      <c r="E198" s="92" t="b">
        <v>0</v>
      </c>
      <c r="F198" s="92" t="b">
        <v>0</v>
      </c>
      <c r="G198" s="92" t="b">
        <v>0</v>
      </c>
    </row>
    <row r="199" spans="1:7" ht="15">
      <c r="A199" s="92" t="s">
        <v>1606</v>
      </c>
      <c r="B199" s="92">
        <v>2</v>
      </c>
      <c r="C199" s="133">
        <v>0.002944101944086574</v>
      </c>
      <c r="D199" s="92" t="s">
        <v>1662</v>
      </c>
      <c r="E199" s="92" t="b">
        <v>0</v>
      </c>
      <c r="F199" s="92" t="b">
        <v>0</v>
      </c>
      <c r="G199" s="92" t="b">
        <v>0</v>
      </c>
    </row>
    <row r="200" spans="1:7" ht="15">
      <c r="A200" s="92" t="s">
        <v>1607</v>
      </c>
      <c r="B200" s="92">
        <v>2</v>
      </c>
      <c r="C200" s="133">
        <v>0.002944101944086574</v>
      </c>
      <c r="D200" s="92" t="s">
        <v>1662</v>
      </c>
      <c r="E200" s="92" t="b">
        <v>0</v>
      </c>
      <c r="F200" s="92" t="b">
        <v>0</v>
      </c>
      <c r="G200" s="92" t="b">
        <v>0</v>
      </c>
    </row>
    <row r="201" spans="1:7" ht="15">
      <c r="A201" s="92" t="s">
        <v>1608</v>
      </c>
      <c r="B201" s="92">
        <v>2</v>
      </c>
      <c r="C201" s="133">
        <v>0.002944101944086574</v>
      </c>
      <c r="D201" s="92" t="s">
        <v>1662</v>
      </c>
      <c r="E201" s="92" t="b">
        <v>0</v>
      </c>
      <c r="F201" s="92" t="b">
        <v>0</v>
      </c>
      <c r="G201" s="92" t="b">
        <v>0</v>
      </c>
    </row>
    <row r="202" spans="1:7" ht="15">
      <c r="A202" s="92" t="s">
        <v>1609</v>
      </c>
      <c r="B202" s="92">
        <v>2</v>
      </c>
      <c r="C202" s="133">
        <v>0.002944101944086574</v>
      </c>
      <c r="D202" s="92" t="s">
        <v>1662</v>
      </c>
      <c r="E202" s="92" t="b">
        <v>0</v>
      </c>
      <c r="F202" s="92" t="b">
        <v>0</v>
      </c>
      <c r="G202" s="92" t="b">
        <v>0</v>
      </c>
    </row>
    <row r="203" spans="1:7" ht="15">
      <c r="A203" s="92" t="s">
        <v>1610</v>
      </c>
      <c r="B203" s="92">
        <v>2</v>
      </c>
      <c r="C203" s="133">
        <v>0.002944101944086574</v>
      </c>
      <c r="D203" s="92" t="s">
        <v>1662</v>
      </c>
      <c r="E203" s="92" t="b">
        <v>0</v>
      </c>
      <c r="F203" s="92" t="b">
        <v>0</v>
      </c>
      <c r="G203" s="92" t="b">
        <v>0</v>
      </c>
    </row>
    <row r="204" spans="1:7" ht="15">
      <c r="A204" s="92" t="s">
        <v>1611</v>
      </c>
      <c r="B204" s="92">
        <v>2</v>
      </c>
      <c r="C204" s="133">
        <v>0.002944101944086574</v>
      </c>
      <c r="D204" s="92" t="s">
        <v>1662</v>
      </c>
      <c r="E204" s="92" t="b">
        <v>1</v>
      </c>
      <c r="F204" s="92" t="b">
        <v>0</v>
      </c>
      <c r="G204" s="92" t="b">
        <v>0</v>
      </c>
    </row>
    <row r="205" spans="1:7" ht="15">
      <c r="A205" s="92" t="s">
        <v>1612</v>
      </c>
      <c r="B205" s="92">
        <v>2</v>
      </c>
      <c r="C205" s="133">
        <v>0.002944101944086574</v>
      </c>
      <c r="D205" s="92" t="s">
        <v>1662</v>
      </c>
      <c r="E205" s="92" t="b">
        <v>0</v>
      </c>
      <c r="F205" s="92" t="b">
        <v>0</v>
      </c>
      <c r="G205" s="92" t="b">
        <v>0</v>
      </c>
    </row>
    <row r="206" spans="1:7" ht="15">
      <c r="A206" s="92" t="s">
        <v>1613</v>
      </c>
      <c r="B206" s="92">
        <v>2</v>
      </c>
      <c r="C206" s="133">
        <v>0.002944101944086574</v>
      </c>
      <c r="D206" s="92" t="s">
        <v>1662</v>
      </c>
      <c r="E206" s="92" t="b">
        <v>0</v>
      </c>
      <c r="F206" s="92" t="b">
        <v>0</v>
      </c>
      <c r="G206" s="92" t="b">
        <v>0</v>
      </c>
    </row>
    <row r="207" spans="1:7" ht="15">
      <c r="A207" s="92" t="s">
        <v>1614</v>
      </c>
      <c r="B207" s="92">
        <v>2</v>
      </c>
      <c r="C207" s="133">
        <v>0.002944101944086574</v>
      </c>
      <c r="D207" s="92" t="s">
        <v>1662</v>
      </c>
      <c r="E207" s="92" t="b">
        <v>0</v>
      </c>
      <c r="F207" s="92" t="b">
        <v>0</v>
      </c>
      <c r="G207" s="92" t="b">
        <v>0</v>
      </c>
    </row>
    <row r="208" spans="1:7" ht="15">
      <c r="A208" s="92" t="s">
        <v>1615</v>
      </c>
      <c r="B208" s="92">
        <v>2</v>
      </c>
      <c r="C208" s="133">
        <v>0.002944101944086574</v>
      </c>
      <c r="D208" s="92" t="s">
        <v>1662</v>
      </c>
      <c r="E208" s="92" t="b">
        <v>0</v>
      </c>
      <c r="F208" s="92" t="b">
        <v>0</v>
      </c>
      <c r="G208" s="92" t="b">
        <v>0</v>
      </c>
    </row>
    <row r="209" spans="1:7" ht="15">
      <c r="A209" s="92" t="s">
        <v>597</v>
      </c>
      <c r="B209" s="92">
        <v>2</v>
      </c>
      <c r="C209" s="133">
        <v>0.002944101944086574</v>
      </c>
      <c r="D209" s="92" t="s">
        <v>1662</v>
      </c>
      <c r="E209" s="92" t="b">
        <v>0</v>
      </c>
      <c r="F209" s="92" t="b">
        <v>0</v>
      </c>
      <c r="G209" s="92" t="b">
        <v>0</v>
      </c>
    </row>
    <row r="210" spans="1:7" ht="15">
      <c r="A210" s="92" t="s">
        <v>1616</v>
      </c>
      <c r="B210" s="92">
        <v>2</v>
      </c>
      <c r="C210" s="133">
        <v>0.002944101944086574</v>
      </c>
      <c r="D210" s="92" t="s">
        <v>1662</v>
      </c>
      <c r="E210" s="92" t="b">
        <v>0</v>
      </c>
      <c r="F210" s="92" t="b">
        <v>0</v>
      </c>
      <c r="G210" s="92" t="b">
        <v>0</v>
      </c>
    </row>
    <row r="211" spans="1:7" ht="15">
      <c r="A211" s="92" t="s">
        <v>1617</v>
      </c>
      <c r="B211" s="92">
        <v>2</v>
      </c>
      <c r="C211" s="133">
        <v>0.002944101944086574</v>
      </c>
      <c r="D211" s="92" t="s">
        <v>1662</v>
      </c>
      <c r="E211" s="92" t="b">
        <v>0</v>
      </c>
      <c r="F211" s="92" t="b">
        <v>0</v>
      </c>
      <c r="G211" s="92" t="b">
        <v>0</v>
      </c>
    </row>
    <row r="212" spans="1:7" ht="15">
      <c r="A212" s="92" t="s">
        <v>1618</v>
      </c>
      <c r="B212" s="92">
        <v>2</v>
      </c>
      <c r="C212" s="133">
        <v>0.002944101944086574</v>
      </c>
      <c r="D212" s="92" t="s">
        <v>1662</v>
      </c>
      <c r="E212" s="92" t="b">
        <v>0</v>
      </c>
      <c r="F212" s="92" t="b">
        <v>0</v>
      </c>
      <c r="G212" s="92" t="b">
        <v>0</v>
      </c>
    </row>
    <row r="213" spans="1:7" ht="15">
      <c r="A213" s="92" t="s">
        <v>1619</v>
      </c>
      <c r="B213" s="92">
        <v>2</v>
      </c>
      <c r="C213" s="133">
        <v>0.002944101944086574</v>
      </c>
      <c r="D213" s="92" t="s">
        <v>1662</v>
      </c>
      <c r="E213" s="92" t="b">
        <v>0</v>
      </c>
      <c r="F213" s="92" t="b">
        <v>0</v>
      </c>
      <c r="G213" s="92" t="b">
        <v>0</v>
      </c>
    </row>
    <row r="214" spans="1:7" ht="15">
      <c r="A214" s="92" t="s">
        <v>1620</v>
      </c>
      <c r="B214" s="92">
        <v>2</v>
      </c>
      <c r="C214" s="133">
        <v>0.002944101944086574</v>
      </c>
      <c r="D214" s="92" t="s">
        <v>1662</v>
      </c>
      <c r="E214" s="92" t="b">
        <v>0</v>
      </c>
      <c r="F214" s="92" t="b">
        <v>0</v>
      </c>
      <c r="G214" s="92" t="b">
        <v>0</v>
      </c>
    </row>
    <row r="215" spans="1:7" ht="15">
      <c r="A215" s="92" t="s">
        <v>1621</v>
      </c>
      <c r="B215" s="92">
        <v>2</v>
      </c>
      <c r="C215" s="133">
        <v>0.002944101944086574</v>
      </c>
      <c r="D215" s="92" t="s">
        <v>1662</v>
      </c>
      <c r="E215" s="92" t="b">
        <v>0</v>
      </c>
      <c r="F215" s="92" t="b">
        <v>0</v>
      </c>
      <c r="G215" s="92" t="b">
        <v>0</v>
      </c>
    </row>
    <row r="216" spans="1:7" ht="15">
      <c r="A216" s="92" t="s">
        <v>1622</v>
      </c>
      <c r="B216" s="92">
        <v>2</v>
      </c>
      <c r="C216" s="133">
        <v>0.002944101944086574</v>
      </c>
      <c r="D216" s="92" t="s">
        <v>1662</v>
      </c>
      <c r="E216" s="92" t="b">
        <v>0</v>
      </c>
      <c r="F216" s="92" t="b">
        <v>0</v>
      </c>
      <c r="G216" s="92" t="b">
        <v>0</v>
      </c>
    </row>
    <row r="217" spans="1:7" ht="15">
      <c r="A217" s="92" t="s">
        <v>1623</v>
      </c>
      <c r="B217" s="92">
        <v>2</v>
      </c>
      <c r="C217" s="133">
        <v>0.002944101944086574</v>
      </c>
      <c r="D217" s="92" t="s">
        <v>1662</v>
      </c>
      <c r="E217" s="92" t="b">
        <v>0</v>
      </c>
      <c r="F217" s="92" t="b">
        <v>0</v>
      </c>
      <c r="G217" s="92" t="b">
        <v>0</v>
      </c>
    </row>
    <row r="218" spans="1:7" ht="15">
      <c r="A218" s="92" t="s">
        <v>1624</v>
      </c>
      <c r="B218" s="92">
        <v>2</v>
      </c>
      <c r="C218" s="133">
        <v>0.002944101944086574</v>
      </c>
      <c r="D218" s="92" t="s">
        <v>1662</v>
      </c>
      <c r="E218" s="92" t="b">
        <v>0</v>
      </c>
      <c r="F218" s="92" t="b">
        <v>0</v>
      </c>
      <c r="G218" s="92" t="b">
        <v>0</v>
      </c>
    </row>
    <row r="219" spans="1:7" ht="15">
      <c r="A219" s="92" t="s">
        <v>1625</v>
      </c>
      <c r="B219" s="92">
        <v>2</v>
      </c>
      <c r="C219" s="133">
        <v>0.002944101944086574</v>
      </c>
      <c r="D219" s="92" t="s">
        <v>1662</v>
      </c>
      <c r="E219" s="92" t="b">
        <v>0</v>
      </c>
      <c r="F219" s="92" t="b">
        <v>0</v>
      </c>
      <c r="G219" s="92" t="b">
        <v>0</v>
      </c>
    </row>
    <row r="220" spans="1:7" ht="15">
      <c r="A220" s="92" t="s">
        <v>1626</v>
      </c>
      <c r="B220" s="92">
        <v>2</v>
      </c>
      <c r="C220" s="133">
        <v>0.002944101944086574</v>
      </c>
      <c r="D220" s="92" t="s">
        <v>1662</v>
      </c>
      <c r="E220" s="92" t="b">
        <v>0</v>
      </c>
      <c r="F220" s="92" t="b">
        <v>0</v>
      </c>
      <c r="G220" s="92" t="b">
        <v>0</v>
      </c>
    </row>
    <row r="221" spans="1:7" ht="15">
      <c r="A221" s="92" t="s">
        <v>1627</v>
      </c>
      <c r="B221" s="92">
        <v>2</v>
      </c>
      <c r="C221" s="133">
        <v>0.002944101944086574</v>
      </c>
      <c r="D221" s="92" t="s">
        <v>1662</v>
      </c>
      <c r="E221" s="92" t="b">
        <v>0</v>
      </c>
      <c r="F221" s="92" t="b">
        <v>0</v>
      </c>
      <c r="G221" s="92" t="b">
        <v>0</v>
      </c>
    </row>
    <row r="222" spans="1:7" ht="15">
      <c r="A222" s="92" t="s">
        <v>1628</v>
      </c>
      <c r="B222" s="92">
        <v>2</v>
      </c>
      <c r="C222" s="133">
        <v>0.002944101944086574</v>
      </c>
      <c r="D222" s="92" t="s">
        <v>1662</v>
      </c>
      <c r="E222" s="92" t="b">
        <v>1</v>
      </c>
      <c r="F222" s="92" t="b">
        <v>0</v>
      </c>
      <c r="G222" s="92" t="b">
        <v>0</v>
      </c>
    </row>
    <row r="223" spans="1:7" ht="15">
      <c r="A223" s="92" t="s">
        <v>1629</v>
      </c>
      <c r="B223" s="92">
        <v>2</v>
      </c>
      <c r="C223" s="133">
        <v>0.002944101944086574</v>
      </c>
      <c r="D223" s="92" t="s">
        <v>1662</v>
      </c>
      <c r="E223" s="92" t="b">
        <v>0</v>
      </c>
      <c r="F223" s="92" t="b">
        <v>0</v>
      </c>
      <c r="G223" s="92" t="b">
        <v>0</v>
      </c>
    </row>
    <row r="224" spans="1:7" ht="15">
      <c r="A224" s="92" t="s">
        <v>1630</v>
      </c>
      <c r="B224" s="92">
        <v>2</v>
      </c>
      <c r="C224" s="133">
        <v>0.002944101944086574</v>
      </c>
      <c r="D224" s="92" t="s">
        <v>1662</v>
      </c>
      <c r="E224" s="92" t="b">
        <v>0</v>
      </c>
      <c r="F224" s="92" t="b">
        <v>0</v>
      </c>
      <c r="G224" s="92" t="b">
        <v>0</v>
      </c>
    </row>
    <row r="225" spans="1:7" ht="15">
      <c r="A225" s="92" t="s">
        <v>1631</v>
      </c>
      <c r="B225" s="92">
        <v>2</v>
      </c>
      <c r="C225" s="133">
        <v>0.002944101944086574</v>
      </c>
      <c r="D225" s="92" t="s">
        <v>1662</v>
      </c>
      <c r="E225" s="92" t="b">
        <v>0</v>
      </c>
      <c r="F225" s="92" t="b">
        <v>0</v>
      </c>
      <c r="G225" s="92" t="b">
        <v>0</v>
      </c>
    </row>
    <row r="226" spans="1:7" ht="15">
      <c r="A226" s="92" t="s">
        <v>1632</v>
      </c>
      <c r="B226" s="92">
        <v>2</v>
      </c>
      <c r="C226" s="133">
        <v>0.002944101944086574</v>
      </c>
      <c r="D226" s="92" t="s">
        <v>1662</v>
      </c>
      <c r="E226" s="92" t="b">
        <v>0</v>
      </c>
      <c r="F226" s="92" t="b">
        <v>0</v>
      </c>
      <c r="G226" s="92" t="b">
        <v>0</v>
      </c>
    </row>
    <row r="227" spans="1:7" ht="15">
      <c r="A227" s="92" t="s">
        <v>1633</v>
      </c>
      <c r="B227" s="92">
        <v>2</v>
      </c>
      <c r="C227" s="133">
        <v>0.002944101944086574</v>
      </c>
      <c r="D227" s="92" t="s">
        <v>1662</v>
      </c>
      <c r="E227" s="92" t="b">
        <v>0</v>
      </c>
      <c r="F227" s="92" t="b">
        <v>0</v>
      </c>
      <c r="G227" s="92" t="b">
        <v>0</v>
      </c>
    </row>
    <row r="228" spans="1:7" ht="15">
      <c r="A228" s="92" t="s">
        <v>1634</v>
      </c>
      <c r="B228" s="92">
        <v>2</v>
      </c>
      <c r="C228" s="133">
        <v>0.002944101944086574</v>
      </c>
      <c r="D228" s="92" t="s">
        <v>1662</v>
      </c>
      <c r="E228" s="92" t="b">
        <v>0</v>
      </c>
      <c r="F228" s="92" t="b">
        <v>0</v>
      </c>
      <c r="G228" s="92" t="b">
        <v>0</v>
      </c>
    </row>
    <row r="229" spans="1:7" ht="15">
      <c r="A229" s="92" t="s">
        <v>1635</v>
      </c>
      <c r="B229" s="92">
        <v>2</v>
      </c>
      <c r="C229" s="133">
        <v>0.002944101944086574</v>
      </c>
      <c r="D229" s="92" t="s">
        <v>1662</v>
      </c>
      <c r="E229" s="92" t="b">
        <v>0</v>
      </c>
      <c r="F229" s="92" t="b">
        <v>0</v>
      </c>
      <c r="G229" s="92" t="b">
        <v>0</v>
      </c>
    </row>
    <row r="230" spans="1:7" ht="15">
      <c r="A230" s="92" t="s">
        <v>1636</v>
      </c>
      <c r="B230" s="92">
        <v>2</v>
      </c>
      <c r="C230" s="133">
        <v>0.002944101944086574</v>
      </c>
      <c r="D230" s="92" t="s">
        <v>1662</v>
      </c>
      <c r="E230" s="92" t="b">
        <v>1</v>
      </c>
      <c r="F230" s="92" t="b">
        <v>0</v>
      </c>
      <c r="G230" s="92" t="b">
        <v>0</v>
      </c>
    </row>
    <row r="231" spans="1:7" ht="15">
      <c r="A231" s="92" t="s">
        <v>1637</v>
      </c>
      <c r="B231" s="92">
        <v>2</v>
      </c>
      <c r="C231" s="133">
        <v>0.002944101944086574</v>
      </c>
      <c r="D231" s="92" t="s">
        <v>1662</v>
      </c>
      <c r="E231" s="92" t="b">
        <v>0</v>
      </c>
      <c r="F231" s="92" t="b">
        <v>0</v>
      </c>
      <c r="G231" s="92" t="b">
        <v>0</v>
      </c>
    </row>
    <row r="232" spans="1:7" ht="15">
      <c r="A232" s="92" t="s">
        <v>1638</v>
      </c>
      <c r="B232" s="92">
        <v>2</v>
      </c>
      <c r="C232" s="133">
        <v>0.002944101944086574</v>
      </c>
      <c r="D232" s="92" t="s">
        <v>1662</v>
      </c>
      <c r="E232" s="92" t="b">
        <v>0</v>
      </c>
      <c r="F232" s="92" t="b">
        <v>0</v>
      </c>
      <c r="G232" s="92" t="b">
        <v>0</v>
      </c>
    </row>
    <row r="233" spans="1:7" ht="15">
      <c r="A233" s="92" t="s">
        <v>1639</v>
      </c>
      <c r="B233" s="92">
        <v>2</v>
      </c>
      <c r="C233" s="133">
        <v>0.002944101944086574</v>
      </c>
      <c r="D233" s="92" t="s">
        <v>1662</v>
      </c>
      <c r="E233" s="92" t="b">
        <v>0</v>
      </c>
      <c r="F233" s="92" t="b">
        <v>0</v>
      </c>
      <c r="G233" s="92" t="b">
        <v>0</v>
      </c>
    </row>
    <row r="234" spans="1:7" ht="15">
      <c r="A234" s="92" t="s">
        <v>1640</v>
      </c>
      <c r="B234" s="92">
        <v>2</v>
      </c>
      <c r="C234" s="133">
        <v>0.002944101944086574</v>
      </c>
      <c r="D234" s="92" t="s">
        <v>1662</v>
      </c>
      <c r="E234" s="92" t="b">
        <v>0</v>
      </c>
      <c r="F234" s="92" t="b">
        <v>0</v>
      </c>
      <c r="G234" s="92" t="b">
        <v>0</v>
      </c>
    </row>
    <row r="235" spans="1:7" ht="15">
      <c r="A235" s="92" t="s">
        <v>264</v>
      </c>
      <c r="B235" s="92">
        <v>2</v>
      </c>
      <c r="C235" s="133">
        <v>0.002944101944086574</v>
      </c>
      <c r="D235" s="92" t="s">
        <v>1662</v>
      </c>
      <c r="E235" s="92" t="b">
        <v>0</v>
      </c>
      <c r="F235" s="92" t="b">
        <v>0</v>
      </c>
      <c r="G235" s="92" t="b">
        <v>0</v>
      </c>
    </row>
    <row r="236" spans="1:7" ht="15">
      <c r="A236" s="92" t="s">
        <v>1641</v>
      </c>
      <c r="B236" s="92">
        <v>2</v>
      </c>
      <c r="C236" s="133">
        <v>0.002944101944086574</v>
      </c>
      <c r="D236" s="92" t="s">
        <v>1662</v>
      </c>
      <c r="E236" s="92" t="b">
        <v>0</v>
      </c>
      <c r="F236" s="92" t="b">
        <v>0</v>
      </c>
      <c r="G236" s="92" t="b">
        <v>0</v>
      </c>
    </row>
    <row r="237" spans="1:7" ht="15">
      <c r="A237" s="92" t="s">
        <v>1642</v>
      </c>
      <c r="B237" s="92">
        <v>2</v>
      </c>
      <c r="C237" s="133">
        <v>0.002944101944086574</v>
      </c>
      <c r="D237" s="92" t="s">
        <v>1662</v>
      </c>
      <c r="E237" s="92" t="b">
        <v>0</v>
      </c>
      <c r="F237" s="92" t="b">
        <v>0</v>
      </c>
      <c r="G237" s="92" t="b">
        <v>0</v>
      </c>
    </row>
    <row r="238" spans="1:7" ht="15">
      <c r="A238" s="92" t="s">
        <v>1643</v>
      </c>
      <c r="B238" s="92">
        <v>2</v>
      </c>
      <c r="C238" s="133">
        <v>0.002944101944086574</v>
      </c>
      <c r="D238" s="92" t="s">
        <v>1662</v>
      </c>
      <c r="E238" s="92" t="b">
        <v>0</v>
      </c>
      <c r="F238" s="92" t="b">
        <v>0</v>
      </c>
      <c r="G238" s="92" t="b">
        <v>0</v>
      </c>
    </row>
    <row r="239" spans="1:7" ht="15">
      <c r="A239" s="92" t="s">
        <v>260</v>
      </c>
      <c r="B239" s="92">
        <v>2</v>
      </c>
      <c r="C239" s="133">
        <v>0.002944101944086574</v>
      </c>
      <c r="D239" s="92" t="s">
        <v>1662</v>
      </c>
      <c r="E239" s="92" t="b">
        <v>0</v>
      </c>
      <c r="F239" s="92" t="b">
        <v>0</v>
      </c>
      <c r="G239" s="92" t="b">
        <v>0</v>
      </c>
    </row>
    <row r="240" spans="1:7" ht="15">
      <c r="A240" s="92" t="s">
        <v>1644</v>
      </c>
      <c r="B240" s="92">
        <v>2</v>
      </c>
      <c r="C240" s="133">
        <v>0.002944101944086574</v>
      </c>
      <c r="D240" s="92" t="s">
        <v>1662</v>
      </c>
      <c r="E240" s="92" t="b">
        <v>0</v>
      </c>
      <c r="F240" s="92" t="b">
        <v>0</v>
      </c>
      <c r="G240" s="92" t="b">
        <v>0</v>
      </c>
    </row>
    <row r="241" spans="1:7" ht="15">
      <c r="A241" s="92" t="s">
        <v>1645</v>
      </c>
      <c r="B241" s="92">
        <v>2</v>
      </c>
      <c r="C241" s="133">
        <v>0.002944101944086574</v>
      </c>
      <c r="D241" s="92" t="s">
        <v>1662</v>
      </c>
      <c r="E241" s="92" t="b">
        <v>0</v>
      </c>
      <c r="F241" s="92" t="b">
        <v>0</v>
      </c>
      <c r="G241" s="92" t="b">
        <v>0</v>
      </c>
    </row>
    <row r="242" spans="1:7" ht="15">
      <c r="A242" s="92" t="s">
        <v>1646</v>
      </c>
      <c r="B242" s="92">
        <v>2</v>
      </c>
      <c r="C242" s="133">
        <v>0.002944101944086574</v>
      </c>
      <c r="D242" s="92" t="s">
        <v>1662</v>
      </c>
      <c r="E242" s="92" t="b">
        <v>0</v>
      </c>
      <c r="F242" s="92" t="b">
        <v>0</v>
      </c>
      <c r="G242" s="92" t="b">
        <v>0</v>
      </c>
    </row>
    <row r="243" spans="1:7" ht="15">
      <c r="A243" s="92" t="s">
        <v>1647</v>
      </c>
      <c r="B243" s="92">
        <v>2</v>
      </c>
      <c r="C243" s="133">
        <v>0.002944101944086574</v>
      </c>
      <c r="D243" s="92" t="s">
        <v>1662</v>
      </c>
      <c r="E243" s="92" t="b">
        <v>0</v>
      </c>
      <c r="F243" s="92" t="b">
        <v>0</v>
      </c>
      <c r="G243" s="92" t="b">
        <v>0</v>
      </c>
    </row>
    <row r="244" spans="1:7" ht="15">
      <c r="A244" s="92" t="s">
        <v>1648</v>
      </c>
      <c r="B244" s="92">
        <v>2</v>
      </c>
      <c r="C244" s="133">
        <v>0.002944101944086574</v>
      </c>
      <c r="D244" s="92" t="s">
        <v>1662</v>
      </c>
      <c r="E244" s="92" t="b">
        <v>0</v>
      </c>
      <c r="F244" s="92" t="b">
        <v>0</v>
      </c>
      <c r="G244" s="92" t="b">
        <v>0</v>
      </c>
    </row>
    <row r="245" spans="1:7" ht="15">
      <c r="A245" s="92" t="s">
        <v>227</v>
      </c>
      <c r="B245" s="92">
        <v>2</v>
      </c>
      <c r="C245" s="133">
        <v>0.002944101944086574</v>
      </c>
      <c r="D245" s="92" t="s">
        <v>1662</v>
      </c>
      <c r="E245" s="92" t="b">
        <v>0</v>
      </c>
      <c r="F245" s="92" t="b">
        <v>0</v>
      </c>
      <c r="G245" s="92" t="b">
        <v>0</v>
      </c>
    </row>
    <row r="246" spans="1:7" ht="15">
      <c r="A246" s="92" t="s">
        <v>1649</v>
      </c>
      <c r="B246" s="92">
        <v>2</v>
      </c>
      <c r="C246" s="133">
        <v>0.002944101944086574</v>
      </c>
      <c r="D246" s="92" t="s">
        <v>1662</v>
      </c>
      <c r="E246" s="92" t="b">
        <v>0</v>
      </c>
      <c r="F246" s="92" t="b">
        <v>0</v>
      </c>
      <c r="G246" s="92" t="b">
        <v>0</v>
      </c>
    </row>
    <row r="247" spans="1:7" ht="15">
      <c r="A247" s="92" t="s">
        <v>225</v>
      </c>
      <c r="B247" s="92">
        <v>2</v>
      </c>
      <c r="C247" s="133">
        <v>0.002944101944086574</v>
      </c>
      <c r="D247" s="92" t="s">
        <v>1662</v>
      </c>
      <c r="E247" s="92" t="b">
        <v>0</v>
      </c>
      <c r="F247" s="92" t="b">
        <v>0</v>
      </c>
      <c r="G247" s="92" t="b">
        <v>0</v>
      </c>
    </row>
    <row r="248" spans="1:7" ht="15">
      <c r="A248" s="92" t="s">
        <v>1650</v>
      </c>
      <c r="B248" s="92">
        <v>2</v>
      </c>
      <c r="C248" s="133">
        <v>0.002944101944086574</v>
      </c>
      <c r="D248" s="92" t="s">
        <v>1662</v>
      </c>
      <c r="E248" s="92" t="b">
        <v>0</v>
      </c>
      <c r="F248" s="92" t="b">
        <v>0</v>
      </c>
      <c r="G248" s="92" t="b">
        <v>0</v>
      </c>
    </row>
    <row r="249" spans="1:7" ht="15">
      <c r="A249" s="92" t="s">
        <v>1651</v>
      </c>
      <c r="B249" s="92">
        <v>2</v>
      </c>
      <c r="C249" s="133">
        <v>0.002944101944086574</v>
      </c>
      <c r="D249" s="92" t="s">
        <v>1662</v>
      </c>
      <c r="E249" s="92" t="b">
        <v>0</v>
      </c>
      <c r="F249" s="92" t="b">
        <v>0</v>
      </c>
      <c r="G249" s="92" t="b">
        <v>0</v>
      </c>
    </row>
    <row r="250" spans="1:7" ht="15">
      <c r="A250" s="92" t="s">
        <v>1652</v>
      </c>
      <c r="B250" s="92">
        <v>2</v>
      </c>
      <c r="C250" s="133">
        <v>0.002944101944086574</v>
      </c>
      <c r="D250" s="92" t="s">
        <v>1662</v>
      </c>
      <c r="E250" s="92" t="b">
        <v>0</v>
      </c>
      <c r="F250" s="92" t="b">
        <v>0</v>
      </c>
      <c r="G250" s="92" t="b">
        <v>0</v>
      </c>
    </row>
    <row r="251" spans="1:7" ht="15">
      <c r="A251" s="92" t="s">
        <v>1653</v>
      </c>
      <c r="B251" s="92">
        <v>2</v>
      </c>
      <c r="C251" s="133">
        <v>0.002944101944086574</v>
      </c>
      <c r="D251" s="92" t="s">
        <v>1662</v>
      </c>
      <c r="E251" s="92" t="b">
        <v>0</v>
      </c>
      <c r="F251" s="92" t="b">
        <v>0</v>
      </c>
      <c r="G251" s="92" t="b">
        <v>0</v>
      </c>
    </row>
    <row r="252" spans="1:7" ht="15">
      <c r="A252" s="92" t="s">
        <v>1654</v>
      </c>
      <c r="B252" s="92">
        <v>2</v>
      </c>
      <c r="C252" s="133">
        <v>0.002944101944086574</v>
      </c>
      <c r="D252" s="92" t="s">
        <v>1662</v>
      </c>
      <c r="E252" s="92" t="b">
        <v>0</v>
      </c>
      <c r="F252" s="92" t="b">
        <v>0</v>
      </c>
      <c r="G252" s="92" t="b">
        <v>0</v>
      </c>
    </row>
    <row r="253" spans="1:7" ht="15">
      <c r="A253" s="92" t="s">
        <v>1655</v>
      </c>
      <c r="B253" s="92">
        <v>2</v>
      </c>
      <c r="C253" s="133">
        <v>0.002944101944086574</v>
      </c>
      <c r="D253" s="92" t="s">
        <v>1662</v>
      </c>
      <c r="E253" s="92" t="b">
        <v>0</v>
      </c>
      <c r="F253" s="92" t="b">
        <v>0</v>
      </c>
      <c r="G253" s="92" t="b">
        <v>0</v>
      </c>
    </row>
    <row r="254" spans="1:7" ht="15">
      <c r="A254" s="92" t="s">
        <v>1656</v>
      </c>
      <c r="B254" s="92">
        <v>2</v>
      </c>
      <c r="C254" s="133">
        <v>0.002944101944086574</v>
      </c>
      <c r="D254" s="92" t="s">
        <v>1662</v>
      </c>
      <c r="E254" s="92" t="b">
        <v>0</v>
      </c>
      <c r="F254" s="92" t="b">
        <v>0</v>
      </c>
      <c r="G254" s="92" t="b">
        <v>0</v>
      </c>
    </row>
    <row r="255" spans="1:7" ht="15">
      <c r="A255" s="92" t="s">
        <v>1657</v>
      </c>
      <c r="B255" s="92">
        <v>2</v>
      </c>
      <c r="C255" s="133">
        <v>0.002944101944086574</v>
      </c>
      <c r="D255" s="92" t="s">
        <v>1662</v>
      </c>
      <c r="E255" s="92" t="b">
        <v>0</v>
      </c>
      <c r="F255" s="92" t="b">
        <v>0</v>
      </c>
      <c r="G255" s="92" t="b">
        <v>0</v>
      </c>
    </row>
    <row r="256" spans="1:7" ht="15">
      <c r="A256" s="92" t="s">
        <v>1658</v>
      </c>
      <c r="B256" s="92">
        <v>2</v>
      </c>
      <c r="C256" s="133">
        <v>0.002944101944086574</v>
      </c>
      <c r="D256" s="92" t="s">
        <v>1662</v>
      </c>
      <c r="E256" s="92" t="b">
        <v>0</v>
      </c>
      <c r="F256" s="92" t="b">
        <v>0</v>
      </c>
      <c r="G256" s="92" t="b">
        <v>0</v>
      </c>
    </row>
    <row r="257" spans="1:7" ht="15">
      <c r="A257" s="92" t="s">
        <v>1659</v>
      </c>
      <c r="B257" s="92">
        <v>2</v>
      </c>
      <c r="C257" s="133">
        <v>0.002944101944086574</v>
      </c>
      <c r="D257" s="92" t="s">
        <v>1662</v>
      </c>
      <c r="E257" s="92" t="b">
        <v>0</v>
      </c>
      <c r="F257" s="92" t="b">
        <v>0</v>
      </c>
      <c r="G257" s="92" t="b">
        <v>0</v>
      </c>
    </row>
    <row r="258" spans="1:7" ht="15">
      <c r="A258" s="92" t="s">
        <v>1184</v>
      </c>
      <c r="B258" s="92">
        <v>20</v>
      </c>
      <c r="C258" s="133">
        <v>0.008910035082139828</v>
      </c>
      <c r="D258" s="92" t="s">
        <v>1060</v>
      </c>
      <c r="E258" s="92" t="b">
        <v>0</v>
      </c>
      <c r="F258" s="92" t="b">
        <v>0</v>
      </c>
      <c r="G258" s="92" t="b">
        <v>0</v>
      </c>
    </row>
    <row r="259" spans="1:7" ht="15">
      <c r="A259" s="92" t="s">
        <v>1181</v>
      </c>
      <c r="B259" s="92">
        <v>20</v>
      </c>
      <c r="C259" s="133">
        <v>0.009687570674152123</v>
      </c>
      <c r="D259" s="92" t="s">
        <v>1060</v>
      </c>
      <c r="E259" s="92" t="b">
        <v>0</v>
      </c>
      <c r="F259" s="92" t="b">
        <v>0</v>
      </c>
      <c r="G259" s="92" t="b">
        <v>0</v>
      </c>
    </row>
    <row r="260" spans="1:7" ht="15">
      <c r="A260" s="92" t="s">
        <v>1180</v>
      </c>
      <c r="B260" s="92">
        <v>18</v>
      </c>
      <c r="C260" s="133">
        <v>0.0094564396543659</v>
      </c>
      <c r="D260" s="92" t="s">
        <v>1060</v>
      </c>
      <c r="E260" s="92" t="b">
        <v>0</v>
      </c>
      <c r="F260" s="92" t="b">
        <v>0</v>
      </c>
      <c r="G260" s="92" t="b">
        <v>0</v>
      </c>
    </row>
    <row r="261" spans="1:7" ht="15">
      <c r="A261" s="92" t="s">
        <v>1182</v>
      </c>
      <c r="B261" s="92">
        <v>17</v>
      </c>
      <c r="C261" s="133">
        <v>0.009667558201768284</v>
      </c>
      <c r="D261" s="92" t="s">
        <v>1060</v>
      </c>
      <c r="E261" s="92" t="b">
        <v>0</v>
      </c>
      <c r="F261" s="92" t="b">
        <v>0</v>
      </c>
      <c r="G261" s="92" t="b">
        <v>0</v>
      </c>
    </row>
    <row r="262" spans="1:7" ht="15">
      <c r="A262" s="92" t="s">
        <v>1183</v>
      </c>
      <c r="B262" s="92">
        <v>17</v>
      </c>
      <c r="C262" s="133">
        <v>0.009667558201768284</v>
      </c>
      <c r="D262" s="92" t="s">
        <v>1060</v>
      </c>
      <c r="E262" s="92" t="b">
        <v>0</v>
      </c>
      <c r="F262" s="92" t="b">
        <v>0</v>
      </c>
      <c r="G262" s="92" t="b">
        <v>0</v>
      </c>
    </row>
    <row r="263" spans="1:7" ht="15">
      <c r="A263" s="92" t="s">
        <v>1186</v>
      </c>
      <c r="B263" s="92">
        <v>9</v>
      </c>
      <c r="C263" s="133">
        <v>0.010259882415319534</v>
      </c>
      <c r="D263" s="92" t="s">
        <v>1060</v>
      </c>
      <c r="E263" s="92" t="b">
        <v>0</v>
      </c>
      <c r="F263" s="92" t="b">
        <v>0</v>
      </c>
      <c r="G263" s="92" t="b">
        <v>0</v>
      </c>
    </row>
    <row r="264" spans="1:7" ht="15">
      <c r="A264" s="92" t="s">
        <v>1187</v>
      </c>
      <c r="B264" s="92">
        <v>8</v>
      </c>
      <c r="C264" s="133">
        <v>0.009929556171071979</v>
      </c>
      <c r="D264" s="92" t="s">
        <v>1060</v>
      </c>
      <c r="E264" s="92" t="b">
        <v>0</v>
      </c>
      <c r="F264" s="92" t="b">
        <v>0</v>
      </c>
      <c r="G264" s="92" t="b">
        <v>0</v>
      </c>
    </row>
    <row r="265" spans="1:7" ht="15">
      <c r="A265" s="92" t="s">
        <v>1188</v>
      </c>
      <c r="B265" s="92">
        <v>7</v>
      </c>
      <c r="C265" s="133">
        <v>0.00868836164968798</v>
      </c>
      <c r="D265" s="92" t="s">
        <v>1060</v>
      </c>
      <c r="E265" s="92" t="b">
        <v>0</v>
      </c>
      <c r="F265" s="92" t="b">
        <v>0</v>
      </c>
      <c r="G265" s="92" t="b">
        <v>0</v>
      </c>
    </row>
    <row r="266" spans="1:7" ht="15">
      <c r="A266" s="92" t="s">
        <v>245</v>
      </c>
      <c r="B266" s="92">
        <v>7</v>
      </c>
      <c r="C266" s="133">
        <v>0.009506210737671038</v>
      </c>
      <c r="D266" s="92" t="s">
        <v>1060</v>
      </c>
      <c r="E266" s="92" t="b">
        <v>0</v>
      </c>
      <c r="F266" s="92" t="b">
        <v>0</v>
      </c>
      <c r="G266" s="92" t="b">
        <v>0</v>
      </c>
    </row>
    <row r="267" spans="1:7" ht="15">
      <c r="A267" s="92" t="s">
        <v>1189</v>
      </c>
      <c r="B267" s="92">
        <v>6</v>
      </c>
      <c r="C267" s="133">
        <v>0.008148180632289462</v>
      </c>
      <c r="D267" s="92" t="s">
        <v>1060</v>
      </c>
      <c r="E267" s="92" t="b">
        <v>0</v>
      </c>
      <c r="F267" s="92" t="b">
        <v>0</v>
      </c>
      <c r="G267" s="92" t="b">
        <v>0</v>
      </c>
    </row>
    <row r="268" spans="1:7" ht="15">
      <c r="A268" s="92" t="s">
        <v>1488</v>
      </c>
      <c r="B268" s="92">
        <v>6</v>
      </c>
      <c r="C268" s="133">
        <v>0.008148180632289462</v>
      </c>
      <c r="D268" s="92" t="s">
        <v>1060</v>
      </c>
      <c r="E268" s="92" t="b">
        <v>0</v>
      </c>
      <c r="F268" s="92" t="b">
        <v>0</v>
      </c>
      <c r="G268" s="92" t="b">
        <v>0</v>
      </c>
    </row>
    <row r="269" spans="1:7" ht="15">
      <c r="A269" s="92" t="s">
        <v>1490</v>
      </c>
      <c r="B269" s="92">
        <v>6</v>
      </c>
      <c r="C269" s="133">
        <v>0.008148180632289462</v>
      </c>
      <c r="D269" s="92" t="s">
        <v>1060</v>
      </c>
      <c r="E269" s="92" t="b">
        <v>0</v>
      </c>
      <c r="F269" s="92" t="b">
        <v>0</v>
      </c>
      <c r="G269" s="92" t="b">
        <v>0</v>
      </c>
    </row>
    <row r="270" spans="1:7" ht="15">
      <c r="A270" s="92" t="s">
        <v>387</v>
      </c>
      <c r="B270" s="92">
        <v>6</v>
      </c>
      <c r="C270" s="133">
        <v>0.009992068161668324</v>
      </c>
      <c r="D270" s="92" t="s">
        <v>1060</v>
      </c>
      <c r="E270" s="92" t="b">
        <v>0</v>
      </c>
      <c r="F270" s="92" t="b">
        <v>0</v>
      </c>
      <c r="G270" s="92" t="b">
        <v>0</v>
      </c>
    </row>
    <row r="271" spans="1:7" ht="15">
      <c r="A271" s="92" t="s">
        <v>246</v>
      </c>
      <c r="B271" s="92">
        <v>5</v>
      </c>
      <c r="C271" s="133">
        <v>0.007481086356293792</v>
      </c>
      <c r="D271" s="92" t="s">
        <v>1060</v>
      </c>
      <c r="E271" s="92" t="b">
        <v>0</v>
      </c>
      <c r="F271" s="92" t="b">
        <v>0</v>
      </c>
      <c r="G271" s="92" t="b">
        <v>0</v>
      </c>
    </row>
    <row r="272" spans="1:7" ht="15">
      <c r="A272" s="92" t="s">
        <v>1491</v>
      </c>
      <c r="B272" s="92">
        <v>5</v>
      </c>
      <c r="C272" s="133">
        <v>0.010953512260936353</v>
      </c>
      <c r="D272" s="92" t="s">
        <v>1060</v>
      </c>
      <c r="E272" s="92" t="b">
        <v>0</v>
      </c>
      <c r="F272" s="92" t="b">
        <v>0</v>
      </c>
      <c r="G272" s="92" t="b">
        <v>0</v>
      </c>
    </row>
    <row r="273" spans="1:7" ht="15">
      <c r="A273" s="92" t="s">
        <v>1492</v>
      </c>
      <c r="B273" s="92">
        <v>5</v>
      </c>
      <c r="C273" s="133">
        <v>0.008326723468056936</v>
      </c>
      <c r="D273" s="92" t="s">
        <v>1060</v>
      </c>
      <c r="E273" s="92" t="b">
        <v>0</v>
      </c>
      <c r="F273" s="92" t="b">
        <v>0</v>
      </c>
      <c r="G273" s="92" t="b">
        <v>0</v>
      </c>
    </row>
    <row r="274" spans="1:7" ht="15">
      <c r="A274" s="92" t="s">
        <v>1494</v>
      </c>
      <c r="B274" s="92">
        <v>5</v>
      </c>
      <c r="C274" s="133">
        <v>0.007481086356293792</v>
      </c>
      <c r="D274" s="92" t="s">
        <v>1060</v>
      </c>
      <c r="E274" s="92" t="b">
        <v>1</v>
      </c>
      <c r="F274" s="92" t="b">
        <v>0</v>
      </c>
      <c r="G274" s="92" t="b">
        <v>0</v>
      </c>
    </row>
    <row r="275" spans="1:7" ht="15">
      <c r="A275" s="92" t="s">
        <v>1497</v>
      </c>
      <c r="B275" s="92">
        <v>4</v>
      </c>
      <c r="C275" s="133">
        <v>0.006661378774445549</v>
      </c>
      <c r="D275" s="92" t="s">
        <v>1060</v>
      </c>
      <c r="E275" s="92" t="b">
        <v>0</v>
      </c>
      <c r="F275" s="92" t="b">
        <v>0</v>
      </c>
      <c r="G275" s="92" t="b">
        <v>0</v>
      </c>
    </row>
    <row r="276" spans="1:7" ht="15">
      <c r="A276" s="92" t="s">
        <v>1503</v>
      </c>
      <c r="B276" s="92">
        <v>4</v>
      </c>
      <c r="C276" s="133">
        <v>0.006661378774445549</v>
      </c>
      <c r="D276" s="92" t="s">
        <v>1060</v>
      </c>
      <c r="E276" s="92" t="b">
        <v>0</v>
      </c>
      <c r="F276" s="92" t="b">
        <v>0</v>
      </c>
      <c r="G276" s="92" t="b">
        <v>0</v>
      </c>
    </row>
    <row r="277" spans="1:7" ht="15">
      <c r="A277" s="92" t="s">
        <v>1504</v>
      </c>
      <c r="B277" s="92">
        <v>4</v>
      </c>
      <c r="C277" s="133">
        <v>0.006661378774445549</v>
      </c>
      <c r="D277" s="92" t="s">
        <v>1060</v>
      </c>
      <c r="E277" s="92" t="b">
        <v>0</v>
      </c>
      <c r="F277" s="92" t="b">
        <v>0</v>
      </c>
      <c r="G277" s="92" t="b">
        <v>0</v>
      </c>
    </row>
    <row r="278" spans="1:7" ht="15">
      <c r="A278" s="92" t="s">
        <v>1502</v>
      </c>
      <c r="B278" s="92">
        <v>4</v>
      </c>
      <c r="C278" s="133">
        <v>0.006661378774445549</v>
      </c>
      <c r="D278" s="92" t="s">
        <v>1060</v>
      </c>
      <c r="E278" s="92" t="b">
        <v>0</v>
      </c>
      <c r="F278" s="92" t="b">
        <v>0</v>
      </c>
      <c r="G278" s="92" t="b">
        <v>0</v>
      </c>
    </row>
    <row r="279" spans="1:7" ht="15">
      <c r="A279" s="92" t="s">
        <v>1506</v>
      </c>
      <c r="B279" s="92">
        <v>4</v>
      </c>
      <c r="C279" s="133">
        <v>0.008762809808749081</v>
      </c>
      <c r="D279" s="92" t="s">
        <v>1060</v>
      </c>
      <c r="E279" s="92" t="b">
        <v>0</v>
      </c>
      <c r="F279" s="92" t="b">
        <v>0</v>
      </c>
      <c r="G279" s="92" t="b">
        <v>0</v>
      </c>
    </row>
    <row r="280" spans="1:7" ht="15">
      <c r="A280" s="92" t="s">
        <v>1507</v>
      </c>
      <c r="B280" s="92">
        <v>4</v>
      </c>
      <c r="C280" s="133">
        <v>0.008762809808749081</v>
      </c>
      <c r="D280" s="92" t="s">
        <v>1060</v>
      </c>
      <c r="E280" s="92" t="b">
        <v>0</v>
      </c>
      <c r="F280" s="92" t="b">
        <v>0</v>
      </c>
      <c r="G280" s="92" t="b">
        <v>0</v>
      </c>
    </row>
    <row r="281" spans="1:7" ht="15">
      <c r="A281" s="92" t="s">
        <v>1493</v>
      </c>
      <c r="B281" s="92">
        <v>4</v>
      </c>
      <c r="C281" s="133">
        <v>0.008762809808749081</v>
      </c>
      <c r="D281" s="92" t="s">
        <v>1060</v>
      </c>
      <c r="E281" s="92" t="b">
        <v>0</v>
      </c>
      <c r="F281" s="92" t="b">
        <v>0</v>
      </c>
      <c r="G281" s="92" t="b">
        <v>0</v>
      </c>
    </row>
    <row r="282" spans="1:7" ht="15">
      <c r="A282" s="92" t="s">
        <v>1505</v>
      </c>
      <c r="B282" s="92">
        <v>4</v>
      </c>
      <c r="C282" s="133">
        <v>0.006661378774445549</v>
      </c>
      <c r="D282" s="92" t="s">
        <v>1060</v>
      </c>
      <c r="E282" s="92" t="b">
        <v>0</v>
      </c>
      <c r="F282" s="92" t="b">
        <v>0</v>
      </c>
      <c r="G282" s="92" t="b">
        <v>0</v>
      </c>
    </row>
    <row r="283" spans="1:7" ht="15">
      <c r="A283" s="92" t="s">
        <v>1149</v>
      </c>
      <c r="B283" s="92">
        <v>4</v>
      </c>
      <c r="C283" s="133">
        <v>0.006661378774445549</v>
      </c>
      <c r="D283" s="92" t="s">
        <v>1060</v>
      </c>
      <c r="E283" s="92" t="b">
        <v>0</v>
      </c>
      <c r="F283" s="92" t="b">
        <v>0</v>
      </c>
      <c r="G283" s="92" t="b">
        <v>0</v>
      </c>
    </row>
    <row r="284" spans="1:7" ht="15">
      <c r="A284" s="92" t="s">
        <v>1498</v>
      </c>
      <c r="B284" s="92">
        <v>4</v>
      </c>
      <c r="C284" s="133">
        <v>0.006661378774445549</v>
      </c>
      <c r="D284" s="92" t="s">
        <v>1060</v>
      </c>
      <c r="E284" s="92" t="b">
        <v>0</v>
      </c>
      <c r="F284" s="92" t="b">
        <v>0</v>
      </c>
      <c r="G284" s="92" t="b">
        <v>0</v>
      </c>
    </row>
    <row r="285" spans="1:7" ht="15">
      <c r="A285" s="92" t="s">
        <v>1499</v>
      </c>
      <c r="B285" s="92">
        <v>4</v>
      </c>
      <c r="C285" s="133">
        <v>0.006661378774445549</v>
      </c>
      <c r="D285" s="92" t="s">
        <v>1060</v>
      </c>
      <c r="E285" s="92" t="b">
        <v>0</v>
      </c>
      <c r="F285" s="92" t="b">
        <v>0</v>
      </c>
      <c r="G285" s="92" t="b">
        <v>0</v>
      </c>
    </row>
    <row r="286" spans="1:7" ht="15">
      <c r="A286" s="92" t="s">
        <v>1501</v>
      </c>
      <c r="B286" s="92">
        <v>4</v>
      </c>
      <c r="C286" s="133">
        <v>0.006661378774445549</v>
      </c>
      <c r="D286" s="92" t="s">
        <v>1060</v>
      </c>
      <c r="E286" s="92" t="b">
        <v>0</v>
      </c>
      <c r="F286" s="92" t="b">
        <v>0</v>
      </c>
      <c r="G286" s="92" t="b">
        <v>0</v>
      </c>
    </row>
    <row r="287" spans="1:7" ht="15">
      <c r="A287" s="92" t="s">
        <v>1508</v>
      </c>
      <c r="B287" s="92">
        <v>4</v>
      </c>
      <c r="C287" s="133">
        <v>0.006661378774445549</v>
      </c>
      <c r="D287" s="92" t="s">
        <v>1060</v>
      </c>
      <c r="E287" s="92" t="b">
        <v>0</v>
      </c>
      <c r="F287" s="92" t="b">
        <v>0</v>
      </c>
      <c r="G287" s="92" t="b">
        <v>0</v>
      </c>
    </row>
    <row r="288" spans="1:7" ht="15">
      <c r="A288" s="92" t="s">
        <v>1489</v>
      </c>
      <c r="B288" s="92">
        <v>4</v>
      </c>
      <c r="C288" s="133">
        <v>0.006661378774445549</v>
      </c>
      <c r="D288" s="92" t="s">
        <v>1060</v>
      </c>
      <c r="E288" s="92" t="b">
        <v>0</v>
      </c>
      <c r="F288" s="92" t="b">
        <v>0</v>
      </c>
      <c r="G288" s="92" t="b">
        <v>0</v>
      </c>
    </row>
    <row r="289" spans="1:7" ht="15">
      <c r="A289" s="92" t="s">
        <v>1509</v>
      </c>
      <c r="B289" s="92">
        <v>4</v>
      </c>
      <c r="C289" s="133">
        <v>0.008762809808749081</v>
      </c>
      <c r="D289" s="92" t="s">
        <v>1060</v>
      </c>
      <c r="E289" s="92" t="b">
        <v>0</v>
      </c>
      <c r="F289" s="92" t="b">
        <v>0</v>
      </c>
      <c r="G289" s="92" t="b">
        <v>0</v>
      </c>
    </row>
    <row r="290" spans="1:7" ht="15">
      <c r="A290" s="92" t="s">
        <v>1524</v>
      </c>
      <c r="B290" s="92">
        <v>3</v>
      </c>
      <c r="C290" s="133">
        <v>0.0056501635918723815</v>
      </c>
      <c r="D290" s="92" t="s">
        <v>1060</v>
      </c>
      <c r="E290" s="92" t="b">
        <v>0</v>
      </c>
      <c r="F290" s="92" t="b">
        <v>0</v>
      </c>
      <c r="G290" s="92" t="b">
        <v>0</v>
      </c>
    </row>
    <row r="291" spans="1:7" ht="15">
      <c r="A291" s="92" t="s">
        <v>1519</v>
      </c>
      <c r="B291" s="92">
        <v>3</v>
      </c>
      <c r="C291" s="133">
        <v>0.0056501635918723815</v>
      </c>
      <c r="D291" s="92" t="s">
        <v>1060</v>
      </c>
      <c r="E291" s="92" t="b">
        <v>0</v>
      </c>
      <c r="F291" s="92" t="b">
        <v>0</v>
      </c>
      <c r="G291" s="92" t="b">
        <v>0</v>
      </c>
    </row>
    <row r="292" spans="1:7" ht="15">
      <c r="A292" s="92" t="s">
        <v>1520</v>
      </c>
      <c r="B292" s="92">
        <v>3</v>
      </c>
      <c r="C292" s="133">
        <v>0.0056501635918723815</v>
      </c>
      <c r="D292" s="92" t="s">
        <v>1060</v>
      </c>
      <c r="E292" s="92" t="b">
        <v>0</v>
      </c>
      <c r="F292" s="92" t="b">
        <v>0</v>
      </c>
      <c r="G292" s="92" t="b">
        <v>0</v>
      </c>
    </row>
    <row r="293" spans="1:7" ht="15">
      <c r="A293" s="92" t="s">
        <v>1521</v>
      </c>
      <c r="B293" s="92">
        <v>3</v>
      </c>
      <c r="C293" s="133">
        <v>0.0056501635918723815</v>
      </c>
      <c r="D293" s="92" t="s">
        <v>1060</v>
      </c>
      <c r="E293" s="92" t="b">
        <v>0</v>
      </c>
      <c r="F293" s="92" t="b">
        <v>0</v>
      </c>
      <c r="G293" s="92" t="b">
        <v>0</v>
      </c>
    </row>
    <row r="294" spans="1:7" ht="15">
      <c r="A294" s="92" t="s">
        <v>1523</v>
      </c>
      <c r="B294" s="92">
        <v>3</v>
      </c>
      <c r="C294" s="133">
        <v>0.0056501635918723815</v>
      </c>
      <c r="D294" s="92" t="s">
        <v>1060</v>
      </c>
      <c r="E294" s="92" t="b">
        <v>0</v>
      </c>
      <c r="F294" s="92" t="b">
        <v>0</v>
      </c>
      <c r="G294" s="92" t="b">
        <v>0</v>
      </c>
    </row>
    <row r="295" spans="1:7" ht="15">
      <c r="A295" s="92" t="s">
        <v>1514</v>
      </c>
      <c r="B295" s="92">
        <v>3</v>
      </c>
      <c r="C295" s="133">
        <v>0.0056501635918723815</v>
      </c>
      <c r="D295" s="92" t="s">
        <v>1060</v>
      </c>
      <c r="E295" s="92" t="b">
        <v>0</v>
      </c>
      <c r="F295" s="92" t="b">
        <v>0</v>
      </c>
      <c r="G295" s="92" t="b">
        <v>0</v>
      </c>
    </row>
    <row r="296" spans="1:7" ht="15">
      <c r="A296" s="92" t="s">
        <v>1500</v>
      </c>
      <c r="B296" s="92">
        <v>3</v>
      </c>
      <c r="C296" s="133">
        <v>0.0056501635918723815</v>
      </c>
      <c r="D296" s="92" t="s">
        <v>1060</v>
      </c>
      <c r="E296" s="92" t="b">
        <v>0</v>
      </c>
      <c r="F296" s="92" t="b">
        <v>0</v>
      </c>
      <c r="G296" s="92" t="b">
        <v>0</v>
      </c>
    </row>
    <row r="297" spans="1:7" ht="15">
      <c r="A297" s="92" t="s">
        <v>1511</v>
      </c>
      <c r="B297" s="92">
        <v>3</v>
      </c>
      <c r="C297" s="133">
        <v>0.0056501635918723815</v>
      </c>
      <c r="D297" s="92" t="s">
        <v>1060</v>
      </c>
      <c r="E297" s="92" t="b">
        <v>0</v>
      </c>
      <c r="F297" s="92" t="b">
        <v>0</v>
      </c>
      <c r="G297" s="92" t="b">
        <v>0</v>
      </c>
    </row>
    <row r="298" spans="1:7" ht="15">
      <c r="A298" s="92" t="s">
        <v>1487</v>
      </c>
      <c r="B298" s="92">
        <v>3</v>
      </c>
      <c r="C298" s="133">
        <v>0.0056501635918723815</v>
      </c>
      <c r="D298" s="92" t="s">
        <v>1060</v>
      </c>
      <c r="E298" s="92" t="b">
        <v>0</v>
      </c>
      <c r="F298" s="92" t="b">
        <v>0</v>
      </c>
      <c r="G298" s="92" t="b">
        <v>0</v>
      </c>
    </row>
    <row r="299" spans="1:7" ht="15">
      <c r="A299" s="92" t="s">
        <v>240</v>
      </c>
      <c r="B299" s="92">
        <v>3</v>
      </c>
      <c r="C299" s="133">
        <v>0.006572107356561812</v>
      </c>
      <c r="D299" s="92" t="s">
        <v>1060</v>
      </c>
      <c r="E299" s="92" t="b">
        <v>0</v>
      </c>
      <c r="F299" s="92" t="b">
        <v>0</v>
      </c>
      <c r="G299" s="92" t="b">
        <v>0</v>
      </c>
    </row>
    <row r="300" spans="1:7" ht="15">
      <c r="A300" s="92" t="s">
        <v>1518</v>
      </c>
      <c r="B300" s="92">
        <v>3</v>
      </c>
      <c r="C300" s="133">
        <v>0.0056501635918723815</v>
      </c>
      <c r="D300" s="92" t="s">
        <v>1060</v>
      </c>
      <c r="E300" s="92" t="b">
        <v>0</v>
      </c>
      <c r="F300" s="92" t="b">
        <v>0</v>
      </c>
      <c r="G300" s="92" t="b">
        <v>0</v>
      </c>
    </row>
    <row r="301" spans="1:7" ht="15">
      <c r="A301" s="92" t="s">
        <v>1515</v>
      </c>
      <c r="B301" s="92">
        <v>3</v>
      </c>
      <c r="C301" s="133">
        <v>0.006572107356561812</v>
      </c>
      <c r="D301" s="92" t="s">
        <v>1060</v>
      </c>
      <c r="E301" s="92" t="b">
        <v>0</v>
      </c>
      <c r="F301" s="92" t="b">
        <v>0</v>
      </c>
      <c r="G301" s="92" t="b">
        <v>0</v>
      </c>
    </row>
    <row r="302" spans="1:7" ht="15">
      <c r="A302" s="92" t="s">
        <v>1516</v>
      </c>
      <c r="B302" s="92">
        <v>3</v>
      </c>
      <c r="C302" s="133">
        <v>0.006572107356561812</v>
      </c>
      <c r="D302" s="92" t="s">
        <v>1060</v>
      </c>
      <c r="E302" s="92" t="b">
        <v>0</v>
      </c>
      <c r="F302" s="92" t="b">
        <v>0</v>
      </c>
      <c r="G302" s="92" t="b">
        <v>0</v>
      </c>
    </row>
    <row r="303" spans="1:7" ht="15">
      <c r="A303" s="92" t="s">
        <v>1517</v>
      </c>
      <c r="B303" s="92">
        <v>3</v>
      </c>
      <c r="C303" s="133">
        <v>0.008148180632289462</v>
      </c>
      <c r="D303" s="92" t="s">
        <v>1060</v>
      </c>
      <c r="E303" s="92" t="b">
        <v>0</v>
      </c>
      <c r="F303" s="92" t="b">
        <v>0</v>
      </c>
      <c r="G303" s="92" t="b">
        <v>0</v>
      </c>
    </row>
    <row r="304" spans="1:7" ht="15">
      <c r="A304" s="92" t="s">
        <v>1534</v>
      </c>
      <c r="B304" s="92">
        <v>2</v>
      </c>
      <c r="C304" s="133">
        <v>0.004381404904374541</v>
      </c>
      <c r="D304" s="92" t="s">
        <v>1060</v>
      </c>
      <c r="E304" s="92" t="b">
        <v>0</v>
      </c>
      <c r="F304" s="92" t="b">
        <v>0</v>
      </c>
      <c r="G304" s="92" t="b">
        <v>0</v>
      </c>
    </row>
    <row r="305" spans="1:7" ht="15">
      <c r="A305" s="92" t="s">
        <v>1535</v>
      </c>
      <c r="B305" s="92">
        <v>2</v>
      </c>
      <c r="C305" s="133">
        <v>0.004381404904374541</v>
      </c>
      <c r="D305" s="92" t="s">
        <v>1060</v>
      </c>
      <c r="E305" s="92" t="b">
        <v>0</v>
      </c>
      <c r="F305" s="92" t="b">
        <v>0</v>
      </c>
      <c r="G305" s="92" t="b">
        <v>0</v>
      </c>
    </row>
    <row r="306" spans="1:7" ht="15">
      <c r="A306" s="92" t="s">
        <v>1536</v>
      </c>
      <c r="B306" s="92">
        <v>2</v>
      </c>
      <c r="C306" s="133">
        <v>0.004381404904374541</v>
      </c>
      <c r="D306" s="92" t="s">
        <v>1060</v>
      </c>
      <c r="E306" s="92" t="b">
        <v>0</v>
      </c>
      <c r="F306" s="92" t="b">
        <v>0</v>
      </c>
      <c r="G306" s="92" t="b">
        <v>0</v>
      </c>
    </row>
    <row r="307" spans="1:7" ht="15">
      <c r="A307" s="92" t="s">
        <v>1537</v>
      </c>
      <c r="B307" s="92">
        <v>2</v>
      </c>
      <c r="C307" s="133">
        <v>0.004381404904374541</v>
      </c>
      <c r="D307" s="92" t="s">
        <v>1060</v>
      </c>
      <c r="E307" s="92" t="b">
        <v>0</v>
      </c>
      <c r="F307" s="92" t="b">
        <v>0</v>
      </c>
      <c r="G307" s="92" t="b">
        <v>0</v>
      </c>
    </row>
    <row r="308" spans="1:7" ht="15">
      <c r="A308" s="92" t="s">
        <v>1538</v>
      </c>
      <c r="B308" s="92">
        <v>2</v>
      </c>
      <c r="C308" s="133">
        <v>0.004381404904374541</v>
      </c>
      <c r="D308" s="92" t="s">
        <v>1060</v>
      </c>
      <c r="E308" s="92" t="b">
        <v>0</v>
      </c>
      <c r="F308" s="92" t="b">
        <v>0</v>
      </c>
      <c r="G308" s="92" t="b">
        <v>0</v>
      </c>
    </row>
    <row r="309" spans="1:7" ht="15">
      <c r="A309" s="92" t="s">
        <v>1207</v>
      </c>
      <c r="B309" s="92">
        <v>2</v>
      </c>
      <c r="C309" s="133">
        <v>0.004381404904374541</v>
      </c>
      <c r="D309" s="92" t="s">
        <v>1060</v>
      </c>
      <c r="E309" s="92" t="b">
        <v>0</v>
      </c>
      <c r="F309" s="92" t="b">
        <v>0</v>
      </c>
      <c r="G309" s="92" t="b">
        <v>0</v>
      </c>
    </row>
    <row r="310" spans="1:7" ht="15">
      <c r="A310" s="92" t="s">
        <v>1539</v>
      </c>
      <c r="B310" s="92">
        <v>2</v>
      </c>
      <c r="C310" s="133">
        <v>0.004381404904374541</v>
      </c>
      <c r="D310" s="92" t="s">
        <v>1060</v>
      </c>
      <c r="E310" s="92" t="b">
        <v>0</v>
      </c>
      <c r="F310" s="92" t="b">
        <v>0</v>
      </c>
      <c r="G310" s="92" t="b">
        <v>0</v>
      </c>
    </row>
    <row r="311" spans="1:7" ht="15">
      <c r="A311" s="92" t="s">
        <v>1540</v>
      </c>
      <c r="B311" s="92">
        <v>2</v>
      </c>
      <c r="C311" s="133">
        <v>0.004381404904374541</v>
      </c>
      <c r="D311" s="92" t="s">
        <v>1060</v>
      </c>
      <c r="E311" s="92" t="b">
        <v>0</v>
      </c>
      <c r="F311" s="92" t="b">
        <v>0</v>
      </c>
      <c r="G311" s="92" t="b">
        <v>0</v>
      </c>
    </row>
    <row r="312" spans="1:7" ht="15">
      <c r="A312" s="92" t="s">
        <v>1541</v>
      </c>
      <c r="B312" s="92">
        <v>2</v>
      </c>
      <c r="C312" s="133">
        <v>0.004381404904374541</v>
      </c>
      <c r="D312" s="92" t="s">
        <v>1060</v>
      </c>
      <c r="E312" s="92" t="b">
        <v>0</v>
      </c>
      <c r="F312" s="92" t="b">
        <v>0</v>
      </c>
      <c r="G312" s="92" t="b">
        <v>0</v>
      </c>
    </row>
    <row r="313" spans="1:7" ht="15">
      <c r="A313" s="92" t="s">
        <v>1542</v>
      </c>
      <c r="B313" s="92">
        <v>2</v>
      </c>
      <c r="C313" s="133">
        <v>0.004381404904374541</v>
      </c>
      <c r="D313" s="92" t="s">
        <v>1060</v>
      </c>
      <c r="E313" s="92" t="b">
        <v>0</v>
      </c>
      <c r="F313" s="92" t="b">
        <v>0</v>
      </c>
      <c r="G313" s="92" t="b">
        <v>0</v>
      </c>
    </row>
    <row r="314" spans="1:7" ht="15">
      <c r="A314" s="92" t="s">
        <v>1543</v>
      </c>
      <c r="B314" s="92">
        <v>2</v>
      </c>
      <c r="C314" s="133">
        <v>0.004381404904374541</v>
      </c>
      <c r="D314" s="92" t="s">
        <v>1060</v>
      </c>
      <c r="E314" s="92" t="b">
        <v>0</v>
      </c>
      <c r="F314" s="92" t="b">
        <v>0</v>
      </c>
      <c r="G314" s="92" t="b">
        <v>0</v>
      </c>
    </row>
    <row r="315" spans="1:7" ht="15">
      <c r="A315" s="92" t="s">
        <v>1570</v>
      </c>
      <c r="B315" s="92">
        <v>2</v>
      </c>
      <c r="C315" s="133">
        <v>0.004381404904374541</v>
      </c>
      <c r="D315" s="92" t="s">
        <v>1060</v>
      </c>
      <c r="E315" s="92" t="b">
        <v>0</v>
      </c>
      <c r="F315" s="92" t="b">
        <v>0</v>
      </c>
      <c r="G315" s="92" t="b">
        <v>0</v>
      </c>
    </row>
    <row r="316" spans="1:7" ht="15">
      <c r="A316" s="92" t="s">
        <v>1571</v>
      </c>
      <c r="B316" s="92">
        <v>2</v>
      </c>
      <c r="C316" s="133">
        <v>0.004381404904374541</v>
      </c>
      <c r="D316" s="92" t="s">
        <v>1060</v>
      </c>
      <c r="E316" s="92" t="b">
        <v>0</v>
      </c>
      <c r="F316" s="92" t="b">
        <v>0</v>
      </c>
      <c r="G316" s="92" t="b">
        <v>0</v>
      </c>
    </row>
    <row r="317" spans="1:7" ht="15">
      <c r="A317" s="92" t="s">
        <v>1564</v>
      </c>
      <c r="B317" s="92">
        <v>2</v>
      </c>
      <c r="C317" s="133">
        <v>0.004381404904374541</v>
      </c>
      <c r="D317" s="92" t="s">
        <v>1060</v>
      </c>
      <c r="E317" s="92" t="b">
        <v>0</v>
      </c>
      <c r="F317" s="92" t="b">
        <v>0</v>
      </c>
      <c r="G317" s="92" t="b">
        <v>0</v>
      </c>
    </row>
    <row r="318" spans="1:7" ht="15">
      <c r="A318" s="92" t="s">
        <v>1565</v>
      </c>
      <c r="B318" s="92">
        <v>2</v>
      </c>
      <c r="C318" s="133">
        <v>0.004381404904374541</v>
      </c>
      <c r="D318" s="92" t="s">
        <v>1060</v>
      </c>
      <c r="E318" s="92" t="b">
        <v>0</v>
      </c>
      <c r="F318" s="92" t="b">
        <v>0</v>
      </c>
      <c r="G318" s="92" t="b">
        <v>0</v>
      </c>
    </row>
    <row r="319" spans="1:7" ht="15">
      <c r="A319" s="92" t="s">
        <v>1566</v>
      </c>
      <c r="B319" s="92">
        <v>2</v>
      </c>
      <c r="C319" s="133">
        <v>0.004381404904374541</v>
      </c>
      <c r="D319" s="92" t="s">
        <v>1060</v>
      </c>
      <c r="E319" s="92" t="b">
        <v>1</v>
      </c>
      <c r="F319" s="92" t="b">
        <v>0</v>
      </c>
      <c r="G319" s="92" t="b">
        <v>0</v>
      </c>
    </row>
    <row r="320" spans="1:7" ht="15">
      <c r="A320" s="92" t="s">
        <v>1567</v>
      </c>
      <c r="B320" s="92">
        <v>2</v>
      </c>
      <c r="C320" s="133">
        <v>0.004381404904374541</v>
      </c>
      <c r="D320" s="92" t="s">
        <v>1060</v>
      </c>
      <c r="E320" s="92" t="b">
        <v>0</v>
      </c>
      <c r="F320" s="92" t="b">
        <v>0</v>
      </c>
      <c r="G320" s="92" t="b">
        <v>0</v>
      </c>
    </row>
    <row r="321" spans="1:7" ht="15">
      <c r="A321" s="92" t="s">
        <v>1568</v>
      </c>
      <c r="B321" s="92">
        <v>2</v>
      </c>
      <c r="C321" s="133">
        <v>0.004381404904374541</v>
      </c>
      <c r="D321" s="92" t="s">
        <v>1060</v>
      </c>
      <c r="E321" s="92" t="b">
        <v>0</v>
      </c>
      <c r="F321" s="92" t="b">
        <v>0</v>
      </c>
      <c r="G321" s="92" t="b">
        <v>0</v>
      </c>
    </row>
    <row r="322" spans="1:7" ht="15">
      <c r="A322" s="92" t="s">
        <v>1569</v>
      </c>
      <c r="B322" s="92">
        <v>2</v>
      </c>
      <c r="C322" s="133">
        <v>0.004381404904374541</v>
      </c>
      <c r="D322" s="92" t="s">
        <v>1060</v>
      </c>
      <c r="E322" s="92" t="b">
        <v>0</v>
      </c>
      <c r="F322" s="92" t="b">
        <v>0</v>
      </c>
      <c r="G322" s="92" t="b">
        <v>0</v>
      </c>
    </row>
    <row r="323" spans="1:7" ht="15">
      <c r="A323" s="92" t="s">
        <v>1561</v>
      </c>
      <c r="B323" s="92">
        <v>2</v>
      </c>
      <c r="C323" s="133">
        <v>0.004381404904374541</v>
      </c>
      <c r="D323" s="92" t="s">
        <v>1060</v>
      </c>
      <c r="E323" s="92" t="b">
        <v>0</v>
      </c>
      <c r="F323" s="92" t="b">
        <v>1</v>
      </c>
      <c r="G323" s="92" t="b">
        <v>0</v>
      </c>
    </row>
    <row r="324" spans="1:7" ht="15">
      <c r="A324" s="92" t="s">
        <v>1562</v>
      </c>
      <c r="B324" s="92">
        <v>2</v>
      </c>
      <c r="C324" s="133">
        <v>0.004381404904374541</v>
      </c>
      <c r="D324" s="92" t="s">
        <v>1060</v>
      </c>
      <c r="E324" s="92" t="b">
        <v>0</v>
      </c>
      <c r="F324" s="92" t="b">
        <v>0</v>
      </c>
      <c r="G324" s="92" t="b">
        <v>0</v>
      </c>
    </row>
    <row r="325" spans="1:7" ht="15">
      <c r="A325" s="92" t="s">
        <v>1563</v>
      </c>
      <c r="B325" s="92">
        <v>2</v>
      </c>
      <c r="C325" s="133">
        <v>0.004381404904374541</v>
      </c>
      <c r="D325" s="92" t="s">
        <v>1060</v>
      </c>
      <c r="E325" s="92" t="b">
        <v>0</v>
      </c>
      <c r="F325" s="92" t="b">
        <v>0</v>
      </c>
      <c r="G325" s="92" t="b">
        <v>0</v>
      </c>
    </row>
    <row r="326" spans="1:7" ht="15">
      <c r="A326" s="92" t="s">
        <v>1560</v>
      </c>
      <c r="B326" s="92">
        <v>2</v>
      </c>
      <c r="C326" s="133">
        <v>0.004381404904374541</v>
      </c>
      <c r="D326" s="92" t="s">
        <v>1060</v>
      </c>
      <c r="E326" s="92" t="b">
        <v>0</v>
      </c>
      <c r="F326" s="92" t="b">
        <v>0</v>
      </c>
      <c r="G326" s="92" t="b">
        <v>0</v>
      </c>
    </row>
    <row r="327" spans="1:7" ht="15">
      <c r="A327" s="92" t="s">
        <v>247</v>
      </c>
      <c r="B327" s="92">
        <v>2</v>
      </c>
      <c r="C327" s="133">
        <v>0.004381404904374541</v>
      </c>
      <c r="D327" s="92" t="s">
        <v>1060</v>
      </c>
      <c r="E327" s="92" t="b">
        <v>0</v>
      </c>
      <c r="F327" s="92" t="b">
        <v>0</v>
      </c>
      <c r="G327" s="92" t="b">
        <v>0</v>
      </c>
    </row>
    <row r="328" spans="1:7" ht="15">
      <c r="A328" s="92" t="s">
        <v>1545</v>
      </c>
      <c r="B328" s="92">
        <v>2</v>
      </c>
      <c r="C328" s="133">
        <v>0.004381404904374541</v>
      </c>
      <c r="D328" s="92" t="s">
        <v>1060</v>
      </c>
      <c r="E328" s="92" t="b">
        <v>0</v>
      </c>
      <c r="F328" s="92" t="b">
        <v>0</v>
      </c>
      <c r="G328" s="92" t="b">
        <v>0</v>
      </c>
    </row>
    <row r="329" spans="1:7" ht="15">
      <c r="A329" s="92" t="s">
        <v>1546</v>
      </c>
      <c r="B329" s="92">
        <v>2</v>
      </c>
      <c r="C329" s="133">
        <v>0.004381404904374541</v>
      </c>
      <c r="D329" s="92" t="s">
        <v>1060</v>
      </c>
      <c r="E329" s="92" t="b">
        <v>0</v>
      </c>
      <c r="F329" s="92" t="b">
        <v>0</v>
      </c>
      <c r="G329" s="92" t="b">
        <v>0</v>
      </c>
    </row>
    <row r="330" spans="1:7" ht="15">
      <c r="A330" s="92" t="s">
        <v>1547</v>
      </c>
      <c r="B330" s="92">
        <v>2</v>
      </c>
      <c r="C330" s="133">
        <v>0.004381404904374541</v>
      </c>
      <c r="D330" s="92" t="s">
        <v>1060</v>
      </c>
      <c r="E330" s="92" t="b">
        <v>0</v>
      </c>
      <c r="F330" s="92" t="b">
        <v>0</v>
      </c>
      <c r="G330" s="92" t="b">
        <v>0</v>
      </c>
    </row>
    <row r="331" spans="1:7" ht="15">
      <c r="A331" s="92" t="s">
        <v>1548</v>
      </c>
      <c r="B331" s="92">
        <v>2</v>
      </c>
      <c r="C331" s="133">
        <v>0.004381404904374541</v>
      </c>
      <c r="D331" s="92" t="s">
        <v>1060</v>
      </c>
      <c r="E331" s="92" t="b">
        <v>0</v>
      </c>
      <c r="F331" s="92" t="b">
        <v>0</v>
      </c>
      <c r="G331" s="92" t="b">
        <v>0</v>
      </c>
    </row>
    <row r="332" spans="1:7" ht="15">
      <c r="A332" s="92" t="s">
        <v>1549</v>
      </c>
      <c r="B332" s="92">
        <v>2</v>
      </c>
      <c r="C332" s="133">
        <v>0.004381404904374541</v>
      </c>
      <c r="D332" s="92" t="s">
        <v>1060</v>
      </c>
      <c r="E332" s="92" t="b">
        <v>0</v>
      </c>
      <c r="F332" s="92" t="b">
        <v>0</v>
      </c>
      <c r="G332" s="92" t="b">
        <v>0</v>
      </c>
    </row>
    <row r="333" spans="1:7" ht="15">
      <c r="A333" s="92" t="s">
        <v>1550</v>
      </c>
      <c r="B333" s="92">
        <v>2</v>
      </c>
      <c r="C333" s="133">
        <v>0.004381404904374541</v>
      </c>
      <c r="D333" s="92" t="s">
        <v>1060</v>
      </c>
      <c r="E333" s="92" t="b">
        <v>0</v>
      </c>
      <c r="F333" s="92" t="b">
        <v>0</v>
      </c>
      <c r="G333" s="92" t="b">
        <v>0</v>
      </c>
    </row>
    <row r="334" spans="1:7" ht="15">
      <c r="A334" s="92" t="s">
        <v>1551</v>
      </c>
      <c r="B334" s="92">
        <v>2</v>
      </c>
      <c r="C334" s="133">
        <v>0.004381404904374541</v>
      </c>
      <c r="D334" s="92" t="s">
        <v>1060</v>
      </c>
      <c r="E334" s="92" t="b">
        <v>0</v>
      </c>
      <c r="F334" s="92" t="b">
        <v>0</v>
      </c>
      <c r="G334" s="92" t="b">
        <v>0</v>
      </c>
    </row>
    <row r="335" spans="1:7" ht="15">
      <c r="A335" s="92" t="s">
        <v>1552</v>
      </c>
      <c r="B335" s="92">
        <v>2</v>
      </c>
      <c r="C335" s="133">
        <v>0.004381404904374541</v>
      </c>
      <c r="D335" s="92" t="s">
        <v>1060</v>
      </c>
      <c r="E335" s="92" t="b">
        <v>0</v>
      </c>
      <c r="F335" s="92" t="b">
        <v>0</v>
      </c>
      <c r="G335" s="92" t="b">
        <v>0</v>
      </c>
    </row>
    <row r="336" spans="1:7" ht="15">
      <c r="A336" s="92" t="s">
        <v>1626</v>
      </c>
      <c r="B336" s="92">
        <v>2</v>
      </c>
      <c r="C336" s="133">
        <v>0.004381404904374541</v>
      </c>
      <c r="D336" s="92" t="s">
        <v>1060</v>
      </c>
      <c r="E336" s="92" t="b">
        <v>0</v>
      </c>
      <c r="F336" s="92" t="b">
        <v>0</v>
      </c>
      <c r="G336" s="92" t="b">
        <v>0</v>
      </c>
    </row>
    <row r="337" spans="1:7" ht="15">
      <c r="A337" s="92" t="s">
        <v>1627</v>
      </c>
      <c r="B337" s="92">
        <v>2</v>
      </c>
      <c r="C337" s="133">
        <v>0.004381404904374541</v>
      </c>
      <c r="D337" s="92" t="s">
        <v>1060</v>
      </c>
      <c r="E337" s="92" t="b">
        <v>0</v>
      </c>
      <c r="F337" s="92" t="b">
        <v>0</v>
      </c>
      <c r="G337" s="92" t="b">
        <v>0</v>
      </c>
    </row>
    <row r="338" spans="1:7" ht="15">
      <c r="A338" s="92" t="s">
        <v>1628</v>
      </c>
      <c r="B338" s="92">
        <v>2</v>
      </c>
      <c r="C338" s="133">
        <v>0.004381404904374541</v>
      </c>
      <c r="D338" s="92" t="s">
        <v>1060</v>
      </c>
      <c r="E338" s="92" t="b">
        <v>1</v>
      </c>
      <c r="F338" s="92" t="b">
        <v>0</v>
      </c>
      <c r="G338" s="92" t="b">
        <v>0</v>
      </c>
    </row>
    <row r="339" spans="1:7" ht="15">
      <c r="A339" s="92" t="s">
        <v>1629</v>
      </c>
      <c r="B339" s="92">
        <v>2</v>
      </c>
      <c r="C339" s="133">
        <v>0.004381404904374541</v>
      </c>
      <c r="D339" s="92" t="s">
        <v>1060</v>
      </c>
      <c r="E339" s="92" t="b">
        <v>0</v>
      </c>
      <c r="F339" s="92" t="b">
        <v>0</v>
      </c>
      <c r="G339" s="92" t="b">
        <v>0</v>
      </c>
    </row>
    <row r="340" spans="1:7" ht="15">
      <c r="A340" s="92" t="s">
        <v>1630</v>
      </c>
      <c r="B340" s="92">
        <v>2</v>
      </c>
      <c r="C340" s="133">
        <v>0.004381404904374541</v>
      </c>
      <c r="D340" s="92" t="s">
        <v>1060</v>
      </c>
      <c r="E340" s="92" t="b">
        <v>0</v>
      </c>
      <c r="F340" s="92" t="b">
        <v>0</v>
      </c>
      <c r="G340" s="92" t="b">
        <v>0</v>
      </c>
    </row>
    <row r="341" spans="1:7" ht="15">
      <c r="A341" s="92" t="s">
        <v>1631</v>
      </c>
      <c r="B341" s="92">
        <v>2</v>
      </c>
      <c r="C341" s="133">
        <v>0.004381404904374541</v>
      </c>
      <c r="D341" s="92" t="s">
        <v>1060</v>
      </c>
      <c r="E341" s="92" t="b">
        <v>0</v>
      </c>
      <c r="F341" s="92" t="b">
        <v>0</v>
      </c>
      <c r="G341" s="92" t="b">
        <v>0</v>
      </c>
    </row>
    <row r="342" spans="1:7" ht="15">
      <c r="A342" s="92" t="s">
        <v>1632</v>
      </c>
      <c r="B342" s="92">
        <v>2</v>
      </c>
      <c r="C342" s="133">
        <v>0.004381404904374541</v>
      </c>
      <c r="D342" s="92" t="s">
        <v>1060</v>
      </c>
      <c r="E342" s="92" t="b">
        <v>0</v>
      </c>
      <c r="F342" s="92" t="b">
        <v>0</v>
      </c>
      <c r="G342" s="92" t="b">
        <v>0</v>
      </c>
    </row>
    <row r="343" spans="1:7" ht="15">
      <c r="A343" s="92" t="s">
        <v>1496</v>
      </c>
      <c r="B343" s="92">
        <v>2</v>
      </c>
      <c r="C343" s="133">
        <v>0.004381404904374541</v>
      </c>
      <c r="D343" s="92" t="s">
        <v>1060</v>
      </c>
      <c r="E343" s="92" t="b">
        <v>0</v>
      </c>
      <c r="F343" s="92" t="b">
        <v>0</v>
      </c>
      <c r="G343" s="92" t="b">
        <v>0</v>
      </c>
    </row>
    <row r="344" spans="1:7" ht="15">
      <c r="A344" s="92" t="s">
        <v>1621</v>
      </c>
      <c r="B344" s="92">
        <v>2</v>
      </c>
      <c r="C344" s="133">
        <v>0.004381404904374541</v>
      </c>
      <c r="D344" s="92" t="s">
        <v>1060</v>
      </c>
      <c r="E344" s="92" t="b">
        <v>0</v>
      </c>
      <c r="F344" s="92" t="b">
        <v>0</v>
      </c>
      <c r="G344" s="92" t="b">
        <v>0</v>
      </c>
    </row>
    <row r="345" spans="1:7" ht="15">
      <c r="A345" s="92" t="s">
        <v>1622</v>
      </c>
      <c r="B345" s="92">
        <v>2</v>
      </c>
      <c r="C345" s="133">
        <v>0.004381404904374541</v>
      </c>
      <c r="D345" s="92" t="s">
        <v>1060</v>
      </c>
      <c r="E345" s="92" t="b">
        <v>0</v>
      </c>
      <c r="F345" s="92" t="b">
        <v>0</v>
      </c>
      <c r="G345" s="92" t="b">
        <v>0</v>
      </c>
    </row>
    <row r="346" spans="1:7" ht="15">
      <c r="A346" s="92" t="s">
        <v>1510</v>
      </c>
      <c r="B346" s="92">
        <v>2</v>
      </c>
      <c r="C346" s="133">
        <v>0.004381404904374541</v>
      </c>
      <c r="D346" s="92" t="s">
        <v>1060</v>
      </c>
      <c r="E346" s="92" t="b">
        <v>0</v>
      </c>
      <c r="F346" s="92" t="b">
        <v>0</v>
      </c>
      <c r="G346" s="92" t="b">
        <v>0</v>
      </c>
    </row>
    <row r="347" spans="1:7" ht="15">
      <c r="A347" s="92" t="s">
        <v>1194</v>
      </c>
      <c r="B347" s="92">
        <v>2</v>
      </c>
      <c r="C347" s="133">
        <v>0.004381404904374541</v>
      </c>
      <c r="D347" s="92" t="s">
        <v>1060</v>
      </c>
      <c r="E347" s="92" t="b">
        <v>0</v>
      </c>
      <c r="F347" s="92" t="b">
        <v>0</v>
      </c>
      <c r="G347" s="92" t="b">
        <v>0</v>
      </c>
    </row>
    <row r="348" spans="1:7" ht="15">
      <c r="A348" s="92" t="s">
        <v>1623</v>
      </c>
      <c r="B348" s="92">
        <v>2</v>
      </c>
      <c r="C348" s="133">
        <v>0.004381404904374541</v>
      </c>
      <c r="D348" s="92" t="s">
        <v>1060</v>
      </c>
      <c r="E348" s="92" t="b">
        <v>0</v>
      </c>
      <c r="F348" s="92" t="b">
        <v>0</v>
      </c>
      <c r="G348" s="92" t="b">
        <v>0</v>
      </c>
    </row>
    <row r="349" spans="1:7" ht="15">
      <c r="A349" s="92" t="s">
        <v>1624</v>
      </c>
      <c r="B349" s="92">
        <v>2</v>
      </c>
      <c r="C349" s="133">
        <v>0.004381404904374541</v>
      </c>
      <c r="D349" s="92" t="s">
        <v>1060</v>
      </c>
      <c r="E349" s="92" t="b">
        <v>0</v>
      </c>
      <c r="F349" s="92" t="b">
        <v>0</v>
      </c>
      <c r="G349" s="92" t="b">
        <v>0</v>
      </c>
    </row>
    <row r="350" spans="1:7" ht="15">
      <c r="A350" s="92" t="s">
        <v>1625</v>
      </c>
      <c r="B350" s="92">
        <v>2</v>
      </c>
      <c r="C350" s="133">
        <v>0.004381404904374541</v>
      </c>
      <c r="D350" s="92" t="s">
        <v>1060</v>
      </c>
      <c r="E350" s="92" t="b">
        <v>0</v>
      </c>
      <c r="F350" s="92" t="b">
        <v>0</v>
      </c>
      <c r="G350" s="92" t="b">
        <v>0</v>
      </c>
    </row>
    <row r="351" spans="1:7" ht="15">
      <c r="A351" s="92" t="s">
        <v>1614</v>
      </c>
      <c r="B351" s="92">
        <v>2</v>
      </c>
      <c r="C351" s="133">
        <v>0.004381404904374541</v>
      </c>
      <c r="D351" s="92" t="s">
        <v>1060</v>
      </c>
      <c r="E351" s="92" t="b">
        <v>0</v>
      </c>
      <c r="F351" s="92" t="b">
        <v>0</v>
      </c>
      <c r="G351" s="92" t="b">
        <v>0</v>
      </c>
    </row>
    <row r="352" spans="1:7" ht="15">
      <c r="A352" s="92" t="s">
        <v>1615</v>
      </c>
      <c r="B352" s="92">
        <v>2</v>
      </c>
      <c r="C352" s="133">
        <v>0.004381404904374541</v>
      </c>
      <c r="D352" s="92" t="s">
        <v>1060</v>
      </c>
      <c r="E352" s="92" t="b">
        <v>0</v>
      </c>
      <c r="F352" s="92" t="b">
        <v>0</v>
      </c>
      <c r="G352" s="92" t="b">
        <v>0</v>
      </c>
    </row>
    <row r="353" spans="1:7" ht="15">
      <c r="A353" s="92" t="s">
        <v>597</v>
      </c>
      <c r="B353" s="92">
        <v>2</v>
      </c>
      <c r="C353" s="133">
        <v>0.004381404904374541</v>
      </c>
      <c r="D353" s="92" t="s">
        <v>1060</v>
      </c>
      <c r="E353" s="92" t="b">
        <v>0</v>
      </c>
      <c r="F353" s="92" t="b">
        <v>0</v>
      </c>
      <c r="G353" s="92" t="b">
        <v>0</v>
      </c>
    </row>
    <row r="354" spans="1:7" ht="15">
      <c r="A354" s="92" t="s">
        <v>1616</v>
      </c>
      <c r="B354" s="92">
        <v>2</v>
      </c>
      <c r="C354" s="133">
        <v>0.004381404904374541</v>
      </c>
      <c r="D354" s="92" t="s">
        <v>1060</v>
      </c>
      <c r="E354" s="92" t="b">
        <v>0</v>
      </c>
      <c r="F354" s="92" t="b">
        <v>0</v>
      </c>
      <c r="G354" s="92" t="b">
        <v>0</v>
      </c>
    </row>
    <row r="355" spans="1:7" ht="15">
      <c r="A355" s="92" t="s">
        <v>1617</v>
      </c>
      <c r="B355" s="92">
        <v>2</v>
      </c>
      <c r="C355" s="133">
        <v>0.004381404904374541</v>
      </c>
      <c r="D355" s="92" t="s">
        <v>1060</v>
      </c>
      <c r="E355" s="92" t="b">
        <v>0</v>
      </c>
      <c r="F355" s="92" t="b">
        <v>0</v>
      </c>
      <c r="G355" s="92" t="b">
        <v>0</v>
      </c>
    </row>
    <row r="356" spans="1:7" ht="15">
      <c r="A356" s="92" t="s">
        <v>1618</v>
      </c>
      <c r="B356" s="92">
        <v>2</v>
      </c>
      <c r="C356" s="133">
        <v>0.004381404904374541</v>
      </c>
      <c r="D356" s="92" t="s">
        <v>1060</v>
      </c>
      <c r="E356" s="92" t="b">
        <v>0</v>
      </c>
      <c r="F356" s="92" t="b">
        <v>0</v>
      </c>
      <c r="G356" s="92" t="b">
        <v>0</v>
      </c>
    </row>
    <row r="357" spans="1:7" ht="15">
      <c r="A357" s="92" t="s">
        <v>1619</v>
      </c>
      <c r="B357" s="92">
        <v>2</v>
      </c>
      <c r="C357" s="133">
        <v>0.004381404904374541</v>
      </c>
      <c r="D357" s="92" t="s">
        <v>1060</v>
      </c>
      <c r="E357" s="92" t="b">
        <v>0</v>
      </c>
      <c r="F357" s="92" t="b">
        <v>0</v>
      </c>
      <c r="G357" s="92" t="b">
        <v>0</v>
      </c>
    </row>
    <row r="358" spans="1:7" ht="15">
      <c r="A358" s="92" t="s">
        <v>1620</v>
      </c>
      <c r="B358" s="92">
        <v>2</v>
      </c>
      <c r="C358" s="133">
        <v>0.004381404904374541</v>
      </c>
      <c r="D358" s="92" t="s">
        <v>1060</v>
      </c>
      <c r="E358" s="92" t="b">
        <v>0</v>
      </c>
      <c r="F358" s="92" t="b">
        <v>0</v>
      </c>
      <c r="G358" s="92" t="b">
        <v>0</v>
      </c>
    </row>
    <row r="359" spans="1:7" ht="15">
      <c r="A359" s="92" t="s">
        <v>1610</v>
      </c>
      <c r="B359" s="92">
        <v>2</v>
      </c>
      <c r="C359" s="133">
        <v>0.004381404904374541</v>
      </c>
      <c r="D359" s="92" t="s">
        <v>1060</v>
      </c>
      <c r="E359" s="92" t="b">
        <v>0</v>
      </c>
      <c r="F359" s="92" t="b">
        <v>0</v>
      </c>
      <c r="G359" s="92" t="b">
        <v>0</v>
      </c>
    </row>
    <row r="360" spans="1:7" ht="15">
      <c r="A360" s="92" t="s">
        <v>1611</v>
      </c>
      <c r="B360" s="92">
        <v>2</v>
      </c>
      <c r="C360" s="133">
        <v>0.004381404904374541</v>
      </c>
      <c r="D360" s="92" t="s">
        <v>1060</v>
      </c>
      <c r="E360" s="92" t="b">
        <v>1</v>
      </c>
      <c r="F360" s="92" t="b">
        <v>0</v>
      </c>
      <c r="G360" s="92" t="b">
        <v>0</v>
      </c>
    </row>
    <row r="361" spans="1:7" ht="15">
      <c r="A361" s="92" t="s">
        <v>1612</v>
      </c>
      <c r="B361" s="92">
        <v>2</v>
      </c>
      <c r="C361" s="133">
        <v>0.004381404904374541</v>
      </c>
      <c r="D361" s="92" t="s">
        <v>1060</v>
      </c>
      <c r="E361" s="92" t="b">
        <v>0</v>
      </c>
      <c r="F361" s="92" t="b">
        <v>0</v>
      </c>
      <c r="G361" s="92" t="b">
        <v>0</v>
      </c>
    </row>
    <row r="362" spans="1:7" ht="15">
      <c r="A362" s="92" t="s">
        <v>1613</v>
      </c>
      <c r="B362" s="92">
        <v>2</v>
      </c>
      <c r="C362" s="133">
        <v>0.004381404904374541</v>
      </c>
      <c r="D362" s="92" t="s">
        <v>1060</v>
      </c>
      <c r="E362" s="92" t="b">
        <v>0</v>
      </c>
      <c r="F362" s="92" t="b">
        <v>0</v>
      </c>
      <c r="G362" s="92" t="b">
        <v>0</v>
      </c>
    </row>
    <row r="363" spans="1:7" ht="15">
      <c r="A363" s="92" t="s">
        <v>1604</v>
      </c>
      <c r="B363" s="92">
        <v>2</v>
      </c>
      <c r="C363" s="133">
        <v>0.004381404904374541</v>
      </c>
      <c r="D363" s="92" t="s">
        <v>1060</v>
      </c>
      <c r="E363" s="92" t="b">
        <v>0</v>
      </c>
      <c r="F363" s="92" t="b">
        <v>0</v>
      </c>
      <c r="G363" s="92" t="b">
        <v>0</v>
      </c>
    </row>
    <row r="364" spans="1:7" ht="15">
      <c r="A364" s="92" t="s">
        <v>1605</v>
      </c>
      <c r="B364" s="92">
        <v>2</v>
      </c>
      <c r="C364" s="133">
        <v>0.004381404904374541</v>
      </c>
      <c r="D364" s="92" t="s">
        <v>1060</v>
      </c>
      <c r="E364" s="92" t="b">
        <v>0</v>
      </c>
      <c r="F364" s="92" t="b">
        <v>0</v>
      </c>
      <c r="G364" s="92" t="b">
        <v>0</v>
      </c>
    </row>
    <row r="365" spans="1:7" ht="15">
      <c r="A365" s="92" t="s">
        <v>265</v>
      </c>
      <c r="B365" s="92">
        <v>2</v>
      </c>
      <c r="C365" s="133">
        <v>0.004381404904374541</v>
      </c>
      <c r="D365" s="92" t="s">
        <v>1060</v>
      </c>
      <c r="E365" s="92" t="b">
        <v>0</v>
      </c>
      <c r="F365" s="92" t="b">
        <v>0</v>
      </c>
      <c r="G365" s="92" t="b">
        <v>0</v>
      </c>
    </row>
    <row r="366" spans="1:7" ht="15">
      <c r="A366" s="92" t="s">
        <v>1606</v>
      </c>
      <c r="B366" s="92">
        <v>2</v>
      </c>
      <c r="C366" s="133">
        <v>0.004381404904374541</v>
      </c>
      <c r="D366" s="92" t="s">
        <v>1060</v>
      </c>
      <c r="E366" s="92" t="b">
        <v>0</v>
      </c>
      <c r="F366" s="92" t="b">
        <v>0</v>
      </c>
      <c r="G366" s="92" t="b">
        <v>0</v>
      </c>
    </row>
    <row r="367" spans="1:7" ht="15">
      <c r="A367" s="92" t="s">
        <v>1607</v>
      </c>
      <c r="B367" s="92">
        <v>2</v>
      </c>
      <c r="C367" s="133">
        <v>0.004381404904374541</v>
      </c>
      <c r="D367" s="92" t="s">
        <v>1060</v>
      </c>
      <c r="E367" s="92" t="b">
        <v>0</v>
      </c>
      <c r="F367" s="92" t="b">
        <v>0</v>
      </c>
      <c r="G367" s="92" t="b">
        <v>0</v>
      </c>
    </row>
    <row r="368" spans="1:7" ht="15">
      <c r="A368" s="92" t="s">
        <v>1608</v>
      </c>
      <c r="B368" s="92">
        <v>2</v>
      </c>
      <c r="C368" s="133">
        <v>0.004381404904374541</v>
      </c>
      <c r="D368" s="92" t="s">
        <v>1060</v>
      </c>
      <c r="E368" s="92" t="b">
        <v>0</v>
      </c>
      <c r="F368" s="92" t="b">
        <v>0</v>
      </c>
      <c r="G368" s="92" t="b">
        <v>0</v>
      </c>
    </row>
    <row r="369" spans="1:7" ht="15">
      <c r="A369" s="92" t="s">
        <v>1609</v>
      </c>
      <c r="B369" s="92">
        <v>2</v>
      </c>
      <c r="C369" s="133">
        <v>0.004381404904374541</v>
      </c>
      <c r="D369" s="92" t="s">
        <v>1060</v>
      </c>
      <c r="E369" s="92" t="b">
        <v>0</v>
      </c>
      <c r="F369" s="92" t="b">
        <v>0</v>
      </c>
      <c r="G369" s="92" t="b">
        <v>0</v>
      </c>
    </row>
    <row r="370" spans="1:7" ht="15">
      <c r="A370" s="92" t="s">
        <v>1599</v>
      </c>
      <c r="B370" s="92">
        <v>2</v>
      </c>
      <c r="C370" s="133">
        <v>0.004381404904374541</v>
      </c>
      <c r="D370" s="92" t="s">
        <v>1060</v>
      </c>
      <c r="E370" s="92" t="b">
        <v>0</v>
      </c>
      <c r="F370" s="92" t="b">
        <v>0</v>
      </c>
      <c r="G370" s="92" t="b">
        <v>0</v>
      </c>
    </row>
    <row r="371" spans="1:7" ht="15">
      <c r="A371" s="92" t="s">
        <v>1600</v>
      </c>
      <c r="B371" s="92">
        <v>2</v>
      </c>
      <c r="C371" s="133">
        <v>0.004381404904374541</v>
      </c>
      <c r="D371" s="92" t="s">
        <v>1060</v>
      </c>
      <c r="E371" s="92" t="b">
        <v>1</v>
      </c>
      <c r="F371" s="92" t="b">
        <v>0</v>
      </c>
      <c r="G371" s="92" t="b">
        <v>0</v>
      </c>
    </row>
    <row r="372" spans="1:7" ht="15">
      <c r="A372" s="92" t="s">
        <v>1601</v>
      </c>
      <c r="B372" s="92">
        <v>2</v>
      </c>
      <c r="C372" s="133">
        <v>0.004381404904374541</v>
      </c>
      <c r="D372" s="92" t="s">
        <v>1060</v>
      </c>
      <c r="E372" s="92" t="b">
        <v>0</v>
      </c>
      <c r="F372" s="92" t="b">
        <v>0</v>
      </c>
      <c r="G372" s="92" t="b">
        <v>0</v>
      </c>
    </row>
    <row r="373" spans="1:7" ht="15">
      <c r="A373" s="92" t="s">
        <v>1602</v>
      </c>
      <c r="B373" s="92">
        <v>2</v>
      </c>
      <c r="C373" s="133">
        <v>0.004381404904374541</v>
      </c>
      <c r="D373" s="92" t="s">
        <v>1060</v>
      </c>
      <c r="E373" s="92" t="b">
        <v>1</v>
      </c>
      <c r="F373" s="92" t="b">
        <v>0</v>
      </c>
      <c r="G373" s="92" t="b">
        <v>0</v>
      </c>
    </row>
    <row r="374" spans="1:7" ht="15">
      <c r="A374" s="92" t="s">
        <v>1603</v>
      </c>
      <c r="B374" s="92">
        <v>2</v>
      </c>
      <c r="C374" s="133">
        <v>0.004381404904374541</v>
      </c>
      <c r="D374" s="92" t="s">
        <v>1060</v>
      </c>
      <c r="E374" s="92" t="b">
        <v>0</v>
      </c>
      <c r="F374" s="92" t="b">
        <v>0</v>
      </c>
      <c r="G374" s="92" t="b">
        <v>0</v>
      </c>
    </row>
    <row r="375" spans="1:7" ht="15">
      <c r="A375" s="92" t="s">
        <v>1525</v>
      </c>
      <c r="B375" s="92">
        <v>2</v>
      </c>
      <c r="C375" s="133">
        <v>0.004381404904374541</v>
      </c>
      <c r="D375" s="92" t="s">
        <v>1060</v>
      </c>
      <c r="E375" s="92" t="b">
        <v>0</v>
      </c>
      <c r="F375" s="92" t="b">
        <v>0</v>
      </c>
      <c r="G375" s="92" t="b">
        <v>0</v>
      </c>
    </row>
    <row r="376" spans="1:7" ht="15">
      <c r="A376" s="92" t="s">
        <v>1584</v>
      </c>
      <c r="B376" s="92">
        <v>2</v>
      </c>
      <c r="C376" s="133">
        <v>0.004381404904374541</v>
      </c>
      <c r="D376" s="92" t="s">
        <v>1060</v>
      </c>
      <c r="E376" s="92" t="b">
        <v>0</v>
      </c>
      <c r="F376" s="92" t="b">
        <v>0</v>
      </c>
      <c r="G376" s="92" t="b">
        <v>0</v>
      </c>
    </row>
    <row r="377" spans="1:7" ht="15">
      <c r="A377" s="92" t="s">
        <v>1585</v>
      </c>
      <c r="B377" s="92">
        <v>2</v>
      </c>
      <c r="C377" s="133">
        <v>0.004381404904374541</v>
      </c>
      <c r="D377" s="92" t="s">
        <v>1060</v>
      </c>
      <c r="E377" s="92" t="b">
        <v>0</v>
      </c>
      <c r="F377" s="92" t="b">
        <v>0</v>
      </c>
      <c r="G377" s="92" t="b">
        <v>0</v>
      </c>
    </row>
    <row r="378" spans="1:7" ht="15">
      <c r="A378" s="92" t="s">
        <v>1586</v>
      </c>
      <c r="B378" s="92">
        <v>2</v>
      </c>
      <c r="C378" s="133">
        <v>0.004381404904374541</v>
      </c>
      <c r="D378" s="92" t="s">
        <v>1060</v>
      </c>
      <c r="E378" s="92" t="b">
        <v>0</v>
      </c>
      <c r="F378" s="92" t="b">
        <v>0</v>
      </c>
      <c r="G378" s="92" t="b">
        <v>0</v>
      </c>
    </row>
    <row r="379" spans="1:7" ht="15">
      <c r="A379" s="92" t="s">
        <v>1587</v>
      </c>
      <c r="B379" s="92">
        <v>2</v>
      </c>
      <c r="C379" s="133">
        <v>0.004381404904374541</v>
      </c>
      <c r="D379" s="92" t="s">
        <v>1060</v>
      </c>
      <c r="E379" s="92" t="b">
        <v>0</v>
      </c>
      <c r="F379" s="92" t="b">
        <v>0</v>
      </c>
      <c r="G379" s="92" t="b">
        <v>0</v>
      </c>
    </row>
    <row r="380" spans="1:7" ht="15">
      <c r="A380" s="92" t="s">
        <v>1196</v>
      </c>
      <c r="B380" s="92">
        <v>2</v>
      </c>
      <c r="C380" s="133">
        <v>0.004381404904374541</v>
      </c>
      <c r="D380" s="92" t="s">
        <v>1060</v>
      </c>
      <c r="E380" s="92" t="b">
        <v>0</v>
      </c>
      <c r="F380" s="92" t="b">
        <v>0</v>
      </c>
      <c r="G380" s="92" t="b">
        <v>0</v>
      </c>
    </row>
    <row r="381" spans="1:7" ht="15">
      <c r="A381" s="92" t="s">
        <v>1588</v>
      </c>
      <c r="B381" s="92">
        <v>2</v>
      </c>
      <c r="C381" s="133">
        <v>0.004381404904374541</v>
      </c>
      <c r="D381" s="92" t="s">
        <v>1060</v>
      </c>
      <c r="E381" s="92" t="b">
        <v>0</v>
      </c>
      <c r="F381" s="92" t="b">
        <v>0</v>
      </c>
      <c r="G381" s="92" t="b">
        <v>0</v>
      </c>
    </row>
    <row r="382" spans="1:7" ht="15">
      <c r="A382" s="92" t="s">
        <v>244</v>
      </c>
      <c r="B382" s="92">
        <v>2</v>
      </c>
      <c r="C382" s="133">
        <v>0.004381404904374541</v>
      </c>
      <c r="D382" s="92" t="s">
        <v>1060</v>
      </c>
      <c r="E382" s="92" t="b">
        <v>0</v>
      </c>
      <c r="F382" s="92" t="b">
        <v>0</v>
      </c>
      <c r="G382" s="92" t="b">
        <v>0</v>
      </c>
    </row>
    <row r="383" spans="1:7" ht="15">
      <c r="A383" s="92" t="s">
        <v>1213</v>
      </c>
      <c r="B383" s="92">
        <v>2</v>
      </c>
      <c r="C383" s="133">
        <v>0.004381404904374541</v>
      </c>
      <c r="D383" s="92" t="s">
        <v>1060</v>
      </c>
      <c r="E383" s="92" t="b">
        <v>1</v>
      </c>
      <c r="F383" s="92" t="b">
        <v>0</v>
      </c>
      <c r="G383" s="92" t="b">
        <v>0</v>
      </c>
    </row>
    <row r="384" spans="1:7" ht="15">
      <c r="A384" s="92" t="s">
        <v>1576</v>
      </c>
      <c r="B384" s="92">
        <v>2</v>
      </c>
      <c r="C384" s="133">
        <v>0.004381404904374541</v>
      </c>
      <c r="D384" s="92" t="s">
        <v>1060</v>
      </c>
      <c r="E384" s="92" t="b">
        <v>0</v>
      </c>
      <c r="F384" s="92" t="b">
        <v>0</v>
      </c>
      <c r="G384" s="92" t="b">
        <v>0</v>
      </c>
    </row>
    <row r="385" spans="1:7" ht="15">
      <c r="A385" s="92" t="s">
        <v>1577</v>
      </c>
      <c r="B385" s="92">
        <v>2</v>
      </c>
      <c r="C385" s="133">
        <v>0.004381404904374541</v>
      </c>
      <c r="D385" s="92" t="s">
        <v>1060</v>
      </c>
      <c r="E385" s="92" t="b">
        <v>0</v>
      </c>
      <c r="F385" s="92" t="b">
        <v>0</v>
      </c>
      <c r="G385" s="92" t="b">
        <v>0</v>
      </c>
    </row>
    <row r="386" spans="1:7" ht="15">
      <c r="A386" s="92" t="s">
        <v>1578</v>
      </c>
      <c r="B386" s="92">
        <v>2</v>
      </c>
      <c r="C386" s="133">
        <v>0.004381404904374541</v>
      </c>
      <c r="D386" s="92" t="s">
        <v>1060</v>
      </c>
      <c r="E386" s="92" t="b">
        <v>0</v>
      </c>
      <c r="F386" s="92" t="b">
        <v>0</v>
      </c>
      <c r="G386" s="92" t="b">
        <v>0</v>
      </c>
    </row>
    <row r="387" spans="1:7" ht="15">
      <c r="A387" s="92" t="s">
        <v>1227</v>
      </c>
      <c r="B387" s="92">
        <v>2</v>
      </c>
      <c r="C387" s="133">
        <v>0.004381404904374541</v>
      </c>
      <c r="D387" s="92" t="s">
        <v>1060</v>
      </c>
      <c r="E387" s="92" t="b">
        <v>0</v>
      </c>
      <c r="F387" s="92" t="b">
        <v>0</v>
      </c>
      <c r="G387" s="92" t="b">
        <v>0</v>
      </c>
    </row>
    <row r="388" spans="1:7" ht="15">
      <c r="A388" s="92" t="s">
        <v>1579</v>
      </c>
      <c r="B388" s="92">
        <v>2</v>
      </c>
      <c r="C388" s="133">
        <v>0.004381404904374541</v>
      </c>
      <c r="D388" s="92" t="s">
        <v>1060</v>
      </c>
      <c r="E388" s="92" t="b">
        <v>0</v>
      </c>
      <c r="F388" s="92" t="b">
        <v>0</v>
      </c>
      <c r="G388" s="92" t="b">
        <v>0</v>
      </c>
    </row>
    <row r="389" spans="1:7" ht="15">
      <c r="A389" s="92" t="s">
        <v>1580</v>
      </c>
      <c r="B389" s="92">
        <v>2</v>
      </c>
      <c r="C389" s="133">
        <v>0.004381404904374541</v>
      </c>
      <c r="D389" s="92" t="s">
        <v>1060</v>
      </c>
      <c r="E389" s="92" t="b">
        <v>0</v>
      </c>
      <c r="F389" s="92" t="b">
        <v>0</v>
      </c>
      <c r="G389" s="92" t="b">
        <v>0</v>
      </c>
    </row>
    <row r="390" spans="1:7" ht="15">
      <c r="A390" s="92" t="s">
        <v>1150</v>
      </c>
      <c r="B390" s="92">
        <v>2</v>
      </c>
      <c r="C390" s="133">
        <v>0.004381404904374541</v>
      </c>
      <c r="D390" s="92" t="s">
        <v>1060</v>
      </c>
      <c r="E390" s="92" t="b">
        <v>1</v>
      </c>
      <c r="F390" s="92" t="b">
        <v>0</v>
      </c>
      <c r="G390" s="92" t="b">
        <v>0</v>
      </c>
    </row>
    <row r="391" spans="1:7" ht="15">
      <c r="A391" s="92" t="s">
        <v>1581</v>
      </c>
      <c r="B391" s="92">
        <v>2</v>
      </c>
      <c r="C391" s="133">
        <v>0.004381404904374541</v>
      </c>
      <c r="D391" s="92" t="s">
        <v>1060</v>
      </c>
      <c r="E391" s="92" t="b">
        <v>1</v>
      </c>
      <c r="F391" s="92" t="b">
        <v>0</v>
      </c>
      <c r="G391" s="92" t="b">
        <v>0</v>
      </c>
    </row>
    <row r="392" spans="1:7" ht="15">
      <c r="A392" s="92" t="s">
        <v>1582</v>
      </c>
      <c r="B392" s="92">
        <v>2</v>
      </c>
      <c r="C392" s="133">
        <v>0.004381404904374541</v>
      </c>
      <c r="D392" s="92" t="s">
        <v>1060</v>
      </c>
      <c r="E392" s="92" t="b">
        <v>0</v>
      </c>
      <c r="F392" s="92" t="b">
        <v>0</v>
      </c>
      <c r="G392" s="92" t="b">
        <v>0</v>
      </c>
    </row>
    <row r="393" spans="1:7" ht="15">
      <c r="A393" s="92" t="s">
        <v>268</v>
      </c>
      <c r="B393" s="92">
        <v>2</v>
      </c>
      <c r="C393" s="133">
        <v>0.004381404904374541</v>
      </c>
      <c r="D393" s="92" t="s">
        <v>1060</v>
      </c>
      <c r="E393" s="92" t="b">
        <v>0</v>
      </c>
      <c r="F393" s="92" t="b">
        <v>0</v>
      </c>
      <c r="G393" s="92" t="b">
        <v>0</v>
      </c>
    </row>
    <row r="394" spans="1:7" ht="15">
      <c r="A394" s="92" t="s">
        <v>267</v>
      </c>
      <c r="B394" s="92">
        <v>2</v>
      </c>
      <c r="C394" s="133">
        <v>0.004381404904374541</v>
      </c>
      <c r="D394" s="92" t="s">
        <v>1060</v>
      </c>
      <c r="E394" s="92" t="b">
        <v>0</v>
      </c>
      <c r="F394" s="92" t="b">
        <v>0</v>
      </c>
      <c r="G394" s="92" t="b">
        <v>0</v>
      </c>
    </row>
    <row r="395" spans="1:7" ht="15">
      <c r="A395" s="92" t="s">
        <v>1572</v>
      </c>
      <c r="B395" s="92">
        <v>2</v>
      </c>
      <c r="C395" s="133">
        <v>0.004381404904374541</v>
      </c>
      <c r="D395" s="92" t="s">
        <v>1060</v>
      </c>
      <c r="E395" s="92" t="b">
        <v>0</v>
      </c>
      <c r="F395" s="92" t="b">
        <v>0</v>
      </c>
      <c r="G395" s="92" t="b">
        <v>0</v>
      </c>
    </row>
    <row r="396" spans="1:7" ht="15">
      <c r="A396" s="92" t="s">
        <v>1573</v>
      </c>
      <c r="B396" s="92">
        <v>2</v>
      </c>
      <c r="C396" s="133">
        <v>0.004381404904374541</v>
      </c>
      <c r="D396" s="92" t="s">
        <v>1060</v>
      </c>
      <c r="E396" s="92" t="b">
        <v>0</v>
      </c>
      <c r="F396" s="92" t="b">
        <v>0</v>
      </c>
      <c r="G396" s="92" t="b">
        <v>0</v>
      </c>
    </row>
    <row r="397" spans="1:7" ht="15">
      <c r="A397" s="92" t="s">
        <v>1574</v>
      </c>
      <c r="B397" s="92">
        <v>2</v>
      </c>
      <c r="C397" s="133">
        <v>0.004381404904374541</v>
      </c>
      <c r="D397" s="92" t="s">
        <v>1060</v>
      </c>
      <c r="E397" s="92" t="b">
        <v>0</v>
      </c>
      <c r="F397" s="92" t="b">
        <v>0</v>
      </c>
      <c r="G397" s="92" t="b">
        <v>0</v>
      </c>
    </row>
    <row r="398" spans="1:7" ht="15">
      <c r="A398" s="92" t="s">
        <v>1575</v>
      </c>
      <c r="B398" s="92">
        <v>2</v>
      </c>
      <c r="C398" s="133">
        <v>0.004381404904374541</v>
      </c>
      <c r="D398" s="92" t="s">
        <v>1060</v>
      </c>
      <c r="E398" s="92" t="b">
        <v>1</v>
      </c>
      <c r="F398" s="92" t="b">
        <v>0</v>
      </c>
      <c r="G398" s="92" t="b">
        <v>0</v>
      </c>
    </row>
    <row r="399" spans="1:7" ht="15">
      <c r="A399" s="92" t="s">
        <v>1243</v>
      </c>
      <c r="B399" s="92">
        <v>2</v>
      </c>
      <c r="C399" s="133">
        <v>0.004381404904374541</v>
      </c>
      <c r="D399" s="92" t="s">
        <v>1060</v>
      </c>
      <c r="E399" s="92" t="b">
        <v>0</v>
      </c>
      <c r="F399" s="92" t="b">
        <v>0</v>
      </c>
      <c r="G399" s="92" t="b">
        <v>0</v>
      </c>
    </row>
    <row r="400" spans="1:7" ht="15">
      <c r="A400" s="92" t="s">
        <v>1553</v>
      </c>
      <c r="B400" s="92">
        <v>2</v>
      </c>
      <c r="C400" s="133">
        <v>0.004381404904374541</v>
      </c>
      <c r="D400" s="92" t="s">
        <v>1060</v>
      </c>
      <c r="E400" s="92" t="b">
        <v>0</v>
      </c>
      <c r="F400" s="92" t="b">
        <v>0</v>
      </c>
      <c r="G400" s="92" t="b">
        <v>0</v>
      </c>
    </row>
    <row r="401" spans="1:7" ht="15">
      <c r="A401" s="92" t="s">
        <v>1554</v>
      </c>
      <c r="B401" s="92">
        <v>2</v>
      </c>
      <c r="C401" s="133">
        <v>0.004381404904374541</v>
      </c>
      <c r="D401" s="92" t="s">
        <v>1060</v>
      </c>
      <c r="E401" s="92" t="b">
        <v>0</v>
      </c>
      <c r="F401" s="92" t="b">
        <v>0</v>
      </c>
      <c r="G401" s="92" t="b">
        <v>0</v>
      </c>
    </row>
    <row r="402" spans="1:7" ht="15">
      <c r="A402" s="92" t="s">
        <v>1555</v>
      </c>
      <c r="B402" s="92">
        <v>2</v>
      </c>
      <c r="C402" s="133">
        <v>0.004381404904374541</v>
      </c>
      <c r="D402" s="92" t="s">
        <v>1060</v>
      </c>
      <c r="E402" s="92" t="b">
        <v>0</v>
      </c>
      <c r="F402" s="92" t="b">
        <v>0</v>
      </c>
      <c r="G402" s="92" t="b">
        <v>0</v>
      </c>
    </row>
    <row r="403" spans="1:7" ht="15">
      <c r="A403" s="92" t="s">
        <v>1556</v>
      </c>
      <c r="B403" s="92">
        <v>2</v>
      </c>
      <c r="C403" s="133">
        <v>0.004381404904374541</v>
      </c>
      <c r="D403" s="92" t="s">
        <v>1060</v>
      </c>
      <c r="E403" s="92" t="b">
        <v>0</v>
      </c>
      <c r="F403" s="92" t="b">
        <v>0</v>
      </c>
      <c r="G403" s="92" t="b">
        <v>0</v>
      </c>
    </row>
    <row r="404" spans="1:7" ht="15">
      <c r="A404" s="92" t="s">
        <v>1557</v>
      </c>
      <c r="B404" s="92">
        <v>2</v>
      </c>
      <c r="C404" s="133">
        <v>0.004381404904374541</v>
      </c>
      <c r="D404" s="92" t="s">
        <v>1060</v>
      </c>
      <c r="E404" s="92" t="b">
        <v>0</v>
      </c>
      <c r="F404" s="92" t="b">
        <v>0</v>
      </c>
      <c r="G404" s="92" t="b">
        <v>0</v>
      </c>
    </row>
    <row r="405" spans="1:7" ht="15">
      <c r="A405" s="92" t="s">
        <v>1558</v>
      </c>
      <c r="B405" s="92">
        <v>2</v>
      </c>
      <c r="C405" s="133">
        <v>0.005432120421526308</v>
      </c>
      <c r="D405" s="92" t="s">
        <v>1060</v>
      </c>
      <c r="E405" s="92" t="b">
        <v>1</v>
      </c>
      <c r="F405" s="92" t="b">
        <v>0</v>
      </c>
      <c r="G405" s="92" t="b">
        <v>0</v>
      </c>
    </row>
    <row r="406" spans="1:7" ht="15">
      <c r="A406" s="92" t="s">
        <v>1559</v>
      </c>
      <c r="B406" s="92">
        <v>2</v>
      </c>
      <c r="C406" s="133">
        <v>0.004381404904374541</v>
      </c>
      <c r="D406" s="92" t="s">
        <v>1060</v>
      </c>
      <c r="E406" s="92" t="b">
        <v>0</v>
      </c>
      <c r="F406" s="92" t="b">
        <v>0</v>
      </c>
      <c r="G406" s="92" t="b">
        <v>0</v>
      </c>
    </row>
    <row r="407" spans="1:7" ht="15">
      <c r="A407" s="92" t="s">
        <v>1191</v>
      </c>
      <c r="B407" s="92">
        <v>6</v>
      </c>
      <c r="C407" s="133">
        <v>0</v>
      </c>
      <c r="D407" s="92" t="s">
        <v>1061</v>
      </c>
      <c r="E407" s="92" t="b">
        <v>0</v>
      </c>
      <c r="F407" s="92" t="b">
        <v>0</v>
      </c>
      <c r="G407" s="92" t="b">
        <v>0</v>
      </c>
    </row>
    <row r="408" spans="1:7" ht="15">
      <c r="A408" s="92" t="s">
        <v>1192</v>
      </c>
      <c r="B408" s="92">
        <v>5</v>
      </c>
      <c r="C408" s="133">
        <v>0</v>
      </c>
      <c r="D408" s="92" t="s">
        <v>1061</v>
      </c>
      <c r="E408" s="92" t="b">
        <v>0</v>
      </c>
      <c r="F408" s="92" t="b">
        <v>0</v>
      </c>
      <c r="G408" s="92" t="b">
        <v>0</v>
      </c>
    </row>
    <row r="409" spans="1:7" ht="15">
      <c r="A409" s="92" t="s">
        <v>1193</v>
      </c>
      <c r="B409" s="92">
        <v>5</v>
      </c>
      <c r="C409" s="133">
        <v>0</v>
      </c>
      <c r="D409" s="92" t="s">
        <v>1061</v>
      </c>
      <c r="E409" s="92" t="b">
        <v>0</v>
      </c>
      <c r="F409" s="92" t="b">
        <v>0</v>
      </c>
      <c r="G409" s="92" t="b">
        <v>0</v>
      </c>
    </row>
    <row r="410" spans="1:7" ht="15">
      <c r="A410" s="92" t="s">
        <v>1194</v>
      </c>
      <c r="B410" s="92">
        <v>5</v>
      </c>
      <c r="C410" s="133">
        <v>0</v>
      </c>
      <c r="D410" s="92" t="s">
        <v>1061</v>
      </c>
      <c r="E410" s="92" t="b">
        <v>0</v>
      </c>
      <c r="F410" s="92" t="b">
        <v>0</v>
      </c>
      <c r="G410" s="92" t="b">
        <v>0</v>
      </c>
    </row>
    <row r="411" spans="1:7" ht="15">
      <c r="A411" s="92" t="s">
        <v>1195</v>
      </c>
      <c r="B411" s="92">
        <v>5</v>
      </c>
      <c r="C411" s="133">
        <v>0</v>
      </c>
      <c r="D411" s="92" t="s">
        <v>1061</v>
      </c>
      <c r="E411" s="92" t="b">
        <v>0</v>
      </c>
      <c r="F411" s="92" t="b">
        <v>0</v>
      </c>
      <c r="G411" s="92" t="b">
        <v>0</v>
      </c>
    </row>
    <row r="412" spans="1:7" ht="15">
      <c r="A412" s="92" t="s">
        <v>1196</v>
      </c>
      <c r="B412" s="92">
        <v>5</v>
      </c>
      <c r="C412" s="133">
        <v>0</v>
      </c>
      <c r="D412" s="92" t="s">
        <v>1061</v>
      </c>
      <c r="E412" s="92" t="b">
        <v>0</v>
      </c>
      <c r="F412" s="92" t="b">
        <v>0</v>
      </c>
      <c r="G412" s="92" t="b">
        <v>0</v>
      </c>
    </row>
    <row r="413" spans="1:7" ht="15">
      <c r="A413" s="92" t="s">
        <v>1197</v>
      </c>
      <c r="B413" s="92">
        <v>5</v>
      </c>
      <c r="C413" s="133">
        <v>0</v>
      </c>
      <c r="D413" s="92" t="s">
        <v>1061</v>
      </c>
      <c r="E413" s="92" t="b">
        <v>0</v>
      </c>
      <c r="F413" s="92" t="b">
        <v>0</v>
      </c>
      <c r="G413" s="92" t="b">
        <v>0</v>
      </c>
    </row>
    <row r="414" spans="1:7" ht="15">
      <c r="A414" s="92" t="s">
        <v>1198</v>
      </c>
      <c r="B414" s="92">
        <v>5</v>
      </c>
      <c r="C414" s="133">
        <v>0</v>
      </c>
      <c r="D414" s="92" t="s">
        <v>1061</v>
      </c>
      <c r="E414" s="92" t="b">
        <v>0</v>
      </c>
      <c r="F414" s="92" t="b">
        <v>0</v>
      </c>
      <c r="G414" s="92" t="b">
        <v>0</v>
      </c>
    </row>
    <row r="415" spans="1:7" ht="15">
      <c r="A415" s="92" t="s">
        <v>262</v>
      </c>
      <c r="B415" s="92">
        <v>5</v>
      </c>
      <c r="C415" s="133">
        <v>0</v>
      </c>
      <c r="D415" s="92" t="s">
        <v>1061</v>
      </c>
      <c r="E415" s="92" t="b">
        <v>0</v>
      </c>
      <c r="F415" s="92" t="b">
        <v>0</v>
      </c>
      <c r="G415" s="92" t="b">
        <v>0</v>
      </c>
    </row>
    <row r="416" spans="1:7" ht="15">
      <c r="A416" s="92" t="s">
        <v>261</v>
      </c>
      <c r="B416" s="92">
        <v>5</v>
      </c>
      <c r="C416" s="133">
        <v>0</v>
      </c>
      <c r="D416" s="92" t="s">
        <v>1061</v>
      </c>
      <c r="E416" s="92" t="b">
        <v>0</v>
      </c>
      <c r="F416" s="92" t="b">
        <v>0</v>
      </c>
      <c r="G416" s="92" t="b">
        <v>0</v>
      </c>
    </row>
    <row r="417" spans="1:7" ht="15">
      <c r="A417" s="92" t="s">
        <v>1180</v>
      </c>
      <c r="B417" s="92">
        <v>5</v>
      </c>
      <c r="C417" s="133">
        <v>0</v>
      </c>
      <c r="D417" s="92" t="s">
        <v>1061</v>
      </c>
      <c r="E417" s="92" t="b">
        <v>0</v>
      </c>
      <c r="F417" s="92" t="b">
        <v>0</v>
      </c>
      <c r="G417" s="92" t="b">
        <v>0</v>
      </c>
    </row>
    <row r="418" spans="1:7" ht="15">
      <c r="A418" s="92" t="s">
        <v>231</v>
      </c>
      <c r="B418" s="92">
        <v>4</v>
      </c>
      <c r="C418" s="133">
        <v>0.005310137699071584</v>
      </c>
      <c r="D418" s="92" t="s">
        <v>1061</v>
      </c>
      <c r="E418" s="92" t="b">
        <v>0</v>
      </c>
      <c r="F418" s="92" t="b">
        <v>0</v>
      </c>
      <c r="G418" s="92" t="b">
        <v>0</v>
      </c>
    </row>
    <row r="419" spans="1:7" ht="15">
      <c r="A419" s="92" t="s">
        <v>1180</v>
      </c>
      <c r="B419" s="92">
        <v>2</v>
      </c>
      <c r="C419" s="133">
        <v>0</v>
      </c>
      <c r="D419" s="92" t="s">
        <v>1063</v>
      </c>
      <c r="E419" s="92" t="b">
        <v>0</v>
      </c>
      <c r="F419" s="92" t="b">
        <v>0</v>
      </c>
      <c r="G419" s="92" t="b">
        <v>0</v>
      </c>
    </row>
    <row r="420" spans="1:7" ht="15">
      <c r="A420" s="92" t="s">
        <v>1181</v>
      </c>
      <c r="B420" s="92">
        <v>2</v>
      </c>
      <c r="C420" s="133">
        <v>0</v>
      </c>
      <c r="D420" s="92" t="s">
        <v>1063</v>
      </c>
      <c r="E420" s="92" t="b">
        <v>0</v>
      </c>
      <c r="F420" s="92" t="b">
        <v>0</v>
      </c>
      <c r="G420" s="92" t="b">
        <v>0</v>
      </c>
    </row>
    <row r="421" spans="1:7" ht="15">
      <c r="A421" s="92" t="s">
        <v>1182</v>
      </c>
      <c r="B421" s="92">
        <v>2</v>
      </c>
      <c r="C421" s="133">
        <v>0</v>
      </c>
      <c r="D421" s="92" t="s">
        <v>1063</v>
      </c>
      <c r="E421" s="92" t="b">
        <v>0</v>
      </c>
      <c r="F421" s="92" t="b">
        <v>0</v>
      </c>
      <c r="G421" s="92" t="b">
        <v>0</v>
      </c>
    </row>
    <row r="422" spans="1:7" ht="15">
      <c r="A422" s="92" t="s">
        <v>1183</v>
      </c>
      <c r="B422" s="92">
        <v>2</v>
      </c>
      <c r="C422" s="133">
        <v>0</v>
      </c>
      <c r="D422" s="92" t="s">
        <v>1063</v>
      </c>
      <c r="E422" s="92" t="b">
        <v>0</v>
      </c>
      <c r="F422" s="92" t="b">
        <v>0</v>
      </c>
      <c r="G422" s="92" t="b">
        <v>0</v>
      </c>
    </row>
    <row r="423" spans="1:7" ht="15">
      <c r="A423" s="92" t="s">
        <v>266</v>
      </c>
      <c r="B423" s="92">
        <v>2</v>
      </c>
      <c r="C423" s="133">
        <v>0</v>
      </c>
      <c r="D423" s="92" t="s">
        <v>1063</v>
      </c>
      <c r="E423" s="92" t="b">
        <v>0</v>
      </c>
      <c r="F423" s="92" t="b">
        <v>0</v>
      </c>
      <c r="G423" s="92" t="b">
        <v>0</v>
      </c>
    </row>
    <row r="424" spans="1:7" ht="15">
      <c r="A424" s="92" t="s">
        <v>1184</v>
      </c>
      <c r="B424" s="92">
        <v>2</v>
      </c>
      <c r="C424" s="133">
        <v>0</v>
      </c>
      <c r="D424" s="92" t="s">
        <v>1063</v>
      </c>
      <c r="E424" s="92" t="b">
        <v>0</v>
      </c>
      <c r="F424" s="92" t="b">
        <v>0</v>
      </c>
      <c r="G424" s="92" t="b">
        <v>0</v>
      </c>
    </row>
    <row r="425" spans="1:7" ht="15">
      <c r="A425" s="92" t="s">
        <v>223</v>
      </c>
      <c r="B425" s="92">
        <v>5</v>
      </c>
      <c r="C425" s="133">
        <v>0</v>
      </c>
      <c r="D425" s="92" t="s">
        <v>1064</v>
      </c>
      <c r="E425" s="92" t="b">
        <v>0</v>
      </c>
      <c r="F425" s="92" t="b">
        <v>0</v>
      </c>
      <c r="G425" s="92" t="b">
        <v>0</v>
      </c>
    </row>
    <row r="426" spans="1:7" ht="15">
      <c r="A426" s="92" t="s">
        <v>1202</v>
      </c>
      <c r="B426" s="92">
        <v>3</v>
      </c>
      <c r="C426" s="133">
        <v>0</v>
      </c>
      <c r="D426" s="92" t="s">
        <v>1064</v>
      </c>
      <c r="E426" s="92" t="b">
        <v>0</v>
      </c>
      <c r="F426" s="92" t="b">
        <v>0</v>
      </c>
      <c r="G426" s="92" t="b">
        <v>0</v>
      </c>
    </row>
    <row r="427" spans="1:7" ht="15">
      <c r="A427" s="92" t="s">
        <v>1203</v>
      </c>
      <c r="B427" s="92">
        <v>3</v>
      </c>
      <c r="C427" s="133">
        <v>0</v>
      </c>
      <c r="D427" s="92" t="s">
        <v>1064</v>
      </c>
      <c r="E427" s="92" t="b">
        <v>0</v>
      </c>
      <c r="F427" s="92" t="b">
        <v>0</v>
      </c>
      <c r="G427" s="92" t="b">
        <v>0</v>
      </c>
    </row>
    <row r="428" spans="1:7" ht="15">
      <c r="A428" s="92" t="s">
        <v>1204</v>
      </c>
      <c r="B428" s="92">
        <v>3</v>
      </c>
      <c r="C428" s="133">
        <v>0</v>
      </c>
      <c r="D428" s="92" t="s">
        <v>1064</v>
      </c>
      <c r="E428" s="92" t="b">
        <v>0</v>
      </c>
      <c r="F428" s="92" t="b">
        <v>0</v>
      </c>
      <c r="G428" s="92" t="b">
        <v>0</v>
      </c>
    </row>
    <row r="429" spans="1:7" ht="15">
      <c r="A429" s="92" t="s">
        <v>1205</v>
      </c>
      <c r="B429" s="92">
        <v>3</v>
      </c>
      <c r="C429" s="133">
        <v>0</v>
      </c>
      <c r="D429" s="92" t="s">
        <v>1064</v>
      </c>
      <c r="E429" s="92" t="b">
        <v>0</v>
      </c>
      <c r="F429" s="92" t="b">
        <v>0</v>
      </c>
      <c r="G429" s="92" t="b">
        <v>0</v>
      </c>
    </row>
    <row r="430" spans="1:7" ht="15">
      <c r="A430" s="92" t="s">
        <v>1206</v>
      </c>
      <c r="B430" s="92">
        <v>3</v>
      </c>
      <c r="C430" s="133">
        <v>0</v>
      </c>
      <c r="D430" s="92" t="s">
        <v>1064</v>
      </c>
      <c r="E430" s="92" t="b">
        <v>0</v>
      </c>
      <c r="F430" s="92" t="b">
        <v>0</v>
      </c>
      <c r="G430" s="92" t="b">
        <v>0</v>
      </c>
    </row>
    <row r="431" spans="1:7" ht="15">
      <c r="A431" s="92" t="s">
        <v>1207</v>
      </c>
      <c r="B431" s="92">
        <v>3</v>
      </c>
      <c r="C431" s="133">
        <v>0</v>
      </c>
      <c r="D431" s="92" t="s">
        <v>1064</v>
      </c>
      <c r="E431" s="92" t="b">
        <v>0</v>
      </c>
      <c r="F431" s="92" t="b">
        <v>0</v>
      </c>
      <c r="G431" s="92" t="b">
        <v>0</v>
      </c>
    </row>
    <row r="432" spans="1:7" ht="15">
      <c r="A432" s="92" t="s">
        <v>1208</v>
      </c>
      <c r="B432" s="92">
        <v>3</v>
      </c>
      <c r="C432" s="133">
        <v>0</v>
      </c>
      <c r="D432" s="92" t="s">
        <v>1064</v>
      </c>
      <c r="E432" s="92" t="b">
        <v>0</v>
      </c>
      <c r="F432" s="92" t="b">
        <v>0</v>
      </c>
      <c r="G432" s="92" t="b">
        <v>0</v>
      </c>
    </row>
    <row r="433" spans="1:7" ht="15">
      <c r="A433" s="92" t="s">
        <v>259</v>
      </c>
      <c r="B433" s="92">
        <v>3</v>
      </c>
      <c r="C433" s="133">
        <v>0</v>
      </c>
      <c r="D433" s="92" t="s">
        <v>1064</v>
      </c>
      <c r="E433" s="92" t="b">
        <v>0</v>
      </c>
      <c r="F433" s="92" t="b">
        <v>0</v>
      </c>
      <c r="G433" s="92" t="b">
        <v>0</v>
      </c>
    </row>
    <row r="434" spans="1:7" ht="15">
      <c r="A434" s="92" t="s">
        <v>1180</v>
      </c>
      <c r="B434" s="92">
        <v>3</v>
      </c>
      <c r="C434" s="133">
        <v>0</v>
      </c>
      <c r="D434" s="92" t="s">
        <v>1064</v>
      </c>
      <c r="E434" s="92" t="b">
        <v>0</v>
      </c>
      <c r="F434" s="92" t="b">
        <v>0</v>
      </c>
      <c r="G434" s="92" t="b">
        <v>0</v>
      </c>
    </row>
    <row r="435" spans="1:7" ht="15">
      <c r="A435" s="92" t="s">
        <v>1181</v>
      </c>
      <c r="B435" s="92">
        <v>3</v>
      </c>
      <c r="C435" s="133">
        <v>0</v>
      </c>
      <c r="D435" s="92" t="s">
        <v>1064</v>
      </c>
      <c r="E435" s="92" t="b">
        <v>0</v>
      </c>
      <c r="F435" s="92" t="b">
        <v>0</v>
      </c>
      <c r="G435" s="92" t="b">
        <v>0</v>
      </c>
    </row>
    <row r="436" spans="1:7" ht="15">
      <c r="A436" s="92" t="s">
        <v>1651</v>
      </c>
      <c r="B436" s="92">
        <v>2</v>
      </c>
      <c r="C436" s="133">
        <v>0.0071873983288033155</v>
      </c>
      <c r="D436" s="92" t="s">
        <v>1064</v>
      </c>
      <c r="E436" s="92" t="b">
        <v>0</v>
      </c>
      <c r="F436" s="92" t="b">
        <v>0</v>
      </c>
      <c r="G436" s="92" t="b">
        <v>0</v>
      </c>
    </row>
    <row r="437" spans="1:7" ht="15">
      <c r="A437" s="92" t="s">
        <v>1211</v>
      </c>
      <c r="B437" s="92">
        <v>3</v>
      </c>
      <c r="C437" s="133">
        <v>0</v>
      </c>
      <c r="D437" s="92" t="s">
        <v>1066</v>
      </c>
      <c r="E437" s="92" t="b">
        <v>0</v>
      </c>
      <c r="F437" s="92" t="b">
        <v>0</v>
      </c>
      <c r="G437" s="92" t="b">
        <v>0</v>
      </c>
    </row>
    <row r="438" spans="1:7" ht="15">
      <c r="A438" s="92" t="s">
        <v>1180</v>
      </c>
      <c r="B438" s="92">
        <v>3</v>
      </c>
      <c r="C438" s="133">
        <v>0</v>
      </c>
      <c r="D438" s="92" t="s">
        <v>1066</v>
      </c>
      <c r="E438" s="92" t="b">
        <v>0</v>
      </c>
      <c r="F438" s="92" t="b">
        <v>0</v>
      </c>
      <c r="G438" s="92" t="b">
        <v>0</v>
      </c>
    </row>
    <row r="439" spans="1:7" ht="15">
      <c r="A439" s="92" t="s">
        <v>1181</v>
      </c>
      <c r="B439" s="92">
        <v>3</v>
      </c>
      <c r="C439" s="133">
        <v>0</v>
      </c>
      <c r="D439" s="92" t="s">
        <v>1066</v>
      </c>
      <c r="E439" s="92" t="b">
        <v>0</v>
      </c>
      <c r="F439" s="92" t="b">
        <v>0</v>
      </c>
      <c r="G439" s="92" t="b">
        <v>0</v>
      </c>
    </row>
    <row r="440" spans="1:7" ht="15">
      <c r="A440" s="92" t="s">
        <v>1182</v>
      </c>
      <c r="B440" s="92">
        <v>3</v>
      </c>
      <c r="C440" s="133">
        <v>0</v>
      </c>
      <c r="D440" s="92" t="s">
        <v>1066</v>
      </c>
      <c r="E440" s="92" t="b">
        <v>0</v>
      </c>
      <c r="F440" s="92" t="b">
        <v>0</v>
      </c>
      <c r="G440" s="92" t="b">
        <v>0</v>
      </c>
    </row>
    <row r="441" spans="1:7" ht="15">
      <c r="A441" s="92" t="s">
        <v>1212</v>
      </c>
      <c r="B441" s="92">
        <v>3</v>
      </c>
      <c r="C441" s="133">
        <v>0</v>
      </c>
      <c r="D441" s="92" t="s">
        <v>1066</v>
      </c>
      <c r="E441" s="92" t="b">
        <v>0</v>
      </c>
      <c r="F441" s="92" t="b">
        <v>0</v>
      </c>
      <c r="G441" s="92" t="b">
        <v>0</v>
      </c>
    </row>
    <row r="442" spans="1:7" ht="15">
      <c r="A442" s="92" t="s">
        <v>1213</v>
      </c>
      <c r="B442" s="92">
        <v>3</v>
      </c>
      <c r="C442" s="133">
        <v>0</v>
      </c>
      <c r="D442" s="92" t="s">
        <v>1066</v>
      </c>
      <c r="E442" s="92" t="b">
        <v>1</v>
      </c>
      <c r="F442" s="92" t="b">
        <v>0</v>
      </c>
      <c r="G442" s="92" t="b">
        <v>0</v>
      </c>
    </row>
    <row r="443" spans="1:7" ht="15">
      <c r="A443" s="92" t="s">
        <v>1214</v>
      </c>
      <c r="B443" s="92">
        <v>3</v>
      </c>
      <c r="C443" s="133">
        <v>0</v>
      </c>
      <c r="D443" s="92" t="s">
        <v>1066</v>
      </c>
      <c r="E443" s="92" t="b">
        <v>0</v>
      </c>
      <c r="F443" s="92" t="b">
        <v>0</v>
      </c>
      <c r="G443" s="92" t="b">
        <v>0</v>
      </c>
    </row>
    <row r="444" spans="1:7" ht="15">
      <c r="A444" s="92" t="s">
        <v>1215</v>
      </c>
      <c r="B444" s="92">
        <v>3</v>
      </c>
      <c r="C444" s="133">
        <v>0</v>
      </c>
      <c r="D444" s="92" t="s">
        <v>1066</v>
      </c>
      <c r="E444" s="92" t="b">
        <v>0</v>
      </c>
      <c r="F444" s="92" t="b">
        <v>0</v>
      </c>
      <c r="G444" s="92" t="b">
        <v>0</v>
      </c>
    </row>
    <row r="445" spans="1:7" ht="15">
      <c r="A445" s="92" t="s">
        <v>1216</v>
      </c>
      <c r="B445" s="92">
        <v>3</v>
      </c>
      <c r="C445" s="133">
        <v>0</v>
      </c>
      <c r="D445" s="92" t="s">
        <v>1066</v>
      </c>
      <c r="E445" s="92" t="b">
        <v>0</v>
      </c>
      <c r="F445" s="92" t="b">
        <v>0</v>
      </c>
      <c r="G445" s="92" t="b">
        <v>0</v>
      </c>
    </row>
    <row r="446" spans="1:7" ht="15">
      <c r="A446" s="92" t="s">
        <v>1217</v>
      </c>
      <c r="B446" s="92">
        <v>3</v>
      </c>
      <c r="C446" s="133">
        <v>0</v>
      </c>
      <c r="D446" s="92" t="s">
        <v>1066</v>
      </c>
      <c r="E446" s="92" t="b">
        <v>0</v>
      </c>
      <c r="F446" s="92" t="b">
        <v>0</v>
      </c>
      <c r="G446" s="92" t="b">
        <v>0</v>
      </c>
    </row>
    <row r="447" spans="1:7" ht="15">
      <c r="A447" s="92" t="s">
        <v>1527</v>
      </c>
      <c r="B447" s="92">
        <v>3</v>
      </c>
      <c r="C447" s="133">
        <v>0</v>
      </c>
      <c r="D447" s="92" t="s">
        <v>1066</v>
      </c>
      <c r="E447" s="92" t="b">
        <v>0</v>
      </c>
      <c r="F447" s="92" t="b">
        <v>0</v>
      </c>
      <c r="G447" s="92" t="b">
        <v>0</v>
      </c>
    </row>
    <row r="448" spans="1:7" ht="15">
      <c r="A448" s="92" t="s">
        <v>227</v>
      </c>
      <c r="B448" s="92">
        <v>2</v>
      </c>
      <c r="C448" s="133">
        <v>0.009518446435442229</v>
      </c>
      <c r="D448" s="92" t="s">
        <v>1066</v>
      </c>
      <c r="E448" s="92" t="b">
        <v>0</v>
      </c>
      <c r="F448" s="92" t="b">
        <v>0</v>
      </c>
      <c r="G448" s="92" t="b">
        <v>0</v>
      </c>
    </row>
    <row r="449" spans="1:7" ht="15">
      <c r="A449" s="92" t="s">
        <v>1649</v>
      </c>
      <c r="B449" s="92">
        <v>2</v>
      </c>
      <c r="C449" s="133">
        <v>0.009518446435442229</v>
      </c>
      <c r="D449" s="92" t="s">
        <v>1066</v>
      </c>
      <c r="E449" s="92" t="b">
        <v>0</v>
      </c>
      <c r="F449" s="92" t="b">
        <v>0</v>
      </c>
      <c r="G449" s="92" t="b">
        <v>0</v>
      </c>
    </row>
    <row r="450" spans="1:7" ht="15">
      <c r="A450" s="92" t="s">
        <v>1219</v>
      </c>
      <c r="B450" s="92">
        <v>3</v>
      </c>
      <c r="C450" s="133">
        <v>0</v>
      </c>
      <c r="D450" s="92" t="s">
        <v>1067</v>
      </c>
      <c r="E450" s="92" t="b">
        <v>0</v>
      </c>
      <c r="F450" s="92" t="b">
        <v>0</v>
      </c>
      <c r="G450" s="92" t="b">
        <v>0</v>
      </c>
    </row>
    <row r="451" spans="1:7" ht="15">
      <c r="A451" s="92" t="s">
        <v>1220</v>
      </c>
      <c r="B451" s="92">
        <v>3</v>
      </c>
      <c r="C451" s="133">
        <v>0</v>
      </c>
      <c r="D451" s="92" t="s">
        <v>1067</v>
      </c>
      <c r="E451" s="92" t="b">
        <v>0</v>
      </c>
      <c r="F451" s="92" t="b">
        <v>0</v>
      </c>
      <c r="G451" s="92" t="b">
        <v>0</v>
      </c>
    </row>
    <row r="452" spans="1:7" ht="15">
      <c r="A452" s="92" t="s">
        <v>1221</v>
      </c>
      <c r="B452" s="92">
        <v>3</v>
      </c>
      <c r="C452" s="133">
        <v>0</v>
      </c>
      <c r="D452" s="92" t="s">
        <v>1067</v>
      </c>
      <c r="E452" s="92" t="b">
        <v>0</v>
      </c>
      <c r="F452" s="92" t="b">
        <v>0</v>
      </c>
      <c r="G452" s="92" t="b">
        <v>0</v>
      </c>
    </row>
    <row r="453" spans="1:7" ht="15">
      <c r="A453" s="92" t="s">
        <v>1222</v>
      </c>
      <c r="B453" s="92">
        <v>3</v>
      </c>
      <c r="C453" s="133">
        <v>0</v>
      </c>
      <c r="D453" s="92" t="s">
        <v>1067</v>
      </c>
      <c r="E453" s="92" t="b">
        <v>0</v>
      </c>
      <c r="F453" s="92" t="b">
        <v>0</v>
      </c>
      <c r="G453" s="92" t="b">
        <v>0</v>
      </c>
    </row>
    <row r="454" spans="1:7" ht="15">
      <c r="A454" s="92" t="s">
        <v>1223</v>
      </c>
      <c r="B454" s="92">
        <v>3</v>
      </c>
      <c r="C454" s="133">
        <v>0</v>
      </c>
      <c r="D454" s="92" t="s">
        <v>1067</v>
      </c>
      <c r="E454" s="92" t="b">
        <v>0</v>
      </c>
      <c r="F454" s="92" t="b">
        <v>0</v>
      </c>
      <c r="G454" s="92" t="b">
        <v>0</v>
      </c>
    </row>
    <row r="455" spans="1:7" ht="15">
      <c r="A455" s="92" t="s">
        <v>1180</v>
      </c>
      <c r="B455" s="92">
        <v>3</v>
      </c>
      <c r="C455" s="133">
        <v>0</v>
      </c>
      <c r="D455" s="92" t="s">
        <v>1067</v>
      </c>
      <c r="E455" s="92" t="b">
        <v>0</v>
      </c>
      <c r="F455" s="92" t="b">
        <v>0</v>
      </c>
      <c r="G455" s="92" t="b">
        <v>0</v>
      </c>
    </row>
    <row r="456" spans="1:7" ht="15">
      <c r="A456" s="92" t="s">
        <v>1181</v>
      </c>
      <c r="B456" s="92">
        <v>3</v>
      </c>
      <c r="C456" s="133">
        <v>0</v>
      </c>
      <c r="D456" s="92" t="s">
        <v>1067</v>
      </c>
      <c r="E456" s="92" t="b">
        <v>0</v>
      </c>
      <c r="F456" s="92" t="b">
        <v>0</v>
      </c>
      <c r="G456" s="92" t="b">
        <v>0</v>
      </c>
    </row>
    <row r="457" spans="1:7" ht="15">
      <c r="A457" s="92" t="s">
        <v>1182</v>
      </c>
      <c r="B457" s="92">
        <v>3</v>
      </c>
      <c r="C457" s="133">
        <v>0</v>
      </c>
      <c r="D457" s="92" t="s">
        <v>1067</v>
      </c>
      <c r="E457" s="92" t="b">
        <v>0</v>
      </c>
      <c r="F457" s="92" t="b">
        <v>0</v>
      </c>
      <c r="G457" s="92" t="b">
        <v>0</v>
      </c>
    </row>
    <row r="458" spans="1:7" ht="15">
      <c r="A458" s="92" t="s">
        <v>1224</v>
      </c>
      <c r="B458" s="92">
        <v>3</v>
      </c>
      <c r="C458" s="133">
        <v>0</v>
      </c>
      <c r="D458" s="92" t="s">
        <v>1067</v>
      </c>
      <c r="E458" s="92" t="b">
        <v>0</v>
      </c>
      <c r="F458" s="92" t="b">
        <v>0</v>
      </c>
      <c r="G458" s="92" t="b">
        <v>0</v>
      </c>
    </row>
    <row r="459" spans="1:7" ht="15">
      <c r="A459" s="92" t="s">
        <v>1225</v>
      </c>
      <c r="B459" s="92">
        <v>3</v>
      </c>
      <c r="C459" s="133">
        <v>0</v>
      </c>
      <c r="D459" s="92" t="s">
        <v>1067</v>
      </c>
      <c r="E459" s="92" t="b">
        <v>0</v>
      </c>
      <c r="F459" s="92" t="b">
        <v>0</v>
      </c>
      <c r="G459" s="92" t="b">
        <v>0</v>
      </c>
    </row>
    <row r="460" spans="1:7" ht="15">
      <c r="A460" s="92" t="s">
        <v>1528</v>
      </c>
      <c r="B460" s="92">
        <v>3</v>
      </c>
      <c r="C460" s="133">
        <v>0</v>
      </c>
      <c r="D460" s="92" t="s">
        <v>1067</v>
      </c>
      <c r="E460" s="92" t="b">
        <v>0</v>
      </c>
      <c r="F460" s="92" t="b">
        <v>0</v>
      </c>
      <c r="G460" s="92" t="b">
        <v>0</v>
      </c>
    </row>
    <row r="461" spans="1:7" ht="15">
      <c r="A461" s="92" t="s">
        <v>1529</v>
      </c>
      <c r="B461" s="92">
        <v>3</v>
      </c>
      <c r="C461" s="133">
        <v>0</v>
      </c>
      <c r="D461" s="92" t="s">
        <v>1067</v>
      </c>
      <c r="E461" s="92" t="b">
        <v>0</v>
      </c>
      <c r="F461" s="92" t="b">
        <v>0</v>
      </c>
      <c r="G461" s="92" t="b">
        <v>0</v>
      </c>
    </row>
    <row r="462" spans="1:7" ht="15">
      <c r="A462" s="92" t="s">
        <v>1530</v>
      </c>
      <c r="B462" s="92">
        <v>3</v>
      </c>
      <c r="C462" s="133">
        <v>0</v>
      </c>
      <c r="D462" s="92" t="s">
        <v>1067</v>
      </c>
      <c r="E462" s="92" t="b">
        <v>0</v>
      </c>
      <c r="F462" s="92" t="b">
        <v>0</v>
      </c>
      <c r="G462" s="92" t="b">
        <v>0</v>
      </c>
    </row>
    <row r="463" spans="1:7" ht="15">
      <c r="A463" s="92" t="s">
        <v>1531</v>
      </c>
      <c r="B463" s="92">
        <v>3</v>
      </c>
      <c r="C463" s="133">
        <v>0</v>
      </c>
      <c r="D463" s="92" t="s">
        <v>1067</v>
      </c>
      <c r="E463" s="92" t="b">
        <v>0</v>
      </c>
      <c r="F463" s="92" t="b">
        <v>0</v>
      </c>
      <c r="G463" s="92" t="b">
        <v>0</v>
      </c>
    </row>
    <row r="464" spans="1:7" ht="15">
      <c r="A464" s="92" t="s">
        <v>225</v>
      </c>
      <c r="B464" s="92">
        <v>2</v>
      </c>
      <c r="C464" s="133">
        <v>0.006403318511115681</v>
      </c>
      <c r="D464" s="92" t="s">
        <v>1067</v>
      </c>
      <c r="E464" s="92" t="b">
        <v>0</v>
      </c>
      <c r="F464" s="92" t="b">
        <v>0</v>
      </c>
      <c r="G464" s="92" t="b">
        <v>0</v>
      </c>
    </row>
    <row r="465" spans="1:7" ht="15">
      <c r="A465" s="92" t="s">
        <v>1650</v>
      </c>
      <c r="B465" s="92">
        <v>2</v>
      </c>
      <c r="C465" s="133">
        <v>0.006403318511115681</v>
      </c>
      <c r="D465" s="92" t="s">
        <v>1067</v>
      </c>
      <c r="E465" s="92" t="b">
        <v>0</v>
      </c>
      <c r="F465" s="92" t="b">
        <v>0</v>
      </c>
      <c r="G465" s="92" t="b">
        <v>0</v>
      </c>
    </row>
    <row r="466" spans="1:7" ht="15">
      <c r="A466" s="92" t="s">
        <v>1227</v>
      </c>
      <c r="B466" s="92">
        <v>4</v>
      </c>
      <c r="C466" s="133">
        <v>0</v>
      </c>
      <c r="D466" s="92" t="s">
        <v>1068</v>
      </c>
      <c r="E466" s="92" t="b">
        <v>0</v>
      </c>
      <c r="F466" s="92" t="b">
        <v>0</v>
      </c>
      <c r="G466" s="92" t="b">
        <v>0</v>
      </c>
    </row>
    <row r="467" spans="1:7" ht="15">
      <c r="A467" s="92" t="s">
        <v>1228</v>
      </c>
      <c r="B467" s="92">
        <v>4</v>
      </c>
      <c r="C467" s="133">
        <v>0</v>
      </c>
      <c r="D467" s="92" t="s">
        <v>1068</v>
      </c>
      <c r="E467" s="92" t="b">
        <v>0</v>
      </c>
      <c r="F467" s="92" t="b">
        <v>0</v>
      </c>
      <c r="G467" s="92" t="b">
        <v>0</v>
      </c>
    </row>
    <row r="468" spans="1:7" ht="15">
      <c r="A468" s="92" t="s">
        <v>1229</v>
      </c>
      <c r="B468" s="92">
        <v>4</v>
      </c>
      <c r="C468" s="133">
        <v>0</v>
      </c>
      <c r="D468" s="92" t="s">
        <v>1068</v>
      </c>
      <c r="E468" s="92" t="b">
        <v>0</v>
      </c>
      <c r="F468" s="92" t="b">
        <v>0</v>
      </c>
      <c r="G468" s="92" t="b">
        <v>0</v>
      </c>
    </row>
    <row r="469" spans="1:7" ht="15">
      <c r="A469" s="92" t="s">
        <v>1230</v>
      </c>
      <c r="B469" s="92">
        <v>4</v>
      </c>
      <c r="C469" s="133">
        <v>0</v>
      </c>
      <c r="D469" s="92" t="s">
        <v>1068</v>
      </c>
      <c r="E469" s="92" t="b">
        <v>1</v>
      </c>
      <c r="F469" s="92" t="b">
        <v>0</v>
      </c>
      <c r="G469" s="92" t="b">
        <v>0</v>
      </c>
    </row>
    <row r="470" spans="1:7" ht="15">
      <c r="A470" s="92" t="s">
        <v>1231</v>
      </c>
      <c r="B470" s="92">
        <v>4</v>
      </c>
      <c r="C470" s="133">
        <v>0</v>
      </c>
      <c r="D470" s="92" t="s">
        <v>1068</v>
      </c>
      <c r="E470" s="92" t="b">
        <v>1</v>
      </c>
      <c r="F470" s="92" t="b">
        <v>0</v>
      </c>
      <c r="G470" s="92" t="b">
        <v>0</v>
      </c>
    </row>
    <row r="471" spans="1:7" ht="15">
      <c r="A471" s="92" t="s">
        <v>1232</v>
      </c>
      <c r="B471" s="92">
        <v>4</v>
      </c>
      <c r="C471" s="133">
        <v>0</v>
      </c>
      <c r="D471" s="92" t="s">
        <v>1068</v>
      </c>
      <c r="E471" s="92" t="b">
        <v>0</v>
      </c>
      <c r="F471" s="92" t="b">
        <v>0</v>
      </c>
      <c r="G471" s="92" t="b">
        <v>0</v>
      </c>
    </row>
    <row r="472" spans="1:7" ht="15">
      <c r="A472" s="92" t="s">
        <v>1233</v>
      </c>
      <c r="B472" s="92">
        <v>4</v>
      </c>
      <c r="C472" s="133">
        <v>0</v>
      </c>
      <c r="D472" s="92" t="s">
        <v>1068</v>
      </c>
      <c r="E472" s="92" t="b">
        <v>0</v>
      </c>
      <c r="F472" s="92" t="b">
        <v>0</v>
      </c>
      <c r="G472" s="92" t="b">
        <v>0</v>
      </c>
    </row>
    <row r="473" spans="1:7" ht="15">
      <c r="A473" s="92" t="s">
        <v>1234</v>
      </c>
      <c r="B473" s="92">
        <v>4</v>
      </c>
      <c r="C473" s="133">
        <v>0</v>
      </c>
      <c r="D473" s="92" t="s">
        <v>1068</v>
      </c>
      <c r="E473" s="92" t="b">
        <v>1</v>
      </c>
      <c r="F473" s="92" t="b">
        <v>0</v>
      </c>
      <c r="G473" s="92" t="b">
        <v>0</v>
      </c>
    </row>
    <row r="474" spans="1:7" ht="15">
      <c r="A474" s="92" t="s">
        <v>1235</v>
      </c>
      <c r="B474" s="92">
        <v>4</v>
      </c>
      <c r="C474" s="133">
        <v>0</v>
      </c>
      <c r="D474" s="92" t="s">
        <v>1068</v>
      </c>
      <c r="E474" s="92" t="b">
        <v>0</v>
      </c>
      <c r="F474" s="92" t="b">
        <v>0</v>
      </c>
      <c r="G474" s="92" t="b">
        <v>0</v>
      </c>
    </row>
    <row r="475" spans="1:7" ht="15">
      <c r="A475" s="92" t="s">
        <v>1236</v>
      </c>
      <c r="B475" s="92">
        <v>4</v>
      </c>
      <c r="C475" s="133">
        <v>0</v>
      </c>
      <c r="D475" s="92" t="s">
        <v>1068</v>
      </c>
      <c r="E475" s="92" t="b">
        <v>1</v>
      </c>
      <c r="F475" s="92" t="b">
        <v>0</v>
      </c>
      <c r="G475" s="92" t="b">
        <v>0</v>
      </c>
    </row>
    <row r="476" spans="1:7" ht="15">
      <c r="A476" s="92" t="s">
        <v>1512</v>
      </c>
      <c r="B476" s="92">
        <v>4</v>
      </c>
      <c r="C476" s="133">
        <v>0</v>
      </c>
      <c r="D476" s="92" t="s">
        <v>1068</v>
      </c>
      <c r="E476" s="92" t="b">
        <v>0</v>
      </c>
      <c r="F476" s="92" t="b">
        <v>0</v>
      </c>
      <c r="G476" s="92" t="b">
        <v>0</v>
      </c>
    </row>
    <row r="477" spans="1:7" ht="15">
      <c r="A477" s="92" t="s">
        <v>1513</v>
      </c>
      <c r="B477" s="92">
        <v>4</v>
      </c>
      <c r="C477" s="133">
        <v>0</v>
      </c>
      <c r="D477" s="92" t="s">
        <v>1068</v>
      </c>
      <c r="E477" s="92" t="b">
        <v>0</v>
      </c>
      <c r="F477" s="92" t="b">
        <v>0</v>
      </c>
      <c r="G477" s="92" t="b">
        <v>0</v>
      </c>
    </row>
    <row r="478" spans="1:7" ht="15">
      <c r="A478" s="92" t="s">
        <v>218</v>
      </c>
      <c r="B478" s="92">
        <v>3</v>
      </c>
      <c r="C478" s="133">
        <v>0.006462348445256893</v>
      </c>
      <c r="D478" s="92" t="s">
        <v>1068</v>
      </c>
      <c r="E478" s="92" t="b">
        <v>0</v>
      </c>
      <c r="F478" s="92" t="b">
        <v>0</v>
      </c>
      <c r="G478" s="92" t="b">
        <v>0</v>
      </c>
    </row>
    <row r="479" spans="1:7" ht="15">
      <c r="A479" s="92" t="s">
        <v>1532</v>
      </c>
      <c r="B479" s="92">
        <v>3</v>
      </c>
      <c r="C479" s="133">
        <v>0.006462348445256893</v>
      </c>
      <c r="D479" s="92" t="s">
        <v>1068</v>
      </c>
      <c r="E479" s="92" t="b">
        <v>0</v>
      </c>
      <c r="F479" s="92" t="b">
        <v>0</v>
      </c>
      <c r="G479" s="92" t="b">
        <v>0</v>
      </c>
    </row>
    <row r="480" spans="1:7" ht="15">
      <c r="A480" s="92" t="s">
        <v>1533</v>
      </c>
      <c r="B480" s="92">
        <v>3</v>
      </c>
      <c r="C480" s="133">
        <v>0.006462348445256893</v>
      </c>
      <c r="D480" s="92" t="s">
        <v>1068</v>
      </c>
      <c r="E480" s="92" t="b">
        <v>0</v>
      </c>
      <c r="F480" s="92" t="b">
        <v>0</v>
      </c>
      <c r="G480" s="92" t="b">
        <v>0</v>
      </c>
    </row>
    <row r="481" spans="1:7" ht="15">
      <c r="A481" s="92" t="s">
        <v>1180</v>
      </c>
      <c r="B481" s="92">
        <v>3</v>
      </c>
      <c r="C481" s="133">
        <v>0.007649310404589792</v>
      </c>
      <c r="D481" s="92" t="s">
        <v>1069</v>
      </c>
      <c r="E481" s="92" t="b">
        <v>0</v>
      </c>
      <c r="F481" s="92" t="b">
        <v>0</v>
      </c>
      <c r="G481" s="92" t="b">
        <v>0</v>
      </c>
    </row>
    <row r="482" spans="1:7" ht="15">
      <c r="A482" s="92" t="s">
        <v>1181</v>
      </c>
      <c r="B482" s="92">
        <v>3</v>
      </c>
      <c r="C482" s="133">
        <v>0.007649310404589792</v>
      </c>
      <c r="D482" s="92" t="s">
        <v>1069</v>
      </c>
      <c r="E482" s="92" t="b">
        <v>0</v>
      </c>
      <c r="F482" s="92" t="b">
        <v>0</v>
      </c>
      <c r="G482" s="92" t="b">
        <v>0</v>
      </c>
    </row>
    <row r="483" spans="1:7" ht="15">
      <c r="A483" s="92" t="s">
        <v>1182</v>
      </c>
      <c r="B483" s="92">
        <v>3</v>
      </c>
      <c r="C483" s="133">
        <v>0.007649310404589792</v>
      </c>
      <c r="D483" s="92" t="s">
        <v>1069</v>
      </c>
      <c r="E483" s="92" t="b">
        <v>0</v>
      </c>
      <c r="F483" s="92" t="b">
        <v>0</v>
      </c>
      <c r="G483" s="92" t="b">
        <v>0</v>
      </c>
    </row>
    <row r="484" spans="1:7" ht="15">
      <c r="A484" s="92" t="s">
        <v>1183</v>
      </c>
      <c r="B484" s="92">
        <v>3</v>
      </c>
      <c r="C484" s="133">
        <v>0.007649310404589792</v>
      </c>
      <c r="D484" s="92" t="s">
        <v>1069</v>
      </c>
      <c r="E484" s="92" t="b">
        <v>0</v>
      </c>
      <c r="F484" s="92" t="b">
        <v>0</v>
      </c>
      <c r="G484" s="92" t="b">
        <v>0</v>
      </c>
    </row>
    <row r="485" spans="1:7" ht="15">
      <c r="A485" s="92" t="s">
        <v>1238</v>
      </c>
      <c r="B485" s="92">
        <v>3</v>
      </c>
      <c r="C485" s="133">
        <v>0.007649310404589792</v>
      </c>
      <c r="D485" s="92" t="s">
        <v>1069</v>
      </c>
      <c r="E485" s="92" t="b">
        <v>0</v>
      </c>
      <c r="F485" s="92" t="b">
        <v>0</v>
      </c>
      <c r="G485" s="92" t="b">
        <v>0</v>
      </c>
    </row>
    <row r="486" spans="1:7" ht="15">
      <c r="A486" s="92" t="s">
        <v>1239</v>
      </c>
      <c r="B486" s="92">
        <v>3</v>
      </c>
      <c r="C486" s="133">
        <v>0.007649310404589792</v>
      </c>
      <c r="D486" s="92" t="s">
        <v>1069</v>
      </c>
      <c r="E486" s="92" t="b">
        <v>0</v>
      </c>
      <c r="F486" s="92" t="b">
        <v>0</v>
      </c>
      <c r="G486" s="92" t="b">
        <v>0</v>
      </c>
    </row>
    <row r="487" spans="1:7" ht="15">
      <c r="A487" s="92" t="s">
        <v>1240</v>
      </c>
      <c r="B487" s="92">
        <v>3</v>
      </c>
      <c r="C487" s="133">
        <v>0.007649310404589792</v>
      </c>
      <c r="D487" s="92" t="s">
        <v>1069</v>
      </c>
      <c r="E487" s="92" t="b">
        <v>1</v>
      </c>
      <c r="F487" s="92" t="b">
        <v>0</v>
      </c>
      <c r="G487" s="92" t="b">
        <v>0</v>
      </c>
    </row>
    <row r="488" spans="1:7" ht="15">
      <c r="A488" s="92" t="s">
        <v>1241</v>
      </c>
      <c r="B488" s="92">
        <v>3</v>
      </c>
      <c r="C488" s="133">
        <v>0.007649310404589792</v>
      </c>
      <c r="D488" s="92" t="s">
        <v>1069</v>
      </c>
      <c r="E488" s="92" t="b">
        <v>0</v>
      </c>
      <c r="F488" s="92" t="b">
        <v>0</v>
      </c>
      <c r="G488" s="92" t="b">
        <v>0</v>
      </c>
    </row>
    <row r="489" spans="1:7" ht="15">
      <c r="A489" s="92" t="s">
        <v>1242</v>
      </c>
      <c r="B489" s="92">
        <v>3</v>
      </c>
      <c r="C489" s="133">
        <v>0.007649310404589792</v>
      </c>
      <c r="D489" s="92" t="s">
        <v>1069</v>
      </c>
      <c r="E489" s="92" t="b">
        <v>0</v>
      </c>
      <c r="F489" s="92" t="b">
        <v>0</v>
      </c>
      <c r="G489" s="92" t="b">
        <v>0</v>
      </c>
    </row>
    <row r="490" spans="1:7" ht="15">
      <c r="A490" s="92" t="s">
        <v>1243</v>
      </c>
      <c r="B490" s="92">
        <v>2</v>
      </c>
      <c r="C490" s="133">
        <v>0.012286938598529844</v>
      </c>
      <c r="D490" s="92" t="s">
        <v>1069</v>
      </c>
      <c r="E490" s="92" t="b">
        <v>0</v>
      </c>
      <c r="F490" s="92" t="b">
        <v>0</v>
      </c>
      <c r="G490" s="92" t="b">
        <v>0</v>
      </c>
    </row>
    <row r="491" spans="1:7" ht="15">
      <c r="A491" s="92" t="s">
        <v>1496</v>
      </c>
      <c r="B491" s="92">
        <v>2</v>
      </c>
      <c r="C491" s="133">
        <v>0.02457387719705969</v>
      </c>
      <c r="D491" s="92" t="s">
        <v>1069</v>
      </c>
      <c r="E491" s="92" t="b">
        <v>0</v>
      </c>
      <c r="F491" s="92" t="b">
        <v>0</v>
      </c>
      <c r="G491" s="92" t="b">
        <v>0</v>
      </c>
    </row>
    <row r="492" spans="1:7" ht="15">
      <c r="A492" s="92" t="s">
        <v>260</v>
      </c>
      <c r="B492" s="92">
        <v>2</v>
      </c>
      <c r="C492" s="133">
        <v>0</v>
      </c>
      <c r="D492" s="92" t="s">
        <v>1071</v>
      </c>
      <c r="E492" s="92" t="b">
        <v>0</v>
      </c>
      <c r="F492" s="92" t="b">
        <v>0</v>
      </c>
      <c r="G492" s="92" t="b">
        <v>0</v>
      </c>
    </row>
    <row r="493" spans="1:7" ht="15">
      <c r="A493" s="92" t="s">
        <v>1644</v>
      </c>
      <c r="B493" s="92">
        <v>2</v>
      </c>
      <c r="C493" s="133">
        <v>0</v>
      </c>
      <c r="D493" s="92" t="s">
        <v>1071</v>
      </c>
      <c r="E493" s="92" t="b">
        <v>0</v>
      </c>
      <c r="F493" s="92" t="b">
        <v>0</v>
      </c>
      <c r="G493" s="92" t="b">
        <v>0</v>
      </c>
    </row>
    <row r="494" spans="1:7" ht="15">
      <c r="A494" s="92" t="s">
        <v>1645</v>
      </c>
      <c r="B494" s="92">
        <v>2</v>
      </c>
      <c r="C494" s="133">
        <v>0</v>
      </c>
      <c r="D494" s="92" t="s">
        <v>1071</v>
      </c>
      <c r="E494" s="92" t="b">
        <v>0</v>
      </c>
      <c r="F494" s="92" t="b">
        <v>0</v>
      </c>
      <c r="G494" s="92" t="b">
        <v>0</v>
      </c>
    </row>
    <row r="495" spans="1:7" ht="15">
      <c r="A495" s="92" t="s">
        <v>1487</v>
      </c>
      <c r="B495" s="92">
        <v>2</v>
      </c>
      <c r="C495" s="133">
        <v>0</v>
      </c>
      <c r="D495" s="92" t="s">
        <v>1071</v>
      </c>
      <c r="E495" s="92" t="b">
        <v>0</v>
      </c>
      <c r="F495" s="92" t="b">
        <v>0</v>
      </c>
      <c r="G495" s="92" t="b">
        <v>0</v>
      </c>
    </row>
    <row r="496" spans="1:7" ht="15">
      <c r="A496" s="92" t="s">
        <v>1180</v>
      </c>
      <c r="B496" s="92">
        <v>2</v>
      </c>
      <c r="C496" s="133">
        <v>0</v>
      </c>
      <c r="D496" s="92" t="s">
        <v>1071</v>
      </c>
      <c r="E496" s="92" t="b">
        <v>0</v>
      </c>
      <c r="F496" s="92" t="b">
        <v>0</v>
      </c>
      <c r="G496" s="92" t="b">
        <v>0</v>
      </c>
    </row>
    <row r="497" spans="1:7" ht="15">
      <c r="A497" s="92" t="s">
        <v>1181</v>
      </c>
      <c r="B497" s="92">
        <v>2</v>
      </c>
      <c r="C497" s="133">
        <v>0</v>
      </c>
      <c r="D497" s="92" t="s">
        <v>1071</v>
      </c>
      <c r="E497" s="92" t="b">
        <v>0</v>
      </c>
      <c r="F497" s="92" t="b">
        <v>0</v>
      </c>
      <c r="G497" s="92" t="b">
        <v>0</v>
      </c>
    </row>
    <row r="498" spans="1:7" ht="15">
      <c r="A498" s="92" t="s">
        <v>1182</v>
      </c>
      <c r="B498" s="92">
        <v>2</v>
      </c>
      <c r="C498" s="133">
        <v>0</v>
      </c>
      <c r="D498" s="92" t="s">
        <v>1071</v>
      </c>
      <c r="E498" s="92" t="b">
        <v>0</v>
      </c>
      <c r="F498" s="92" t="b">
        <v>0</v>
      </c>
      <c r="G498" s="92" t="b">
        <v>0</v>
      </c>
    </row>
    <row r="499" spans="1:7" ht="15">
      <c r="A499" s="92" t="s">
        <v>1183</v>
      </c>
      <c r="B499" s="92">
        <v>2</v>
      </c>
      <c r="C499" s="133">
        <v>0</v>
      </c>
      <c r="D499" s="92" t="s">
        <v>1071</v>
      </c>
      <c r="E499" s="92" t="b">
        <v>0</v>
      </c>
      <c r="F499" s="92" t="b">
        <v>0</v>
      </c>
      <c r="G499" s="92" t="b">
        <v>0</v>
      </c>
    </row>
    <row r="500" spans="1:7" ht="15">
      <c r="A500" s="92" t="s">
        <v>1495</v>
      </c>
      <c r="B500" s="92">
        <v>2</v>
      </c>
      <c r="C500" s="133">
        <v>0</v>
      </c>
      <c r="D500" s="92" t="s">
        <v>1071</v>
      </c>
      <c r="E500" s="92" t="b">
        <v>0</v>
      </c>
      <c r="F500" s="92" t="b">
        <v>0</v>
      </c>
      <c r="G500" s="92" t="b">
        <v>0</v>
      </c>
    </row>
    <row r="501" spans="1:7" ht="15">
      <c r="A501" s="92" t="s">
        <v>1646</v>
      </c>
      <c r="B501" s="92">
        <v>2</v>
      </c>
      <c r="C501" s="133">
        <v>0</v>
      </c>
      <c r="D501" s="92" t="s">
        <v>1071</v>
      </c>
      <c r="E501" s="92" t="b">
        <v>0</v>
      </c>
      <c r="F501" s="92" t="b">
        <v>0</v>
      </c>
      <c r="G501" s="92" t="b">
        <v>0</v>
      </c>
    </row>
    <row r="502" spans="1:7" ht="15">
      <c r="A502" s="92" t="s">
        <v>1647</v>
      </c>
      <c r="B502" s="92">
        <v>2</v>
      </c>
      <c r="C502" s="133">
        <v>0</v>
      </c>
      <c r="D502" s="92" t="s">
        <v>1071</v>
      </c>
      <c r="E502" s="92" t="b">
        <v>0</v>
      </c>
      <c r="F502" s="92" t="b">
        <v>0</v>
      </c>
      <c r="G502" s="92" t="b">
        <v>0</v>
      </c>
    </row>
    <row r="503" spans="1:7" ht="15">
      <c r="A503" s="92" t="s">
        <v>1648</v>
      </c>
      <c r="B503" s="92">
        <v>2</v>
      </c>
      <c r="C503" s="133">
        <v>0</v>
      </c>
      <c r="D503" s="92" t="s">
        <v>1071</v>
      </c>
      <c r="E503" s="92" t="b">
        <v>0</v>
      </c>
      <c r="F503" s="92" t="b">
        <v>0</v>
      </c>
      <c r="G503" s="92" t="b">
        <v>0</v>
      </c>
    </row>
    <row r="504" spans="1:7" ht="15">
      <c r="A504" s="92" t="s">
        <v>1654</v>
      </c>
      <c r="B504" s="92">
        <v>2</v>
      </c>
      <c r="C504" s="133">
        <v>0</v>
      </c>
      <c r="D504" s="92" t="s">
        <v>1072</v>
      </c>
      <c r="E504" s="92" t="b">
        <v>0</v>
      </c>
      <c r="F504" s="92" t="b">
        <v>0</v>
      </c>
      <c r="G504" s="92" t="b">
        <v>0</v>
      </c>
    </row>
    <row r="505" spans="1:7" ht="15">
      <c r="A505" s="92" t="s">
        <v>1526</v>
      </c>
      <c r="B505" s="92">
        <v>2</v>
      </c>
      <c r="C505" s="133">
        <v>0</v>
      </c>
      <c r="D505" s="92" t="s">
        <v>1072</v>
      </c>
      <c r="E505" s="92" t="b">
        <v>0</v>
      </c>
      <c r="F505" s="92" t="b">
        <v>0</v>
      </c>
      <c r="G505" s="92" t="b">
        <v>0</v>
      </c>
    </row>
    <row r="506" spans="1:7" ht="15">
      <c r="A506" s="92" t="s">
        <v>1522</v>
      </c>
      <c r="B506" s="92">
        <v>2</v>
      </c>
      <c r="C506" s="133">
        <v>0</v>
      </c>
      <c r="D506" s="92" t="s">
        <v>1072</v>
      </c>
      <c r="E506" s="92" t="b">
        <v>0</v>
      </c>
      <c r="F506" s="92" t="b">
        <v>0</v>
      </c>
      <c r="G506" s="92" t="b">
        <v>0</v>
      </c>
    </row>
    <row r="507" spans="1:7" ht="15">
      <c r="A507" s="92" t="s">
        <v>1655</v>
      </c>
      <c r="B507" s="92">
        <v>2</v>
      </c>
      <c r="C507" s="133">
        <v>0</v>
      </c>
      <c r="D507" s="92" t="s">
        <v>1072</v>
      </c>
      <c r="E507" s="92" t="b">
        <v>0</v>
      </c>
      <c r="F507" s="92" t="b">
        <v>0</v>
      </c>
      <c r="G507" s="92" t="b">
        <v>0</v>
      </c>
    </row>
    <row r="508" spans="1:7" ht="15">
      <c r="A508" s="92" t="s">
        <v>1656</v>
      </c>
      <c r="B508" s="92">
        <v>2</v>
      </c>
      <c r="C508" s="133">
        <v>0</v>
      </c>
      <c r="D508" s="92" t="s">
        <v>1072</v>
      </c>
      <c r="E508" s="92" t="b">
        <v>0</v>
      </c>
      <c r="F508" s="92" t="b">
        <v>0</v>
      </c>
      <c r="G508" s="92" t="b">
        <v>0</v>
      </c>
    </row>
    <row r="509" spans="1:7" ht="15">
      <c r="A509" s="92" t="s">
        <v>1510</v>
      </c>
      <c r="B509" s="92">
        <v>2</v>
      </c>
      <c r="C509" s="133">
        <v>0</v>
      </c>
      <c r="D509" s="92" t="s">
        <v>1072</v>
      </c>
      <c r="E509" s="92" t="b">
        <v>0</v>
      </c>
      <c r="F509" s="92" t="b">
        <v>0</v>
      </c>
      <c r="G509" s="92" t="b">
        <v>0</v>
      </c>
    </row>
    <row r="510" spans="1:7" ht="15">
      <c r="A510" s="92" t="s">
        <v>1180</v>
      </c>
      <c r="B510" s="92">
        <v>2</v>
      </c>
      <c r="C510" s="133">
        <v>0</v>
      </c>
      <c r="D510" s="92" t="s">
        <v>1072</v>
      </c>
      <c r="E510" s="92" t="b">
        <v>0</v>
      </c>
      <c r="F510" s="92" t="b">
        <v>0</v>
      </c>
      <c r="G510" s="92" t="b">
        <v>0</v>
      </c>
    </row>
    <row r="511" spans="1:7" ht="15">
      <c r="A511" s="92" t="s">
        <v>1181</v>
      </c>
      <c r="B511" s="92">
        <v>2</v>
      </c>
      <c r="C511" s="133">
        <v>0</v>
      </c>
      <c r="D511" s="92" t="s">
        <v>1072</v>
      </c>
      <c r="E511" s="92" t="b">
        <v>0</v>
      </c>
      <c r="F511" s="92" t="b">
        <v>0</v>
      </c>
      <c r="G511" s="92" t="b">
        <v>0</v>
      </c>
    </row>
    <row r="512" spans="1:7" ht="15">
      <c r="A512" s="92" t="s">
        <v>1182</v>
      </c>
      <c r="B512" s="92">
        <v>2</v>
      </c>
      <c r="C512" s="133">
        <v>0</v>
      </c>
      <c r="D512" s="92" t="s">
        <v>1072</v>
      </c>
      <c r="E512" s="92" t="b">
        <v>0</v>
      </c>
      <c r="F512" s="92" t="b">
        <v>0</v>
      </c>
      <c r="G512" s="92" t="b">
        <v>0</v>
      </c>
    </row>
    <row r="513" spans="1:7" ht="15">
      <c r="A513" s="92" t="s">
        <v>1183</v>
      </c>
      <c r="B513" s="92">
        <v>2</v>
      </c>
      <c r="C513" s="133">
        <v>0</v>
      </c>
      <c r="D513" s="92" t="s">
        <v>1072</v>
      </c>
      <c r="E513" s="92" t="b">
        <v>0</v>
      </c>
      <c r="F513" s="92" t="b">
        <v>0</v>
      </c>
      <c r="G513" s="92" t="b">
        <v>0</v>
      </c>
    </row>
    <row r="514" spans="1:7" ht="15">
      <c r="A514" s="92" t="s">
        <v>1657</v>
      </c>
      <c r="B514" s="92">
        <v>2</v>
      </c>
      <c r="C514" s="133">
        <v>0</v>
      </c>
      <c r="D514" s="92" t="s">
        <v>1072</v>
      </c>
      <c r="E514" s="92" t="b">
        <v>0</v>
      </c>
      <c r="F514" s="92" t="b">
        <v>0</v>
      </c>
      <c r="G514" s="92" t="b">
        <v>0</v>
      </c>
    </row>
    <row r="515" spans="1:7" ht="15">
      <c r="A515" s="92" t="s">
        <v>1658</v>
      </c>
      <c r="B515" s="92">
        <v>2</v>
      </c>
      <c r="C515" s="133">
        <v>0</v>
      </c>
      <c r="D515" s="92" t="s">
        <v>1072</v>
      </c>
      <c r="E515" s="92" t="b">
        <v>0</v>
      </c>
      <c r="F515" s="92" t="b">
        <v>0</v>
      </c>
      <c r="G515" s="92" t="b">
        <v>0</v>
      </c>
    </row>
    <row r="516" spans="1:7" ht="15">
      <c r="A516" s="92" t="s">
        <v>1659</v>
      </c>
      <c r="B516" s="92">
        <v>2</v>
      </c>
      <c r="C516" s="133">
        <v>0</v>
      </c>
      <c r="D516" s="92" t="s">
        <v>1072</v>
      </c>
      <c r="E516" s="92" t="b">
        <v>0</v>
      </c>
      <c r="F516" s="92" t="b">
        <v>0</v>
      </c>
      <c r="G51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1666</v>
      </c>
      <c r="B1" s="13" t="s">
        <v>1667</v>
      </c>
      <c r="C1" s="13" t="s">
        <v>1660</v>
      </c>
      <c r="D1" s="13" t="s">
        <v>1661</v>
      </c>
      <c r="E1" s="13" t="s">
        <v>1668</v>
      </c>
      <c r="F1" s="13" t="s">
        <v>144</v>
      </c>
      <c r="G1" s="13" t="s">
        <v>1669</v>
      </c>
      <c r="H1" s="13" t="s">
        <v>1670</v>
      </c>
      <c r="I1" s="13" t="s">
        <v>1671</v>
      </c>
      <c r="J1" s="13" t="s">
        <v>1672</v>
      </c>
      <c r="K1" s="13" t="s">
        <v>1673</v>
      </c>
      <c r="L1" s="13" t="s">
        <v>1674</v>
      </c>
    </row>
    <row r="2" spans="1:12" ht="15">
      <c r="A2" s="92" t="s">
        <v>1180</v>
      </c>
      <c r="B2" s="92" t="s">
        <v>1181</v>
      </c>
      <c r="C2" s="92">
        <v>40</v>
      </c>
      <c r="D2" s="133">
        <v>0.008649220516326796</v>
      </c>
      <c r="E2" s="133">
        <v>1.3630744866528648</v>
      </c>
      <c r="F2" s="92" t="s">
        <v>1662</v>
      </c>
      <c r="G2" s="92" t="b">
        <v>0</v>
      </c>
      <c r="H2" s="92" t="b">
        <v>0</v>
      </c>
      <c r="I2" s="92" t="b">
        <v>0</v>
      </c>
      <c r="J2" s="92" t="b">
        <v>0</v>
      </c>
      <c r="K2" s="92" t="b">
        <v>0</v>
      </c>
      <c r="L2" s="92" t="b">
        <v>0</v>
      </c>
    </row>
    <row r="3" spans="1:12" ht="15">
      <c r="A3" s="92" t="s">
        <v>1181</v>
      </c>
      <c r="B3" s="92" t="s">
        <v>1182</v>
      </c>
      <c r="C3" s="92">
        <v>37</v>
      </c>
      <c r="D3" s="133">
        <v>0.009209752808351122</v>
      </c>
      <c r="E3" s="133">
        <v>1.3630744866528648</v>
      </c>
      <c r="F3" s="92" t="s">
        <v>1662</v>
      </c>
      <c r="G3" s="92" t="b">
        <v>0</v>
      </c>
      <c r="H3" s="92" t="b">
        <v>0</v>
      </c>
      <c r="I3" s="92" t="b">
        <v>0</v>
      </c>
      <c r="J3" s="92" t="b">
        <v>0</v>
      </c>
      <c r="K3" s="92" t="b">
        <v>0</v>
      </c>
      <c r="L3" s="92" t="b">
        <v>0</v>
      </c>
    </row>
    <row r="4" spans="1:12" ht="15">
      <c r="A4" s="92" t="s">
        <v>1182</v>
      </c>
      <c r="B4" s="92" t="s">
        <v>1183</v>
      </c>
      <c r="C4" s="92">
        <v>30</v>
      </c>
      <c r="D4" s="133">
        <v>0.010104832470497028</v>
      </c>
      <c r="E4" s="133">
        <v>1.4181220529837704</v>
      </c>
      <c r="F4" s="92" t="s">
        <v>1662</v>
      </c>
      <c r="G4" s="92" t="b">
        <v>0</v>
      </c>
      <c r="H4" s="92" t="b">
        <v>0</v>
      </c>
      <c r="I4" s="92" t="b">
        <v>0</v>
      </c>
      <c r="J4" s="92" t="b">
        <v>0</v>
      </c>
      <c r="K4" s="92" t="b">
        <v>0</v>
      </c>
      <c r="L4" s="92" t="b">
        <v>0</v>
      </c>
    </row>
    <row r="5" spans="1:12" ht="15">
      <c r="A5" s="92" t="s">
        <v>1189</v>
      </c>
      <c r="B5" s="92" t="s">
        <v>1488</v>
      </c>
      <c r="C5" s="92">
        <v>6</v>
      </c>
      <c r="D5" s="133">
        <v>0.006069055322300287</v>
      </c>
      <c r="E5" s="133">
        <v>2.2081725266671217</v>
      </c>
      <c r="F5" s="92" t="s">
        <v>1662</v>
      </c>
      <c r="G5" s="92" t="b">
        <v>0</v>
      </c>
      <c r="H5" s="92" t="b">
        <v>0</v>
      </c>
      <c r="I5" s="92" t="b">
        <v>0</v>
      </c>
      <c r="J5" s="92" t="b">
        <v>0</v>
      </c>
      <c r="K5" s="92" t="b">
        <v>0</v>
      </c>
      <c r="L5" s="92" t="b">
        <v>0</v>
      </c>
    </row>
    <row r="6" spans="1:12" ht="15">
      <c r="A6" s="92" t="s">
        <v>1192</v>
      </c>
      <c r="B6" s="92" t="s">
        <v>1193</v>
      </c>
      <c r="C6" s="92">
        <v>5</v>
      </c>
      <c r="D6" s="133">
        <v>0.0054396949728031255</v>
      </c>
      <c r="E6" s="133">
        <v>2.2873537727147464</v>
      </c>
      <c r="F6" s="92" t="s">
        <v>1662</v>
      </c>
      <c r="G6" s="92" t="b">
        <v>0</v>
      </c>
      <c r="H6" s="92" t="b">
        <v>0</v>
      </c>
      <c r="I6" s="92" t="b">
        <v>0</v>
      </c>
      <c r="J6" s="92" t="b">
        <v>0</v>
      </c>
      <c r="K6" s="92" t="b">
        <v>0</v>
      </c>
      <c r="L6" s="92" t="b">
        <v>0</v>
      </c>
    </row>
    <row r="7" spans="1:12" ht="15">
      <c r="A7" s="92" t="s">
        <v>1193</v>
      </c>
      <c r="B7" s="92" t="s">
        <v>1191</v>
      </c>
      <c r="C7" s="92">
        <v>5</v>
      </c>
      <c r="D7" s="133">
        <v>0.0054396949728031255</v>
      </c>
      <c r="E7" s="133">
        <v>2.2081725266671217</v>
      </c>
      <c r="F7" s="92" t="s">
        <v>1662</v>
      </c>
      <c r="G7" s="92" t="b">
        <v>0</v>
      </c>
      <c r="H7" s="92" t="b">
        <v>0</v>
      </c>
      <c r="I7" s="92" t="b">
        <v>0</v>
      </c>
      <c r="J7" s="92" t="b">
        <v>0</v>
      </c>
      <c r="K7" s="92" t="b">
        <v>0</v>
      </c>
      <c r="L7" s="92" t="b">
        <v>0</v>
      </c>
    </row>
    <row r="8" spans="1:12" ht="15">
      <c r="A8" s="92" t="s">
        <v>1191</v>
      </c>
      <c r="B8" s="92" t="s">
        <v>1194</v>
      </c>
      <c r="C8" s="92">
        <v>5</v>
      </c>
      <c r="D8" s="133">
        <v>0.0054396949728031255</v>
      </c>
      <c r="E8" s="133">
        <v>2.0620444909888835</v>
      </c>
      <c r="F8" s="92" t="s">
        <v>1662</v>
      </c>
      <c r="G8" s="92" t="b">
        <v>0</v>
      </c>
      <c r="H8" s="92" t="b">
        <v>0</v>
      </c>
      <c r="I8" s="92" t="b">
        <v>0</v>
      </c>
      <c r="J8" s="92" t="b">
        <v>0</v>
      </c>
      <c r="K8" s="92" t="b">
        <v>0</v>
      </c>
      <c r="L8" s="92" t="b">
        <v>0</v>
      </c>
    </row>
    <row r="9" spans="1:12" ht="15">
      <c r="A9" s="92" t="s">
        <v>1194</v>
      </c>
      <c r="B9" s="92" t="s">
        <v>1195</v>
      </c>
      <c r="C9" s="92">
        <v>5</v>
      </c>
      <c r="D9" s="133">
        <v>0.0054396949728031255</v>
      </c>
      <c r="E9" s="133">
        <v>2.1412257370365086</v>
      </c>
      <c r="F9" s="92" t="s">
        <v>1662</v>
      </c>
      <c r="G9" s="92" t="b">
        <v>0</v>
      </c>
      <c r="H9" s="92" t="b">
        <v>0</v>
      </c>
      <c r="I9" s="92" t="b">
        <v>0</v>
      </c>
      <c r="J9" s="92" t="b">
        <v>0</v>
      </c>
      <c r="K9" s="92" t="b">
        <v>0</v>
      </c>
      <c r="L9" s="92" t="b">
        <v>0</v>
      </c>
    </row>
    <row r="10" spans="1:12" ht="15">
      <c r="A10" s="92" t="s">
        <v>1195</v>
      </c>
      <c r="B10" s="92" t="s">
        <v>1196</v>
      </c>
      <c r="C10" s="92">
        <v>5</v>
      </c>
      <c r="D10" s="133">
        <v>0.0054396949728031255</v>
      </c>
      <c r="E10" s="133">
        <v>2.1412257370365086</v>
      </c>
      <c r="F10" s="92" t="s">
        <v>1662</v>
      </c>
      <c r="G10" s="92" t="b">
        <v>0</v>
      </c>
      <c r="H10" s="92" t="b">
        <v>0</v>
      </c>
      <c r="I10" s="92" t="b">
        <v>0</v>
      </c>
      <c r="J10" s="92" t="b">
        <v>0</v>
      </c>
      <c r="K10" s="92" t="b">
        <v>0</v>
      </c>
      <c r="L10" s="92" t="b">
        <v>0</v>
      </c>
    </row>
    <row r="11" spans="1:12" ht="15">
      <c r="A11" s="92" t="s">
        <v>1196</v>
      </c>
      <c r="B11" s="92" t="s">
        <v>1197</v>
      </c>
      <c r="C11" s="92">
        <v>5</v>
      </c>
      <c r="D11" s="133">
        <v>0.0054396949728031255</v>
      </c>
      <c r="E11" s="133">
        <v>2.1412257370365086</v>
      </c>
      <c r="F11" s="92" t="s">
        <v>1662</v>
      </c>
      <c r="G11" s="92" t="b">
        <v>0</v>
      </c>
      <c r="H11" s="92" t="b">
        <v>0</v>
      </c>
      <c r="I11" s="92" t="b">
        <v>0</v>
      </c>
      <c r="J11" s="92" t="b">
        <v>0</v>
      </c>
      <c r="K11" s="92" t="b">
        <v>0</v>
      </c>
      <c r="L11" s="92" t="b">
        <v>0</v>
      </c>
    </row>
    <row r="12" spans="1:12" ht="15">
      <c r="A12" s="92" t="s">
        <v>1197</v>
      </c>
      <c r="B12" s="92" t="s">
        <v>1198</v>
      </c>
      <c r="C12" s="92">
        <v>5</v>
      </c>
      <c r="D12" s="133">
        <v>0.0054396949728031255</v>
      </c>
      <c r="E12" s="133">
        <v>2.2873537727147464</v>
      </c>
      <c r="F12" s="92" t="s">
        <v>1662</v>
      </c>
      <c r="G12" s="92" t="b">
        <v>0</v>
      </c>
      <c r="H12" s="92" t="b">
        <v>0</v>
      </c>
      <c r="I12" s="92" t="b">
        <v>0</v>
      </c>
      <c r="J12" s="92" t="b">
        <v>0</v>
      </c>
      <c r="K12" s="92" t="b">
        <v>0</v>
      </c>
      <c r="L12" s="92" t="b">
        <v>0</v>
      </c>
    </row>
    <row r="13" spans="1:12" ht="15">
      <c r="A13" s="92" t="s">
        <v>1198</v>
      </c>
      <c r="B13" s="92" t="s">
        <v>262</v>
      </c>
      <c r="C13" s="92">
        <v>5</v>
      </c>
      <c r="D13" s="133">
        <v>0.0054396949728031255</v>
      </c>
      <c r="E13" s="133">
        <v>2.2873537727147464</v>
      </c>
      <c r="F13" s="92" t="s">
        <v>1662</v>
      </c>
      <c r="G13" s="92" t="b">
        <v>0</v>
      </c>
      <c r="H13" s="92" t="b">
        <v>0</v>
      </c>
      <c r="I13" s="92" t="b">
        <v>0</v>
      </c>
      <c r="J13" s="92" t="b">
        <v>0</v>
      </c>
      <c r="K13" s="92" t="b">
        <v>0</v>
      </c>
      <c r="L13" s="92" t="b">
        <v>0</v>
      </c>
    </row>
    <row r="14" spans="1:12" ht="15">
      <c r="A14" s="92" t="s">
        <v>262</v>
      </c>
      <c r="B14" s="92" t="s">
        <v>261</v>
      </c>
      <c r="C14" s="92">
        <v>5</v>
      </c>
      <c r="D14" s="133">
        <v>0.0054396949728031255</v>
      </c>
      <c r="E14" s="133">
        <v>2.2873537727147464</v>
      </c>
      <c r="F14" s="92" t="s">
        <v>1662</v>
      </c>
      <c r="G14" s="92" t="b">
        <v>0</v>
      </c>
      <c r="H14" s="92" t="b">
        <v>0</v>
      </c>
      <c r="I14" s="92" t="b">
        <v>0</v>
      </c>
      <c r="J14" s="92" t="b">
        <v>0</v>
      </c>
      <c r="K14" s="92" t="b">
        <v>0</v>
      </c>
      <c r="L14" s="92" t="b">
        <v>0</v>
      </c>
    </row>
    <row r="15" spans="1:12" ht="15">
      <c r="A15" s="92" t="s">
        <v>261</v>
      </c>
      <c r="B15" s="92" t="s">
        <v>1180</v>
      </c>
      <c r="C15" s="92">
        <v>5</v>
      </c>
      <c r="D15" s="133">
        <v>0.0054396949728031255</v>
      </c>
      <c r="E15" s="133">
        <v>1.37353992033103</v>
      </c>
      <c r="F15" s="92" t="s">
        <v>1662</v>
      </c>
      <c r="G15" s="92" t="b">
        <v>0</v>
      </c>
      <c r="H15" s="92" t="b">
        <v>0</v>
      </c>
      <c r="I15" s="92" t="b">
        <v>0</v>
      </c>
      <c r="J15" s="92" t="b">
        <v>0</v>
      </c>
      <c r="K15" s="92" t="b">
        <v>0</v>
      </c>
      <c r="L15" s="92" t="b">
        <v>0</v>
      </c>
    </row>
    <row r="16" spans="1:12" ht="15">
      <c r="A16" s="92" t="s">
        <v>1492</v>
      </c>
      <c r="B16" s="92" t="s">
        <v>1498</v>
      </c>
      <c r="C16" s="92">
        <v>4</v>
      </c>
      <c r="D16" s="133">
        <v>0.004725925912636541</v>
      </c>
      <c r="E16" s="133">
        <v>2.2873537727147464</v>
      </c>
      <c r="F16" s="92" t="s">
        <v>1662</v>
      </c>
      <c r="G16" s="92" t="b">
        <v>0</v>
      </c>
      <c r="H16" s="92" t="b">
        <v>0</v>
      </c>
      <c r="I16" s="92" t="b">
        <v>0</v>
      </c>
      <c r="J16" s="92" t="b">
        <v>0</v>
      </c>
      <c r="K16" s="92" t="b">
        <v>0</v>
      </c>
      <c r="L16" s="92" t="b">
        <v>0</v>
      </c>
    </row>
    <row r="17" spans="1:12" ht="15">
      <c r="A17" s="92" t="s">
        <v>1502</v>
      </c>
      <c r="B17" s="92" t="s">
        <v>1186</v>
      </c>
      <c r="C17" s="92">
        <v>4</v>
      </c>
      <c r="D17" s="133">
        <v>0.004725925912636541</v>
      </c>
      <c r="E17" s="133">
        <v>2.0320812676114404</v>
      </c>
      <c r="F17" s="92" t="s">
        <v>1662</v>
      </c>
      <c r="G17" s="92" t="b">
        <v>0</v>
      </c>
      <c r="H17" s="92" t="b">
        <v>0</v>
      </c>
      <c r="I17" s="92" t="b">
        <v>0</v>
      </c>
      <c r="J17" s="92" t="b">
        <v>0</v>
      </c>
      <c r="K17" s="92" t="b">
        <v>0</v>
      </c>
      <c r="L17" s="92" t="b">
        <v>0</v>
      </c>
    </row>
    <row r="18" spans="1:12" ht="15">
      <c r="A18" s="92" t="s">
        <v>1186</v>
      </c>
      <c r="B18" s="92" t="s">
        <v>1188</v>
      </c>
      <c r="C18" s="92">
        <v>4</v>
      </c>
      <c r="D18" s="133">
        <v>0.004725925912636541</v>
      </c>
      <c r="E18" s="133">
        <v>1.898187688350214</v>
      </c>
      <c r="F18" s="92" t="s">
        <v>1662</v>
      </c>
      <c r="G18" s="92" t="b">
        <v>0</v>
      </c>
      <c r="H18" s="92" t="b">
        <v>0</v>
      </c>
      <c r="I18" s="92" t="b">
        <v>0</v>
      </c>
      <c r="J18" s="92" t="b">
        <v>0</v>
      </c>
      <c r="K18" s="92" t="b">
        <v>0</v>
      </c>
      <c r="L18" s="92" t="b">
        <v>0</v>
      </c>
    </row>
    <row r="19" spans="1:12" ht="15">
      <c r="A19" s="92" t="s">
        <v>1488</v>
      </c>
      <c r="B19" s="92" t="s">
        <v>1503</v>
      </c>
      <c r="C19" s="92">
        <v>4</v>
      </c>
      <c r="D19" s="133">
        <v>0.004725925912636541</v>
      </c>
      <c r="E19" s="133">
        <v>2.2081725266671217</v>
      </c>
      <c r="F19" s="92" t="s">
        <v>1662</v>
      </c>
      <c r="G19" s="92" t="b">
        <v>0</v>
      </c>
      <c r="H19" s="92" t="b">
        <v>0</v>
      </c>
      <c r="I19" s="92" t="b">
        <v>0</v>
      </c>
      <c r="J19" s="92" t="b">
        <v>0</v>
      </c>
      <c r="K19" s="92" t="b">
        <v>0</v>
      </c>
      <c r="L19" s="92" t="b">
        <v>0</v>
      </c>
    </row>
    <row r="20" spans="1:12" ht="15">
      <c r="A20" s="92" t="s">
        <v>1503</v>
      </c>
      <c r="B20" s="92" t="s">
        <v>1504</v>
      </c>
      <c r="C20" s="92">
        <v>4</v>
      </c>
      <c r="D20" s="133">
        <v>0.004725925912636541</v>
      </c>
      <c r="E20" s="133">
        <v>2.384263785722803</v>
      </c>
      <c r="F20" s="92" t="s">
        <v>1662</v>
      </c>
      <c r="G20" s="92" t="b">
        <v>0</v>
      </c>
      <c r="H20" s="92" t="b">
        <v>0</v>
      </c>
      <c r="I20" s="92" t="b">
        <v>0</v>
      </c>
      <c r="J20" s="92" t="b">
        <v>0</v>
      </c>
      <c r="K20" s="92" t="b">
        <v>0</v>
      </c>
      <c r="L20" s="92" t="b">
        <v>0</v>
      </c>
    </row>
    <row r="21" spans="1:12" ht="15">
      <c r="A21" s="92" t="s">
        <v>1487</v>
      </c>
      <c r="B21" s="92" t="s">
        <v>1180</v>
      </c>
      <c r="C21" s="92">
        <v>4</v>
      </c>
      <c r="D21" s="133">
        <v>0.004725925912636541</v>
      </c>
      <c r="E21" s="133">
        <v>1.1974486612753485</v>
      </c>
      <c r="F21" s="92" t="s">
        <v>1662</v>
      </c>
      <c r="G21" s="92" t="b">
        <v>0</v>
      </c>
      <c r="H21" s="92" t="b">
        <v>0</v>
      </c>
      <c r="I21" s="92" t="b">
        <v>0</v>
      </c>
      <c r="J21" s="92" t="b">
        <v>0</v>
      </c>
      <c r="K21" s="92" t="b">
        <v>0</v>
      </c>
      <c r="L21" s="92" t="b">
        <v>0</v>
      </c>
    </row>
    <row r="22" spans="1:12" ht="15">
      <c r="A22" s="92" t="s">
        <v>231</v>
      </c>
      <c r="B22" s="92" t="s">
        <v>1192</v>
      </c>
      <c r="C22" s="92">
        <v>4</v>
      </c>
      <c r="D22" s="133">
        <v>0.004725925912636541</v>
      </c>
      <c r="E22" s="133">
        <v>2.384263785722803</v>
      </c>
      <c r="F22" s="92" t="s">
        <v>1662</v>
      </c>
      <c r="G22" s="92" t="b">
        <v>0</v>
      </c>
      <c r="H22" s="92" t="b">
        <v>0</v>
      </c>
      <c r="I22" s="92" t="b">
        <v>0</v>
      </c>
      <c r="J22" s="92" t="b">
        <v>0</v>
      </c>
      <c r="K22" s="92" t="b">
        <v>0</v>
      </c>
      <c r="L22" s="92" t="b">
        <v>0</v>
      </c>
    </row>
    <row r="23" spans="1:12" ht="15">
      <c r="A23" s="92" t="s">
        <v>1182</v>
      </c>
      <c r="B23" s="92" t="s">
        <v>1224</v>
      </c>
      <c r="C23" s="92">
        <v>4</v>
      </c>
      <c r="D23" s="133">
        <v>0.004725925912636541</v>
      </c>
      <c r="E23" s="133">
        <v>1.4181220529837704</v>
      </c>
      <c r="F23" s="92" t="s">
        <v>1662</v>
      </c>
      <c r="G23" s="92" t="b">
        <v>0</v>
      </c>
      <c r="H23" s="92" t="b">
        <v>0</v>
      </c>
      <c r="I23" s="92" t="b">
        <v>0</v>
      </c>
      <c r="J23" s="92" t="b">
        <v>0</v>
      </c>
      <c r="K23" s="92" t="b">
        <v>0</v>
      </c>
      <c r="L23" s="92" t="b">
        <v>0</v>
      </c>
    </row>
    <row r="24" spans="1:12" ht="15">
      <c r="A24" s="92" t="s">
        <v>1227</v>
      </c>
      <c r="B24" s="92" t="s">
        <v>1228</v>
      </c>
      <c r="C24" s="92">
        <v>4</v>
      </c>
      <c r="D24" s="133">
        <v>0.004725925912636541</v>
      </c>
      <c r="E24" s="133">
        <v>2.2081725266671217</v>
      </c>
      <c r="F24" s="92" t="s">
        <v>1662</v>
      </c>
      <c r="G24" s="92" t="b">
        <v>0</v>
      </c>
      <c r="H24" s="92" t="b">
        <v>0</v>
      </c>
      <c r="I24" s="92" t="b">
        <v>0</v>
      </c>
      <c r="J24" s="92" t="b">
        <v>0</v>
      </c>
      <c r="K24" s="92" t="b">
        <v>0</v>
      </c>
      <c r="L24" s="92" t="b">
        <v>0</v>
      </c>
    </row>
    <row r="25" spans="1:12" ht="15">
      <c r="A25" s="92" t="s">
        <v>1228</v>
      </c>
      <c r="B25" s="92" t="s">
        <v>1229</v>
      </c>
      <c r="C25" s="92">
        <v>4</v>
      </c>
      <c r="D25" s="133">
        <v>0.004725925912636541</v>
      </c>
      <c r="E25" s="133">
        <v>2.384263785722803</v>
      </c>
      <c r="F25" s="92" t="s">
        <v>1662</v>
      </c>
      <c r="G25" s="92" t="b">
        <v>0</v>
      </c>
      <c r="H25" s="92" t="b">
        <v>0</v>
      </c>
      <c r="I25" s="92" t="b">
        <v>0</v>
      </c>
      <c r="J25" s="92" t="b">
        <v>0</v>
      </c>
      <c r="K25" s="92" t="b">
        <v>0</v>
      </c>
      <c r="L25" s="92" t="b">
        <v>0</v>
      </c>
    </row>
    <row r="26" spans="1:12" ht="15">
      <c r="A26" s="92" t="s">
        <v>1229</v>
      </c>
      <c r="B26" s="92" t="s">
        <v>1230</v>
      </c>
      <c r="C26" s="92">
        <v>4</v>
      </c>
      <c r="D26" s="133">
        <v>0.004725925912636541</v>
      </c>
      <c r="E26" s="133">
        <v>2.384263785722803</v>
      </c>
      <c r="F26" s="92" t="s">
        <v>1662</v>
      </c>
      <c r="G26" s="92" t="b">
        <v>0</v>
      </c>
      <c r="H26" s="92" t="b">
        <v>0</v>
      </c>
      <c r="I26" s="92" t="b">
        <v>0</v>
      </c>
      <c r="J26" s="92" t="b">
        <v>1</v>
      </c>
      <c r="K26" s="92" t="b">
        <v>0</v>
      </c>
      <c r="L26" s="92" t="b">
        <v>0</v>
      </c>
    </row>
    <row r="27" spans="1:12" ht="15">
      <c r="A27" s="92" t="s">
        <v>1230</v>
      </c>
      <c r="B27" s="92" t="s">
        <v>1231</v>
      </c>
      <c r="C27" s="92">
        <v>4</v>
      </c>
      <c r="D27" s="133">
        <v>0.004725925912636541</v>
      </c>
      <c r="E27" s="133">
        <v>2.384263785722803</v>
      </c>
      <c r="F27" s="92" t="s">
        <v>1662</v>
      </c>
      <c r="G27" s="92" t="b">
        <v>1</v>
      </c>
      <c r="H27" s="92" t="b">
        <v>0</v>
      </c>
      <c r="I27" s="92" t="b">
        <v>0</v>
      </c>
      <c r="J27" s="92" t="b">
        <v>1</v>
      </c>
      <c r="K27" s="92" t="b">
        <v>0</v>
      </c>
      <c r="L27" s="92" t="b">
        <v>0</v>
      </c>
    </row>
    <row r="28" spans="1:12" ht="15">
      <c r="A28" s="92" t="s">
        <v>1231</v>
      </c>
      <c r="B28" s="92" t="s">
        <v>1232</v>
      </c>
      <c r="C28" s="92">
        <v>4</v>
      </c>
      <c r="D28" s="133">
        <v>0.004725925912636541</v>
      </c>
      <c r="E28" s="133">
        <v>2.384263785722803</v>
      </c>
      <c r="F28" s="92" t="s">
        <v>1662</v>
      </c>
      <c r="G28" s="92" t="b">
        <v>1</v>
      </c>
      <c r="H28" s="92" t="b">
        <v>0</v>
      </c>
      <c r="I28" s="92" t="b">
        <v>0</v>
      </c>
      <c r="J28" s="92" t="b">
        <v>0</v>
      </c>
      <c r="K28" s="92" t="b">
        <v>0</v>
      </c>
      <c r="L28" s="92" t="b">
        <v>0</v>
      </c>
    </row>
    <row r="29" spans="1:12" ht="15">
      <c r="A29" s="92" t="s">
        <v>1232</v>
      </c>
      <c r="B29" s="92" t="s">
        <v>1233</v>
      </c>
      <c r="C29" s="92">
        <v>4</v>
      </c>
      <c r="D29" s="133">
        <v>0.004725925912636541</v>
      </c>
      <c r="E29" s="133">
        <v>2.384263785722803</v>
      </c>
      <c r="F29" s="92" t="s">
        <v>1662</v>
      </c>
      <c r="G29" s="92" t="b">
        <v>0</v>
      </c>
      <c r="H29" s="92" t="b">
        <v>0</v>
      </c>
      <c r="I29" s="92" t="b">
        <v>0</v>
      </c>
      <c r="J29" s="92" t="b">
        <v>0</v>
      </c>
      <c r="K29" s="92" t="b">
        <v>0</v>
      </c>
      <c r="L29" s="92" t="b">
        <v>0</v>
      </c>
    </row>
    <row r="30" spans="1:12" ht="15">
      <c r="A30" s="92" t="s">
        <v>1233</v>
      </c>
      <c r="B30" s="92" t="s">
        <v>1234</v>
      </c>
      <c r="C30" s="92">
        <v>4</v>
      </c>
      <c r="D30" s="133">
        <v>0.004725925912636541</v>
      </c>
      <c r="E30" s="133">
        <v>2.384263785722803</v>
      </c>
      <c r="F30" s="92" t="s">
        <v>1662</v>
      </c>
      <c r="G30" s="92" t="b">
        <v>0</v>
      </c>
      <c r="H30" s="92" t="b">
        <v>0</v>
      </c>
      <c r="I30" s="92" t="b">
        <v>0</v>
      </c>
      <c r="J30" s="92" t="b">
        <v>1</v>
      </c>
      <c r="K30" s="92" t="b">
        <v>0</v>
      </c>
      <c r="L30" s="92" t="b">
        <v>0</v>
      </c>
    </row>
    <row r="31" spans="1:12" ht="15">
      <c r="A31" s="92" t="s">
        <v>1234</v>
      </c>
      <c r="B31" s="92" t="s">
        <v>1235</v>
      </c>
      <c r="C31" s="92">
        <v>4</v>
      </c>
      <c r="D31" s="133">
        <v>0.004725925912636541</v>
      </c>
      <c r="E31" s="133">
        <v>2.384263785722803</v>
      </c>
      <c r="F31" s="92" t="s">
        <v>1662</v>
      </c>
      <c r="G31" s="92" t="b">
        <v>1</v>
      </c>
      <c r="H31" s="92" t="b">
        <v>0</v>
      </c>
      <c r="I31" s="92" t="b">
        <v>0</v>
      </c>
      <c r="J31" s="92" t="b">
        <v>0</v>
      </c>
      <c r="K31" s="92" t="b">
        <v>0</v>
      </c>
      <c r="L31" s="92" t="b">
        <v>0</v>
      </c>
    </row>
    <row r="32" spans="1:12" ht="15">
      <c r="A32" s="92" t="s">
        <v>1235</v>
      </c>
      <c r="B32" s="92" t="s">
        <v>1236</v>
      </c>
      <c r="C32" s="92">
        <v>4</v>
      </c>
      <c r="D32" s="133">
        <v>0.004725925912636541</v>
      </c>
      <c r="E32" s="133">
        <v>2.384263785722803</v>
      </c>
      <c r="F32" s="92" t="s">
        <v>1662</v>
      </c>
      <c r="G32" s="92" t="b">
        <v>0</v>
      </c>
      <c r="H32" s="92" t="b">
        <v>0</v>
      </c>
      <c r="I32" s="92" t="b">
        <v>0</v>
      </c>
      <c r="J32" s="92" t="b">
        <v>1</v>
      </c>
      <c r="K32" s="92" t="b">
        <v>0</v>
      </c>
      <c r="L32" s="92" t="b">
        <v>0</v>
      </c>
    </row>
    <row r="33" spans="1:12" ht="15">
      <c r="A33" s="92" t="s">
        <v>1236</v>
      </c>
      <c r="B33" s="92" t="s">
        <v>1512</v>
      </c>
      <c r="C33" s="92">
        <v>4</v>
      </c>
      <c r="D33" s="133">
        <v>0.004725925912636541</v>
      </c>
      <c r="E33" s="133">
        <v>2.384263785722803</v>
      </c>
      <c r="F33" s="92" t="s">
        <v>1662</v>
      </c>
      <c r="G33" s="92" t="b">
        <v>1</v>
      </c>
      <c r="H33" s="92" t="b">
        <v>0</v>
      </c>
      <c r="I33" s="92" t="b">
        <v>0</v>
      </c>
      <c r="J33" s="92" t="b">
        <v>0</v>
      </c>
      <c r="K33" s="92" t="b">
        <v>0</v>
      </c>
      <c r="L33" s="92" t="b">
        <v>0</v>
      </c>
    </row>
    <row r="34" spans="1:12" ht="15">
      <c r="A34" s="92" t="s">
        <v>1512</v>
      </c>
      <c r="B34" s="92" t="s">
        <v>1513</v>
      </c>
      <c r="C34" s="92">
        <v>4</v>
      </c>
      <c r="D34" s="133">
        <v>0.004725925912636541</v>
      </c>
      <c r="E34" s="133">
        <v>2.384263785722803</v>
      </c>
      <c r="F34" s="92" t="s">
        <v>1662</v>
      </c>
      <c r="G34" s="92" t="b">
        <v>0</v>
      </c>
      <c r="H34" s="92" t="b">
        <v>0</v>
      </c>
      <c r="I34" s="92" t="b">
        <v>0</v>
      </c>
      <c r="J34" s="92" t="b">
        <v>0</v>
      </c>
      <c r="K34" s="92" t="b">
        <v>0</v>
      </c>
      <c r="L34" s="92" t="b">
        <v>0</v>
      </c>
    </row>
    <row r="35" spans="1:12" ht="15">
      <c r="A35" s="92" t="s">
        <v>1183</v>
      </c>
      <c r="B35" s="92" t="s">
        <v>1238</v>
      </c>
      <c r="C35" s="92">
        <v>3</v>
      </c>
      <c r="D35" s="133">
        <v>0.0039062361428025983</v>
      </c>
      <c r="E35" s="133">
        <v>1.302077029535453</v>
      </c>
      <c r="F35" s="92" t="s">
        <v>1662</v>
      </c>
      <c r="G35" s="92" t="b">
        <v>0</v>
      </c>
      <c r="H35" s="92" t="b">
        <v>0</v>
      </c>
      <c r="I35" s="92" t="b">
        <v>0</v>
      </c>
      <c r="J35" s="92" t="b">
        <v>0</v>
      </c>
      <c r="K35" s="92" t="b">
        <v>0</v>
      </c>
      <c r="L35" s="92" t="b">
        <v>0</v>
      </c>
    </row>
    <row r="36" spans="1:12" ht="15">
      <c r="A36" s="92" t="s">
        <v>1238</v>
      </c>
      <c r="B36" s="92" t="s">
        <v>1239</v>
      </c>
      <c r="C36" s="92">
        <v>3</v>
      </c>
      <c r="D36" s="133">
        <v>0.0039062361428025983</v>
      </c>
      <c r="E36" s="133">
        <v>2.2873537727147464</v>
      </c>
      <c r="F36" s="92" t="s">
        <v>1662</v>
      </c>
      <c r="G36" s="92" t="b">
        <v>0</v>
      </c>
      <c r="H36" s="92" t="b">
        <v>0</v>
      </c>
      <c r="I36" s="92" t="b">
        <v>0</v>
      </c>
      <c r="J36" s="92" t="b">
        <v>0</v>
      </c>
      <c r="K36" s="92" t="b">
        <v>0</v>
      </c>
      <c r="L36" s="92" t="b">
        <v>0</v>
      </c>
    </row>
    <row r="37" spans="1:12" ht="15">
      <c r="A37" s="92" t="s">
        <v>1239</v>
      </c>
      <c r="B37" s="92" t="s">
        <v>1240</v>
      </c>
      <c r="C37" s="92">
        <v>3</v>
      </c>
      <c r="D37" s="133">
        <v>0.0039062361428025983</v>
      </c>
      <c r="E37" s="133">
        <v>2.509202522331103</v>
      </c>
      <c r="F37" s="92" t="s">
        <v>1662</v>
      </c>
      <c r="G37" s="92" t="b">
        <v>0</v>
      </c>
      <c r="H37" s="92" t="b">
        <v>0</v>
      </c>
      <c r="I37" s="92" t="b">
        <v>0</v>
      </c>
      <c r="J37" s="92" t="b">
        <v>1</v>
      </c>
      <c r="K37" s="92" t="b">
        <v>0</v>
      </c>
      <c r="L37" s="92" t="b">
        <v>0</v>
      </c>
    </row>
    <row r="38" spans="1:12" ht="15">
      <c r="A38" s="92" t="s">
        <v>1240</v>
      </c>
      <c r="B38" s="92" t="s">
        <v>1241</v>
      </c>
      <c r="C38" s="92">
        <v>3</v>
      </c>
      <c r="D38" s="133">
        <v>0.0039062361428025983</v>
      </c>
      <c r="E38" s="133">
        <v>2.509202522331103</v>
      </c>
      <c r="F38" s="92" t="s">
        <v>1662</v>
      </c>
      <c r="G38" s="92" t="b">
        <v>1</v>
      </c>
      <c r="H38" s="92" t="b">
        <v>0</v>
      </c>
      <c r="I38" s="92" t="b">
        <v>0</v>
      </c>
      <c r="J38" s="92" t="b">
        <v>0</v>
      </c>
      <c r="K38" s="92" t="b">
        <v>0</v>
      </c>
      <c r="L38" s="92" t="b">
        <v>0</v>
      </c>
    </row>
    <row r="39" spans="1:12" ht="15">
      <c r="A39" s="92" t="s">
        <v>1241</v>
      </c>
      <c r="B39" s="92" t="s">
        <v>1242</v>
      </c>
      <c r="C39" s="92">
        <v>3</v>
      </c>
      <c r="D39" s="133">
        <v>0.0039062361428025983</v>
      </c>
      <c r="E39" s="133">
        <v>2.509202522331103</v>
      </c>
      <c r="F39" s="92" t="s">
        <v>1662</v>
      </c>
      <c r="G39" s="92" t="b">
        <v>0</v>
      </c>
      <c r="H39" s="92" t="b">
        <v>0</v>
      </c>
      <c r="I39" s="92" t="b">
        <v>0</v>
      </c>
      <c r="J39" s="92" t="b">
        <v>0</v>
      </c>
      <c r="K39" s="92" t="b">
        <v>0</v>
      </c>
      <c r="L39" s="92" t="b">
        <v>0</v>
      </c>
    </row>
    <row r="40" spans="1:12" ht="15">
      <c r="A40" s="92" t="s">
        <v>1498</v>
      </c>
      <c r="B40" s="92" t="s">
        <v>1514</v>
      </c>
      <c r="C40" s="92">
        <v>3</v>
      </c>
      <c r="D40" s="133">
        <v>0.0039062361428025983</v>
      </c>
      <c r="E40" s="133">
        <v>2.384263785722803</v>
      </c>
      <c r="F40" s="92" t="s">
        <v>1662</v>
      </c>
      <c r="G40" s="92" t="b">
        <v>0</v>
      </c>
      <c r="H40" s="92" t="b">
        <v>0</v>
      </c>
      <c r="I40" s="92" t="b">
        <v>0</v>
      </c>
      <c r="J40" s="92" t="b">
        <v>0</v>
      </c>
      <c r="K40" s="92" t="b">
        <v>0</v>
      </c>
      <c r="L40" s="92" t="b">
        <v>0</v>
      </c>
    </row>
    <row r="41" spans="1:12" ht="15">
      <c r="A41" s="92" t="s">
        <v>1183</v>
      </c>
      <c r="B41" s="92" t="s">
        <v>1489</v>
      </c>
      <c r="C41" s="92">
        <v>3</v>
      </c>
      <c r="D41" s="133">
        <v>0.0039062361428025983</v>
      </c>
      <c r="E41" s="133">
        <v>1.222895783487828</v>
      </c>
      <c r="F41" s="92" t="s">
        <v>1662</v>
      </c>
      <c r="G41" s="92" t="b">
        <v>0</v>
      </c>
      <c r="H41" s="92" t="b">
        <v>0</v>
      </c>
      <c r="I41" s="92" t="b">
        <v>0</v>
      </c>
      <c r="J41" s="92" t="b">
        <v>0</v>
      </c>
      <c r="K41" s="92" t="b">
        <v>0</v>
      </c>
      <c r="L41" s="92" t="b">
        <v>0</v>
      </c>
    </row>
    <row r="42" spans="1:12" ht="15">
      <c r="A42" s="92" t="s">
        <v>1519</v>
      </c>
      <c r="B42" s="92" t="s">
        <v>1520</v>
      </c>
      <c r="C42" s="92">
        <v>3</v>
      </c>
      <c r="D42" s="133">
        <v>0.0039062361428025983</v>
      </c>
      <c r="E42" s="133">
        <v>2.509202522331103</v>
      </c>
      <c r="F42" s="92" t="s">
        <v>1662</v>
      </c>
      <c r="G42" s="92" t="b">
        <v>0</v>
      </c>
      <c r="H42" s="92" t="b">
        <v>0</v>
      </c>
      <c r="I42" s="92" t="b">
        <v>0</v>
      </c>
      <c r="J42" s="92" t="b">
        <v>0</v>
      </c>
      <c r="K42" s="92" t="b">
        <v>0</v>
      </c>
      <c r="L42" s="92" t="b">
        <v>0</v>
      </c>
    </row>
    <row r="43" spans="1:12" ht="15">
      <c r="A43" s="92" t="s">
        <v>1520</v>
      </c>
      <c r="B43" s="92" t="s">
        <v>1521</v>
      </c>
      <c r="C43" s="92">
        <v>3</v>
      </c>
      <c r="D43" s="133">
        <v>0.0039062361428025983</v>
      </c>
      <c r="E43" s="133">
        <v>2.509202522331103</v>
      </c>
      <c r="F43" s="92" t="s">
        <v>1662</v>
      </c>
      <c r="G43" s="92" t="b">
        <v>0</v>
      </c>
      <c r="H43" s="92" t="b">
        <v>0</v>
      </c>
      <c r="I43" s="92" t="b">
        <v>0</v>
      </c>
      <c r="J43" s="92" t="b">
        <v>0</v>
      </c>
      <c r="K43" s="92" t="b">
        <v>0</v>
      </c>
      <c r="L43" s="92" t="b">
        <v>0</v>
      </c>
    </row>
    <row r="44" spans="1:12" ht="15">
      <c r="A44" s="92" t="s">
        <v>1525</v>
      </c>
      <c r="B44" s="92" t="s">
        <v>1149</v>
      </c>
      <c r="C44" s="92">
        <v>3</v>
      </c>
      <c r="D44" s="133">
        <v>0.0039062361428025983</v>
      </c>
      <c r="E44" s="133">
        <v>2.2081725266671217</v>
      </c>
      <c r="F44" s="92" t="s">
        <v>1662</v>
      </c>
      <c r="G44" s="92" t="b">
        <v>0</v>
      </c>
      <c r="H44" s="92" t="b">
        <v>0</v>
      </c>
      <c r="I44" s="92" t="b">
        <v>0</v>
      </c>
      <c r="J44" s="92" t="b">
        <v>0</v>
      </c>
      <c r="K44" s="92" t="b">
        <v>0</v>
      </c>
      <c r="L44" s="92" t="b">
        <v>0</v>
      </c>
    </row>
    <row r="45" spans="1:12" ht="15">
      <c r="A45" s="92" t="s">
        <v>1183</v>
      </c>
      <c r="B45" s="92" t="s">
        <v>1487</v>
      </c>
      <c r="C45" s="92">
        <v>3</v>
      </c>
      <c r="D45" s="133">
        <v>0.0039062361428025983</v>
      </c>
      <c r="E45" s="133">
        <v>1.155948993857215</v>
      </c>
      <c r="F45" s="92" t="s">
        <v>1662</v>
      </c>
      <c r="G45" s="92" t="b">
        <v>0</v>
      </c>
      <c r="H45" s="92" t="b">
        <v>0</v>
      </c>
      <c r="I45" s="92" t="b">
        <v>0</v>
      </c>
      <c r="J45" s="92" t="b">
        <v>0</v>
      </c>
      <c r="K45" s="92" t="b">
        <v>0</v>
      </c>
      <c r="L45" s="92" t="b">
        <v>0</v>
      </c>
    </row>
    <row r="46" spans="1:12" ht="15">
      <c r="A46" s="92" t="s">
        <v>1211</v>
      </c>
      <c r="B46" s="92" t="s">
        <v>1180</v>
      </c>
      <c r="C46" s="92">
        <v>3</v>
      </c>
      <c r="D46" s="133">
        <v>0.0039062361428025983</v>
      </c>
      <c r="E46" s="133">
        <v>1.37353992033103</v>
      </c>
      <c r="F46" s="92" t="s">
        <v>1662</v>
      </c>
      <c r="G46" s="92" t="b">
        <v>0</v>
      </c>
      <c r="H46" s="92" t="b">
        <v>0</v>
      </c>
      <c r="I46" s="92" t="b">
        <v>0</v>
      </c>
      <c r="J46" s="92" t="b">
        <v>0</v>
      </c>
      <c r="K46" s="92" t="b">
        <v>0</v>
      </c>
      <c r="L46" s="92" t="b">
        <v>0</v>
      </c>
    </row>
    <row r="47" spans="1:12" ht="15">
      <c r="A47" s="92" t="s">
        <v>1182</v>
      </c>
      <c r="B47" s="92" t="s">
        <v>1212</v>
      </c>
      <c r="C47" s="92">
        <v>3</v>
      </c>
      <c r="D47" s="133">
        <v>0.0039062361428025983</v>
      </c>
      <c r="E47" s="133">
        <v>1.4181220529837704</v>
      </c>
      <c r="F47" s="92" t="s">
        <v>1662</v>
      </c>
      <c r="G47" s="92" t="b">
        <v>0</v>
      </c>
      <c r="H47" s="92" t="b">
        <v>0</v>
      </c>
      <c r="I47" s="92" t="b">
        <v>0</v>
      </c>
      <c r="J47" s="92" t="b">
        <v>0</v>
      </c>
      <c r="K47" s="92" t="b">
        <v>0</v>
      </c>
      <c r="L47" s="92" t="b">
        <v>0</v>
      </c>
    </row>
    <row r="48" spans="1:12" ht="15">
      <c r="A48" s="92" t="s">
        <v>1212</v>
      </c>
      <c r="B48" s="92" t="s">
        <v>1213</v>
      </c>
      <c r="C48" s="92">
        <v>3</v>
      </c>
      <c r="D48" s="133">
        <v>0.0039062361428025983</v>
      </c>
      <c r="E48" s="133">
        <v>2.384263785722803</v>
      </c>
      <c r="F48" s="92" t="s">
        <v>1662</v>
      </c>
      <c r="G48" s="92" t="b">
        <v>0</v>
      </c>
      <c r="H48" s="92" t="b">
        <v>0</v>
      </c>
      <c r="I48" s="92" t="b">
        <v>0</v>
      </c>
      <c r="J48" s="92" t="b">
        <v>1</v>
      </c>
      <c r="K48" s="92" t="b">
        <v>0</v>
      </c>
      <c r="L48" s="92" t="b">
        <v>0</v>
      </c>
    </row>
    <row r="49" spans="1:12" ht="15">
      <c r="A49" s="92" t="s">
        <v>1213</v>
      </c>
      <c r="B49" s="92" t="s">
        <v>1214</v>
      </c>
      <c r="C49" s="92">
        <v>3</v>
      </c>
      <c r="D49" s="133">
        <v>0.0039062361428025983</v>
      </c>
      <c r="E49" s="133">
        <v>2.2873537727147464</v>
      </c>
      <c r="F49" s="92" t="s">
        <v>1662</v>
      </c>
      <c r="G49" s="92" t="b">
        <v>1</v>
      </c>
      <c r="H49" s="92" t="b">
        <v>0</v>
      </c>
      <c r="I49" s="92" t="b">
        <v>0</v>
      </c>
      <c r="J49" s="92" t="b">
        <v>0</v>
      </c>
      <c r="K49" s="92" t="b">
        <v>0</v>
      </c>
      <c r="L49" s="92" t="b">
        <v>0</v>
      </c>
    </row>
    <row r="50" spans="1:12" ht="15">
      <c r="A50" s="92" t="s">
        <v>1214</v>
      </c>
      <c r="B50" s="92" t="s">
        <v>1215</v>
      </c>
      <c r="C50" s="92">
        <v>3</v>
      </c>
      <c r="D50" s="133">
        <v>0.0039062361428025983</v>
      </c>
      <c r="E50" s="133">
        <v>2.509202522331103</v>
      </c>
      <c r="F50" s="92" t="s">
        <v>1662</v>
      </c>
      <c r="G50" s="92" t="b">
        <v>0</v>
      </c>
      <c r="H50" s="92" t="b">
        <v>0</v>
      </c>
      <c r="I50" s="92" t="b">
        <v>0</v>
      </c>
      <c r="J50" s="92" t="b">
        <v>0</v>
      </c>
      <c r="K50" s="92" t="b">
        <v>0</v>
      </c>
      <c r="L50" s="92" t="b">
        <v>0</v>
      </c>
    </row>
    <row r="51" spans="1:12" ht="15">
      <c r="A51" s="92" t="s">
        <v>1215</v>
      </c>
      <c r="B51" s="92" t="s">
        <v>1216</v>
      </c>
      <c r="C51" s="92">
        <v>3</v>
      </c>
      <c r="D51" s="133">
        <v>0.0039062361428025983</v>
      </c>
      <c r="E51" s="133">
        <v>2.509202522331103</v>
      </c>
      <c r="F51" s="92" t="s">
        <v>1662</v>
      </c>
      <c r="G51" s="92" t="b">
        <v>0</v>
      </c>
      <c r="H51" s="92" t="b">
        <v>0</v>
      </c>
      <c r="I51" s="92" t="b">
        <v>0</v>
      </c>
      <c r="J51" s="92" t="b">
        <v>0</v>
      </c>
      <c r="K51" s="92" t="b">
        <v>0</v>
      </c>
      <c r="L51" s="92" t="b">
        <v>0</v>
      </c>
    </row>
    <row r="52" spans="1:12" ht="15">
      <c r="A52" s="92" t="s">
        <v>1216</v>
      </c>
      <c r="B52" s="92" t="s">
        <v>1217</v>
      </c>
      <c r="C52" s="92">
        <v>3</v>
      </c>
      <c r="D52" s="133">
        <v>0.0039062361428025983</v>
      </c>
      <c r="E52" s="133">
        <v>2.509202522331103</v>
      </c>
      <c r="F52" s="92" t="s">
        <v>1662</v>
      </c>
      <c r="G52" s="92" t="b">
        <v>0</v>
      </c>
      <c r="H52" s="92" t="b">
        <v>0</v>
      </c>
      <c r="I52" s="92" t="b">
        <v>0</v>
      </c>
      <c r="J52" s="92" t="b">
        <v>0</v>
      </c>
      <c r="K52" s="92" t="b">
        <v>0</v>
      </c>
      <c r="L52" s="92" t="b">
        <v>0</v>
      </c>
    </row>
    <row r="53" spans="1:12" ht="15">
      <c r="A53" s="92" t="s">
        <v>1217</v>
      </c>
      <c r="B53" s="92" t="s">
        <v>1527</v>
      </c>
      <c r="C53" s="92">
        <v>3</v>
      </c>
      <c r="D53" s="133">
        <v>0.0039062361428025983</v>
      </c>
      <c r="E53" s="133">
        <v>2.509202522331103</v>
      </c>
      <c r="F53" s="92" t="s">
        <v>1662</v>
      </c>
      <c r="G53" s="92" t="b">
        <v>0</v>
      </c>
      <c r="H53" s="92" t="b">
        <v>0</v>
      </c>
      <c r="I53" s="92" t="b">
        <v>0</v>
      </c>
      <c r="J53" s="92" t="b">
        <v>0</v>
      </c>
      <c r="K53" s="92" t="b">
        <v>0</v>
      </c>
      <c r="L53" s="92" t="b">
        <v>0</v>
      </c>
    </row>
    <row r="54" spans="1:12" ht="15">
      <c r="A54" s="92" t="s">
        <v>1219</v>
      </c>
      <c r="B54" s="92" t="s">
        <v>1220</v>
      </c>
      <c r="C54" s="92">
        <v>3</v>
      </c>
      <c r="D54" s="133">
        <v>0.0039062361428025983</v>
      </c>
      <c r="E54" s="133">
        <v>2.509202522331103</v>
      </c>
      <c r="F54" s="92" t="s">
        <v>1662</v>
      </c>
      <c r="G54" s="92" t="b">
        <v>0</v>
      </c>
      <c r="H54" s="92" t="b">
        <v>0</v>
      </c>
      <c r="I54" s="92" t="b">
        <v>0</v>
      </c>
      <c r="J54" s="92" t="b">
        <v>0</v>
      </c>
      <c r="K54" s="92" t="b">
        <v>0</v>
      </c>
      <c r="L54" s="92" t="b">
        <v>0</v>
      </c>
    </row>
    <row r="55" spans="1:12" ht="15">
      <c r="A55" s="92" t="s">
        <v>1220</v>
      </c>
      <c r="B55" s="92" t="s">
        <v>1221</v>
      </c>
      <c r="C55" s="92">
        <v>3</v>
      </c>
      <c r="D55" s="133">
        <v>0.0039062361428025983</v>
      </c>
      <c r="E55" s="133">
        <v>2.384263785722803</v>
      </c>
      <c r="F55" s="92" t="s">
        <v>1662</v>
      </c>
      <c r="G55" s="92" t="b">
        <v>0</v>
      </c>
      <c r="H55" s="92" t="b">
        <v>0</v>
      </c>
      <c r="I55" s="92" t="b">
        <v>0</v>
      </c>
      <c r="J55" s="92" t="b">
        <v>0</v>
      </c>
      <c r="K55" s="92" t="b">
        <v>0</v>
      </c>
      <c r="L55" s="92" t="b">
        <v>0</v>
      </c>
    </row>
    <row r="56" spans="1:12" ht="15">
      <c r="A56" s="92" t="s">
        <v>1221</v>
      </c>
      <c r="B56" s="92" t="s">
        <v>1222</v>
      </c>
      <c r="C56" s="92">
        <v>3</v>
      </c>
      <c r="D56" s="133">
        <v>0.0039062361428025983</v>
      </c>
      <c r="E56" s="133">
        <v>2.384263785722803</v>
      </c>
      <c r="F56" s="92" t="s">
        <v>1662</v>
      </c>
      <c r="G56" s="92" t="b">
        <v>0</v>
      </c>
      <c r="H56" s="92" t="b">
        <v>0</v>
      </c>
      <c r="I56" s="92" t="b">
        <v>0</v>
      </c>
      <c r="J56" s="92" t="b">
        <v>0</v>
      </c>
      <c r="K56" s="92" t="b">
        <v>0</v>
      </c>
      <c r="L56" s="92" t="b">
        <v>0</v>
      </c>
    </row>
    <row r="57" spans="1:12" ht="15">
      <c r="A57" s="92" t="s">
        <v>1222</v>
      </c>
      <c r="B57" s="92" t="s">
        <v>1223</v>
      </c>
      <c r="C57" s="92">
        <v>3</v>
      </c>
      <c r="D57" s="133">
        <v>0.0039062361428025983</v>
      </c>
      <c r="E57" s="133">
        <v>2.509202522331103</v>
      </c>
      <c r="F57" s="92" t="s">
        <v>1662</v>
      </c>
      <c r="G57" s="92" t="b">
        <v>0</v>
      </c>
      <c r="H57" s="92" t="b">
        <v>0</v>
      </c>
      <c r="I57" s="92" t="b">
        <v>0</v>
      </c>
      <c r="J57" s="92" t="b">
        <v>0</v>
      </c>
      <c r="K57" s="92" t="b">
        <v>0</v>
      </c>
      <c r="L57" s="92" t="b">
        <v>0</v>
      </c>
    </row>
    <row r="58" spans="1:12" ht="15">
      <c r="A58" s="92" t="s">
        <v>1223</v>
      </c>
      <c r="B58" s="92" t="s">
        <v>1180</v>
      </c>
      <c r="C58" s="92">
        <v>3</v>
      </c>
      <c r="D58" s="133">
        <v>0.0039062361428025983</v>
      </c>
      <c r="E58" s="133">
        <v>1.37353992033103</v>
      </c>
      <c r="F58" s="92" t="s">
        <v>1662</v>
      </c>
      <c r="G58" s="92" t="b">
        <v>0</v>
      </c>
      <c r="H58" s="92" t="b">
        <v>0</v>
      </c>
      <c r="I58" s="92" t="b">
        <v>0</v>
      </c>
      <c r="J58" s="92" t="b">
        <v>0</v>
      </c>
      <c r="K58" s="92" t="b">
        <v>0</v>
      </c>
      <c r="L58" s="92" t="b">
        <v>0</v>
      </c>
    </row>
    <row r="59" spans="1:12" ht="15">
      <c r="A59" s="92" t="s">
        <v>1224</v>
      </c>
      <c r="B59" s="92" t="s">
        <v>1225</v>
      </c>
      <c r="C59" s="92">
        <v>3</v>
      </c>
      <c r="D59" s="133">
        <v>0.0039062361428025983</v>
      </c>
      <c r="E59" s="133">
        <v>2.384263785722803</v>
      </c>
      <c r="F59" s="92" t="s">
        <v>1662</v>
      </c>
      <c r="G59" s="92" t="b">
        <v>0</v>
      </c>
      <c r="H59" s="92" t="b">
        <v>0</v>
      </c>
      <c r="I59" s="92" t="b">
        <v>0</v>
      </c>
      <c r="J59" s="92" t="b">
        <v>0</v>
      </c>
      <c r="K59" s="92" t="b">
        <v>0</v>
      </c>
      <c r="L59" s="92" t="b">
        <v>0</v>
      </c>
    </row>
    <row r="60" spans="1:12" ht="15">
      <c r="A60" s="92" t="s">
        <v>1225</v>
      </c>
      <c r="B60" s="92" t="s">
        <v>1528</v>
      </c>
      <c r="C60" s="92">
        <v>3</v>
      </c>
      <c r="D60" s="133">
        <v>0.0039062361428025983</v>
      </c>
      <c r="E60" s="133">
        <v>2.509202522331103</v>
      </c>
      <c r="F60" s="92" t="s">
        <v>1662</v>
      </c>
      <c r="G60" s="92" t="b">
        <v>0</v>
      </c>
      <c r="H60" s="92" t="b">
        <v>0</v>
      </c>
      <c r="I60" s="92" t="b">
        <v>0</v>
      </c>
      <c r="J60" s="92" t="b">
        <v>0</v>
      </c>
      <c r="K60" s="92" t="b">
        <v>0</v>
      </c>
      <c r="L60" s="92" t="b">
        <v>0</v>
      </c>
    </row>
    <row r="61" spans="1:12" ht="15">
      <c r="A61" s="92" t="s">
        <v>1528</v>
      </c>
      <c r="B61" s="92" t="s">
        <v>1529</v>
      </c>
      <c r="C61" s="92">
        <v>3</v>
      </c>
      <c r="D61" s="133">
        <v>0.0039062361428025983</v>
      </c>
      <c r="E61" s="133">
        <v>2.509202522331103</v>
      </c>
      <c r="F61" s="92" t="s">
        <v>1662</v>
      </c>
      <c r="G61" s="92" t="b">
        <v>0</v>
      </c>
      <c r="H61" s="92" t="b">
        <v>0</v>
      </c>
      <c r="I61" s="92" t="b">
        <v>0</v>
      </c>
      <c r="J61" s="92" t="b">
        <v>0</v>
      </c>
      <c r="K61" s="92" t="b">
        <v>0</v>
      </c>
      <c r="L61" s="92" t="b">
        <v>0</v>
      </c>
    </row>
    <row r="62" spans="1:12" ht="15">
      <c r="A62" s="92" t="s">
        <v>1529</v>
      </c>
      <c r="B62" s="92" t="s">
        <v>1530</v>
      </c>
      <c r="C62" s="92">
        <v>3</v>
      </c>
      <c r="D62" s="133">
        <v>0.0039062361428025983</v>
      </c>
      <c r="E62" s="133">
        <v>2.509202522331103</v>
      </c>
      <c r="F62" s="92" t="s">
        <v>1662</v>
      </c>
      <c r="G62" s="92" t="b">
        <v>0</v>
      </c>
      <c r="H62" s="92" t="b">
        <v>0</v>
      </c>
      <c r="I62" s="92" t="b">
        <v>0</v>
      </c>
      <c r="J62" s="92" t="b">
        <v>0</v>
      </c>
      <c r="K62" s="92" t="b">
        <v>0</v>
      </c>
      <c r="L62" s="92" t="b">
        <v>0</v>
      </c>
    </row>
    <row r="63" spans="1:12" ht="15">
      <c r="A63" s="92" t="s">
        <v>1530</v>
      </c>
      <c r="B63" s="92" t="s">
        <v>1531</v>
      </c>
      <c r="C63" s="92">
        <v>3</v>
      </c>
      <c r="D63" s="133">
        <v>0.0039062361428025983</v>
      </c>
      <c r="E63" s="133">
        <v>2.509202522331103</v>
      </c>
      <c r="F63" s="92" t="s">
        <v>1662</v>
      </c>
      <c r="G63" s="92" t="b">
        <v>0</v>
      </c>
      <c r="H63" s="92" t="b">
        <v>0</v>
      </c>
      <c r="I63" s="92" t="b">
        <v>0</v>
      </c>
      <c r="J63" s="92" t="b">
        <v>0</v>
      </c>
      <c r="K63" s="92" t="b">
        <v>0</v>
      </c>
      <c r="L63" s="92" t="b">
        <v>0</v>
      </c>
    </row>
    <row r="64" spans="1:12" ht="15">
      <c r="A64" s="92" t="s">
        <v>1202</v>
      </c>
      <c r="B64" s="92" t="s">
        <v>1203</v>
      </c>
      <c r="C64" s="92">
        <v>3</v>
      </c>
      <c r="D64" s="133">
        <v>0.0039062361428025983</v>
      </c>
      <c r="E64" s="133">
        <v>2.509202522331103</v>
      </c>
      <c r="F64" s="92" t="s">
        <v>1662</v>
      </c>
      <c r="G64" s="92" t="b">
        <v>0</v>
      </c>
      <c r="H64" s="92" t="b">
        <v>0</v>
      </c>
      <c r="I64" s="92" t="b">
        <v>0</v>
      </c>
      <c r="J64" s="92" t="b">
        <v>0</v>
      </c>
      <c r="K64" s="92" t="b">
        <v>0</v>
      </c>
      <c r="L64" s="92" t="b">
        <v>0</v>
      </c>
    </row>
    <row r="65" spans="1:12" ht="15">
      <c r="A65" s="92" t="s">
        <v>1203</v>
      </c>
      <c r="B65" s="92" t="s">
        <v>223</v>
      </c>
      <c r="C65" s="92">
        <v>3</v>
      </c>
      <c r="D65" s="133">
        <v>0.0039062361428025983</v>
      </c>
      <c r="E65" s="133">
        <v>2.509202522331103</v>
      </c>
      <c r="F65" s="92" t="s">
        <v>1662</v>
      </c>
      <c r="G65" s="92" t="b">
        <v>0</v>
      </c>
      <c r="H65" s="92" t="b">
        <v>0</v>
      </c>
      <c r="I65" s="92" t="b">
        <v>0</v>
      </c>
      <c r="J65" s="92" t="b">
        <v>0</v>
      </c>
      <c r="K65" s="92" t="b">
        <v>0</v>
      </c>
      <c r="L65" s="92" t="b">
        <v>0</v>
      </c>
    </row>
    <row r="66" spans="1:12" ht="15">
      <c r="A66" s="92" t="s">
        <v>223</v>
      </c>
      <c r="B66" s="92" t="s">
        <v>1204</v>
      </c>
      <c r="C66" s="92">
        <v>3</v>
      </c>
      <c r="D66" s="133">
        <v>0.0039062361428025983</v>
      </c>
      <c r="E66" s="133">
        <v>2.2873537727147464</v>
      </c>
      <c r="F66" s="92" t="s">
        <v>1662</v>
      </c>
      <c r="G66" s="92" t="b">
        <v>0</v>
      </c>
      <c r="H66" s="92" t="b">
        <v>0</v>
      </c>
      <c r="I66" s="92" t="b">
        <v>0</v>
      </c>
      <c r="J66" s="92" t="b">
        <v>0</v>
      </c>
      <c r="K66" s="92" t="b">
        <v>0</v>
      </c>
      <c r="L66" s="92" t="b">
        <v>0</v>
      </c>
    </row>
    <row r="67" spans="1:12" ht="15">
      <c r="A67" s="92" t="s">
        <v>1204</v>
      </c>
      <c r="B67" s="92" t="s">
        <v>1205</v>
      </c>
      <c r="C67" s="92">
        <v>3</v>
      </c>
      <c r="D67" s="133">
        <v>0.0039062361428025983</v>
      </c>
      <c r="E67" s="133">
        <v>2.509202522331103</v>
      </c>
      <c r="F67" s="92" t="s">
        <v>1662</v>
      </c>
      <c r="G67" s="92" t="b">
        <v>0</v>
      </c>
      <c r="H67" s="92" t="b">
        <v>0</v>
      </c>
      <c r="I67" s="92" t="b">
        <v>0</v>
      </c>
      <c r="J67" s="92" t="b">
        <v>0</v>
      </c>
      <c r="K67" s="92" t="b">
        <v>0</v>
      </c>
      <c r="L67" s="92" t="b">
        <v>0</v>
      </c>
    </row>
    <row r="68" spans="1:12" ht="15">
      <c r="A68" s="92" t="s">
        <v>1205</v>
      </c>
      <c r="B68" s="92" t="s">
        <v>1206</v>
      </c>
      <c r="C68" s="92">
        <v>3</v>
      </c>
      <c r="D68" s="133">
        <v>0.0039062361428025983</v>
      </c>
      <c r="E68" s="133">
        <v>2.509202522331103</v>
      </c>
      <c r="F68" s="92" t="s">
        <v>1662</v>
      </c>
      <c r="G68" s="92" t="b">
        <v>0</v>
      </c>
      <c r="H68" s="92" t="b">
        <v>0</v>
      </c>
      <c r="I68" s="92" t="b">
        <v>0</v>
      </c>
      <c r="J68" s="92" t="b">
        <v>0</v>
      </c>
      <c r="K68" s="92" t="b">
        <v>0</v>
      </c>
      <c r="L68" s="92" t="b">
        <v>0</v>
      </c>
    </row>
    <row r="69" spans="1:12" ht="15">
      <c r="A69" s="92" t="s">
        <v>1206</v>
      </c>
      <c r="B69" s="92" t="s">
        <v>1207</v>
      </c>
      <c r="C69" s="92">
        <v>3</v>
      </c>
      <c r="D69" s="133">
        <v>0.0039062361428025983</v>
      </c>
      <c r="E69" s="133">
        <v>2.2873537727147464</v>
      </c>
      <c r="F69" s="92" t="s">
        <v>1662</v>
      </c>
      <c r="G69" s="92" t="b">
        <v>0</v>
      </c>
      <c r="H69" s="92" t="b">
        <v>0</v>
      </c>
      <c r="I69" s="92" t="b">
        <v>0</v>
      </c>
      <c r="J69" s="92" t="b">
        <v>0</v>
      </c>
      <c r="K69" s="92" t="b">
        <v>0</v>
      </c>
      <c r="L69" s="92" t="b">
        <v>0</v>
      </c>
    </row>
    <row r="70" spans="1:12" ht="15">
      <c r="A70" s="92" t="s">
        <v>1207</v>
      </c>
      <c r="B70" s="92" t="s">
        <v>1208</v>
      </c>
      <c r="C70" s="92">
        <v>3</v>
      </c>
      <c r="D70" s="133">
        <v>0.0039062361428025983</v>
      </c>
      <c r="E70" s="133">
        <v>2.2873537727147464</v>
      </c>
      <c r="F70" s="92" t="s">
        <v>1662</v>
      </c>
      <c r="G70" s="92" t="b">
        <v>0</v>
      </c>
      <c r="H70" s="92" t="b">
        <v>0</v>
      </c>
      <c r="I70" s="92" t="b">
        <v>0</v>
      </c>
      <c r="J70" s="92" t="b">
        <v>0</v>
      </c>
      <c r="K70" s="92" t="b">
        <v>0</v>
      </c>
      <c r="L70" s="92" t="b">
        <v>0</v>
      </c>
    </row>
    <row r="71" spans="1:12" ht="15">
      <c r="A71" s="92" t="s">
        <v>1208</v>
      </c>
      <c r="B71" s="92" t="s">
        <v>259</v>
      </c>
      <c r="C71" s="92">
        <v>3</v>
      </c>
      <c r="D71" s="133">
        <v>0.0039062361428025983</v>
      </c>
      <c r="E71" s="133">
        <v>2.509202522331103</v>
      </c>
      <c r="F71" s="92" t="s">
        <v>1662</v>
      </c>
      <c r="G71" s="92" t="b">
        <v>0</v>
      </c>
      <c r="H71" s="92" t="b">
        <v>0</v>
      </c>
      <c r="I71" s="92" t="b">
        <v>0</v>
      </c>
      <c r="J71" s="92" t="b">
        <v>0</v>
      </c>
      <c r="K71" s="92" t="b">
        <v>0</v>
      </c>
      <c r="L71" s="92" t="b">
        <v>0</v>
      </c>
    </row>
    <row r="72" spans="1:12" ht="15">
      <c r="A72" s="92" t="s">
        <v>259</v>
      </c>
      <c r="B72" s="92" t="s">
        <v>1180</v>
      </c>
      <c r="C72" s="92">
        <v>3</v>
      </c>
      <c r="D72" s="133">
        <v>0.0039062361428025983</v>
      </c>
      <c r="E72" s="133">
        <v>1.37353992033103</v>
      </c>
      <c r="F72" s="92" t="s">
        <v>1662</v>
      </c>
      <c r="G72" s="92" t="b">
        <v>0</v>
      </c>
      <c r="H72" s="92" t="b">
        <v>0</v>
      </c>
      <c r="I72" s="92" t="b">
        <v>0</v>
      </c>
      <c r="J72" s="92" t="b">
        <v>0</v>
      </c>
      <c r="K72" s="92" t="b">
        <v>0</v>
      </c>
      <c r="L72" s="92" t="b">
        <v>0</v>
      </c>
    </row>
    <row r="73" spans="1:12" ht="15">
      <c r="A73" s="92" t="s">
        <v>218</v>
      </c>
      <c r="B73" s="92" t="s">
        <v>1227</v>
      </c>
      <c r="C73" s="92">
        <v>3</v>
      </c>
      <c r="D73" s="133">
        <v>0.0039062361428025983</v>
      </c>
      <c r="E73" s="133">
        <v>2.2873537727147464</v>
      </c>
      <c r="F73" s="92" t="s">
        <v>1662</v>
      </c>
      <c r="G73" s="92" t="b">
        <v>0</v>
      </c>
      <c r="H73" s="92" t="b">
        <v>0</v>
      </c>
      <c r="I73" s="92" t="b">
        <v>0</v>
      </c>
      <c r="J73" s="92" t="b">
        <v>0</v>
      </c>
      <c r="K73" s="92" t="b">
        <v>0</v>
      </c>
      <c r="L73" s="92" t="b">
        <v>0</v>
      </c>
    </row>
    <row r="74" spans="1:12" ht="15">
      <c r="A74" s="92" t="s">
        <v>1513</v>
      </c>
      <c r="B74" s="92" t="s">
        <v>1532</v>
      </c>
      <c r="C74" s="92">
        <v>3</v>
      </c>
      <c r="D74" s="133">
        <v>0.0039062361428025983</v>
      </c>
      <c r="E74" s="133">
        <v>2.384263785722803</v>
      </c>
      <c r="F74" s="92" t="s">
        <v>1662</v>
      </c>
      <c r="G74" s="92" t="b">
        <v>0</v>
      </c>
      <c r="H74" s="92" t="b">
        <v>0</v>
      </c>
      <c r="I74" s="92" t="b">
        <v>0</v>
      </c>
      <c r="J74" s="92" t="b">
        <v>0</v>
      </c>
      <c r="K74" s="92" t="b">
        <v>0</v>
      </c>
      <c r="L74" s="92" t="b">
        <v>0</v>
      </c>
    </row>
    <row r="75" spans="1:12" ht="15">
      <c r="A75" s="92" t="s">
        <v>1532</v>
      </c>
      <c r="B75" s="92" t="s">
        <v>1533</v>
      </c>
      <c r="C75" s="92">
        <v>3</v>
      </c>
      <c r="D75" s="133">
        <v>0.0039062361428025983</v>
      </c>
      <c r="E75" s="133">
        <v>2.509202522331103</v>
      </c>
      <c r="F75" s="92" t="s">
        <v>1662</v>
      </c>
      <c r="G75" s="92" t="b">
        <v>0</v>
      </c>
      <c r="H75" s="92" t="b">
        <v>0</v>
      </c>
      <c r="I75" s="92" t="b">
        <v>0</v>
      </c>
      <c r="J75" s="92" t="b">
        <v>0</v>
      </c>
      <c r="K75" s="92" t="b">
        <v>0</v>
      </c>
      <c r="L75" s="92" t="b">
        <v>0</v>
      </c>
    </row>
    <row r="76" spans="1:12" ht="15">
      <c r="A76" s="92" t="s">
        <v>1488</v>
      </c>
      <c r="B76" s="92" t="s">
        <v>1497</v>
      </c>
      <c r="C76" s="92">
        <v>2</v>
      </c>
      <c r="D76" s="133">
        <v>0.002944101944086574</v>
      </c>
      <c r="E76" s="133">
        <v>2.0320812676114404</v>
      </c>
      <c r="F76" s="92" t="s">
        <v>1662</v>
      </c>
      <c r="G76" s="92" t="b">
        <v>0</v>
      </c>
      <c r="H76" s="92" t="b">
        <v>0</v>
      </c>
      <c r="I76" s="92" t="b">
        <v>0</v>
      </c>
      <c r="J76" s="92" t="b">
        <v>0</v>
      </c>
      <c r="K76" s="92" t="b">
        <v>0</v>
      </c>
      <c r="L76" s="92" t="b">
        <v>0</v>
      </c>
    </row>
    <row r="77" spans="1:12" ht="15">
      <c r="A77" s="92" t="s">
        <v>1497</v>
      </c>
      <c r="B77" s="92" t="s">
        <v>1534</v>
      </c>
      <c r="C77" s="92">
        <v>2</v>
      </c>
      <c r="D77" s="133">
        <v>0.002944101944086574</v>
      </c>
      <c r="E77" s="133">
        <v>2.384263785722803</v>
      </c>
      <c r="F77" s="92" t="s">
        <v>1662</v>
      </c>
      <c r="G77" s="92" t="b">
        <v>0</v>
      </c>
      <c r="H77" s="92" t="b">
        <v>0</v>
      </c>
      <c r="I77" s="92" t="b">
        <v>0</v>
      </c>
      <c r="J77" s="92" t="b">
        <v>0</v>
      </c>
      <c r="K77" s="92" t="b">
        <v>0</v>
      </c>
      <c r="L77" s="92" t="b">
        <v>0</v>
      </c>
    </row>
    <row r="78" spans="1:12" ht="15">
      <c r="A78" s="92" t="s">
        <v>1534</v>
      </c>
      <c r="B78" s="92" t="s">
        <v>1535</v>
      </c>
      <c r="C78" s="92">
        <v>2</v>
      </c>
      <c r="D78" s="133">
        <v>0.002944101944086574</v>
      </c>
      <c r="E78" s="133">
        <v>2.6852937813867843</v>
      </c>
      <c r="F78" s="92" t="s">
        <v>1662</v>
      </c>
      <c r="G78" s="92" t="b">
        <v>0</v>
      </c>
      <c r="H78" s="92" t="b">
        <v>0</v>
      </c>
      <c r="I78" s="92" t="b">
        <v>0</v>
      </c>
      <c r="J78" s="92" t="b">
        <v>0</v>
      </c>
      <c r="K78" s="92" t="b">
        <v>0</v>
      </c>
      <c r="L78" s="92" t="b">
        <v>0</v>
      </c>
    </row>
    <row r="79" spans="1:12" ht="15">
      <c r="A79" s="92" t="s">
        <v>1535</v>
      </c>
      <c r="B79" s="92" t="s">
        <v>1536</v>
      </c>
      <c r="C79" s="92">
        <v>2</v>
      </c>
      <c r="D79" s="133">
        <v>0.002944101944086574</v>
      </c>
      <c r="E79" s="133">
        <v>2.6852937813867843</v>
      </c>
      <c r="F79" s="92" t="s">
        <v>1662</v>
      </c>
      <c r="G79" s="92" t="b">
        <v>0</v>
      </c>
      <c r="H79" s="92" t="b">
        <v>0</v>
      </c>
      <c r="I79" s="92" t="b">
        <v>0</v>
      </c>
      <c r="J79" s="92" t="b">
        <v>0</v>
      </c>
      <c r="K79" s="92" t="b">
        <v>0</v>
      </c>
      <c r="L79" s="92" t="b">
        <v>0</v>
      </c>
    </row>
    <row r="80" spans="1:12" ht="15">
      <c r="A80" s="92" t="s">
        <v>1536</v>
      </c>
      <c r="B80" s="92" t="s">
        <v>1537</v>
      </c>
      <c r="C80" s="92">
        <v>2</v>
      </c>
      <c r="D80" s="133">
        <v>0.002944101944086574</v>
      </c>
      <c r="E80" s="133">
        <v>2.6852937813867843</v>
      </c>
      <c r="F80" s="92" t="s">
        <v>1662</v>
      </c>
      <c r="G80" s="92" t="b">
        <v>0</v>
      </c>
      <c r="H80" s="92" t="b">
        <v>0</v>
      </c>
      <c r="I80" s="92" t="b">
        <v>0</v>
      </c>
      <c r="J80" s="92" t="b">
        <v>0</v>
      </c>
      <c r="K80" s="92" t="b">
        <v>0</v>
      </c>
      <c r="L80" s="92" t="b">
        <v>0</v>
      </c>
    </row>
    <row r="81" spans="1:12" ht="15">
      <c r="A81" s="92" t="s">
        <v>1537</v>
      </c>
      <c r="B81" s="92" t="s">
        <v>1538</v>
      </c>
      <c r="C81" s="92">
        <v>2</v>
      </c>
      <c r="D81" s="133">
        <v>0.002944101944086574</v>
      </c>
      <c r="E81" s="133">
        <v>2.6852937813867843</v>
      </c>
      <c r="F81" s="92" t="s">
        <v>1662</v>
      </c>
      <c r="G81" s="92" t="b">
        <v>0</v>
      </c>
      <c r="H81" s="92" t="b">
        <v>0</v>
      </c>
      <c r="I81" s="92" t="b">
        <v>0</v>
      </c>
      <c r="J81" s="92" t="b">
        <v>0</v>
      </c>
      <c r="K81" s="92" t="b">
        <v>0</v>
      </c>
      <c r="L81" s="92" t="b">
        <v>0</v>
      </c>
    </row>
    <row r="82" spans="1:12" ht="15">
      <c r="A82" s="92" t="s">
        <v>1538</v>
      </c>
      <c r="B82" s="92" t="s">
        <v>1207</v>
      </c>
      <c r="C82" s="92">
        <v>2</v>
      </c>
      <c r="D82" s="133">
        <v>0.002944101944086574</v>
      </c>
      <c r="E82" s="133">
        <v>2.2873537727147464</v>
      </c>
      <c r="F82" s="92" t="s">
        <v>1662</v>
      </c>
      <c r="G82" s="92" t="b">
        <v>0</v>
      </c>
      <c r="H82" s="92" t="b">
        <v>0</v>
      </c>
      <c r="I82" s="92" t="b">
        <v>0</v>
      </c>
      <c r="J82" s="92" t="b">
        <v>0</v>
      </c>
      <c r="K82" s="92" t="b">
        <v>0</v>
      </c>
      <c r="L82" s="92" t="b">
        <v>0</v>
      </c>
    </row>
    <row r="83" spans="1:12" ht="15">
      <c r="A83" s="92" t="s">
        <v>1207</v>
      </c>
      <c r="B83" s="92" t="s">
        <v>1539</v>
      </c>
      <c r="C83" s="92">
        <v>2</v>
      </c>
      <c r="D83" s="133">
        <v>0.002944101944086574</v>
      </c>
      <c r="E83" s="133">
        <v>2.2873537727147464</v>
      </c>
      <c r="F83" s="92" t="s">
        <v>1662</v>
      </c>
      <c r="G83" s="92" t="b">
        <v>0</v>
      </c>
      <c r="H83" s="92" t="b">
        <v>0</v>
      </c>
      <c r="I83" s="92" t="b">
        <v>0</v>
      </c>
      <c r="J83" s="92" t="b">
        <v>0</v>
      </c>
      <c r="K83" s="92" t="b">
        <v>0</v>
      </c>
      <c r="L83" s="92" t="b">
        <v>0</v>
      </c>
    </row>
    <row r="84" spans="1:12" ht="15">
      <c r="A84" s="92" t="s">
        <v>1539</v>
      </c>
      <c r="B84" s="92" t="s">
        <v>1540</v>
      </c>
      <c r="C84" s="92">
        <v>2</v>
      </c>
      <c r="D84" s="133">
        <v>0.002944101944086574</v>
      </c>
      <c r="E84" s="133">
        <v>2.6852937813867843</v>
      </c>
      <c r="F84" s="92" t="s">
        <v>1662</v>
      </c>
      <c r="G84" s="92" t="b">
        <v>0</v>
      </c>
      <c r="H84" s="92" t="b">
        <v>0</v>
      </c>
      <c r="I84" s="92" t="b">
        <v>0</v>
      </c>
      <c r="J84" s="92" t="b">
        <v>0</v>
      </c>
      <c r="K84" s="92" t="b">
        <v>0</v>
      </c>
      <c r="L84" s="92" t="b">
        <v>0</v>
      </c>
    </row>
    <row r="85" spans="1:12" ht="15">
      <c r="A85" s="92" t="s">
        <v>1540</v>
      </c>
      <c r="B85" s="92" t="s">
        <v>1184</v>
      </c>
      <c r="C85" s="92">
        <v>2</v>
      </c>
      <c r="D85" s="133">
        <v>0.002944101944086574</v>
      </c>
      <c r="E85" s="133">
        <v>1.6061125353391592</v>
      </c>
      <c r="F85" s="92" t="s">
        <v>1662</v>
      </c>
      <c r="G85" s="92" t="b">
        <v>0</v>
      </c>
      <c r="H85" s="92" t="b">
        <v>0</v>
      </c>
      <c r="I85" s="92" t="b">
        <v>0</v>
      </c>
      <c r="J85" s="92" t="b">
        <v>0</v>
      </c>
      <c r="K85" s="92" t="b">
        <v>0</v>
      </c>
      <c r="L85" s="92" t="b">
        <v>0</v>
      </c>
    </row>
    <row r="86" spans="1:12" ht="15">
      <c r="A86" s="92" t="s">
        <v>1184</v>
      </c>
      <c r="B86" s="92" t="s">
        <v>1541</v>
      </c>
      <c r="C86" s="92">
        <v>2</v>
      </c>
      <c r="D86" s="133">
        <v>0.002944101944086574</v>
      </c>
      <c r="E86" s="133">
        <v>1.7075701760979363</v>
      </c>
      <c r="F86" s="92" t="s">
        <v>1662</v>
      </c>
      <c r="G86" s="92" t="b">
        <v>0</v>
      </c>
      <c r="H86" s="92" t="b">
        <v>0</v>
      </c>
      <c r="I86" s="92" t="b">
        <v>0</v>
      </c>
      <c r="J86" s="92" t="b">
        <v>0</v>
      </c>
      <c r="K86" s="92" t="b">
        <v>0</v>
      </c>
      <c r="L86" s="92" t="b">
        <v>0</v>
      </c>
    </row>
    <row r="87" spans="1:12" ht="15">
      <c r="A87" s="92" t="s">
        <v>1541</v>
      </c>
      <c r="B87" s="92" t="s">
        <v>1542</v>
      </c>
      <c r="C87" s="92">
        <v>2</v>
      </c>
      <c r="D87" s="133">
        <v>0.002944101944086574</v>
      </c>
      <c r="E87" s="133">
        <v>2.6852937813867843</v>
      </c>
      <c r="F87" s="92" t="s">
        <v>1662</v>
      </c>
      <c r="G87" s="92" t="b">
        <v>0</v>
      </c>
      <c r="H87" s="92" t="b">
        <v>0</v>
      </c>
      <c r="I87" s="92" t="b">
        <v>0</v>
      </c>
      <c r="J87" s="92" t="b">
        <v>0</v>
      </c>
      <c r="K87" s="92" t="b">
        <v>0</v>
      </c>
      <c r="L87" s="92" t="b">
        <v>0</v>
      </c>
    </row>
    <row r="88" spans="1:12" ht="15">
      <c r="A88" s="92" t="s">
        <v>1542</v>
      </c>
      <c r="B88" s="92" t="s">
        <v>1543</v>
      </c>
      <c r="C88" s="92">
        <v>2</v>
      </c>
      <c r="D88" s="133">
        <v>0.002944101944086574</v>
      </c>
      <c r="E88" s="133">
        <v>2.6852937813867843</v>
      </c>
      <c r="F88" s="92" t="s">
        <v>1662</v>
      </c>
      <c r="G88" s="92" t="b">
        <v>0</v>
      </c>
      <c r="H88" s="92" t="b">
        <v>0</v>
      </c>
      <c r="I88" s="92" t="b">
        <v>0</v>
      </c>
      <c r="J88" s="92" t="b">
        <v>0</v>
      </c>
      <c r="K88" s="92" t="b">
        <v>0</v>
      </c>
      <c r="L88" s="92" t="b">
        <v>0</v>
      </c>
    </row>
    <row r="89" spans="1:12" ht="15">
      <c r="A89" s="92" t="s">
        <v>1242</v>
      </c>
      <c r="B89" s="92" t="s">
        <v>1243</v>
      </c>
      <c r="C89" s="92">
        <v>2</v>
      </c>
      <c r="D89" s="133">
        <v>0.002944101944086574</v>
      </c>
      <c r="E89" s="133">
        <v>2.2081725266671217</v>
      </c>
      <c r="F89" s="92" t="s">
        <v>1662</v>
      </c>
      <c r="G89" s="92" t="b">
        <v>0</v>
      </c>
      <c r="H89" s="92" t="b">
        <v>0</v>
      </c>
      <c r="I89" s="92" t="b">
        <v>0</v>
      </c>
      <c r="J89" s="92" t="b">
        <v>0</v>
      </c>
      <c r="K89" s="92" t="b">
        <v>0</v>
      </c>
      <c r="L89" s="92" t="b">
        <v>0</v>
      </c>
    </row>
    <row r="90" spans="1:12" ht="15">
      <c r="A90" s="92" t="s">
        <v>1545</v>
      </c>
      <c r="B90" s="92" t="s">
        <v>1491</v>
      </c>
      <c r="C90" s="92">
        <v>2</v>
      </c>
      <c r="D90" s="133">
        <v>0.002944101944086574</v>
      </c>
      <c r="E90" s="133">
        <v>2.2873537727147464</v>
      </c>
      <c r="F90" s="92" t="s">
        <v>1662</v>
      </c>
      <c r="G90" s="92" t="b">
        <v>0</v>
      </c>
      <c r="H90" s="92" t="b">
        <v>0</v>
      </c>
      <c r="I90" s="92" t="b">
        <v>0</v>
      </c>
      <c r="J90" s="92" t="b">
        <v>0</v>
      </c>
      <c r="K90" s="92" t="b">
        <v>0</v>
      </c>
      <c r="L90" s="92" t="b">
        <v>0</v>
      </c>
    </row>
    <row r="91" spans="1:12" ht="15">
      <c r="A91" s="92" t="s">
        <v>1491</v>
      </c>
      <c r="B91" s="92" t="s">
        <v>1546</v>
      </c>
      <c r="C91" s="92">
        <v>2</v>
      </c>
      <c r="D91" s="133">
        <v>0.002944101944086574</v>
      </c>
      <c r="E91" s="133">
        <v>2.2873537727147464</v>
      </c>
      <c r="F91" s="92" t="s">
        <v>1662</v>
      </c>
      <c r="G91" s="92" t="b">
        <v>0</v>
      </c>
      <c r="H91" s="92" t="b">
        <v>0</v>
      </c>
      <c r="I91" s="92" t="b">
        <v>0</v>
      </c>
      <c r="J91" s="92" t="b">
        <v>0</v>
      </c>
      <c r="K91" s="92" t="b">
        <v>0</v>
      </c>
      <c r="L91" s="92" t="b">
        <v>0</v>
      </c>
    </row>
    <row r="92" spans="1:12" ht="15">
      <c r="A92" s="92" t="s">
        <v>1546</v>
      </c>
      <c r="B92" s="92" t="s">
        <v>1492</v>
      </c>
      <c r="C92" s="92">
        <v>2</v>
      </c>
      <c r="D92" s="133">
        <v>0.002944101944086574</v>
      </c>
      <c r="E92" s="133">
        <v>2.2873537727147464</v>
      </c>
      <c r="F92" s="92" t="s">
        <v>1662</v>
      </c>
      <c r="G92" s="92" t="b">
        <v>0</v>
      </c>
      <c r="H92" s="92" t="b">
        <v>0</v>
      </c>
      <c r="I92" s="92" t="b">
        <v>0</v>
      </c>
      <c r="J92" s="92" t="b">
        <v>0</v>
      </c>
      <c r="K92" s="92" t="b">
        <v>0</v>
      </c>
      <c r="L92" s="92" t="b">
        <v>0</v>
      </c>
    </row>
    <row r="93" spans="1:12" ht="15">
      <c r="A93" s="92" t="s">
        <v>1514</v>
      </c>
      <c r="B93" s="92" t="s">
        <v>1547</v>
      </c>
      <c r="C93" s="92">
        <v>2</v>
      </c>
      <c r="D93" s="133">
        <v>0.002944101944086574</v>
      </c>
      <c r="E93" s="133">
        <v>2.509202522331103</v>
      </c>
      <c r="F93" s="92" t="s">
        <v>1662</v>
      </c>
      <c r="G93" s="92" t="b">
        <v>0</v>
      </c>
      <c r="H93" s="92" t="b">
        <v>0</v>
      </c>
      <c r="I93" s="92" t="b">
        <v>0</v>
      </c>
      <c r="J93" s="92" t="b">
        <v>0</v>
      </c>
      <c r="K93" s="92" t="b">
        <v>0</v>
      </c>
      <c r="L93" s="92" t="b">
        <v>0</v>
      </c>
    </row>
    <row r="94" spans="1:12" ht="15">
      <c r="A94" s="92" t="s">
        <v>1547</v>
      </c>
      <c r="B94" s="92" t="s">
        <v>1548</v>
      </c>
      <c r="C94" s="92">
        <v>2</v>
      </c>
      <c r="D94" s="133">
        <v>0.002944101944086574</v>
      </c>
      <c r="E94" s="133">
        <v>2.6852937813867843</v>
      </c>
      <c r="F94" s="92" t="s">
        <v>1662</v>
      </c>
      <c r="G94" s="92" t="b">
        <v>0</v>
      </c>
      <c r="H94" s="92" t="b">
        <v>0</v>
      </c>
      <c r="I94" s="92" t="b">
        <v>0</v>
      </c>
      <c r="J94" s="92" t="b">
        <v>0</v>
      </c>
      <c r="K94" s="92" t="b">
        <v>0</v>
      </c>
      <c r="L94" s="92" t="b">
        <v>0</v>
      </c>
    </row>
    <row r="95" spans="1:12" ht="15">
      <c r="A95" s="92" t="s">
        <v>1548</v>
      </c>
      <c r="B95" s="92" t="s">
        <v>1499</v>
      </c>
      <c r="C95" s="92">
        <v>2</v>
      </c>
      <c r="D95" s="133">
        <v>0.002944101944086574</v>
      </c>
      <c r="E95" s="133">
        <v>2.384263785722803</v>
      </c>
      <c r="F95" s="92" t="s">
        <v>1662</v>
      </c>
      <c r="G95" s="92" t="b">
        <v>0</v>
      </c>
      <c r="H95" s="92" t="b">
        <v>0</v>
      </c>
      <c r="I95" s="92" t="b">
        <v>0</v>
      </c>
      <c r="J95" s="92" t="b">
        <v>0</v>
      </c>
      <c r="K95" s="92" t="b">
        <v>0</v>
      </c>
      <c r="L95" s="92" t="b">
        <v>0</v>
      </c>
    </row>
    <row r="96" spans="1:12" ht="15">
      <c r="A96" s="92" t="s">
        <v>1499</v>
      </c>
      <c r="B96" s="92" t="s">
        <v>1549</v>
      </c>
      <c r="C96" s="92">
        <v>2</v>
      </c>
      <c r="D96" s="133">
        <v>0.002944101944086574</v>
      </c>
      <c r="E96" s="133">
        <v>2.384263785722803</v>
      </c>
      <c r="F96" s="92" t="s">
        <v>1662</v>
      </c>
      <c r="G96" s="92" t="b">
        <v>0</v>
      </c>
      <c r="H96" s="92" t="b">
        <v>0</v>
      </c>
      <c r="I96" s="92" t="b">
        <v>0</v>
      </c>
      <c r="J96" s="92" t="b">
        <v>0</v>
      </c>
      <c r="K96" s="92" t="b">
        <v>0</v>
      </c>
      <c r="L96" s="92" t="b">
        <v>0</v>
      </c>
    </row>
    <row r="97" spans="1:12" ht="15">
      <c r="A97" s="92" t="s">
        <v>1549</v>
      </c>
      <c r="B97" s="92" t="s">
        <v>1491</v>
      </c>
      <c r="C97" s="92">
        <v>2</v>
      </c>
      <c r="D97" s="133">
        <v>0.002944101944086574</v>
      </c>
      <c r="E97" s="133">
        <v>2.2873537727147464</v>
      </c>
      <c r="F97" s="92" t="s">
        <v>1662</v>
      </c>
      <c r="G97" s="92" t="b">
        <v>0</v>
      </c>
      <c r="H97" s="92" t="b">
        <v>0</v>
      </c>
      <c r="I97" s="92" t="b">
        <v>0</v>
      </c>
      <c r="J97" s="92" t="b">
        <v>0</v>
      </c>
      <c r="K97" s="92" t="b">
        <v>0</v>
      </c>
      <c r="L97" s="92" t="b">
        <v>0</v>
      </c>
    </row>
    <row r="98" spans="1:12" ht="15">
      <c r="A98" s="92" t="s">
        <v>1491</v>
      </c>
      <c r="B98" s="92" t="s">
        <v>1500</v>
      </c>
      <c r="C98" s="92">
        <v>2</v>
      </c>
      <c r="D98" s="133">
        <v>0.002944101944086574</v>
      </c>
      <c r="E98" s="133">
        <v>1.9863237770507653</v>
      </c>
      <c r="F98" s="92" t="s">
        <v>1662</v>
      </c>
      <c r="G98" s="92" t="b">
        <v>0</v>
      </c>
      <c r="H98" s="92" t="b">
        <v>0</v>
      </c>
      <c r="I98" s="92" t="b">
        <v>0</v>
      </c>
      <c r="J98" s="92" t="b">
        <v>0</v>
      </c>
      <c r="K98" s="92" t="b">
        <v>0</v>
      </c>
      <c r="L98" s="92" t="b">
        <v>0</v>
      </c>
    </row>
    <row r="99" spans="1:12" ht="15">
      <c r="A99" s="92" t="s">
        <v>1500</v>
      </c>
      <c r="B99" s="92" t="s">
        <v>1550</v>
      </c>
      <c r="C99" s="92">
        <v>2</v>
      </c>
      <c r="D99" s="133">
        <v>0.002944101944086574</v>
      </c>
      <c r="E99" s="133">
        <v>2.384263785722803</v>
      </c>
      <c r="F99" s="92" t="s">
        <v>1662</v>
      </c>
      <c r="G99" s="92" t="b">
        <v>0</v>
      </c>
      <c r="H99" s="92" t="b">
        <v>0</v>
      </c>
      <c r="I99" s="92" t="b">
        <v>0</v>
      </c>
      <c r="J99" s="92" t="b">
        <v>0</v>
      </c>
      <c r="K99" s="92" t="b">
        <v>0</v>
      </c>
      <c r="L99" s="92" t="b">
        <v>0</v>
      </c>
    </row>
    <row r="100" spans="1:12" ht="15">
      <c r="A100" s="92" t="s">
        <v>1550</v>
      </c>
      <c r="B100" s="92" t="s">
        <v>1551</v>
      </c>
      <c r="C100" s="92">
        <v>2</v>
      </c>
      <c r="D100" s="133">
        <v>0.002944101944086574</v>
      </c>
      <c r="E100" s="133">
        <v>2.6852937813867843</v>
      </c>
      <c r="F100" s="92" t="s">
        <v>1662</v>
      </c>
      <c r="G100" s="92" t="b">
        <v>0</v>
      </c>
      <c r="H100" s="92" t="b">
        <v>0</v>
      </c>
      <c r="I100" s="92" t="b">
        <v>0</v>
      </c>
      <c r="J100" s="92" t="b">
        <v>0</v>
      </c>
      <c r="K100" s="92" t="b">
        <v>0</v>
      </c>
      <c r="L100" s="92" t="b">
        <v>0</v>
      </c>
    </row>
    <row r="101" spans="1:12" ht="15">
      <c r="A101" s="92" t="s">
        <v>1551</v>
      </c>
      <c r="B101" s="92" t="s">
        <v>1552</v>
      </c>
      <c r="C101" s="92">
        <v>2</v>
      </c>
      <c r="D101" s="133">
        <v>0.002944101944086574</v>
      </c>
      <c r="E101" s="133">
        <v>2.6852937813867843</v>
      </c>
      <c r="F101" s="92" t="s">
        <v>1662</v>
      </c>
      <c r="G101" s="92" t="b">
        <v>0</v>
      </c>
      <c r="H101" s="92" t="b">
        <v>0</v>
      </c>
      <c r="I101" s="92" t="b">
        <v>0</v>
      </c>
      <c r="J101" s="92" t="b">
        <v>0</v>
      </c>
      <c r="K101" s="92" t="b">
        <v>0</v>
      </c>
      <c r="L101" s="92" t="b">
        <v>0</v>
      </c>
    </row>
    <row r="102" spans="1:12" ht="15">
      <c r="A102" s="92" t="s">
        <v>1183</v>
      </c>
      <c r="B102" s="92" t="s">
        <v>1501</v>
      </c>
      <c r="C102" s="92">
        <v>2</v>
      </c>
      <c r="D102" s="133">
        <v>0.002944101944086574</v>
      </c>
      <c r="E102" s="133">
        <v>1.222895783487828</v>
      </c>
      <c r="F102" s="92" t="s">
        <v>1662</v>
      </c>
      <c r="G102" s="92" t="b">
        <v>0</v>
      </c>
      <c r="H102" s="92" t="b">
        <v>0</v>
      </c>
      <c r="I102" s="92" t="b">
        <v>0</v>
      </c>
      <c r="J102" s="92" t="b">
        <v>0</v>
      </c>
      <c r="K102" s="92" t="b">
        <v>0</v>
      </c>
      <c r="L102" s="92" t="b">
        <v>0</v>
      </c>
    </row>
    <row r="103" spans="1:12" ht="15">
      <c r="A103" s="92" t="s">
        <v>1501</v>
      </c>
      <c r="B103" s="92" t="s">
        <v>1499</v>
      </c>
      <c r="C103" s="92">
        <v>2</v>
      </c>
      <c r="D103" s="133">
        <v>0.002944101944086574</v>
      </c>
      <c r="E103" s="133">
        <v>2.083233790058822</v>
      </c>
      <c r="F103" s="92" t="s">
        <v>1662</v>
      </c>
      <c r="G103" s="92" t="b">
        <v>0</v>
      </c>
      <c r="H103" s="92" t="b">
        <v>0</v>
      </c>
      <c r="I103" s="92" t="b">
        <v>0</v>
      </c>
      <c r="J103" s="92" t="b">
        <v>0</v>
      </c>
      <c r="K103" s="92" t="b">
        <v>0</v>
      </c>
      <c r="L103" s="92" t="b">
        <v>0</v>
      </c>
    </row>
    <row r="104" spans="1:12" ht="15">
      <c r="A104" s="92" t="s">
        <v>1499</v>
      </c>
      <c r="B104" s="92" t="s">
        <v>1553</v>
      </c>
      <c r="C104" s="92">
        <v>2</v>
      </c>
      <c r="D104" s="133">
        <v>0.002944101944086574</v>
      </c>
      <c r="E104" s="133">
        <v>2.384263785722803</v>
      </c>
      <c r="F104" s="92" t="s">
        <v>1662</v>
      </c>
      <c r="G104" s="92" t="b">
        <v>0</v>
      </c>
      <c r="H104" s="92" t="b">
        <v>0</v>
      </c>
      <c r="I104" s="92" t="b">
        <v>0</v>
      </c>
      <c r="J104" s="92" t="b">
        <v>0</v>
      </c>
      <c r="K104" s="92" t="b">
        <v>0</v>
      </c>
      <c r="L104" s="92" t="b">
        <v>0</v>
      </c>
    </row>
    <row r="105" spans="1:12" ht="15">
      <c r="A105" s="92" t="s">
        <v>1553</v>
      </c>
      <c r="B105" s="92" t="s">
        <v>1554</v>
      </c>
      <c r="C105" s="92">
        <v>2</v>
      </c>
      <c r="D105" s="133">
        <v>0.002944101944086574</v>
      </c>
      <c r="E105" s="133">
        <v>2.6852937813867843</v>
      </c>
      <c r="F105" s="92" t="s">
        <v>1662</v>
      </c>
      <c r="G105" s="92" t="b">
        <v>0</v>
      </c>
      <c r="H105" s="92" t="b">
        <v>0</v>
      </c>
      <c r="I105" s="92" t="b">
        <v>0</v>
      </c>
      <c r="J105" s="92" t="b">
        <v>0</v>
      </c>
      <c r="K105" s="92" t="b">
        <v>0</v>
      </c>
      <c r="L105" s="92" t="b">
        <v>0</v>
      </c>
    </row>
    <row r="106" spans="1:12" ht="15">
      <c r="A106" s="92" t="s">
        <v>1554</v>
      </c>
      <c r="B106" s="92" t="s">
        <v>1555</v>
      </c>
      <c r="C106" s="92">
        <v>2</v>
      </c>
      <c r="D106" s="133">
        <v>0.002944101944086574</v>
      </c>
      <c r="E106" s="133">
        <v>2.6852937813867843</v>
      </c>
      <c r="F106" s="92" t="s">
        <v>1662</v>
      </c>
      <c r="G106" s="92" t="b">
        <v>0</v>
      </c>
      <c r="H106" s="92" t="b">
        <v>0</v>
      </c>
      <c r="I106" s="92" t="b">
        <v>0</v>
      </c>
      <c r="J106" s="92" t="b">
        <v>0</v>
      </c>
      <c r="K106" s="92" t="b">
        <v>0</v>
      </c>
      <c r="L106" s="92" t="b">
        <v>0</v>
      </c>
    </row>
    <row r="107" spans="1:12" ht="15">
      <c r="A107" s="92" t="s">
        <v>1555</v>
      </c>
      <c r="B107" s="92" t="s">
        <v>1556</v>
      </c>
      <c r="C107" s="92">
        <v>2</v>
      </c>
      <c r="D107" s="133">
        <v>0.002944101944086574</v>
      </c>
      <c r="E107" s="133">
        <v>2.6852937813867843</v>
      </c>
      <c r="F107" s="92" t="s">
        <v>1662</v>
      </c>
      <c r="G107" s="92" t="b">
        <v>0</v>
      </c>
      <c r="H107" s="92" t="b">
        <v>0</v>
      </c>
      <c r="I107" s="92" t="b">
        <v>0</v>
      </c>
      <c r="J107" s="92" t="b">
        <v>0</v>
      </c>
      <c r="K107" s="92" t="b">
        <v>0</v>
      </c>
      <c r="L107" s="92" t="b">
        <v>0</v>
      </c>
    </row>
    <row r="108" spans="1:12" ht="15">
      <c r="A108" s="92" t="s">
        <v>1556</v>
      </c>
      <c r="B108" s="92" t="s">
        <v>1557</v>
      </c>
      <c r="C108" s="92">
        <v>2</v>
      </c>
      <c r="D108" s="133">
        <v>0.002944101944086574</v>
      </c>
      <c r="E108" s="133">
        <v>2.6852937813867843</v>
      </c>
      <c r="F108" s="92" t="s">
        <v>1662</v>
      </c>
      <c r="G108" s="92" t="b">
        <v>0</v>
      </c>
      <c r="H108" s="92" t="b">
        <v>0</v>
      </c>
      <c r="I108" s="92" t="b">
        <v>0</v>
      </c>
      <c r="J108" s="92" t="b">
        <v>0</v>
      </c>
      <c r="K108" s="92" t="b">
        <v>0</v>
      </c>
      <c r="L108" s="92" t="b">
        <v>0</v>
      </c>
    </row>
    <row r="109" spans="1:12" ht="15">
      <c r="A109" s="92" t="s">
        <v>1557</v>
      </c>
      <c r="B109" s="92" t="s">
        <v>1515</v>
      </c>
      <c r="C109" s="92">
        <v>2</v>
      </c>
      <c r="D109" s="133">
        <v>0.002944101944086574</v>
      </c>
      <c r="E109" s="133">
        <v>2.509202522331103</v>
      </c>
      <c r="F109" s="92" t="s">
        <v>1662</v>
      </c>
      <c r="G109" s="92" t="b">
        <v>0</v>
      </c>
      <c r="H109" s="92" t="b">
        <v>0</v>
      </c>
      <c r="I109" s="92" t="b">
        <v>0</v>
      </c>
      <c r="J109" s="92" t="b">
        <v>0</v>
      </c>
      <c r="K109" s="92" t="b">
        <v>0</v>
      </c>
      <c r="L109" s="92" t="b">
        <v>0</v>
      </c>
    </row>
    <row r="110" spans="1:12" ht="15">
      <c r="A110" s="92" t="s">
        <v>1515</v>
      </c>
      <c r="B110" s="92" t="s">
        <v>1492</v>
      </c>
      <c r="C110" s="92">
        <v>2</v>
      </c>
      <c r="D110" s="133">
        <v>0.002944101944086574</v>
      </c>
      <c r="E110" s="133">
        <v>2.111262513659065</v>
      </c>
      <c r="F110" s="92" t="s">
        <v>1662</v>
      </c>
      <c r="G110" s="92" t="b">
        <v>0</v>
      </c>
      <c r="H110" s="92" t="b">
        <v>0</v>
      </c>
      <c r="I110" s="92" t="b">
        <v>0</v>
      </c>
      <c r="J110" s="92" t="b">
        <v>0</v>
      </c>
      <c r="K110" s="92" t="b">
        <v>0</v>
      </c>
      <c r="L110" s="92" t="b">
        <v>0</v>
      </c>
    </row>
    <row r="111" spans="1:12" ht="15">
      <c r="A111" s="92" t="s">
        <v>1517</v>
      </c>
      <c r="B111" s="92" t="s">
        <v>1516</v>
      </c>
      <c r="C111" s="92">
        <v>2</v>
      </c>
      <c r="D111" s="133">
        <v>0.0035252409318548773</v>
      </c>
      <c r="E111" s="133">
        <v>2.3331112632754216</v>
      </c>
      <c r="F111" s="92" t="s">
        <v>1662</v>
      </c>
      <c r="G111" s="92" t="b">
        <v>0</v>
      </c>
      <c r="H111" s="92" t="b">
        <v>0</v>
      </c>
      <c r="I111" s="92" t="b">
        <v>0</v>
      </c>
      <c r="J111" s="92" t="b">
        <v>0</v>
      </c>
      <c r="K111" s="92" t="b">
        <v>0</v>
      </c>
      <c r="L111" s="92" t="b">
        <v>0</v>
      </c>
    </row>
    <row r="112" spans="1:12" ht="15">
      <c r="A112" s="92" t="s">
        <v>1490</v>
      </c>
      <c r="B112" s="92" t="s">
        <v>1184</v>
      </c>
      <c r="C112" s="92">
        <v>2</v>
      </c>
      <c r="D112" s="133">
        <v>0.002944101944086574</v>
      </c>
      <c r="E112" s="133">
        <v>1.1289912806194968</v>
      </c>
      <c r="F112" s="92" t="s">
        <v>1662</v>
      </c>
      <c r="G112" s="92" t="b">
        <v>0</v>
      </c>
      <c r="H112" s="92" t="b">
        <v>0</v>
      </c>
      <c r="I112" s="92" t="b">
        <v>0</v>
      </c>
      <c r="J112" s="92" t="b">
        <v>0</v>
      </c>
      <c r="K112" s="92" t="b">
        <v>0</v>
      </c>
      <c r="L112" s="92" t="b">
        <v>0</v>
      </c>
    </row>
    <row r="113" spans="1:12" ht="15">
      <c r="A113" s="92" t="s">
        <v>1184</v>
      </c>
      <c r="B113" s="92" t="s">
        <v>1560</v>
      </c>
      <c r="C113" s="92">
        <v>2</v>
      </c>
      <c r="D113" s="133">
        <v>0.002944101944086574</v>
      </c>
      <c r="E113" s="133">
        <v>1.7075701760979363</v>
      </c>
      <c r="F113" s="92" t="s">
        <v>1662</v>
      </c>
      <c r="G113" s="92" t="b">
        <v>0</v>
      </c>
      <c r="H113" s="92" t="b">
        <v>0</v>
      </c>
      <c r="I113" s="92" t="b">
        <v>0</v>
      </c>
      <c r="J113" s="92" t="b">
        <v>0</v>
      </c>
      <c r="K113" s="92" t="b">
        <v>0</v>
      </c>
      <c r="L113" s="92" t="b">
        <v>0</v>
      </c>
    </row>
    <row r="114" spans="1:12" ht="15">
      <c r="A114" s="92" t="s">
        <v>1560</v>
      </c>
      <c r="B114" s="92" t="s">
        <v>1502</v>
      </c>
      <c r="C114" s="92">
        <v>2</v>
      </c>
      <c r="D114" s="133">
        <v>0.002944101944086574</v>
      </c>
      <c r="E114" s="133">
        <v>2.384263785722803</v>
      </c>
      <c r="F114" s="92" t="s">
        <v>1662</v>
      </c>
      <c r="G114" s="92" t="b">
        <v>0</v>
      </c>
      <c r="H114" s="92" t="b">
        <v>0</v>
      </c>
      <c r="I114" s="92" t="b">
        <v>0</v>
      </c>
      <c r="J114" s="92" t="b">
        <v>0</v>
      </c>
      <c r="K114" s="92" t="b">
        <v>0</v>
      </c>
      <c r="L114" s="92" t="b">
        <v>0</v>
      </c>
    </row>
    <row r="115" spans="1:12" ht="15">
      <c r="A115" s="92" t="s">
        <v>1188</v>
      </c>
      <c r="B115" s="92" t="s">
        <v>1149</v>
      </c>
      <c r="C115" s="92">
        <v>2</v>
      </c>
      <c r="D115" s="133">
        <v>0.002944101944086574</v>
      </c>
      <c r="E115" s="133">
        <v>1.664104482316846</v>
      </c>
      <c r="F115" s="92" t="s">
        <v>1662</v>
      </c>
      <c r="G115" s="92" t="b">
        <v>0</v>
      </c>
      <c r="H115" s="92" t="b">
        <v>0</v>
      </c>
      <c r="I115" s="92" t="b">
        <v>0</v>
      </c>
      <c r="J115" s="92" t="b">
        <v>0</v>
      </c>
      <c r="K115" s="92" t="b">
        <v>0</v>
      </c>
      <c r="L115" s="92" t="b">
        <v>0</v>
      </c>
    </row>
    <row r="116" spans="1:12" ht="15">
      <c r="A116" s="92" t="s">
        <v>1149</v>
      </c>
      <c r="B116" s="92" t="s">
        <v>1519</v>
      </c>
      <c r="C116" s="92">
        <v>2</v>
      </c>
      <c r="D116" s="133">
        <v>0.002944101944086574</v>
      </c>
      <c r="E116" s="133">
        <v>2.0320812676114404</v>
      </c>
      <c r="F116" s="92" t="s">
        <v>1662</v>
      </c>
      <c r="G116" s="92" t="b">
        <v>0</v>
      </c>
      <c r="H116" s="92" t="b">
        <v>0</v>
      </c>
      <c r="I116" s="92" t="b">
        <v>0</v>
      </c>
      <c r="J116" s="92" t="b">
        <v>0</v>
      </c>
      <c r="K116" s="92" t="b">
        <v>0</v>
      </c>
      <c r="L116" s="92" t="b">
        <v>0</v>
      </c>
    </row>
    <row r="117" spans="1:12" ht="15">
      <c r="A117" s="92" t="s">
        <v>1561</v>
      </c>
      <c r="B117" s="92" t="s">
        <v>1189</v>
      </c>
      <c r="C117" s="92">
        <v>2</v>
      </c>
      <c r="D117" s="133">
        <v>0.002944101944086574</v>
      </c>
      <c r="E117" s="133">
        <v>2.2873537727147464</v>
      </c>
      <c r="F117" s="92" t="s">
        <v>1662</v>
      </c>
      <c r="G117" s="92" t="b">
        <v>0</v>
      </c>
      <c r="H117" s="92" t="b">
        <v>1</v>
      </c>
      <c r="I117" s="92" t="b">
        <v>0</v>
      </c>
      <c r="J117" s="92" t="b">
        <v>0</v>
      </c>
      <c r="K117" s="92" t="b">
        <v>0</v>
      </c>
      <c r="L117" s="92" t="b">
        <v>0</v>
      </c>
    </row>
    <row r="118" spans="1:12" ht="15">
      <c r="A118" s="92" t="s">
        <v>1504</v>
      </c>
      <c r="B118" s="92" t="s">
        <v>1562</v>
      </c>
      <c r="C118" s="92">
        <v>2</v>
      </c>
      <c r="D118" s="133">
        <v>0.002944101944086574</v>
      </c>
      <c r="E118" s="133">
        <v>2.384263785722803</v>
      </c>
      <c r="F118" s="92" t="s">
        <v>1662</v>
      </c>
      <c r="G118" s="92" t="b">
        <v>0</v>
      </c>
      <c r="H118" s="92" t="b">
        <v>0</v>
      </c>
      <c r="I118" s="92" t="b">
        <v>0</v>
      </c>
      <c r="J118" s="92" t="b">
        <v>0</v>
      </c>
      <c r="K118" s="92" t="b">
        <v>0</v>
      </c>
      <c r="L118" s="92" t="b">
        <v>0</v>
      </c>
    </row>
    <row r="119" spans="1:12" ht="15">
      <c r="A119" s="92" t="s">
        <v>1562</v>
      </c>
      <c r="B119" s="92" t="s">
        <v>1505</v>
      </c>
      <c r="C119" s="92">
        <v>2</v>
      </c>
      <c r="D119" s="133">
        <v>0.002944101944086574</v>
      </c>
      <c r="E119" s="133">
        <v>2.384263785722803</v>
      </c>
      <c r="F119" s="92" t="s">
        <v>1662</v>
      </c>
      <c r="G119" s="92" t="b">
        <v>0</v>
      </c>
      <c r="H119" s="92" t="b">
        <v>0</v>
      </c>
      <c r="I119" s="92" t="b">
        <v>0</v>
      </c>
      <c r="J119" s="92" t="b">
        <v>0</v>
      </c>
      <c r="K119" s="92" t="b">
        <v>0</v>
      </c>
      <c r="L119" s="92" t="b">
        <v>0</v>
      </c>
    </row>
    <row r="120" spans="1:12" ht="15">
      <c r="A120" s="92" t="s">
        <v>1505</v>
      </c>
      <c r="B120" s="92" t="s">
        <v>1563</v>
      </c>
      <c r="C120" s="92">
        <v>2</v>
      </c>
      <c r="D120" s="133">
        <v>0.002944101944086574</v>
      </c>
      <c r="E120" s="133">
        <v>2.384263785722803</v>
      </c>
      <c r="F120" s="92" t="s">
        <v>1662</v>
      </c>
      <c r="G120" s="92" t="b">
        <v>0</v>
      </c>
      <c r="H120" s="92" t="b">
        <v>0</v>
      </c>
      <c r="I120" s="92" t="b">
        <v>0</v>
      </c>
      <c r="J120" s="92" t="b">
        <v>0</v>
      </c>
      <c r="K120" s="92" t="b">
        <v>0</v>
      </c>
      <c r="L120" s="92" t="b">
        <v>0</v>
      </c>
    </row>
    <row r="121" spans="1:12" ht="15">
      <c r="A121" s="92" t="s">
        <v>1563</v>
      </c>
      <c r="B121" s="92" t="s">
        <v>1184</v>
      </c>
      <c r="C121" s="92">
        <v>2</v>
      </c>
      <c r="D121" s="133">
        <v>0.002944101944086574</v>
      </c>
      <c r="E121" s="133">
        <v>1.6061125353391592</v>
      </c>
      <c r="F121" s="92" t="s">
        <v>1662</v>
      </c>
      <c r="G121" s="92" t="b">
        <v>0</v>
      </c>
      <c r="H121" s="92" t="b">
        <v>0</v>
      </c>
      <c r="I121" s="92" t="b">
        <v>0</v>
      </c>
      <c r="J121" s="92" t="b">
        <v>0</v>
      </c>
      <c r="K121" s="92" t="b">
        <v>0</v>
      </c>
      <c r="L121" s="92" t="b">
        <v>0</v>
      </c>
    </row>
    <row r="122" spans="1:12" ht="15">
      <c r="A122" s="92" t="s">
        <v>1184</v>
      </c>
      <c r="B122" s="92" t="s">
        <v>1186</v>
      </c>
      <c r="C122" s="92">
        <v>2</v>
      </c>
      <c r="D122" s="133">
        <v>0.002944101944086574</v>
      </c>
      <c r="E122" s="133">
        <v>1.0543576623225928</v>
      </c>
      <c r="F122" s="92" t="s">
        <v>1662</v>
      </c>
      <c r="G122" s="92" t="b">
        <v>0</v>
      </c>
      <c r="H122" s="92" t="b">
        <v>0</v>
      </c>
      <c r="I122" s="92" t="b">
        <v>0</v>
      </c>
      <c r="J122" s="92" t="b">
        <v>0</v>
      </c>
      <c r="K122" s="92" t="b">
        <v>0</v>
      </c>
      <c r="L122" s="92" t="b">
        <v>0</v>
      </c>
    </row>
    <row r="123" spans="1:12" ht="15">
      <c r="A123" s="92" t="s">
        <v>1497</v>
      </c>
      <c r="B123" s="92" t="s">
        <v>1564</v>
      </c>
      <c r="C123" s="92">
        <v>2</v>
      </c>
      <c r="D123" s="133">
        <v>0.002944101944086574</v>
      </c>
      <c r="E123" s="133">
        <v>2.384263785722803</v>
      </c>
      <c r="F123" s="92" t="s">
        <v>1662</v>
      </c>
      <c r="G123" s="92" t="b">
        <v>0</v>
      </c>
      <c r="H123" s="92" t="b">
        <v>0</v>
      </c>
      <c r="I123" s="92" t="b">
        <v>0</v>
      </c>
      <c r="J123" s="92" t="b">
        <v>0</v>
      </c>
      <c r="K123" s="92" t="b">
        <v>0</v>
      </c>
      <c r="L123" s="92" t="b">
        <v>0</v>
      </c>
    </row>
    <row r="124" spans="1:12" ht="15">
      <c r="A124" s="92" t="s">
        <v>1564</v>
      </c>
      <c r="B124" s="92" t="s">
        <v>1506</v>
      </c>
      <c r="C124" s="92">
        <v>2</v>
      </c>
      <c r="D124" s="133">
        <v>0.002944101944086574</v>
      </c>
      <c r="E124" s="133">
        <v>2.384263785722803</v>
      </c>
      <c r="F124" s="92" t="s">
        <v>1662</v>
      </c>
      <c r="G124" s="92" t="b">
        <v>0</v>
      </c>
      <c r="H124" s="92" t="b">
        <v>0</v>
      </c>
      <c r="I124" s="92" t="b">
        <v>0</v>
      </c>
      <c r="J124" s="92" t="b">
        <v>0</v>
      </c>
      <c r="K124" s="92" t="b">
        <v>0</v>
      </c>
      <c r="L124" s="92" t="b">
        <v>0</v>
      </c>
    </row>
    <row r="125" spans="1:12" ht="15">
      <c r="A125" s="92" t="s">
        <v>1506</v>
      </c>
      <c r="B125" s="92" t="s">
        <v>1565</v>
      </c>
      <c r="C125" s="92">
        <v>2</v>
      </c>
      <c r="D125" s="133">
        <v>0.002944101944086574</v>
      </c>
      <c r="E125" s="133">
        <v>2.384263785722803</v>
      </c>
      <c r="F125" s="92" t="s">
        <v>1662</v>
      </c>
      <c r="G125" s="92" t="b">
        <v>0</v>
      </c>
      <c r="H125" s="92" t="b">
        <v>0</v>
      </c>
      <c r="I125" s="92" t="b">
        <v>0</v>
      </c>
      <c r="J125" s="92" t="b">
        <v>0</v>
      </c>
      <c r="K125" s="92" t="b">
        <v>0</v>
      </c>
      <c r="L125" s="92" t="b">
        <v>0</v>
      </c>
    </row>
    <row r="126" spans="1:12" ht="15">
      <c r="A126" s="92" t="s">
        <v>1565</v>
      </c>
      <c r="B126" s="92" t="s">
        <v>1507</v>
      </c>
      <c r="C126" s="92">
        <v>2</v>
      </c>
      <c r="D126" s="133">
        <v>0.002944101944086574</v>
      </c>
      <c r="E126" s="133">
        <v>2.384263785722803</v>
      </c>
      <c r="F126" s="92" t="s">
        <v>1662</v>
      </c>
      <c r="G126" s="92" t="b">
        <v>0</v>
      </c>
      <c r="H126" s="92" t="b">
        <v>0</v>
      </c>
      <c r="I126" s="92" t="b">
        <v>0</v>
      </c>
      <c r="J126" s="92" t="b">
        <v>0</v>
      </c>
      <c r="K126" s="92" t="b">
        <v>0</v>
      </c>
      <c r="L126" s="92" t="b">
        <v>0</v>
      </c>
    </row>
    <row r="127" spans="1:12" ht="15">
      <c r="A127" s="92" t="s">
        <v>1507</v>
      </c>
      <c r="B127" s="92" t="s">
        <v>1566</v>
      </c>
      <c r="C127" s="92">
        <v>2</v>
      </c>
      <c r="D127" s="133">
        <v>0.002944101944086574</v>
      </c>
      <c r="E127" s="133">
        <v>2.384263785722803</v>
      </c>
      <c r="F127" s="92" t="s">
        <v>1662</v>
      </c>
      <c r="G127" s="92" t="b">
        <v>0</v>
      </c>
      <c r="H127" s="92" t="b">
        <v>0</v>
      </c>
      <c r="I127" s="92" t="b">
        <v>0</v>
      </c>
      <c r="J127" s="92" t="b">
        <v>1</v>
      </c>
      <c r="K127" s="92" t="b">
        <v>0</v>
      </c>
      <c r="L127" s="92" t="b">
        <v>0</v>
      </c>
    </row>
    <row r="128" spans="1:12" ht="15">
      <c r="A128" s="92" t="s">
        <v>1566</v>
      </c>
      <c r="B128" s="92" t="s">
        <v>1506</v>
      </c>
      <c r="C128" s="92">
        <v>2</v>
      </c>
      <c r="D128" s="133">
        <v>0.002944101944086574</v>
      </c>
      <c r="E128" s="133">
        <v>2.384263785722803</v>
      </c>
      <c r="F128" s="92" t="s">
        <v>1662</v>
      </c>
      <c r="G128" s="92" t="b">
        <v>1</v>
      </c>
      <c r="H128" s="92" t="b">
        <v>0</v>
      </c>
      <c r="I128" s="92" t="b">
        <v>0</v>
      </c>
      <c r="J128" s="92" t="b">
        <v>0</v>
      </c>
      <c r="K128" s="92" t="b">
        <v>0</v>
      </c>
      <c r="L128" s="92" t="b">
        <v>0</v>
      </c>
    </row>
    <row r="129" spans="1:12" ht="15">
      <c r="A129" s="92" t="s">
        <v>1506</v>
      </c>
      <c r="B129" s="92" t="s">
        <v>1567</v>
      </c>
      <c r="C129" s="92">
        <v>2</v>
      </c>
      <c r="D129" s="133">
        <v>0.002944101944086574</v>
      </c>
      <c r="E129" s="133">
        <v>2.384263785722803</v>
      </c>
      <c r="F129" s="92" t="s">
        <v>1662</v>
      </c>
      <c r="G129" s="92" t="b">
        <v>0</v>
      </c>
      <c r="H129" s="92" t="b">
        <v>0</v>
      </c>
      <c r="I129" s="92" t="b">
        <v>0</v>
      </c>
      <c r="J129" s="92" t="b">
        <v>0</v>
      </c>
      <c r="K129" s="92" t="b">
        <v>0</v>
      </c>
      <c r="L129" s="92" t="b">
        <v>0</v>
      </c>
    </row>
    <row r="130" spans="1:12" ht="15">
      <c r="A130" s="92" t="s">
        <v>1567</v>
      </c>
      <c r="B130" s="92" t="s">
        <v>1493</v>
      </c>
      <c r="C130" s="92">
        <v>2</v>
      </c>
      <c r="D130" s="133">
        <v>0.002944101944086574</v>
      </c>
      <c r="E130" s="133">
        <v>2.2873537727147464</v>
      </c>
      <c r="F130" s="92" t="s">
        <v>1662</v>
      </c>
      <c r="G130" s="92" t="b">
        <v>0</v>
      </c>
      <c r="H130" s="92" t="b">
        <v>0</v>
      </c>
      <c r="I130" s="92" t="b">
        <v>0</v>
      </c>
      <c r="J130" s="92" t="b">
        <v>0</v>
      </c>
      <c r="K130" s="92" t="b">
        <v>0</v>
      </c>
      <c r="L130" s="92" t="b">
        <v>0</v>
      </c>
    </row>
    <row r="131" spans="1:12" ht="15">
      <c r="A131" s="92" t="s">
        <v>1493</v>
      </c>
      <c r="B131" s="92" t="s">
        <v>1507</v>
      </c>
      <c r="C131" s="92">
        <v>2</v>
      </c>
      <c r="D131" s="133">
        <v>0.002944101944086574</v>
      </c>
      <c r="E131" s="133">
        <v>1.9863237770507653</v>
      </c>
      <c r="F131" s="92" t="s">
        <v>1662</v>
      </c>
      <c r="G131" s="92" t="b">
        <v>0</v>
      </c>
      <c r="H131" s="92" t="b">
        <v>0</v>
      </c>
      <c r="I131" s="92" t="b">
        <v>0</v>
      </c>
      <c r="J131" s="92" t="b">
        <v>0</v>
      </c>
      <c r="K131" s="92" t="b">
        <v>0</v>
      </c>
      <c r="L131" s="92" t="b">
        <v>0</v>
      </c>
    </row>
    <row r="132" spans="1:12" ht="15">
      <c r="A132" s="92" t="s">
        <v>1507</v>
      </c>
      <c r="B132" s="92" t="s">
        <v>1568</v>
      </c>
      <c r="C132" s="92">
        <v>2</v>
      </c>
      <c r="D132" s="133">
        <v>0.002944101944086574</v>
      </c>
      <c r="E132" s="133">
        <v>2.384263785722803</v>
      </c>
      <c r="F132" s="92" t="s">
        <v>1662</v>
      </c>
      <c r="G132" s="92" t="b">
        <v>0</v>
      </c>
      <c r="H132" s="92" t="b">
        <v>0</v>
      </c>
      <c r="I132" s="92" t="b">
        <v>0</v>
      </c>
      <c r="J132" s="92" t="b">
        <v>0</v>
      </c>
      <c r="K132" s="92" t="b">
        <v>0</v>
      </c>
      <c r="L132" s="92" t="b">
        <v>0</v>
      </c>
    </row>
    <row r="133" spans="1:12" ht="15">
      <c r="A133" s="92" t="s">
        <v>1568</v>
      </c>
      <c r="B133" s="92" t="s">
        <v>1493</v>
      </c>
      <c r="C133" s="92">
        <v>2</v>
      </c>
      <c r="D133" s="133">
        <v>0.002944101944086574</v>
      </c>
      <c r="E133" s="133">
        <v>2.2873537727147464</v>
      </c>
      <c r="F133" s="92" t="s">
        <v>1662</v>
      </c>
      <c r="G133" s="92" t="b">
        <v>0</v>
      </c>
      <c r="H133" s="92" t="b">
        <v>0</v>
      </c>
      <c r="I133" s="92" t="b">
        <v>0</v>
      </c>
      <c r="J133" s="92" t="b">
        <v>0</v>
      </c>
      <c r="K133" s="92" t="b">
        <v>0</v>
      </c>
      <c r="L133" s="92" t="b">
        <v>0</v>
      </c>
    </row>
    <row r="134" spans="1:12" ht="15">
      <c r="A134" s="92" t="s">
        <v>1493</v>
      </c>
      <c r="B134" s="92" t="s">
        <v>1523</v>
      </c>
      <c r="C134" s="92">
        <v>2</v>
      </c>
      <c r="D134" s="133">
        <v>0.002944101944086574</v>
      </c>
      <c r="E134" s="133">
        <v>2.111262513659065</v>
      </c>
      <c r="F134" s="92" t="s">
        <v>1662</v>
      </c>
      <c r="G134" s="92" t="b">
        <v>0</v>
      </c>
      <c r="H134" s="92" t="b">
        <v>0</v>
      </c>
      <c r="I134" s="92" t="b">
        <v>0</v>
      </c>
      <c r="J134" s="92" t="b">
        <v>0</v>
      </c>
      <c r="K134" s="92" t="b">
        <v>0</v>
      </c>
      <c r="L134" s="92" t="b">
        <v>0</v>
      </c>
    </row>
    <row r="135" spans="1:12" ht="15">
      <c r="A135" s="92" t="s">
        <v>1523</v>
      </c>
      <c r="B135" s="92" t="s">
        <v>1569</v>
      </c>
      <c r="C135" s="92">
        <v>2</v>
      </c>
      <c r="D135" s="133">
        <v>0.002944101944086574</v>
      </c>
      <c r="E135" s="133">
        <v>2.6852937813867843</v>
      </c>
      <c r="F135" s="92" t="s">
        <v>1662</v>
      </c>
      <c r="G135" s="92" t="b">
        <v>0</v>
      </c>
      <c r="H135" s="92" t="b">
        <v>0</v>
      </c>
      <c r="I135" s="92" t="b">
        <v>0</v>
      </c>
      <c r="J135" s="92" t="b">
        <v>0</v>
      </c>
      <c r="K135" s="92" t="b">
        <v>0</v>
      </c>
      <c r="L135" s="92" t="b">
        <v>0</v>
      </c>
    </row>
    <row r="136" spans="1:12" ht="15">
      <c r="A136" s="92" t="s">
        <v>1187</v>
      </c>
      <c r="B136" s="92" t="s">
        <v>1570</v>
      </c>
      <c r="C136" s="92">
        <v>2</v>
      </c>
      <c r="D136" s="133">
        <v>0.002944101944086574</v>
      </c>
      <c r="E136" s="133">
        <v>2.1412257370365086</v>
      </c>
      <c r="F136" s="92" t="s">
        <v>1662</v>
      </c>
      <c r="G136" s="92" t="b">
        <v>0</v>
      </c>
      <c r="H136" s="92" t="b">
        <v>0</v>
      </c>
      <c r="I136" s="92" t="b">
        <v>0</v>
      </c>
      <c r="J136" s="92" t="b">
        <v>0</v>
      </c>
      <c r="K136" s="92" t="b">
        <v>0</v>
      </c>
      <c r="L136" s="92" t="b">
        <v>0</v>
      </c>
    </row>
    <row r="137" spans="1:12" ht="15">
      <c r="A137" s="92" t="s">
        <v>1570</v>
      </c>
      <c r="B137" s="92" t="s">
        <v>1490</v>
      </c>
      <c r="C137" s="92">
        <v>2</v>
      </c>
      <c r="D137" s="133">
        <v>0.002944101944086574</v>
      </c>
      <c r="E137" s="133">
        <v>2.384263785722803</v>
      </c>
      <c r="F137" s="92" t="s">
        <v>1662</v>
      </c>
      <c r="G137" s="92" t="b">
        <v>0</v>
      </c>
      <c r="H137" s="92" t="b">
        <v>0</v>
      </c>
      <c r="I137" s="92" t="b">
        <v>0</v>
      </c>
      <c r="J137" s="92" t="b">
        <v>0</v>
      </c>
      <c r="K137" s="92" t="b">
        <v>0</v>
      </c>
      <c r="L137" s="92" t="b">
        <v>0</v>
      </c>
    </row>
    <row r="138" spans="1:12" ht="15">
      <c r="A138" s="92" t="s">
        <v>1490</v>
      </c>
      <c r="B138" s="92" t="s">
        <v>1571</v>
      </c>
      <c r="C138" s="92">
        <v>2</v>
      </c>
      <c r="D138" s="133">
        <v>0.002944101944086574</v>
      </c>
      <c r="E138" s="133">
        <v>2.2081725266671217</v>
      </c>
      <c r="F138" s="92" t="s">
        <v>1662</v>
      </c>
      <c r="G138" s="92" t="b">
        <v>0</v>
      </c>
      <c r="H138" s="92" t="b">
        <v>0</v>
      </c>
      <c r="I138" s="92" t="b">
        <v>0</v>
      </c>
      <c r="J138" s="92" t="b">
        <v>0</v>
      </c>
      <c r="K138" s="92" t="b">
        <v>0</v>
      </c>
      <c r="L138" s="92" t="b">
        <v>0</v>
      </c>
    </row>
    <row r="139" spans="1:12" ht="15">
      <c r="A139" s="92" t="s">
        <v>1571</v>
      </c>
      <c r="B139" s="92" t="s">
        <v>1524</v>
      </c>
      <c r="C139" s="92">
        <v>2</v>
      </c>
      <c r="D139" s="133">
        <v>0.002944101944086574</v>
      </c>
      <c r="E139" s="133">
        <v>2.509202522331103</v>
      </c>
      <c r="F139" s="92" t="s">
        <v>1662</v>
      </c>
      <c r="G139" s="92" t="b">
        <v>0</v>
      </c>
      <c r="H139" s="92" t="b">
        <v>0</v>
      </c>
      <c r="I139" s="92" t="b">
        <v>0</v>
      </c>
      <c r="J139" s="92" t="b">
        <v>0</v>
      </c>
      <c r="K139" s="92" t="b">
        <v>0</v>
      </c>
      <c r="L139" s="92" t="b">
        <v>0</v>
      </c>
    </row>
    <row r="140" spans="1:12" ht="15">
      <c r="A140" s="92" t="s">
        <v>1524</v>
      </c>
      <c r="B140" s="92" t="s">
        <v>1189</v>
      </c>
      <c r="C140" s="92">
        <v>2</v>
      </c>
      <c r="D140" s="133">
        <v>0.002944101944086574</v>
      </c>
      <c r="E140" s="133">
        <v>2.111262513659065</v>
      </c>
      <c r="F140" s="92" t="s">
        <v>1662</v>
      </c>
      <c r="G140" s="92" t="b">
        <v>0</v>
      </c>
      <c r="H140" s="92" t="b">
        <v>0</v>
      </c>
      <c r="I140" s="92" t="b">
        <v>0</v>
      </c>
      <c r="J140" s="92" t="b">
        <v>0</v>
      </c>
      <c r="K140" s="92" t="b">
        <v>0</v>
      </c>
      <c r="L140" s="92" t="b">
        <v>0</v>
      </c>
    </row>
    <row r="141" spans="1:12" ht="15">
      <c r="A141" s="92" t="s">
        <v>1504</v>
      </c>
      <c r="B141" s="92" t="s">
        <v>1184</v>
      </c>
      <c r="C141" s="92">
        <v>2</v>
      </c>
      <c r="D141" s="133">
        <v>0.002944101944086574</v>
      </c>
      <c r="E141" s="133">
        <v>1.305082539675178</v>
      </c>
      <c r="F141" s="92" t="s">
        <v>1662</v>
      </c>
      <c r="G141" s="92" t="b">
        <v>0</v>
      </c>
      <c r="H141" s="92" t="b">
        <v>0</v>
      </c>
      <c r="I141" s="92" t="b">
        <v>0</v>
      </c>
      <c r="J141" s="92" t="b">
        <v>0</v>
      </c>
      <c r="K141" s="92" t="b">
        <v>0</v>
      </c>
      <c r="L141" s="92" t="b">
        <v>0</v>
      </c>
    </row>
    <row r="142" spans="1:12" ht="15">
      <c r="A142" s="92" t="s">
        <v>1184</v>
      </c>
      <c r="B142" s="92" t="s">
        <v>1502</v>
      </c>
      <c r="C142" s="92">
        <v>2</v>
      </c>
      <c r="D142" s="133">
        <v>0.002944101944086574</v>
      </c>
      <c r="E142" s="133">
        <v>1.4065401804339552</v>
      </c>
      <c r="F142" s="92" t="s">
        <v>1662</v>
      </c>
      <c r="G142" s="92" t="b">
        <v>0</v>
      </c>
      <c r="H142" s="92" t="b">
        <v>0</v>
      </c>
      <c r="I142" s="92" t="b">
        <v>0</v>
      </c>
      <c r="J142" s="92" t="b">
        <v>0</v>
      </c>
      <c r="K142" s="92" t="b">
        <v>0</v>
      </c>
      <c r="L142" s="92" t="b">
        <v>0</v>
      </c>
    </row>
    <row r="143" spans="1:12" ht="15">
      <c r="A143" s="92" t="s">
        <v>268</v>
      </c>
      <c r="B143" s="92" t="s">
        <v>267</v>
      </c>
      <c r="C143" s="92">
        <v>2</v>
      </c>
      <c r="D143" s="133">
        <v>0.002944101944086574</v>
      </c>
      <c r="E143" s="133">
        <v>2.6852937813867843</v>
      </c>
      <c r="F143" s="92" t="s">
        <v>1662</v>
      </c>
      <c r="G143" s="92" t="b">
        <v>0</v>
      </c>
      <c r="H143" s="92" t="b">
        <v>0</v>
      </c>
      <c r="I143" s="92" t="b">
        <v>0</v>
      </c>
      <c r="J143" s="92" t="b">
        <v>0</v>
      </c>
      <c r="K143" s="92" t="b">
        <v>0</v>
      </c>
      <c r="L143" s="92" t="b">
        <v>0</v>
      </c>
    </row>
    <row r="144" spans="1:12" ht="15">
      <c r="A144" s="92" t="s">
        <v>267</v>
      </c>
      <c r="B144" s="92" t="s">
        <v>1508</v>
      </c>
      <c r="C144" s="92">
        <v>2</v>
      </c>
      <c r="D144" s="133">
        <v>0.002944101944086574</v>
      </c>
      <c r="E144" s="133">
        <v>2.384263785722803</v>
      </c>
      <c r="F144" s="92" t="s">
        <v>1662</v>
      </c>
      <c r="G144" s="92" t="b">
        <v>0</v>
      </c>
      <c r="H144" s="92" t="b">
        <v>0</v>
      </c>
      <c r="I144" s="92" t="b">
        <v>0</v>
      </c>
      <c r="J144" s="92" t="b">
        <v>0</v>
      </c>
      <c r="K144" s="92" t="b">
        <v>0</v>
      </c>
      <c r="L144" s="92" t="b">
        <v>0</v>
      </c>
    </row>
    <row r="145" spans="1:12" ht="15">
      <c r="A145" s="92" t="s">
        <v>1508</v>
      </c>
      <c r="B145" s="92" t="s">
        <v>1494</v>
      </c>
      <c r="C145" s="92">
        <v>2</v>
      </c>
      <c r="D145" s="133">
        <v>0.002944101944086574</v>
      </c>
      <c r="E145" s="133">
        <v>1.9863237770507653</v>
      </c>
      <c r="F145" s="92" t="s">
        <v>1662</v>
      </c>
      <c r="G145" s="92" t="b">
        <v>0</v>
      </c>
      <c r="H145" s="92" t="b">
        <v>0</v>
      </c>
      <c r="I145" s="92" t="b">
        <v>0</v>
      </c>
      <c r="J145" s="92" t="b">
        <v>1</v>
      </c>
      <c r="K145" s="92" t="b">
        <v>0</v>
      </c>
      <c r="L145" s="92" t="b">
        <v>0</v>
      </c>
    </row>
    <row r="146" spans="1:12" ht="15">
      <c r="A146" s="92" t="s">
        <v>1494</v>
      </c>
      <c r="B146" s="92" t="s">
        <v>1572</v>
      </c>
      <c r="C146" s="92">
        <v>2</v>
      </c>
      <c r="D146" s="133">
        <v>0.002944101944086574</v>
      </c>
      <c r="E146" s="133">
        <v>2.2873537727147464</v>
      </c>
      <c r="F146" s="92" t="s">
        <v>1662</v>
      </c>
      <c r="G146" s="92" t="b">
        <v>1</v>
      </c>
      <c r="H146" s="92" t="b">
        <v>0</v>
      </c>
      <c r="I146" s="92" t="b">
        <v>0</v>
      </c>
      <c r="J146" s="92" t="b">
        <v>0</v>
      </c>
      <c r="K146" s="92" t="b">
        <v>0</v>
      </c>
      <c r="L146" s="92" t="b">
        <v>0</v>
      </c>
    </row>
    <row r="147" spans="1:12" ht="15">
      <c r="A147" s="92" t="s">
        <v>1572</v>
      </c>
      <c r="B147" s="92" t="s">
        <v>1573</v>
      </c>
      <c r="C147" s="92">
        <v>2</v>
      </c>
      <c r="D147" s="133">
        <v>0.002944101944086574</v>
      </c>
      <c r="E147" s="133">
        <v>2.6852937813867843</v>
      </c>
      <c r="F147" s="92" t="s">
        <v>1662</v>
      </c>
      <c r="G147" s="92" t="b">
        <v>0</v>
      </c>
      <c r="H147" s="92" t="b">
        <v>0</v>
      </c>
      <c r="I147" s="92" t="b">
        <v>0</v>
      </c>
      <c r="J147" s="92" t="b">
        <v>0</v>
      </c>
      <c r="K147" s="92" t="b">
        <v>0</v>
      </c>
      <c r="L147" s="92" t="b">
        <v>0</v>
      </c>
    </row>
    <row r="148" spans="1:12" ht="15">
      <c r="A148" s="92" t="s">
        <v>1573</v>
      </c>
      <c r="B148" s="92" t="s">
        <v>1574</v>
      </c>
      <c r="C148" s="92">
        <v>2</v>
      </c>
      <c r="D148" s="133">
        <v>0.002944101944086574</v>
      </c>
      <c r="E148" s="133">
        <v>2.6852937813867843</v>
      </c>
      <c r="F148" s="92" t="s">
        <v>1662</v>
      </c>
      <c r="G148" s="92" t="b">
        <v>0</v>
      </c>
      <c r="H148" s="92" t="b">
        <v>0</v>
      </c>
      <c r="I148" s="92" t="b">
        <v>0</v>
      </c>
      <c r="J148" s="92" t="b">
        <v>0</v>
      </c>
      <c r="K148" s="92" t="b">
        <v>0</v>
      </c>
      <c r="L148" s="92" t="b">
        <v>0</v>
      </c>
    </row>
    <row r="149" spans="1:12" ht="15">
      <c r="A149" s="92" t="s">
        <v>1574</v>
      </c>
      <c r="B149" s="92" t="s">
        <v>1575</v>
      </c>
      <c r="C149" s="92">
        <v>2</v>
      </c>
      <c r="D149" s="133">
        <v>0.002944101944086574</v>
      </c>
      <c r="E149" s="133">
        <v>2.6852937813867843</v>
      </c>
      <c r="F149" s="92" t="s">
        <v>1662</v>
      </c>
      <c r="G149" s="92" t="b">
        <v>0</v>
      </c>
      <c r="H149" s="92" t="b">
        <v>0</v>
      </c>
      <c r="I149" s="92" t="b">
        <v>0</v>
      </c>
      <c r="J149" s="92" t="b">
        <v>1</v>
      </c>
      <c r="K149" s="92" t="b">
        <v>0</v>
      </c>
      <c r="L149" s="92" t="b">
        <v>0</v>
      </c>
    </row>
    <row r="150" spans="1:12" ht="15">
      <c r="A150" s="92" t="s">
        <v>1575</v>
      </c>
      <c r="B150" s="92" t="s">
        <v>1243</v>
      </c>
      <c r="C150" s="92">
        <v>2</v>
      </c>
      <c r="D150" s="133">
        <v>0.002944101944086574</v>
      </c>
      <c r="E150" s="133">
        <v>2.384263785722803</v>
      </c>
      <c r="F150" s="92" t="s">
        <v>1662</v>
      </c>
      <c r="G150" s="92" t="b">
        <v>1</v>
      </c>
      <c r="H150" s="92" t="b">
        <v>0</v>
      </c>
      <c r="I150" s="92" t="b">
        <v>0</v>
      </c>
      <c r="J150" s="92" t="b">
        <v>0</v>
      </c>
      <c r="K150" s="92" t="b">
        <v>0</v>
      </c>
      <c r="L150" s="92" t="b">
        <v>0</v>
      </c>
    </row>
    <row r="151" spans="1:12" ht="15">
      <c r="A151" s="92" t="s">
        <v>1213</v>
      </c>
      <c r="B151" s="92" t="s">
        <v>1576</v>
      </c>
      <c r="C151" s="92">
        <v>2</v>
      </c>
      <c r="D151" s="133">
        <v>0.002944101944086574</v>
      </c>
      <c r="E151" s="133">
        <v>2.2873537727147464</v>
      </c>
      <c r="F151" s="92" t="s">
        <v>1662</v>
      </c>
      <c r="G151" s="92" t="b">
        <v>1</v>
      </c>
      <c r="H151" s="92" t="b">
        <v>0</v>
      </c>
      <c r="I151" s="92" t="b">
        <v>0</v>
      </c>
      <c r="J151" s="92" t="b">
        <v>0</v>
      </c>
      <c r="K151" s="92" t="b">
        <v>0</v>
      </c>
      <c r="L151" s="92" t="b">
        <v>0</v>
      </c>
    </row>
    <row r="152" spans="1:12" ht="15">
      <c r="A152" s="92" t="s">
        <v>1576</v>
      </c>
      <c r="B152" s="92" t="s">
        <v>1577</v>
      </c>
      <c r="C152" s="92">
        <v>2</v>
      </c>
      <c r="D152" s="133">
        <v>0.002944101944086574</v>
      </c>
      <c r="E152" s="133">
        <v>2.6852937813867843</v>
      </c>
      <c r="F152" s="92" t="s">
        <v>1662</v>
      </c>
      <c r="G152" s="92" t="b">
        <v>0</v>
      </c>
      <c r="H152" s="92" t="b">
        <v>0</v>
      </c>
      <c r="I152" s="92" t="b">
        <v>0</v>
      </c>
      <c r="J152" s="92" t="b">
        <v>0</v>
      </c>
      <c r="K152" s="92" t="b">
        <v>0</v>
      </c>
      <c r="L152" s="92" t="b">
        <v>0</v>
      </c>
    </row>
    <row r="153" spans="1:12" ht="15">
      <c r="A153" s="92" t="s">
        <v>1577</v>
      </c>
      <c r="B153" s="92" t="s">
        <v>1578</v>
      </c>
      <c r="C153" s="92">
        <v>2</v>
      </c>
      <c r="D153" s="133">
        <v>0.002944101944086574</v>
      </c>
      <c r="E153" s="133">
        <v>2.6852937813867843</v>
      </c>
      <c r="F153" s="92" t="s">
        <v>1662</v>
      </c>
      <c r="G153" s="92" t="b">
        <v>0</v>
      </c>
      <c r="H153" s="92" t="b">
        <v>0</v>
      </c>
      <c r="I153" s="92" t="b">
        <v>0</v>
      </c>
      <c r="J153" s="92" t="b">
        <v>0</v>
      </c>
      <c r="K153" s="92" t="b">
        <v>0</v>
      </c>
      <c r="L153" s="92" t="b">
        <v>0</v>
      </c>
    </row>
    <row r="154" spans="1:12" ht="15">
      <c r="A154" s="92" t="s">
        <v>1578</v>
      </c>
      <c r="B154" s="92" t="s">
        <v>1184</v>
      </c>
      <c r="C154" s="92">
        <v>2</v>
      </c>
      <c r="D154" s="133">
        <v>0.002944101944086574</v>
      </c>
      <c r="E154" s="133">
        <v>1.6061125353391592</v>
      </c>
      <c r="F154" s="92" t="s">
        <v>1662</v>
      </c>
      <c r="G154" s="92" t="b">
        <v>0</v>
      </c>
      <c r="H154" s="92" t="b">
        <v>0</v>
      </c>
      <c r="I154" s="92" t="b">
        <v>0</v>
      </c>
      <c r="J154" s="92" t="b">
        <v>0</v>
      </c>
      <c r="K154" s="92" t="b">
        <v>0</v>
      </c>
      <c r="L154" s="92" t="b">
        <v>0</v>
      </c>
    </row>
    <row r="155" spans="1:12" ht="15">
      <c r="A155" s="92" t="s">
        <v>1184</v>
      </c>
      <c r="B155" s="92" t="s">
        <v>1227</v>
      </c>
      <c r="C155" s="92">
        <v>2</v>
      </c>
      <c r="D155" s="133">
        <v>0.002944101944086574</v>
      </c>
      <c r="E155" s="133">
        <v>1.3096301674258988</v>
      </c>
      <c r="F155" s="92" t="s">
        <v>1662</v>
      </c>
      <c r="G155" s="92" t="b">
        <v>0</v>
      </c>
      <c r="H155" s="92" t="b">
        <v>0</v>
      </c>
      <c r="I155" s="92" t="b">
        <v>0</v>
      </c>
      <c r="J155" s="92" t="b">
        <v>0</v>
      </c>
      <c r="K155" s="92" t="b">
        <v>0</v>
      </c>
      <c r="L155" s="92" t="b">
        <v>0</v>
      </c>
    </row>
    <row r="156" spans="1:12" ht="15">
      <c r="A156" s="92" t="s">
        <v>1227</v>
      </c>
      <c r="B156" s="92" t="s">
        <v>1579</v>
      </c>
      <c r="C156" s="92">
        <v>2</v>
      </c>
      <c r="D156" s="133">
        <v>0.002944101944086574</v>
      </c>
      <c r="E156" s="133">
        <v>2.2081725266671217</v>
      </c>
      <c r="F156" s="92" t="s">
        <v>1662</v>
      </c>
      <c r="G156" s="92" t="b">
        <v>0</v>
      </c>
      <c r="H156" s="92" t="b">
        <v>0</v>
      </c>
      <c r="I156" s="92" t="b">
        <v>0</v>
      </c>
      <c r="J156" s="92" t="b">
        <v>0</v>
      </c>
      <c r="K156" s="92" t="b">
        <v>0</v>
      </c>
      <c r="L156" s="92" t="b">
        <v>0</v>
      </c>
    </row>
    <row r="157" spans="1:12" ht="15">
      <c r="A157" s="92" t="s">
        <v>1579</v>
      </c>
      <c r="B157" s="92" t="s">
        <v>1580</v>
      </c>
      <c r="C157" s="92">
        <v>2</v>
      </c>
      <c r="D157" s="133">
        <v>0.002944101944086574</v>
      </c>
      <c r="E157" s="133">
        <v>2.6852937813867843</v>
      </c>
      <c r="F157" s="92" t="s">
        <v>1662</v>
      </c>
      <c r="G157" s="92" t="b">
        <v>0</v>
      </c>
      <c r="H157" s="92" t="b">
        <v>0</v>
      </c>
      <c r="I157" s="92" t="b">
        <v>0</v>
      </c>
      <c r="J157" s="92" t="b">
        <v>0</v>
      </c>
      <c r="K157" s="92" t="b">
        <v>0</v>
      </c>
      <c r="L157" s="92" t="b">
        <v>0</v>
      </c>
    </row>
    <row r="158" spans="1:12" ht="15">
      <c r="A158" s="92" t="s">
        <v>1580</v>
      </c>
      <c r="B158" s="92" t="s">
        <v>1150</v>
      </c>
      <c r="C158" s="92">
        <v>2</v>
      </c>
      <c r="D158" s="133">
        <v>0.002944101944086574</v>
      </c>
      <c r="E158" s="133">
        <v>2.6852937813867843</v>
      </c>
      <c r="F158" s="92" t="s">
        <v>1662</v>
      </c>
      <c r="G158" s="92" t="b">
        <v>0</v>
      </c>
      <c r="H158" s="92" t="b">
        <v>0</v>
      </c>
      <c r="I158" s="92" t="b">
        <v>0</v>
      </c>
      <c r="J158" s="92" t="b">
        <v>1</v>
      </c>
      <c r="K158" s="92" t="b">
        <v>0</v>
      </c>
      <c r="L158" s="92" t="b">
        <v>0</v>
      </c>
    </row>
    <row r="159" spans="1:12" ht="15">
      <c r="A159" s="92" t="s">
        <v>1150</v>
      </c>
      <c r="B159" s="92" t="s">
        <v>1581</v>
      </c>
      <c r="C159" s="92">
        <v>2</v>
      </c>
      <c r="D159" s="133">
        <v>0.002944101944086574</v>
      </c>
      <c r="E159" s="133">
        <v>2.6852937813867843</v>
      </c>
      <c r="F159" s="92" t="s">
        <v>1662</v>
      </c>
      <c r="G159" s="92" t="b">
        <v>1</v>
      </c>
      <c r="H159" s="92" t="b">
        <v>0</v>
      </c>
      <c r="I159" s="92" t="b">
        <v>0</v>
      </c>
      <c r="J159" s="92" t="b">
        <v>1</v>
      </c>
      <c r="K159" s="92" t="b">
        <v>0</v>
      </c>
      <c r="L159" s="92" t="b">
        <v>0</v>
      </c>
    </row>
    <row r="160" spans="1:12" ht="15">
      <c r="A160" s="92" t="s">
        <v>1581</v>
      </c>
      <c r="B160" s="92" t="s">
        <v>1186</v>
      </c>
      <c r="C160" s="92">
        <v>2</v>
      </c>
      <c r="D160" s="133">
        <v>0.002944101944086574</v>
      </c>
      <c r="E160" s="133">
        <v>2.0320812676114404</v>
      </c>
      <c r="F160" s="92" t="s">
        <v>1662</v>
      </c>
      <c r="G160" s="92" t="b">
        <v>1</v>
      </c>
      <c r="H160" s="92" t="b">
        <v>0</v>
      </c>
      <c r="I160" s="92" t="b">
        <v>0</v>
      </c>
      <c r="J160" s="92" t="b">
        <v>0</v>
      </c>
      <c r="K160" s="92" t="b">
        <v>0</v>
      </c>
      <c r="L160" s="92" t="b">
        <v>0</v>
      </c>
    </row>
    <row r="161" spans="1:12" ht="15">
      <c r="A161" s="92" t="s">
        <v>1186</v>
      </c>
      <c r="B161" s="92" t="s">
        <v>1582</v>
      </c>
      <c r="C161" s="92">
        <v>2</v>
      </c>
      <c r="D161" s="133">
        <v>0.002944101944086574</v>
      </c>
      <c r="E161" s="133">
        <v>2.1412257370365086</v>
      </c>
      <c r="F161" s="92" t="s">
        <v>1662</v>
      </c>
      <c r="G161" s="92" t="b">
        <v>0</v>
      </c>
      <c r="H161" s="92" t="b">
        <v>0</v>
      </c>
      <c r="I161" s="92" t="b">
        <v>0</v>
      </c>
      <c r="J161" s="92" t="b">
        <v>0</v>
      </c>
      <c r="K161" s="92" t="b">
        <v>0</v>
      </c>
      <c r="L161" s="92" t="b">
        <v>0</v>
      </c>
    </row>
    <row r="162" spans="1:12" ht="15">
      <c r="A162" s="92" t="s">
        <v>1584</v>
      </c>
      <c r="B162" s="92" t="s">
        <v>1180</v>
      </c>
      <c r="C162" s="92">
        <v>2</v>
      </c>
      <c r="D162" s="133">
        <v>0.002944101944086574</v>
      </c>
      <c r="E162" s="133">
        <v>1.37353992033103</v>
      </c>
      <c r="F162" s="92" t="s">
        <v>1662</v>
      </c>
      <c r="G162" s="92" t="b">
        <v>0</v>
      </c>
      <c r="H162" s="92" t="b">
        <v>0</v>
      </c>
      <c r="I162" s="92" t="b">
        <v>0</v>
      </c>
      <c r="J162" s="92" t="b">
        <v>0</v>
      </c>
      <c r="K162" s="92" t="b">
        <v>0</v>
      </c>
      <c r="L162" s="92" t="b">
        <v>0</v>
      </c>
    </row>
    <row r="163" spans="1:12" ht="15">
      <c r="A163" s="92" t="s">
        <v>1183</v>
      </c>
      <c r="B163" s="92" t="s">
        <v>1585</v>
      </c>
      <c r="C163" s="92">
        <v>2</v>
      </c>
      <c r="D163" s="133">
        <v>0.002944101944086574</v>
      </c>
      <c r="E163" s="133">
        <v>1.5239257791518093</v>
      </c>
      <c r="F163" s="92" t="s">
        <v>1662</v>
      </c>
      <c r="G163" s="92" t="b">
        <v>0</v>
      </c>
      <c r="H163" s="92" t="b">
        <v>0</v>
      </c>
      <c r="I163" s="92" t="b">
        <v>0</v>
      </c>
      <c r="J163" s="92" t="b">
        <v>0</v>
      </c>
      <c r="K163" s="92" t="b">
        <v>0</v>
      </c>
      <c r="L163" s="92" t="b">
        <v>0</v>
      </c>
    </row>
    <row r="164" spans="1:12" ht="15">
      <c r="A164" s="92" t="s">
        <v>1585</v>
      </c>
      <c r="B164" s="92" t="s">
        <v>1509</v>
      </c>
      <c r="C164" s="92">
        <v>2</v>
      </c>
      <c r="D164" s="133">
        <v>0.002944101944086574</v>
      </c>
      <c r="E164" s="133">
        <v>2.384263785722803</v>
      </c>
      <c r="F164" s="92" t="s">
        <v>1662</v>
      </c>
      <c r="G164" s="92" t="b">
        <v>0</v>
      </c>
      <c r="H164" s="92" t="b">
        <v>0</v>
      </c>
      <c r="I164" s="92" t="b">
        <v>0</v>
      </c>
      <c r="J164" s="92" t="b">
        <v>0</v>
      </c>
      <c r="K164" s="92" t="b">
        <v>0</v>
      </c>
      <c r="L164" s="92" t="b">
        <v>0</v>
      </c>
    </row>
    <row r="165" spans="1:12" ht="15">
      <c r="A165" s="92" t="s">
        <v>1509</v>
      </c>
      <c r="B165" s="92" t="s">
        <v>387</v>
      </c>
      <c r="C165" s="92">
        <v>2</v>
      </c>
      <c r="D165" s="133">
        <v>0.002944101944086574</v>
      </c>
      <c r="E165" s="133">
        <v>1.8401957413725274</v>
      </c>
      <c r="F165" s="92" t="s">
        <v>1662</v>
      </c>
      <c r="G165" s="92" t="b">
        <v>0</v>
      </c>
      <c r="H165" s="92" t="b">
        <v>0</v>
      </c>
      <c r="I165" s="92" t="b">
        <v>0</v>
      </c>
      <c r="J165" s="92" t="b">
        <v>0</v>
      </c>
      <c r="K165" s="92" t="b">
        <v>0</v>
      </c>
      <c r="L165" s="92" t="b">
        <v>0</v>
      </c>
    </row>
    <row r="166" spans="1:12" ht="15">
      <c r="A166" s="92" t="s">
        <v>387</v>
      </c>
      <c r="B166" s="92" t="s">
        <v>1586</v>
      </c>
      <c r="C166" s="92">
        <v>2</v>
      </c>
      <c r="D166" s="133">
        <v>0.002944101944086574</v>
      </c>
      <c r="E166" s="133">
        <v>2.1412257370365086</v>
      </c>
      <c r="F166" s="92" t="s">
        <v>1662</v>
      </c>
      <c r="G166" s="92" t="b">
        <v>0</v>
      </c>
      <c r="H166" s="92" t="b">
        <v>0</v>
      </c>
      <c r="I166" s="92" t="b">
        <v>0</v>
      </c>
      <c r="J166" s="92" t="b">
        <v>0</v>
      </c>
      <c r="K166" s="92" t="b">
        <v>0</v>
      </c>
      <c r="L166" s="92" t="b">
        <v>0</v>
      </c>
    </row>
    <row r="167" spans="1:12" ht="15">
      <c r="A167" s="92" t="s">
        <v>1586</v>
      </c>
      <c r="B167" s="92" t="s">
        <v>1509</v>
      </c>
      <c r="C167" s="92">
        <v>2</v>
      </c>
      <c r="D167" s="133">
        <v>0.002944101944086574</v>
      </c>
      <c r="E167" s="133">
        <v>2.384263785722803</v>
      </c>
      <c r="F167" s="92" t="s">
        <v>1662</v>
      </c>
      <c r="G167" s="92" t="b">
        <v>0</v>
      </c>
      <c r="H167" s="92" t="b">
        <v>0</v>
      </c>
      <c r="I167" s="92" t="b">
        <v>0</v>
      </c>
      <c r="J167" s="92" t="b">
        <v>0</v>
      </c>
      <c r="K167" s="92" t="b">
        <v>0</v>
      </c>
      <c r="L167" s="92" t="b">
        <v>0</v>
      </c>
    </row>
    <row r="168" spans="1:12" ht="15">
      <c r="A168" s="92" t="s">
        <v>1509</v>
      </c>
      <c r="B168" s="92" t="s">
        <v>1587</v>
      </c>
      <c r="C168" s="92">
        <v>2</v>
      </c>
      <c r="D168" s="133">
        <v>0.002944101944086574</v>
      </c>
      <c r="E168" s="133">
        <v>2.384263785722803</v>
      </c>
      <c r="F168" s="92" t="s">
        <v>1662</v>
      </c>
      <c r="G168" s="92" t="b">
        <v>0</v>
      </c>
      <c r="H168" s="92" t="b">
        <v>0</v>
      </c>
      <c r="I168" s="92" t="b">
        <v>0</v>
      </c>
      <c r="J168" s="92" t="b">
        <v>0</v>
      </c>
      <c r="K168" s="92" t="b">
        <v>0</v>
      </c>
      <c r="L168" s="92" t="b">
        <v>0</v>
      </c>
    </row>
    <row r="169" spans="1:12" ht="15">
      <c r="A169" s="92" t="s">
        <v>1587</v>
      </c>
      <c r="B169" s="92" t="s">
        <v>387</v>
      </c>
      <c r="C169" s="92">
        <v>2</v>
      </c>
      <c r="D169" s="133">
        <v>0.002944101944086574</v>
      </c>
      <c r="E169" s="133">
        <v>2.1412257370365086</v>
      </c>
      <c r="F169" s="92" t="s">
        <v>1662</v>
      </c>
      <c r="G169" s="92" t="b">
        <v>0</v>
      </c>
      <c r="H169" s="92" t="b">
        <v>0</v>
      </c>
      <c r="I169" s="92" t="b">
        <v>0</v>
      </c>
      <c r="J169" s="92" t="b">
        <v>0</v>
      </c>
      <c r="K169" s="92" t="b">
        <v>0</v>
      </c>
      <c r="L169" s="92" t="b">
        <v>0</v>
      </c>
    </row>
    <row r="170" spans="1:12" ht="15">
      <c r="A170" s="92" t="s">
        <v>387</v>
      </c>
      <c r="B170" s="92" t="s">
        <v>1196</v>
      </c>
      <c r="C170" s="92">
        <v>2</v>
      </c>
      <c r="D170" s="133">
        <v>0.002944101944086574</v>
      </c>
      <c r="E170" s="133">
        <v>1.5971576926862328</v>
      </c>
      <c r="F170" s="92" t="s">
        <v>1662</v>
      </c>
      <c r="G170" s="92" t="b">
        <v>0</v>
      </c>
      <c r="H170" s="92" t="b">
        <v>0</v>
      </c>
      <c r="I170" s="92" t="b">
        <v>0</v>
      </c>
      <c r="J170" s="92" t="b">
        <v>0</v>
      </c>
      <c r="K170" s="92" t="b">
        <v>0</v>
      </c>
      <c r="L170" s="92" t="b">
        <v>0</v>
      </c>
    </row>
    <row r="171" spans="1:12" ht="15">
      <c r="A171" s="92" t="s">
        <v>1196</v>
      </c>
      <c r="B171" s="92" t="s">
        <v>1588</v>
      </c>
      <c r="C171" s="92">
        <v>2</v>
      </c>
      <c r="D171" s="133">
        <v>0.002944101944086574</v>
      </c>
      <c r="E171" s="133">
        <v>2.1412257370365086</v>
      </c>
      <c r="F171" s="92" t="s">
        <v>1662</v>
      </c>
      <c r="G171" s="92" t="b">
        <v>0</v>
      </c>
      <c r="H171" s="92" t="b">
        <v>0</v>
      </c>
      <c r="I171" s="92" t="b">
        <v>0</v>
      </c>
      <c r="J171" s="92" t="b">
        <v>0</v>
      </c>
      <c r="K171" s="92" t="b">
        <v>0</v>
      </c>
      <c r="L171" s="92" t="b">
        <v>0</v>
      </c>
    </row>
    <row r="172" spans="1:12" ht="15">
      <c r="A172" s="92" t="s">
        <v>1589</v>
      </c>
      <c r="B172" s="92" t="s">
        <v>1590</v>
      </c>
      <c r="C172" s="92">
        <v>2</v>
      </c>
      <c r="D172" s="133">
        <v>0.002944101944086574</v>
      </c>
      <c r="E172" s="133">
        <v>2.6852937813867843</v>
      </c>
      <c r="F172" s="92" t="s">
        <v>1662</v>
      </c>
      <c r="G172" s="92" t="b">
        <v>0</v>
      </c>
      <c r="H172" s="92" t="b">
        <v>0</v>
      </c>
      <c r="I172" s="92" t="b">
        <v>0</v>
      </c>
      <c r="J172" s="92" t="b">
        <v>0</v>
      </c>
      <c r="K172" s="92" t="b">
        <v>0</v>
      </c>
      <c r="L172" s="92" t="b">
        <v>0</v>
      </c>
    </row>
    <row r="173" spans="1:12" ht="15">
      <c r="A173" s="92" t="s">
        <v>1590</v>
      </c>
      <c r="B173" s="92" t="s">
        <v>1591</v>
      </c>
      <c r="C173" s="92">
        <v>2</v>
      </c>
      <c r="D173" s="133">
        <v>0.002944101944086574</v>
      </c>
      <c r="E173" s="133">
        <v>2.6852937813867843</v>
      </c>
      <c r="F173" s="92" t="s">
        <v>1662</v>
      </c>
      <c r="G173" s="92" t="b">
        <v>0</v>
      </c>
      <c r="H173" s="92" t="b">
        <v>0</v>
      </c>
      <c r="I173" s="92" t="b">
        <v>0</v>
      </c>
      <c r="J173" s="92" t="b">
        <v>0</v>
      </c>
      <c r="K173" s="92" t="b">
        <v>0</v>
      </c>
      <c r="L173" s="92" t="b">
        <v>0</v>
      </c>
    </row>
    <row r="174" spans="1:12" ht="15">
      <c r="A174" s="92" t="s">
        <v>1591</v>
      </c>
      <c r="B174" s="92" t="s">
        <v>1525</v>
      </c>
      <c r="C174" s="92">
        <v>2</v>
      </c>
      <c r="D174" s="133">
        <v>0.002944101944086574</v>
      </c>
      <c r="E174" s="133">
        <v>2.509202522331103</v>
      </c>
      <c r="F174" s="92" t="s">
        <v>1662</v>
      </c>
      <c r="G174" s="92" t="b">
        <v>0</v>
      </c>
      <c r="H174" s="92" t="b">
        <v>0</v>
      </c>
      <c r="I174" s="92" t="b">
        <v>0</v>
      </c>
      <c r="J174" s="92" t="b">
        <v>0</v>
      </c>
      <c r="K174" s="92" t="b">
        <v>0</v>
      </c>
      <c r="L174" s="92" t="b">
        <v>0</v>
      </c>
    </row>
    <row r="175" spans="1:12" ht="15">
      <c r="A175" s="92" t="s">
        <v>1149</v>
      </c>
      <c r="B175" s="92" t="s">
        <v>1180</v>
      </c>
      <c r="C175" s="92">
        <v>2</v>
      </c>
      <c r="D175" s="133">
        <v>0.002944101944086574</v>
      </c>
      <c r="E175" s="133">
        <v>0.8964186656113673</v>
      </c>
      <c r="F175" s="92" t="s">
        <v>1662</v>
      </c>
      <c r="G175" s="92" t="b">
        <v>0</v>
      </c>
      <c r="H175" s="92" t="b">
        <v>0</v>
      </c>
      <c r="I175" s="92" t="b">
        <v>0</v>
      </c>
      <c r="J175" s="92" t="b">
        <v>0</v>
      </c>
      <c r="K175" s="92" t="b">
        <v>0</v>
      </c>
      <c r="L175" s="92" t="b">
        <v>0</v>
      </c>
    </row>
    <row r="176" spans="1:12" ht="15">
      <c r="A176" s="92" t="s">
        <v>1489</v>
      </c>
      <c r="B176" s="92" t="s">
        <v>266</v>
      </c>
      <c r="C176" s="92">
        <v>2</v>
      </c>
      <c r="D176" s="133">
        <v>0.002944101944086574</v>
      </c>
      <c r="E176" s="133">
        <v>2.3331112632754216</v>
      </c>
      <c r="F176" s="92" t="s">
        <v>1662</v>
      </c>
      <c r="G176" s="92" t="b">
        <v>0</v>
      </c>
      <c r="H176" s="92" t="b">
        <v>0</v>
      </c>
      <c r="I176" s="92" t="b">
        <v>0</v>
      </c>
      <c r="J176" s="92" t="b">
        <v>0</v>
      </c>
      <c r="K176" s="92" t="b">
        <v>0</v>
      </c>
      <c r="L176" s="92" t="b">
        <v>0</v>
      </c>
    </row>
    <row r="177" spans="1:12" ht="15">
      <c r="A177" s="92" t="s">
        <v>1592</v>
      </c>
      <c r="B177" s="92" t="s">
        <v>1593</v>
      </c>
      <c r="C177" s="92">
        <v>2</v>
      </c>
      <c r="D177" s="133">
        <v>0.002944101944086574</v>
      </c>
      <c r="E177" s="133">
        <v>2.6852937813867843</v>
      </c>
      <c r="F177" s="92" t="s">
        <v>1662</v>
      </c>
      <c r="G177" s="92" t="b">
        <v>0</v>
      </c>
      <c r="H177" s="92" t="b">
        <v>0</v>
      </c>
      <c r="I177" s="92" t="b">
        <v>0</v>
      </c>
      <c r="J177" s="92" t="b">
        <v>0</v>
      </c>
      <c r="K177" s="92" t="b">
        <v>0</v>
      </c>
      <c r="L177" s="92" t="b">
        <v>0</v>
      </c>
    </row>
    <row r="178" spans="1:12" ht="15">
      <c r="A178" s="92" t="s">
        <v>1593</v>
      </c>
      <c r="B178" s="92" t="s">
        <v>1594</v>
      </c>
      <c r="C178" s="92">
        <v>2</v>
      </c>
      <c r="D178" s="133">
        <v>0.002944101944086574</v>
      </c>
      <c r="E178" s="133">
        <v>2.6852937813867843</v>
      </c>
      <c r="F178" s="92" t="s">
        <v>1662</v>
      </c>
      <c r="G178" s="92" t="b">
        <v>0</v>
      </c>
      <c r="H178" s="92" t="b">
        <v>0</v>
      </c>
      <c r="I178" s="92" t="b">
        <v>0</v>
      </c>
      <c r="J178" s="92" t="b">
        <v>0</v>
      </c>
      <c r="K178" s="92" t="b">
        <v>0</v>
      </c>
      <c r="L178" s="92" t="b">
        <v>0</v>
      </c>
    </row>
    <row r="179" spans="1:12" ht="15">
      <c r="A179" s="92" t="s">
        <v>1594</v>
      </c>
      <c r="B179" s="92" t="s">
        <v>1595</v>
      </c>
      <c r="C179" s="92">
        <v>2</v>
      </c>
      <c r="D179" s="133">
        <v>0.002944101944086574</v>
      </c>
      <c r="E179" s="133">
        <v>2.6852937813867843</v>
      </c>
      <c r="F179" s="92" t="s">
        <v>1662</v>
      </c>
      <c r="G179" s="92" t="b">
        <v>0</v>
      </c>
      <c r="H179" s="92" t="b">
        <v>0</v>
      </c>
      <c r="I179" s="92" t="b">
        <v>0</v>
      </c>
      <c r="J179" s="92" t="b">
        <v>0</v>
      </c>
      <c r="K179" s="92" t="b">
        <v>0</v>
      </c>
      <c r="L179" s="92" t="b">
        <v>0</v>
      </c>
    </row>
    <row r="180" spans="1:12" ht="15">
      <c r="A180" s="92" t="s">
        <v>1595</v>
      </c>
      <c r="B180" s="92" t="s">
        <v>1596</v>
      </c>
      <c r="C180" s="92">
        <v>2</v>
      </c>
      <c r="D180" s="133">
        <v>0.002944101944086574</v>
      </c>
      <c r="E180" s="133">
        <v>2.6852937813867843</v>
      </c>
      <c r="F180" s="92" t="s">
        <v>1662</v>
      </c>
      <c r="G180" s="92" t="b">
        <v>0</v>
      </c>
      <c r="H180" s="92" t="b">
        <v>0</v>
      </c>
      <c r="I180" s="92" t="b">
        <v>0</v>
      </c>
      <c r="J180" s="92" t="b">
        <v>0</v>
      </c>
      <c r="K180" s="92" t="b">
        <v>0</v>
      </c>
      <c r="L180" s="92" t="b">
        <v>0</v>
      </c>
    </row>
    <row r="181" spans="1:12" ht="15">
      <c r="A181" s="92" t="s">
        <v>1596</v>
      </c>
      <c r="B181" s="92" t="s">
        <v>1597</v>
      </c>
      <c r="C181" s="92">
        <v>2</v>
      </c>
      <c r="D181" s="133">
        <v>0.002944101944086574</v>
      </c>
      <c r="E181" s="133">
        <v>2.6852937813867843</v>
      </c>
      <c r="F181" s="92" t="s">
        <v>1662</v>
      </c>
      <c r="G181" s="92" t="b">
        <v>0</v>
      </c>
      <c r="H181" s="92" t="b">
        <v>0</v>
      </c>
      <c r="I181" s="92" t="b">
        <v>0</v>
      </c>
      <c r="J181" s="92" t="b">
        <v>0</v>
      </c>
      <c r="K181" s="92" t="b">
        <v>0</v>
      </c>
      <c r="L181" s="92" t="b">
        <v>0</v>
      </c>
    </row>
    <row r="182" spans="1:12" ht="15">
      <c r="A182" s="92" t="s">
        <v>1597</v>
      </c>
      <c r="B182" s="92" t="s">
        <v>1598</v>
      </c>
      <c r="C182" s="92">
        <v>2</v>
      </c>
      <c r="D182" s="133">
        <v>0.002944101944086574</v>
      </c>
      <c r="E182" s="133">
        <v>2.6852937813867843</v>
      </c>
      <c r="F182" s="92" t="s">
        <v>1662</v>
      </c>
      <c r="G182" s="92" t="b">
        <v>0</v>
      </c>
      <c r="H182" s="92" t="b">
        <v>0</v>
      </c>
      <c r="I182" s="92" t="b">
        <v>0</v>
      </c>
      <c r="J182" s="92" t="b">
        <v>0</v>
      </c>
      <c r="K182" s="92" t="b">
        <v>0</v>
      </c>
      <c r="L182" s="92" t="b">
        <v>0</v>
      </c>
    </row>
    <row r="183" spans="1:12" ht="15">
      <c r="A183" s="92" t="s">
        <v>1598</v>
      </c>
      <c r="B183" s="92" t="s">
        <v>1349</v>
      </c>
      <c r="C183" s="92">
        <v>2</v>
      </c>
      <c r="D183" s="133">
        <v>0.002944101944086574</v>
      </c>
      <c r="E183" s="133">
        <v>2.6852937813867843</v>
      </c>
      <c r="F183" s="92" t="s">
        <v>1662</v>
      </c>
      <c r="G183" s="92" t="b">
        <v>0</v>
      </c>
      <c r="H183" s="92" t="b">
        <v>0</v>
      </c>
      <c r="I183" s="92" t="b">
        <v>0</v>
      </c>
      <c r="J183" s="92" t="b">
        <v>0</v>
      </c>
      <c r="K183" s="92" t="b">
        <v>0</v>
      </c>
      <c r="L183" s="92" t="b">
        <v>0</v>
      </c>
    </row>
    <row r="184" spans="1:12" ht="15">
      <c r="A184" s="92" t="s">
        <v>1349</v>
      </c>
      <c r="B184" s="92" t="s">
        <v>245</v>
      </c>
      <c r="C184" s="92">
        <v>2</v>
      </c>
      <c r="D184" s="133">
        <v>0.002944101944086574</v>
      </c>
      <c r="E184" s="133">
        <v>2.2081725266671217</v>
      </c>
      <c r="F184" s="92" t="s">
        <v>1662</v>
      </c>
      <c r="G184" s="92" t="b">
        <v>0</v>
      </c>
      <c r="H184" s="92" t="b">
        <v>0</v>
      </c>
      <c r="I184" s="92" t="b">
        <v>0</v>
      </c>
      <c r="J184" s="92" t="b">
        <v>0</v>
      </c>
      <c r="K184" s="92" t="b">
        <v>0</v>
      </c>
      <c r="L184" s="92" t="b">
        <v>0</v>
      </c>
    </row>
    <row r="185" spans="1:12" ht="15">
      <c r="A185" s="92" t="s">
        <v>245</v>
      </c>
      <c r="B185" s="92" t="s">
        <v>1180</v>
      </c>
      <c r="C185" s="92">
        <v>2</v>
      </c>
      <c r="D185" s="133">
        <v>0.002944101944086574</v>
      </c>
      <c r="E185" s="133">
        <v>0.7714799290030675</v>
      </c>
      <c r="F185" s="92" t="s">
        <v>1662</v>
      </c>
      <c r="G185" s="92" t="b">
        <v>0</v>
      </c>
      <c r="H185" s="92" t="b">
        <v>0</v>
      </c>
      <c r="I185" s="92" t="b">
        <v>0</v>
      </c>
      <c r="J185" s="92" t="b">
        <v>0</v>
      </c>
      <c r="K185" s="92" t="b">
        <v>0</v>
      </c>
      <c r="L185" s="92" t="b">
        <v>0</v>
      </c>
    </row>
    <row r="186" spans="1:12" ht="15">
      <c r="A186" s="92" t="s">
        <v>1599</v>
      </c>
      <c r="B186" s="92" t="s">
        <v>1600</v>
      </c>
      <c r="C186" s="92">
        <v>2</v>
      </c>
      <c r="D186" s="133">
        <v>0.002944101944086574</v>
      </c>
      <c r="E186" s="133">
        <v>2.6852937813867843</v>
      </c>
      <c r="F186" s="92" t="s">
        <v>1662</v>
      </c>
      <c r="G186" s="92" t="b">
        <v>0</v>
      </c>
      <c r="H186" s="92" t="b">
        <v>0</v>
      </c>
      <c r="I186" s="92" t="b">
        <v>0</v>
      </c>
      <c r="J186" s="92" t="b">
        <v>1</v>
      </c>
      <c r="K186" s="92" t="b">
        <v>0</v>
      </c>
      <c r="L186" s="92" t="b">
        <v>0</v>
      </c>
    </row>
    <row r="187" spans="1:12" ht="15">
      <c r="A187" s="92" t="s">
        <v>1600</v>
      </c>
      <c r="B187" s="92" t="s">
        <v>1601</v>
      </c>
      <c r="C187" s="92">
        <v>2</v>
      </c>
      <c r="D187" s="133">
        <v>0.002944101944086574</v>
      </c>
      <c r="E187" s="133">
        <v>2.6852937813867843</v>
      </c>
      <c r="F187" s="92" t="s">
        <v>1662</v>
      </c>
      <c r="G187" s="92" t="b">
        <v>1</v>
      </c>
      <c r="H187" s="92" t="b">
        <v>0</v>
      </c>
      <c r="I187" s="92" t="b">
        <v>0</v>
      </c>
      <c r="J187" s="92" t="b">
        <v>0</v>
      </c>
      <c r="K187" s="92" t="b">
        <v>0</v>
      </c>
      <c r="L187" s="92" t="b">
        <v>0</v>
      </c>
    </row>
    <row r="188" spans="1:12" ht="15">
      <c r="A188" s="92" t="s">
        <v>1601</v>
      </c>
      <c r="B188" s="92" t="s">
        <v>1184</v>
      </c>
      <c r="C188" s="92">
        <v>2</v>
      </c>
      <c r="D188" s="133">
        <v>0.002944101944086574</v>
      </c>
      <c r="E188" s="133">
        <v>1.6061125353391592</v>
      </c>
      <c r="F188" s="92" t="s">
        <v>1662</v>
      </c>
      <c r="G188" s="92" t="b">
        <v>0</v>
      </c>
      <c r="H188" s="92" t="b">
        <v>0</v>
      </c>
      <c r="I188" s="92" t="b">
        <v>0</v>
      </c>
      <c r="J188" s="92" t="b">
        <v>0</v>
      </c>
      <c r="K188" s="92" t="b">
        <v>0</v>
      </c>
      <c r="L188" s="92" t="b">
        <v>0</v>
      </c>
    </row>
    <row r="189" spans="1:12" ht="15">
      <c r="A189" s="92" t="s">
        <v>1184</v>
      </c>
      <c r="B189" s="92" t="s">
        <v>1180</v>
      </c>
      <c r="C189" s="92">
        <v>2</v>
      </c>
      <c r="D189" s="133">
        <v>0.002944101944086574</v>
      </c>
      <c r="E189" s="133">
        <v>0.39581631504218207</v>
      </c>
      <c r="F189" s="92" t="s">
        <v>1662</v>
      </c>
      <c r="G189" s="92" t="b">
        <v>0</v>
      </c>
      <c r="H189" s="92" t="b">
        <v>0</v>
      </c>
      <c r="I189" s="92" t="b">
        <v>0</v>
      </c>
      <c r="J189" s="92" t="b">
        <v>0</v>
      </c>
      <c r="K189" s="92" t="b">
        <v>0</v>
      </c>
      <c r="L189" s="92" t="b">
        <v>0</v>
      </c>
    </row>
    <row r="190" spans="1:12" ht="15">
      <c r="A190" s="92" t="s">
        <v>1183</v>
      </c>
      <c r="B190" s="92" t="s">
        <v>1505</v>
      </c>
      <c r="C190" s="92">
        <v>2</v>
      </c>
      <c r="D190" s="133">
        <v>0.002944101944086574</v>
      </c>
      <c r="E190" s="133">
        <v>1.222895783487828</v>
      </c>
      <c r="F190" s="92" t="s">
        <v>1662</v>
      </c>
      <c r="G190" s="92" t="b">
        <v>0</v>
      </c>
      <c r="H190" s="92" t="b">
        <v>0</v>
      </c>
      <c r="I190" s="92" t="b">
        <v>0</v>
      </c>
      <c r="J190" s="92" t="b">
        <v>0</v>
      </c>
      <c r="K190" s="92" t="b">
        <v>0</v>
      </c>
      <c r="L190" s="92" t="b">
        <v>0</v>
      </c>
    </row>
    <row r="191" spans="1:12" ht="15">
      <c r="A191" s="92" t="s">
        <v>1505</v>
      </c>
      <c r="B191" s="92" t="s">
        <v>1602</v>
      </c>
      <c r="C191" s="92">
        <v>2</v>
      </c>
      <c r="D191" s="133">
        <v>0.002944101944086574</v>
      </c>
      <c r="E191" s="133">
        <v>2.384263785722803</v>
      </c>
      <c r="F191" s="92" t="s">
        <v>1662</v>
      </c>
      <c r="G191" s="92" t="b">
        <v>0</v>
      </c>
      <c r="H191" s="92" t="b">
        <v>0</v>
      </c>
      <c r="I191" s="92" t="b">
        <v>0</v>
      </c>
      <c r="J191" s="92" t="b">
        <v>1</v>
      </c>
      <c r="K191" s="92" t="b">
        <v>0</v>
      </c>
      <c r="L191" s="92" t="b">
        <v>0</v>
      </c>
    </row>
    <row r="192" spans="1:12" ht="15">
      <c r="A192" s="92" t="s">
        <v>1602</v>
      </c>
      <c r="B192" s="92" t="s">
        <v>1603</v>
      </c>
      <c r="C192" s="92">
        <v>2</v>
      </c>
      <c r="D192" s="133">
        <v>0.002944101944086574</v>
      </c>
      <c r="E192" s="133">
        <v>2.6852937813867843</v>
      </c>
      <c r="F192" s="92" t="s">
        <v>1662</v>
      </c>
      <c r="G192" s="92" t="b">
        <v>1</v>
      </c>
      <c r="H192" s="92" t="b">
        <v>0</v>
      </c>
      <c r="I192" s="92" t="b">
        <v>0</v>
      </c>
      <c r="J192" s="92" t="b">
        <v>0</v>
      </c>
      <c r="K192" s="92" t="b">
        <v>0</v>
      </c>
      <c r="L192" s="92" t="b">
        <v>0</v>
      </c>
    </row>
    <row r="193" spans="1:12" ht="15">
      <c r="A193" s="92" t="s">
        <v>240</v>
      </c>
      <c r="B193" s="92" t="s">
        <v>1604</v>
      </c>
      <c r="C193" s="92">
        <v>2</v>
      </c>
      <c r="D193" s="133">
        <v>0.002944101944086574</v>
      </c>
      <c r="E193" s="133">
        <v>2.509202522331103</v>
      </c>
      <c r="F193" s="92" t="s">
        <v>1662</v>
      </c>
      <c r="G193" s="92" t="b">
        <v>0</v>
      </c>
      <c r="H193" s="92" t="b">
        <v>0</v>
      </c>
      <c r="I193" s="92" t="b">
        <v>0</v>
      </c>
      <c r="J193" s="92" t="b">
        <v>0</v>
      </c>
      <c r="K193" s="92" t="b">
        <v>0</v>
      </c>
      <c r="L193" s="92" t="b">
        <v>0</v>
      </c>
    </row>
    <row r="194" spans="1:12" ht="15">
      <c r="A194" s="92" t="s">
        <v>1604</v>
      </c>
      <c r="B194" s="92" t="s">
        <v>1605</v>
      </c>
      <c r="C194" s="92">
        <v>2</v>
      </c>
      <c r="D194" s="133">
        <v>0.002944101944086574</v>
      </c>
      <c r="E194" s="133">
        <v>2.6852937813867843</v>
      </c>
      <c r="F194" s="92" t="s">
        <v>1662</v>
      </c>
      <c r="G194" s="92" t="b">
        <v>0</v>
      </c>
      <c r="H194" s="92" t="b">
        <v>0</v>
      </c>
      <c r="I194" s="92" t="b">
        <v>0</v>
      </c>
      <c r="J194" s="92" t="b">
        <v>0</v>
      </c>
      <c r="K194" s="92" t="b">
        <v>0</v>
      </c>
      <c r="L194" s="92" t="b">
        <v>0</v>
      </c>
    </row>
    <row r="195" spans="1:12" ht="15">
      <c r="A195" s="92" t="s">
        <v>1605</v>
      </c>
      <c r="B195" s="92" t="s">
        <v>265</v>
      </c>
      <c r="C195" s="92">
        <v>2</v>
      </c>
      <c r="D195" s="133">
        <v>0.002944101944086574</v>
      </c>
      <c r="E195" s="133">
        <v>2.6852937813867843</v>
      </c>
      <c r="F195" s="92" t="s">
        <v>1662</v>
      </c>
      <c r="G195" s="92" t="b">
        <v>0</v>
      </c>
      <c r="H195" s="92" t="b">
        <v>0</v>
      </c>
      <c r="I195" s="92" t="b">
        <v>0</v>
      </c>
      <c r="J195" s="92" t="b">
        <v>0</v>
      </c>
      <c r="K195" s="92" t="b">
        <v>0</v>
      </c>
      <c r="L195" s="92" t="b">
        <v>0</v>
      </c>
    </row>
    <row r="196" spans="1:12" ht="15">
      <c r="A196" s="92" t="s">
        <v>265</v>
      </c>
      <c r="B196" s="92" t="s">
        <v>1606</v>
      </c>
      <c r="C196" s="92">
        <v>2</v>
      </c>
      <c r="D196" s="133">
        <v>0.002944101944086574</v>
      </c>
      <c r="E196" s="133">
        <v>2.6852937813867843</v>
      </c>
      <c r="F196" s="92" t="s">
        <v>1662</v>
      </c>
      <c r="G196" s="92" t="b">
        <v>0</v>
      </c>
      <c r="H196" s="92" t="b">
        <v>0</v>
      </c>
      <c r="I196" s="92" t="b">
        <v>0</v>
      </c>
      <c r="J196" s="92" t="b">
        <v>0</v>
      </c>
      <c r="K196" s="92" t="b">
        <v>0</v>
      </c>
      <c r="L196" s="92" t="b">
        <v>0</v>
      </c>
    </row>
    <row r="197" spans="1:12" ht="15">
      <c r="A197" s="92" t="s">
        <v>1606</v>
      </c>
      <c r="B197" s="92" t="s">
        <v>1607</v>
      </c>
      <c r="C197" s="92">
        <v>2</v>
      </c>
      <c r="D197" s="133">
        <v>0.002944101944086574</v>
      </c>
      <c r="E197" s="133">
        <v>2.6852937813867843</v>
      </c>
      <c r="F197" s="92" t="s">
        <v>1662</v>
      </c>
      <c r="G197" s="92" t="b">
        <v>0</v>
      </c>
      <c r="H197" s="92" t="b">
        <v>0</v>
      </c>
      <c r="I197" s="92" t="b">
        <v>0</v>
      </c>
      <c r="J197" s="92" t="b">
        <v>0</v>
      </c>
      <c r="K197" s="92" t="b">
        <v>0</v>
      </c>
      <c r="L197" s="92" t="b">
        <v>0</v>
      </c>
    </row>
    <row r="198" spans="1:12" ht="15">
      <c r="A198" s="92" t="s">
        <v>1607</v>
      </c>
      <c r="B198" s="92" t="s">
        <v>1180</v>
      </c>
      <c r="C198" s="92">
        <v>2</v>
      </c>
      <c r="D198" s="133">
        <v>0.002944101944086574</v>
      </c>
      <c r="E198" s="133">
        <v>1.37353992033103</v>
      </c>
      <c r="F198" s="92" t="s">
        <v>1662</v>
      </c>
      <c r="G198" s="92" t="b">
        <v>0</v>
      </c>
      <c r="H198" s="92" t="b">
        <v>0</v>
      </c>
      <c r="I198" s="92" t="b">
        <v>0</v>
      </c>
      <c r="J198" s="92" t="b">
        <v>0</v>
      </c>
      <c r="K198" s="92" t="b">
        <v>0</v>
      </c>
      <c r="L198" s="92" t="b">
        <v>0</v>
      </c>
    </row>
    <row r="199" spans="1:12" ht="15">
      <c r="A199" s="92" t="s">
        <v>1183</v>
      </c>
      <c r="B199" s="92" t="s">
        <v>1518</v>
      </c>
      <c r="C199" s="92">
        <v>2</v>
      </c>
      <c r="D199" s="133">
        <v>0.002944101944086574</v>
      </c>
      <c r="E199" s="133">
        <v>1.347834520096128</v>
      </c>
      <c r="F199" s="92" t="s">
        <v>1662</v>
      </c>
      <c r="G199" s="92" t="b">
        <v>0</v>
      </c>
      <c r="H199" s="92" t="b">
        <v>0</v>
      </c>
      <c r="I199" s="92" t="b">
        <v>0</v>
      </c>
      <c r="J199" s="92" t="b">
        <v>0</v>
      </c>
      <c r="K199" s="92" t="b">
        <v>0</v>
      </c>
      <c r="L199" s="92" t="b">
        <v>0</v>
      </c>
    </row>
    <row r="200" spans="1:12" ht="15">
      <c r="A200" s="92" t="s">
        <v>1518</v>
      </c>
      <c r="B200" s="92" t="s">
        <v>1608</v>
      </c>
      <c r="C200" s="92">
        <v>2</v>
      </c>
      <c r="D200" s="133">
        <v>0.002944101944086574</v>
      </c>
      <c r="E200" s="133">
        <v>2.509202522331103</v>
      </c>
      <c r="F200" s="92" t="s">
        <v>1662</v>
      </c>
      <c r="G200" s="92" t="b">
        <v>0</v>
      </c>
      <c r="H200" s="92" t="b">
        <v>0</v>
      </c>
      <c r="I200" s="92" t="b">
        <v>0</v>
      </c>
      <c r="J200" s="92" t="b">
        <v>0</v>
      </c>
      <c r="K200" s="92" t="b">
        <v>0</v>
      </c>
      <c r="L200" s="92" t="b">
        <v>0</v>
      </c>
    </row>
    <row r="201" spans="1:12" ht="15">
      <c r="A201" s="92" t="s">
        <v>1608</v>
      </c>
      <c r="B201" s="92" t="s">
        <v>1609</v>
      </c>
      <c r="C201" s="92">
        <v>2</v>
      </c>
      <c r="D201" s="133">
        <v>0.002944101944086574</v>
      </c>
      <c r="E201" s="133">
        <v>2.6852937813867843</v>
      </c>
      <c r="F201" s="92" t="s">
        <v>1662</v>
      </c>
      <c r="G201" s="92" t="b">
        <v>0</v>
      </c>
      <c r="H201" s="92" t="b">
        <v>0</v>
      </c>
      <c r="I201" s="92" t="b">
        <v>0</v>
      </c>
      <c r="J201" s="92" t="b">
        <v>0</v>
      </c>
      <c r="K201" s="92" t="b">
        <v>0</v>
      </c>
      <c r="L201" s="92" t="b">
        <v>0</v>
      </c>
    </row>
    <row r="202" spans="1:12" ht="15">
      <c r="A202" s="92" t="s">
        <v>1609</v>
      </c>
      <c r="B202" s="92" t="s">
        <v>1188</v>
      </c>
      <c r="C202" s="92">
        <v>2</v>
      </c>
      <c r="D202" s="133">
        <v>0.002944101944086574</v>
      </c>
      <c r="E202" s="133">
        <v>2.1412257370365086</v>
      </c>
      <c r="F202" s="92" t="s">
        <v>1662</v>
      </c>
      <c r="G202" s="92" t="b">
        <v>0</v>
      </c>
      <c r="H202" s="92" t="b">
        <v>0</v>
      </c>
      <c r="I202" s="92" t="b">
        <v>0</v>
      </c>
      <c r="J202" s="92" t="b">
        <v>0</v>
      </c>
      <c r="K202" s="92" t="b">
        <v>0</v>
      </c>
      <c r="L202" s="92" t="b">
        <v>0</v>
      </c>
    </row>
    <row r="203" spans="1:12" ht="15">
      <c r="A203" s="92" t="s">
        <v>245</v>
      </c>
      <c r="B203" s="92" t="s">
        <v>1610</v>
      </c>
      <c r="C203" s="92">
        <v>2</v>
      </c>
      <c r="D203" s="133">
        <v>0.002944101944086574</v>
      </c>
      <c r="E203" s="133">
        <v>2.083233790058822</v>
      </c>
      <c r="F203" s="92" t="s">
        <v>1662</v>
      </c>
      <c r="G203" s="92" t="b">
        <v>0</v>
      </c>
      <c r="H203" s="92" t="b">
        <v>0</v>
      </c>
      <c r="I203" s="92" t="b">
        <v>0</v>
      </c>
      <c r="J203" s="92" t="b">
        <v>0</v>
      </c>
      <c r="K203" s="92" t="b">
        <v>0</v>
      </c>
      <c r="L203" s="92" t="b">
        <v>0</v>
      </c>
    </row>
    <row r="204" spans="1:12" ht="15">
      <c r="A204" s="92" t="s">
        <v>1610</v>
      </c>
      <c r="B204" s="92" t="s">
        <v>1611</v>
      </c>
      <c r="C204" s="92">
        <v>2</v>
      </c>
      <c r="D204" s="133">
        <v>0.002944101944086574</v>
      </c>
      <c r="E204" s="133">
        <v>2.6852937813867843</v>
      </c>
      <c r="F204" s="92" t="s">
        <v>1662</v>
      </c>
      <c r="G204" s="92" t="b">
        <v>0</v>
      </c>
      <c r="H204" s="92" t="b">
        <v>0</v>
      </c>
      <c r="I204" s="92" t="b">
        <v>0</v>
      </c>
      <c r="J204" s="92" t="b">
        <v>1</v>
      </c>
      <c r="K204" s="92" t="b">
        <v>0</v>
      </c>
      <c r="L204" s="92" t="b">
        <v>0</v>
      </c>
    </row>
    <row r="205" spans="1:12" ht="15">
      <c r="A205" s="92" t="s">
        <v>1611</v>
      </c>
      <c r="B205" s="92" t="s">
        <v>1487</v>
      </c>
      <c r="C205" s="92">
        <v>2</v>
      </c>
      <c r="D205" s="133">
        <v>0.002944101944086574</v>
      </c>
      <c r="E205" s="133">
        <v>2.1412257370365086</v>
      </c>
      <c r="F205" s="92" t="s">
        <v>1662</v>
      </c>
      <c r="G205" s="92" t="b">
        <v>1</v>
      </c>
      <c r="H205" s="92" t="b">
        <v>0</v>
      </c>
      <c r="I205" s="92" t="b">
        <v>0</v>
      </c>
      <c r="J205" s="92" t="b">
        <v>0</v>
      </c>
      <c r="K205" s="92" t="b">
        <v>0</v>
      </c>
      <c r="L205" s="92" t="b">
        <v>0</v>
      </c>
    </row>
    <row r="206" spans="1:12" ht="15">
      <c r="A206" s="92" t="s">
        <v>1183</v>
      </c>
      <c r="B206" s="92" t="s">
        <v>1612</v>
      </c>
      <c r="C206" s="92">
        <v>2</v>
      </c>
      <c r="D206" s="133">
        <v>0.002944101944086574</v>
      </c>
      <c r="E206" s="133">
        <v>1.5239257791518093</v>
      </c>
      <c r="F206" s="92" t="s">
        <v>1662</v>
      </c>
      <c r="G206" s="92" t="b">
        <v>0</v>
      </c>
      <c r="H206" s="92" t="b">
        <v>0</v>
      </c>
      <c r="I206" s="92" t="b">
        <v>0</v>
      </c>
      <c r="J206" s="92" t="b">
        <v>0</v>
      </c>
      <c r="K206" s="92" t="b">
        <v>0</v>
      </c>
      <c r="L206" s="92" t="b">
        <v>0</v>
      </c>
    </row>
    <row r="207" spans="1:12" ht="15">
      <c r="A207" s="92" t="s">
        <v>1612</v>
      </c>
      <c r="B207" s="92" t="s">
        <v>1613</v>
      </c>
      <c r="C207" s="92">
        <v>2</v>
      </c>
      <c r="D207" s="133">
        <v>0.002944101944086574</v>
      </c>
      <c r="E207" s="133">
        <v>2.6852937813867843</v>
      </c>
      <c r="F207" s="92" t="s">
        <v>1662</v>
      </c>
      <c r="G207" s="92" t="b">
        <v>0</v>
      </c>
      <c r="H207" s="92" t="b">
        <v>0</v>
      </c>
      <c r="I207" s="92" t="b">
        <v>0</v>
      </c>
      <c r="J207" s="92" t="b">
        <v>0</v>
      </c>
      <c r="K207" s="92" t="b">
        <v>0</v>
      </c>
      <c r="L207" s="92" t="b">
        <v>0</v>
      </c>
    </row>
    <row r="208" spans="1:12" ht="15">
      <c r="A208" s="92" t="s">
        <v>1613</v>
      </c>
      <c r="B208" s="92" t="s">
        <v>1489</v>
      </c>
      <c r="C208" s="92">
        <v>2</v>
      </c>
      <c r="D208" s="133">
        <v>0.002944101944086574</v>
      </c>
      <c r="E208" s="133">
        <v>2.2081725266671217</v>
      </c>
      <c r="F208" s="92" t="s">
        <v>1662</v>
      </c>
      <c r="G208" s="92" t="b">
        <v>0</v>
      </c>
      <c r="H208" s="92" t="b">
        <v>0</v>
      </c>
      <c r="I208" s="92" t="b">
        <v>0</v>
      </c>
      <c r="J208" s="92" t="b">
        <v>0</v>
      </c>
      <c r="K208" s="92" t="b">
        <v>0</v>
      </c>
      <c r="L208" s="92" t="b">
        <v>0</v>
      </c>
    </row>
    <row r="209" spans="1:12" ht="15">
      <c r="A209" s="92" t="s">
        <v>1614</v>
      </c>
      <c r="B209" s="92" t="s">
        <v>1615</v>
      </c>
      <c r="C209" s="92">
        <v>2</v>
      </c>
      <c r="D209" s="133">
        <v>0.002944101944086574</v>
      </c>
      <c r="E209" s="133">
        <v>2.6852937813867843</v>
      </c>
      <c r="F209" s="92" t="s">
        <v>1662</v>
      </c>
      <c r="G209" s="92" t="b">
        <v>0</v>
      </c>
      <c r="H209" s="92" t="b">
        <v>0</v>
      </c>
      <c r="I209" s="92" t="b">
        <v>0</v>
      </c>
      <c r="J209" s="92" t="b">
        <v>0</v>
      </c>
      <c r="K209" s="92" t="b">
        <v>0</v>
      </c>
      <c r="L209" s="92" t="b">
        <v>0</v>
      </c>
    </row>
    <row r="210" spans="1:12" ht="15">
      <c r="A210" s="92" t="s">
        <v>1615</v>
      </c>
      <c r="B210" s="92" t="s">
        <v>597</v>
      </c>
      <c r="C210" s="92">
        <v>2</v>
      </c>
      <c r="D210" s="133">
        <v>0.002944101944086574</v>
      </c>
      <c r="E210" s="133">
        <v>2.6852937813867843</v>
      </c>
      <c r="F210" s="92" t="s">
        <v>1662</v>
      </c>
      <c r="G210" s="92" t="b">
        <v>0</v>
      </c>
      <c r="H210" s="92" t="b">
        <v>0</v>
      </c>
      <c r="I210" s="92" t="b">
        <v>0</v>
      </c>
      <c r="J210" s="92" t="b">
        <v>0</v>
      </c>
      <c r="K210" s="92" t="b">
        <v>0</v>
      </c>
      <c r="L210" s="92" t="b">
        <v>0</v>
      </c>
    </row>
    <row r="211" spans="1:12" ht="15">
      <c r="A211" s="92" t="s">
        <v>597</v>
      </c>
      <c r="B211" s="92" t="s">
        <v>1494</v>
      </c>
      <c r="C211" s="92">
        <v>2</v>
      </c>
      <c r="D211" s="133">
        <v>0.002944101944086574</v>
      </c>
      <c r="E211" s="133">
        <v>2.2873537727147464</v>
      </c>
      <c r="F211" s="92" t="s">
        <v>1662</v>
      </c>
      <c r="G211" s="92" t="b">
        <v>0</v>
      </c>
      <c r="H211" s="92" t="b">
        <v>0</v>
      </c>
      <c r="I211" s="92" t="b">
        <v>0</v>
      </c>
      <c r="J211" s="92" t="b">
        <v>1</v>
      </c>
      <c r="K211" s="92" t="b">
        <v>0</v>
      </c>
      <c r="L211" s="92" t="b">
        <v>0</v>
      </c>
    </row>
    <row r="212" spans="1:12" ht="15">
      <c r="A212" s="92" t="s">
        <v>1494</v>
      </c>
      <c r="B212" s="92" t="s">
        <v>1616</v>
      </c>
      <c r="C212" s="92">
        <v>2</v>
      </c>
      <c r="D212" s="133">
        <v>0.002944101944086574</v>
      </c>
      <c r="E212" s="133">
        <v>2.2873537727147464</v>
      </c>
      <c r="F212" s="92" t="s">
        <v>1662</v>
      </c>
      <c r="G212" s="92" t="b">
        <v>1</v>
      </c>
      <c r="H212" s="92" t="b">
        <v>0</v>
      </c>
      <c r="I212" s="92" t="b">
        <v>0</v>
      </c>
      <c r="J212" s="92" t="b">
        <v>0</v>
      </c>
      <c r="K212" s="92" t="b">
        <v>0</v>
      </c>
      <c r="L212" s="92" t="b">
        <v>0</v>
      </c>
    </row>
    <row r="213" spans="1:12" ht="15">
      <c r="A213" s="92" t="s">
        <v>1616</v>
      </c>
      <c r="B213" s="92" t="s">
        <v>1181</v>
      </c>
      <c r="C213" s="92">
        <v>2</v>
      </c>
      <c r="D213" s="133">
        <v>0.002944101944086574</v>
      </c>
      <c r="E213" s="133">
        <v>1.3630744866528648</v>
      </c>
      <c r="F213" s="92" t="s">
        <v>1662</v>
      </c>
      <c r="G213" s="92" t="b">
        <v>0</v>
      </c>
      <c r="H213" s="92" t="b">
        <v>0</v>
      </c>
      <c r="I213" s="92" t="b">
        <v>0</v>
      </c>
      <c r="J213" s="92" t="b">
        <v>0</v>
      </c>
      <c r="K213" s="92" t="b">
        <v>0</v>
      </c>
      <c r="L213" s="92" t="b">
        <v>0</v>
      </c>
    </row>
    <row r="214" spans="1:12" ht="15">
      <c r="A214" s="92" t="s">
        <v>1181</v>
      </c>
      <c r="B214" s="92" t="s">
        <v>1617</v>
      </c>
      <c r="C214" s="92">
        <v>2</v>
      </c>
      <c r="D214" s="133">
        <v>0.002944101944086574</v>
      </c>
      <c r="E214" s="133">
        <v>1.3630744866528648</v>
      </c>
      <c r="F214" s="92" t="s">
        <v>1662</v>
      </c>
      <c r="G214" s="92" t="b">
        <v>0</v>
      </c>
      <c r="H214" s="92" t="b">
        <v>0</v>
      </c>
      <c r="I214" s="92" t="b">
        <v>0</v>
      </c>
      <c r="J214" s="92" t="b">
        <v>0</v>
      </c>
      <c r="K214" s="92" t="b">
        <v>0</v>
      </c>
      <c r="L214" s="92" t="b">
        <v>0</v>
      </c>
    </row>
    <row r="215" spans="1:12" ht="15">
      <c r="A215" s="92" t="s">
        <v>1617</v>
      </c>
      <c r="B215" s="92" t="s">
        <v>1618</v>
      </c>
      <c r="C215" s="92">
        <v>2</v>
      </c>
      <c r="D215" s="133">
        <v>0.002944101944086574</v>
      </c>
      <c r="E215" s="133">
        <v>2.6852937813867843</v>
      </c>
      <c r="F215" s="92" t="s">
        <v>1662</v>
      </c>
      <c r="G215" s="92" t="b">
        <v>0</v>
      </c>
      <c r="H215" s="92" t="b">
        <v>0</v>
      </c>
      <c r="I215" s="92" t="b">
        <v>0</v>
      </c>
      <c r="J215" s="92" t="b">
        <v>0</v>
      </c>
      <c r="K215" s="92" t="b">
        <v>0</v>
      </c>
      <c r="L215" s="92" t="b">
        <v>0</v>
      </c>
    </row>
    <row r="216" spans="1:12" ht="15">
      <c r="A216" s="92" t="s">
        <v>1618</v>
      </c>
      <c r="B216" s="92" t="s">
        <v>1619</v>
      </c>
      <c r="C216" s="92">
        <v>2</v>
      </c>
      <c r="D216" s="133">
        <v>0.002944101944086574</v>
      </c>
      <c r="E216" s="133">
        <v>2.6852937813867843</v>
      </c>
      <c r="F216" s="92" t="s">
        <v>1662</v>
      </c>
      <c r="G216" s="92" t="b">
        <v>0</v>
      </c>
      <c r="H216" s="92" t="b">
        <v>0</v>
      </c>
      <c r="I216" s="92" t="b">
        <v>0</v>
      </c>
      <c r="J216" s="92" t="b">
        <v>0</v>
      </c>
      <c r="K216" s="92" t="b">
        <v>0</v>
      </c>
      <c r="L216" s="92" t="b">
        <v>0</v>
      </c>
    </row>
    <row r="217" spans="1:12" ht="15">
      <c r="A217" s="92" t="s">
        <v>1619</v>
      </c>
      <c r="B217" s="92" t="s">
        <v>1620</v>
      </c>
      <c r="C217" s="92">
        <v>2</v>
      </c>
      <c r="D217" s="133">
        <v>0.002944101944086574</v>
      </c>
      <c r="E217" s="133">
        <v>2.6852937813867843</v>
      </c>
      <c r="F217" s="92" t="s">
        <v>1662</v>
      </c>
      <c r="G217" s="92" t="b">
        <v>0</v>
      </c>
      <c r="H217" s="92" t="b">
        <v>0</v>
      </c>
      <c r="I217" s="92" t="b">
        <v>0</v>
      </c>
      <c r="J217" s="92" t="b">
        <v>0</v>
      </c>
      <c r="K217" s="92" t="b">
        <v>0</v>
      </c>
      <c r="L217" s="92" t="b">
        <v>0</v>
      </c>
    </row>
    <row r="218" spans="1:12" ht="15">
      <c r="A218" s="92" t="s">
        <v>1620</v>
      </c>
      <c r="B218" s="92" t="s">
        <v>1508</v>
      </c>
      <c r="C218" s="92">
        <v>2</v>
      </c>
      <c r="D218" s="133">
        <v>0.002944101944086574</v>
      </c>
      <c r="E218" s="133">
        <v>2.384263785722803</v>
      </c>
      <c r="F218" s="92" t="s">
        <v>1662</v>
      </c>
      <c r="G218" s="92" t="b">
        <v>0</v>
      </c>
      <c r="H218" s="92" t="b">
        <v>0</v>
      </c>
      <c r="I218" s="92" t="b">
        <v>0</v>
      </c>
      <c r="J218" s="92" t="b">
        <v>0</v>
      </c>
      <c r="K218" s="92" t="b">
        <v>0</v>
      </c>
      <c r="L218" s="92" t="b">
        <v>0</v>
      </c>
    </row>
    <row r="219" spans="1:12" ht="15">
      <c r="A219" s="92" t="s">
        <v>1508</v>
      </c>
      <c r="B219" s="92" t="s">
        <v>1187</v>
      </c>
      <c r="C219" s="92">
        <v>2</v>
      </c>
      <c r="D219" s="133">
        <v>0.002944101944086574</v>
      </c>
      <c r="E219" s="133">
        <v>1.8401957413725274</v>
      </c>
      <c r="F219" s="92" t="s">
        <v>1662</v>
      </c>
      <c r="G219" s="92" t="b">
        <v>0</v>
      </c>
      <c r="H219" s="92" t="b">
        <v>0</v>
      </c>
      <c r="I219" s="92" t="b">
        <v>0</v>
      </c>
      <c r="J219" s="92" t="b">
        <v>0</v>
      </c>
      <c r="K219" s="92" t="b">
        <v>0</v>
      </c>
      <c r="L219" s="92" t="b">
        <v>0</v>
      </c>
    </row>
    <row r="220" spans="1:12" ht="15">
      <c r="A220" s="92" t="s">
        <v>1496</v>
      </c>
      <c r="B220" s="92" t="s">
        <v>1187</v>
      </c>
      <c r="C220" s="92">
        <v>2</v>
      </c>
      <c r="D220" s="133">
        <v>0.002944101944086574</v>
      </c>
      <c r="E220" s="133">
        <v>1.9651344779808273</v>
      </c>
      <c r="F220" s="92" t="s">
        <v>1662</v>
      </c>
      <c r="G220" s="92" t="b">
        <v>0</v>
      </c>
      <c r="H220" s="92" t="b">
        <v>0</v>
      </c>
      <c r="I220" s="92" t="b">
        <v>0</v>
      </c>
      <c r="J220" s="92" t="b">
        <v>0</v>
      </c>
      <c r="K220" s="92" t="b">
        <v>0</v>
      </c>
      <c r="L220" s="92" t="b">
        <v>0</v>
      </c>
    </row>
    <row r="221" spans="1:12" ht="15">
      <c r="A221" s="92" t="s">
        <v>1187</v>
      </c>
      <c r="B221" s="92" t="s">
        <v>1184</v>
      </c>
      <c r="C221" s="92">
        <v>2</v>
      </c>
      <c r="D221" s="133">
        <v>0.002944101944086574</v>
      </c>
      <c r="E221" s="133">
        <v>1.0620444909888835</v>
      </c>
      <c r="F221" s="92" t="s">
        <v>1662</v>
      </c>
      <c r="G221" s="92" t="b">
        <v>0</v>
      </c>
      <c r="H221" s="92" t="b">
        <v>0</v>
      </c>
      <c r="I221" s="92" t="b">
        <v>0</v>
      </c>
      <c r="J221" s="92" t="b">
        <v>0</v>
      </c>
      <c r="K221" s="92" t="b">
        <v>0</v>
      </c>
      <c r="L221" s="92" t="b">
        <v>0</v>
      </c>
    </row>
    <row r="222" spans="1:12" ht="15">
      <c r="A222" s="92" t="s">
        <v>1184</v>
      </c>
      <c r="B222" s="92" t="s">
        <v>1621</v>
      </c>
      <c r="C222" s="92">
        <v>2</v>
      </c>
      <c r="D222" s="133">
        <v>0.002944101944086574</v>
      </c>
      <c r="E222" s="133">
        <v>1.7075701760979363</v>
      </c>
      <c r="F222" s="92" t="s">
        <v>1662</v>
      </c>
      <c r="G222" s="92" t="b">
        <v>0</v>
      </c>
      <c r="H222" s="92" t="b">
        <v>0</v>
      </c>
      <c r="I222" s="92" t="b">
        <v>0</v>
      </c>
      <c r="J222" s="92" t="b">
        <v>0</v>
      </c>
      <c r="K222" s="92" t="b">
        <v>0</v>
      </c>
      <c r="L222" s="92" t="b">
        <v>0</v>
      </c>
    </row>
    <row r="223" spans="1:12" ht="15">
      <c r="A223" s="92" t="s">
        <v>1621</v>
      </c>
      <c r="B223" s="92" t="s">
        <v>1501</v>
      </c>
      <c r="C223" s="92">
        <v>2</v>
      </c>
      <c r="D223" s="133">
        <v>0.002944101944086574</v>
      </c>
      <c r="E223" s="133">
        <v>2.384263785722803</v>
      </c>
      <c r="F223" s="92" t="s">
        <v>1662</v>
      </c>
      <c r="G223" s="92" t="b">
        <v>0</v>
      </c>
      <c r="H223" s="92" t="b">
        <v>0</v>
      </c>
      <c r="I223" s="92" t="b">
        <v>0</v>
      </c>
      <c r="J223" s="92" t="b">
        <v>0</v>
      </c>
      <c r="K223" s="92" t="b">
        <v>0</v>
      </c>
      <c r="L223" s="92" t="b">
        <v>0</v>
      </c>
    </row>
    <row r="224" spans="1:12" ht="15">
      <c r="A224" s="92" t="s">
        <v>1501</v>
      </c>
      <c r="B224" s="92" t="s">
        <v>1622</v>
      </c>
      <c r="C224" s="92">
        <v>2</v>
      </c>
      <c r="D224" s="133">
        <v>0.002944101944086574</v>
      </c>
      <c r="E224" s="133">
        <v>2.384263785722803</v>
      </c>
      <c r="F224" s="92" t="s">
        <v>1662</v>
      </c>
      <c r="G224" s="92" t="b">
        <v>0</v>
      </c>
      <c r="H224" s="92" t="b">
        <v>0</v>
      </c>
      <c r="I224" s="92" t="b">
        <v>0</v>
      </c>
      <c r="J224" s="92" t="b">
        <v>0</v>
      </c>
      <c r="K224" s="92" t="b">
        <v>0</v>
      </c>
      <c r="L224" s="92" t="b">
        <v>0</v>
      </c>
    </row>
    <row r="225" spans="1:12" ht="15">
      <c r="A225" s="92" t="s">
        <v>1622</v>
      </c>
      <c r="B225" s="92" t="s">
        <v>1510</v>
      </c>
      <c r="C225" s="92">
        <v>2</v>
      </c>
      <c r="D225" s="133">
        <v>0.002944101944086574</v>
      </c>
      <c r="E225" s="133">
        <v>2.384263785722803</v>
      </c>
      <c r="F225" s="92" t="s">
        <v>1662</v>
      </c>
      <c r="G225" s="92" t="b">
        <v>0</v>
      </c>
      <c r="H225" s="92" t="b">
        <v>0</v>
      </c>
      <c r="I225" s="92" t="b">
        <v>0</v>
      </c>
      <c r="J225" s="92" t="b">
        <v>0</v>
      </c>
      <c r="K225" s="92" t="b">
        <v>0</v>
      </c>
      <c r="L225" s="92" t="b">
        <v>0</v>
      </c>
    </row>
    <row r="226" spans="1:12" ht="15">
      <c r="A226" s="92" t="s">
        <v>1510</v>
      </c>
      <c r="B226" s="92" t="s">
        <v>1511</v>
      </c>
      <c r="C226" s="92">
        <v>2</v>
      </c>
      <c r="D226" s="133">
        <v>0.002944101944086574</v>
      </c>
      <c r="E226" s="133">
        <v>2.083233790058822</v>
      </c>
      <c r="F226" s="92" t="s">
        <v>1662</v>
      </c>
      <c r="G226" s="92" t="b">
        <v>0</v>
      </c>
      <c r="H226" s="92" t="b">
        <v>0</v>
      </c>
      <c r="I226" s="92" t="b">
        <v>0</v>
      </c>
      <c r="J226" s="92" t="b">
        <v>0</v>
      </c>
      <c r="K226" s="92" t="b">
        <v>0</v>
      </c>
      <c r="L226" s="92" t="b">
        <v>0</v>
      </c>
    </row>
    <row r="227" spans="1:12" ht="15">
      <c r="A227" s="92" t="s">
        <v>1511</v>
      </c>
      <c r="B227" s="92" t="s">
        <v>1194</v>
      </c>
      <c r="C227" s="92">
        <v>2</v>
      </c>
      <c r="D227" s="133">
        <v>0.002944101944086574</v>
      </c>
      <c r="E227" s="133">
        <v>1.8401957413725274</v>
      </c>
      <c r="F227" s="92" t="s">
        <v>1662</v>
      </c>
      <c r="G227" s="92" t="b">
        <v>0</v>
      </c>
      <c r="H227" s="92" t="b">
        <v>0</v>
      </c>
      <c r="I227" s="92" t="b">
        <v>0</v>
      </c>
      <c r="J227" s="92" t="b">
        <v>0</v>
      </c>
      <c r="K227" s="92" t="b">
        <v>0</v>
      </c>
      <c r="L227" s="92" t="b">
        <v>0</v>
      </c>
    </row>
    <row r="228" spans="1:12" ht="15">
      <c r="A228" s="92" t="s">
        <v>1194</v>
      </c>
      <c r="B228" s="92" t="s">
        <v>1623</v>
      </c>
      <c r="C228" s="92">
        <v>2</v>
      </c>
      <c r="D228" s="133">
        <v>0.002944101944086574</v>
      </c>
      <c r="E228" s="133">
        <v>2.1412257370365086</v>
      </c>
      <c r="F228" s="92" t="s">
        <v>1662</v>
      </c>
      <c r="G228" s="92" t="b">
        <v>0</v>
      </c>
      <c r="H228" s="92" t="b">
        <v>0</v>
      </c>
      <c r="I228" s="92" t="b">
        <v>0</v>
      </c>
      <c r="J228" s="92" t="b">
        <v>0</v>
      </c>
      <c r="K228" s="92" t="b">
        <v>0</v>
      </c>
      <c r="L228" s="92" t="b">
        <v>0</v>
      </c>
    </row>
    <row r="229" spans="1:12" ht="15">
      <c r="A229" s="92" t="s">
        <v>1623</v>
      </c>
      <c r="B229" s="92" t="s">
        <v>1624</v>
      </c>
      <c r="C229" s="92">
        <v>2</v>
      </c>
      <c r="D229" s="133">
        <v>0.002944101944086574</v>
      </c>
      <c r="E229" s="133">
        <v>2.6852937813867843</v>
      </c>
      <c r="F229" s="92" t="s">
        <v>1662</v>
      </c>
      <c r="G229" s="92" t="b">
        <v>0</v>
      </c>
      <c r="H229" s="92" t="b">
        <v>0</v>
      </c>
      <c r="I229" s="92" t="b">
        <v>0</v>
      </c>
      <c r="J229" s="92" t="b">
        <v>0</v>
      </c>
      <c r="K229" s="92" t="b">
        <v>0</v>
      </c>
      <c r="L229" s="92" t="b">
        <v>0</v>
      </c>
    </row>
    <row r="230" spans="1:12" ht="15">
      <c r="A230" s="92" t="s">
        <v>1624</v>
      </c>
      <c r="B230" s="92" t="s">
        <v>1625</v>
      </c>
      <c r="C230" s="92">
        <v>2</v>
      </c>
      <c r="D230" s="133">
        <v>0.002944101944086574</v>
      </c>
      <c r="E230" s="133">
        <v>2.6852937813867843</v>
      </c>
      <c r="F230" s="92" t="s">
        <v>1662</v>
      </c>
      <c r="G230" s="92" t="b">
        <v>0</v>
      </c>
      <c r="H230" s="92" t="b">
        <v>0</v>
      </c>
      <c r="I230" s="92" t="b">
        <v>0</v>
      </c>
      <c r="J230" s="92" t="b">
        <v>0</v>
      </c>
      <c r="K230" s="92" t="b">
        <v>0</v>
      </c>
      <c r="L230" s="92" t="b">
        <v>0</v>
      </c>
    </row>
    <row r="231" spans="1:12" ht="15">
      <c r="A231" s="92" t="s">
        <v>1625</v>
      </c>
      <c r="B231" s="92" t="s">
        <v>387</v>
      </c>
      <c r="C231" s="92">
        <v>2</v>
      </c>
      <c r="D231" s="133">
        <v>0.002944101944086574</v>
      </c>
      <c r="E231" s="133">
        <v>2.1412257370365086</v>
      </c>
      <c r="F231" s="92" t="s">
        <v>1662</v>
      </c>
      <c r="G231" s="92" t="b">
        <v>0</v>
      </c>
      <c r="H231" s="92" t="b">
        <v>0</v>
      </c>
      <c r="I231" s="92" t="b">
        <v>0</v>
      </c>
      <c r="J231" s="92" t="b">
        <v>0</v>
      </c>
      <c r="K231" s="92" t="b">
        <v>0</v>
      </c>
      <c r="L231" s="92" t="b">
        <v>0</v>
      </c>
    </row>
    <row r="232" spans="1:12" ht="15">
      <c r="A232" s="92" t="s">
        <v>1490</v>
      </c>
      <c r="B232" s="92" t="s">
        <v>1626</v>
      </c>
      <c r="C232" s="92">
        <v>2</v>
      </c>
      <c r="D232" s="133">
        <v>0.002944101944086574</v>
      </c>
      <c r="E232" s="133">
        <v>2.2081725266671217</v>
      </c>
      <c r="F232" s="92" t="s">
        <v>1662</v>
      </c>
      <c r="G232" s="92" t="b">
        <v>0</v>
      </c>
      <c r="H232" s="92" t="b">
        <v>0</v>
      </c>
      <c r="I232" s="92" t="b">
        <v>0</v>
      </c>
      <c r="J232" s="92" t="b">
        <v>0</v>
      </c>
      <c r="K232" s="92" t="b">
        <v>0</v>
      </c>
      <c r="L232" s="92" t="b">
        <v>0</v>
      </c>
    </row>
    <row r="233" spans="1:12" ht="15">
      <c r="A233" s="92" t="s">
        <v>1626</v>
      </c>
      <c r="B233" s="92" t="s">
        <v>1627</v>
      </c>
      <c r="C233" s="92">
        <v>2</v>
      </c>
      <c r="D233" s="133">
        <v>0.002944101944086574</v>
      </c>
      <c r="E233" s="133">
        <v>2.6852937813867843</v>
      </c>
      <c r="F233" s="92" t="s">
        <v>1662</v>
      </c>
      <c r="G233" s="92" t="b">
        <v>0</v>
      </c>
      <c r="H233" s="92" t="b">
        <v>0</v>
      </c>
      <c r="I233" s="92" t="b">
        <v>0</v>
      </c>
      <c r="J233" s="92" t="b">
        <v>0</v>
      </c>
      <c r="K233" s="92" t="b">
        <v>0</v>
      </c>
      <c r="L233" s="92" t="b">
        <v>0</v>
      </c>
    </row>
    <row r="234" spans="1:12" ht="15">
      <c r="A234" s="92" t="s">
        <v>1627</v>
      </c>
      <c r="B234" s="92" t="s">
        <v>1180</v>
      </c>
      <c r="C234" s="92">
        <v>2</v>
      </c>
      <c r="D234" s="133">
        <v>0.002944101944086574</v>
      </c>
      <c r="E234" s="133">
        <v>1.37353992033103</v>
      </c>
      <c r="F234" s="92" t="s">
        <v>1662</v>
      </c>
      <c r="G234" s="92" t="b">
        <v>0</v>
      </c>
      <c r="H234" s="92" t="b">
        <v>0</v>
      </c>
      <c r="I234" s="92" t="b">
        <v>0</v>
      </c>
      <c r="J234" s="92" t="b">
        <v>0</v>
      </c>
      <c r="K234" s="92" t="b">
        <v>0</v>
      </c>
      <c r="L234" s="92" t="b">
        <v>0</v>
      </c>
    </row>
    <row r="235" spans="1:12" ht="15">
      <c r="A235" s="92" t="s">
        <v>1183</v>
      </c>
      <c r="B235" s="92" t="s">
        <v>1628</v>
      </c>
      <c r="C235" s="92">
        <v>2</v>
      </c>
      <c r="D235" s="133">
        <v>0.002944101944086574</v>
      </c>
      <c r="E235" s="133">
        <v>1.5239257791518093</v>
      </c>
      <c r="F235" s="92" t="s">
        <v>1662</v>
      </c>
      <c r="G235" s="92" t="b">
        <v>0</v>
      </c>
      <c r="H235" s="92" t="b">
        <v>0</v>
      </c>
      <c r="I235" s="92" t="b">
        <v>0</v>
      </c>
      <c r="J235" s="92" t="b">
        <v>1</v>
      </c>
      <c r="K235" s="92" t="b">
        <v>0</v>
      </c>
      <c r="L235" s="92" t="b">
        <v>0</v>
      </c>
    </row>
    <row r="236" spans="1:12" ht="15">
      <c r="A236" s="92" t="s">
        <v>1628</v>
      </c>
      <c r="B236" s="92" t="s">
        <v>1629</v>
      </c>
      <c r="C236" s="92">
        <v>2</v>
      </c>
      <c r="D236" s="133">
        <v>0.002944101944086574</v>
      </c>
      <c r="E236" s="133">
        <v>2.6852937813867843</v>
      </c>
      <c r="F236" s="92" t="s">
        <v>1662</v>
      </c>
      <c r="G236" s="92" t="b">
        <v>1</v>
      </c>
      <c r="H236" s="92" t="b">
        <v>0</v>
      </c>
      <c r="I236" s="92" t="b">
        <v>0</v>
      </c>
      <c r="J236" s="92" t="b">
        <v>0</v>
      </c>
      <c r="K236" s="92" t="b">
        <v>0</v>
      </c>
      <c r="L236" s="92" t="b">
        <v>0</v>
      </c>
    </row>
    <row r="237" spans="1:12" ht="15">
      <c r="A237" s="92" t="s">
        <v>1629</v>
      </c>
      <c r="B237" s="92" t="s">
        <v>1630</v>
      </c>
      <c r="C237" s="92">
        <v>2</v>
      </c>
      <c r="D237" s="133">
        <v>0.002944101944086574</v>
      </c>
      <c r="E237" s="133">
        <v>2.6852937813867843</v>
      </c>
      <c r="F237" s="92" t="s">
        <v>1662</v>
      </c>
      <c r="G237" s="92" t="b">
        <v>0</v>
      </c>
      <c r="H237" s="92" t="b">
        <v>0</v>
      </c>
      <c r="I237" s="92" t="b">
        <v>0</v>
      </c>
      <c r="J237" s="92" t="b">
        <v>0</v>
      </c>
      <c r="K237" s="92" t="b">
        <v>0</v>
      </c>
      <c r="L237" s="92" t="b">
        <v>0</v>
      </c>
    </row>
    <row r="238" spans="1:12" ht="15">
      <c r="A238" s="92" t="s">
        <v>1630</v>
      </c>
      <c r="B238" s="92" t="s">
        <v>1631</v>
      </c>
      <c r="C238" s="92">
        <v>2</v>
      </c>
      <c r="D238" s="133">
        <v>0.002944101944086574</v>
      </c>
      <c r="E238" s="133">
        <v>2.6852937813867843</v>
      </c>
      <c r="F238" s="92" t="s">
        <v>1662</v>
      </c>
      <c r="G238" s="92" t="b">
        <v>0</v>
      </c>
      <c r="H238" s="92" t="b">
        <v>0</v>
      </c>
      <c r="I238" s="92" t="b">
        <v>0</v>
      </c>
      <c r="J238" s="92" t="b">
        <v>0</v>
      </c>
      <c r="K238" s="92" t="b">
        <v>0</v>
      </c>
      <c r="L238" s="92" t="b">
        <v>0</v>
      </c>
    </row>
    <row r="239" spans="1:12" ht="15">
      <c r="A239" s="92" t="s">
        <v>1631</v>
      </c>
      <c r="B239" s="92" t="s">
        <v>1632</v>
      </c>
      <c r="C239" s="92">
        <v>2</v>
      </c>
      <c r="D239" s="133">
        <v>0.002944101944086574</v>
      </c>
      <c r="E239" s="133">
        <v>2.6852937813867843</v>
      </c>
      <c r="F239" s="92" t="s">
        <v>1662</v>
      </c>
      <c r="G239" s="92" t="b">
        <v>0</v>
      </c>
      <c r="H239" s="92" t="b">
        <v>0</v>
      </c>
      <c r="I239" s="92" t="b">
        <v>0</v>
      </c>
      <c r="J239" s="92" t="b">
        <v>0</v>
      </c>
      <c r="K239" s="92" t="b">
        <v>0</v>
      </c>
      <c r="L239" s="92" t="b">
        <v>0</v>
      </c>
    </row>
    <row r="240" spans="1:12" ht="15">
      <c r="A240" s="92" t="s">
        <v>1188</v>
      </c>
      <c r="B240" s="92" t="s">
        <v>1633</v>
      </c>
      <c r="C240" s="92">
        <v>2</v>
      </c>
      <c r="D240" s="133">
        <v>0.002944101944086574</v>
      </c>
      <c r="E240" s="133">
        <v>2.1412257370365086</v>
      </c>
      <c r="F240" s="92" t="s">
        <v>1662</v>
      </c>
      <c r="G240" s="92" t="b">
        <v>0</v>
      </c>
      <c r="H240" s="92" t="b">
        <v>0</v>
      </c>
      <c r="I240" s="92" t="b">
        <v>0</v>
      </c>
      <c r="J240" s="92" t="b">
        <v>0</v>
      </c>
      <c r="K240" s="92" t="b">
        <v>0</v>
      </c>
      <c r="L240" s="92" t="b">
        <v>0</v>
      </c>
    </row>
    <row r="241" spans="1:12" ht="15">
      <c r="A241" s="92" t="s">
        <v>1633</v>
      </c>
      <c r="B241" s="92" t="s">
        <v>1634</v>
      </c>
      <c r="C241" s="92">
        <v>2</v>
      </c>
      <c r="D241" s="133">
        <v>0.002944101944086574</v>
      </c>
      <c r="E241" s="133">
        <v>2.6852937813867843</v>
      </c>
      <c r="F241" s="92" t="s">
        <v>1662</v>
      </c>
      <c r="G241" s="92" t="b">
        <v>0</v>
      </c>
      <c r="H241" s="92" t="b">
        <v>0</v>
      </c>
      <c r="I241" s="92" t="b">
        <v>0</v>
      </c>
      <c r="J241" s="92" t="b">
        <v>0</v>
      </c>
      <c r="K241" s="92" t="b">
        <v>0</v>
      </c>
      <c r="L241" s="92" t="b">
        <v>0</v>
      </c>
    </row>
    <row r="242" spans="1:12" ht="15">
      <c r="A242" s="92" t="s">
        <v>1634</v>
      </c>
      <c r="B242" s="92" t="s">
        <v>1500</v>
      </c>
      <c r="C242" s="92">
        <v>2</v>
      </c>
      <c r="D242" s="133">
        <v>0.002944101944086574</v>
      </c>
      <c r="E242" s="133">
        <v>2.384263785722803</v>
      </c>
      <c r="F242" s="92" t="s">
        <v>1662</v>
      </c>
      <c r="G242" s="92" t="b">
        <v>0</v>
      </c>
      <c r="H242" s="92" t="b">
        <v>0</v>
      </c>
      <c r="I242" s="92" t="b">
        <v>0</v>
      </c>
      <c r="J242" s="92" t="b">
        <v>0</v>
      </c>
      <c r="K242" s="92" t="b">
        <v>0</v>
      </c>
      <c r="L242" s="92" t="b">
        <v>0</v>
      </c>
    </row>
    <row r="243" spans="1:12" ht="15">
      <c r="A243" s="92" t="s">
        <v>1500</v>
      </c>
      <c r="B243" s="92" t="s">
        <v>1635</v>
      </c>
      <c r="C243" s="92">
        <v>2</v>
      </c>
      <c r="D243" s="133">
        <v>0.002944101944086574</v>
      </c>
      <c r="E243" s="133">
        <v>2.384263785722803</v>
      </c>
      <c r="F243" s="92" t="s">
        <v>1662</v>
      </c>
      <c r="G243" s="92" t="b">
        <v>0</v>
      </c>
      <c r="H243" s="92" t="b">
        <v>0</v>
      </c>
      <c r="I243" s="92" t="b">
        <v>0</v>
      </c>
      <c r="J243" s="92" t="b">
        <v>0</v>
      </c>
      <c r="K243" s="92" t="b">
        <v>0</v>
      </c>
      <c r="L243" s="92" t="b">
        <v>0</v>
      </c>
    </row>
    <row r="244" spans="1:12" ht="15">
      <c r="A244" s="92" t="s">
        <v>1635</v>
      </c>
      <c r="B244" s="92" t="s">
        <v>1636</v>
      </c>
      <c r="C244" s="92">
        <v>2</v>
      </c>
      <c r="D244" s="133">
        <v>0.002944101944086574</v>
      </c>
      <c r="E244" s="133">
        <v>2.6852937813867843</v>
      </c>
      <c r="F244" s="92" t="s">
        <v>1662</v>
      </c>
      <c r="G244" s="92" t="b">
        <v>0</v>
      </c>
      <c r="H244" s="92" t="b">
        <v>0</v>
      </c>
      <c r="I244" s="92" t="b">
        <v>0</v>
      </c>
      <c r="J244" s="92" t="b">
        <v>1</v>
      </c>
      <c r="K244" s="92" t="b">
        <v>0</v>
      </c>
      <c r="L244" s="92" t="b">
        <v>0</v>
      </c>
    </row>
    <row r="245" spans="1:12" ht="15">
      <c r="A245" s="92" t="s">
        <v>1636</v>
      </c>
      <c r="B245" s="92" t="s">
        <v>1511</v>
      </c>
      <c r="C245" s="92">
        <v>2</v>
      </c>
      <c r="D245" s="133">
        <v>0.002944101944086574</v>
      </c>
      <c r="E245" s="133">
        <v>2.384263785722803</v>
      </c>
      <c r="F245" s="92" t="s">
        <v>1662</v>
      </c>
      <c r="G245" s="92" t="b">
        <v>1</v>
      </c>
      <c r="H245" s="92" t="b">
        <v>0</v>
      </c>
      <c r="I245" s="92" t="b">
        <v>0</v>
      </c>
      <c r="J245" s="92" t="b">
        <v>0</v>
      </c>
      <c r="K245" s="92" t="b">
        <v>0</v>
      </c>
      <c r="L245" s="92" t="b">
        <v>0</v>
      </c>
    </row>
    <row r="246" spans="1:12" ht="15">
      <c r="A246" s="92" t="s">
        <v>1511</v>
      </c>
      <c r="B246" s="92" t="s">
        <v>1180</v>
      </c>
      <c r="C246" s="92">
        <v>2</v>
      </c>
      <c r="D246" s="133">
        <v>0.002944101944086574</v>
      </c>
      <c r="E246" s="133">
        <v>1.0725099246670486</v>
      </c>
      <c r="F246" s="92" t="s">
        <v>1662</v>
      </c>
      <c r="G246" s="92" t="b">
        <v>0</v>
      </c>
      <c r="H246" s="92" t="b">
        <v>0</v>
      </c>
      <c r="I246" s="92" t="b">
        <v>0</v>
      </c>
      <c r="J246" s="92" t="b">
        <v>0</v>
      </c>
      <c r="K246" s="92" t="b">
        <v>0</v>
      </c>
      <c r="L246" s="92" t="b">
        <v>0</v>
      </c>
    </row>
    <row r="247" spans="1:12" ht="15">
      <c r="A247" s="92" t="s">
        <v>1637</v>
      </c>
      <c r="B247" s="92" t="s">
        <v>1638</v>
      </c>
      <c r="C247" s="92">
        <v>2</v>
      </c>
      <c r="D247" s="133">
        <v>0.002944101944086574</v>
      </c>
      <c r="E247" s="133">
        <v>2.6852937813867843</v>
      </c>
      <c r="F247" s="92" t="s">
        <v>1662</v>
      </c>
      <c r="G247" s="92" t="b">
        <v>0</v>
      </c>
      <c r="H247" s="92" t="b">
        <v>0</v>
      </c>
      <c r="I247" s="92" t="b">
        <v>0</v>
      </c>
      <c r="J247" s="92" t="b">
        <v>0</v>
      </c>
      <c r="K247" s="92" t="b">
        <v>0</v>
      </c>
      <c r="L247" s="92" t="b">
        <v>0</v>
      </c>
    </row>
    <row r="248" spans="1:12" ht="15">
      <c r="A248" s="92" t="s">
        <v>1638</v>
      </c>
      <c r="B248" s="92" t="s">
        <v>1639</v>
      </c>
      <c r="C248" s="92">
        <v>2</v>
      </c>
      <c r="D248" s="133">
        <v>0.002944101944086574</v>
      </c>
      <c r="E248" s="133">
        <v>2.6852937813867843</v>
      </c>
      <c r="F248" s="92" t="s">
        <v>1662</v>
      </c>
      <c r="G248" s="92" t="b">
        <v>0</v>
      </c>
      <c r="H248" s="92" t="b">
        <v>0</v>
      </c>
      <c r="I248" s="92" t="b">
        <v>0</v>
      </c>
      <c r="J248" s="92" t="b">
        <v>0</v>
      </c>
      <c r="K248" s="92" t="b">
        <v>0</v>
      </c>
      <c r="L248" s="92" t="b">
        <v>0</v>
      </c>
    </row>
    <row r="249" spans="1:12" ht="15">
      <c r="A249" s="92" t="s">
        <v>1639</v>
      </c>
      <c r="B249" s="92" t="s">
        <v>1640</v>
      </c>
      <c r="C249" s="92">
        <v>2</v>
      </c>
      <c r="D249" s="133">
        <v>0.002944101944086574</v>
      </c>
      <c r="E249" s="133">
        <v>2.6852937813867843</v>
      </c>
      <c r="F249" s="92" t="s">
        <v>1662</v>
      </c>
      <c r="G249" s="92" t="b">
        <v>0</v>
      </c>
      <c r="H249" s="92" t="b">
        <v>0</v>
      </c>
      <c r="I249" s="92" t="b">
        <v>0</v>
      </c>
      <c r="J249" s="92" t="b">
        <v>0</v>
      </c>
      <c r="K249" s="92" t="b">
        <v>0</v>
      </c>
      <c r="L249" s="92" t="b">
        <v>0</v>
      </c>
    </row>
    <row r="250" spans="1:12" ht="15">
      <c r="A250" s="92" t="s">
        <v>1640</v>
      </c>
      <c r="B250" s="92" t="s">
        <v>264</v>
      </c>
      <c r="C250" s="92">
        <v>2</v>
      </c>
      <c r="D250" s="133">
        <v>0.002944101944086574</v>
      </c>
      <c r="E250" s="133">
        <v>2.6852937813867843</v>
      </c>
      <c r="F250" s="92" t="s">
        <v>1662</v>
      </c>
      <c r="G250" s="92" t="b">
        <v>0</v>
      </c>
      <c r="H250" s="92" t="b">
        <v>0</v>
      </c>
      <c r="I250" s="92" t="b">
        <v>0</v>
      </c>
      <c r="J250" s="92" t="b">
        <v>0</v>
      </c>
      <c r="K250" s="92" t="b">
        <v>0</v>
      </c>
      <c r="L250" s="92" t="b">
        <v>0</v>
      </c>
    </row>
    <row r="251" spans="1:12" ht="15">
      <c r="A251" s="92" t="s">
        <v>264</v>
      </c>
      <c r="B251" s="92" t="s">
        <v>1641</v>
      </c>
      <c r="C251" s="92">
        <v>2</v>
      </c>
      <c r="D251" s="133">
        <v>0.002944101944086574</v>
      </c>
      <c r="E251" s="133">
        <v>2.6852937813867843</v>
      </c>
      <c r="F251" s="92" t="s">
        <v>1662</v>
      </c>
      <c r="G251" s="92" t="b">
        <v>0</v>
      </c>
      <c r="H251" s="92" t="b">
        <v>0</v>
      </c>
      <c r="I251" s="92" t="b">
        <v>0</v>
      </c>
      <c r="J251" s="92" t="b">
        <v>0</v>
      </c>
      <c r="K251" s="92" t="b">
        <v>0</v>
      </c>
      <c r="L251" s="92" t="b">
        <v>0</v>
      </c>
    </row>
    <row r="252" spans="1:12" ht="15">
      <c r="A252" s="92" t="s">
        <v>1641</v>
      </c>
      <c r="B252" s="92" t="s">
        <v>1642</v>
      </c>
      <c r="C252" s="92">
        <v>2</v>
      </c>
      <c r="D252" s="133">
        <v>0.002944101944086574</v>
      </c>
      <c r="E252" s="133">
        <v>2.6852937813867843</v>
      </c>
      <c r="F252" s="92" t="s">
        <v>1662</v>
      </c>
      <c r="G252" s="92" t="b">
        <v>0</v>
      </c>
      <c r="H252" s="92" t="b">
        <v>0</v>
      </c>
      <c r="I252" s="92" t="b">
        <v>0</v>
      </c>
      <c r="J252" s="92" t="b">
        <v>0</v>
      </c>
      <c r="K252" s="92" t="b">
        <v>0</v>
      </c>
      <c r="L252" s="92" t="b">
        <v>0</v>
      </c>
    </row>
    <row r="253" spans="1:12" ht="15">
      <c r="A253" s="92" t="s">
        <v>1642</v>
      </c>
      <c r="B253" s="92" t="s">
        <v>1643</v>
      </c>
      <c r="C253" s="92">
        <v>2</v>
      </c>
      <c r="D253" s="133">
        <v>0.002944101944086574</v>
      </c>
      <c r="E253" s="133">
        <v>2.6852937813867843</v>
      </c>
      <c r="F253" s="92" t="s">
        <v>1662</v>
      </c>
      <c r="G253" s="92" t="b">
        <v>0</v>
      </c>
      <c r="H253" s="92" t="b">
        <v>0</v>
      </c>
      <c r="I253" s="92" t="b">
        <v>0</v>
      </c>
      <c r="J253" s="92" t="b">
        <v>0</v>
      </c>
      <c r="K253" s="92" t="b">
        <v>0</v>
      </c>
      <c r="L253" s="92" t="b">
        <v>0</v>
      </c>
    </row>
    <row r="254" spans="1:12" ht="15">
      <c r="A254" s="92" t="s">
        <v>1643</v>
      </c>
      <c r="B254" s="92" t="s">
        <v>1180</v>
      </c>
      <c r="C254" s="92">
        <v>2</v>
      </c>
      <c r="D254" s="133">
        <v>0.002944101944086574</v>
      </c>
      <c r="E254" s="133">
        <v>1.37353992033103</v>
      </c>
      <c r="F254" s="92" t="s">
        <v>1662</v>
      </c>
      <c r="G254" s="92" t="b">
        <v>0</v>
      </c>
      <c r="H254" s="92" t="b">
        <v>0</v>
      </c>
      <c r="I254" s="92" t="b">
        <v>0</v>
      </c>
      <c r="J254" s="92" t="b">
        <v>0</v>
      </c>
      <c r="K254" s="92" t="b">
        <v>0</v>
      </c>
      <c r="L254" s="92" t="b">
        <v>0</v>
      </c>
    </row>
    <row r="255" spans="1:12" ht="15">
      <c r="A255" s="92" t="s">
        <v>260</v>
      </c>
      <c r="B255" s="92" t="s">
        <v>1644</v>
      </c>
      <c r="C255" s="92">
        <v>2</v>
      </c>
      <c r="D255" s="133">
        <v>0.002944101944086574</v>
      </c>
      <c r="E255" s="133">
        <v>2.6852937813867843</v>
      </c>
      <c r="F255" s="92" t="s">
        <v>1662</v>
      </c>
      <c r="G255" s="92" t="b">
        <v>0</v>
      </c>
      <c r="H255" s="92" t="b">
        <v>0</v>
      </c>
      <c r="I255" s="92" t="b">
        <v>0</v>
      </c>
      <c r="J255" s="92" t="b">
        <v>0</v>
      </c>
      <c r="K255" s="92" t="b">
        <v>0</v>
      </c>
      <c r="L255" s="92" t="b">
        <v>0</v>
      </c>
    </row>
    <row r="256" spans="1:12" ht="15">
      <c r="A256" s="92" t="s">
        <v>1644</v>
      </c>
      <c r="B256" s="92" t="s">
        <v>1645</v>
      </c>
      <c r="C256" s="92">
        <v>2</v>
      </c>
      <c r="D256" s="133">
        <v>0.002944101944086574</v>
      </c>
      <c r="E256" s="133">
        <v>2.6852937813867843</v>
      </c>
      <c r="F256" s="92" t="s">
        <v>1662</v>
      </c>
      <c r="G256" s="92" t="b">
        <v>0</v>
      </c>
      <c r="H256" s="92" t="b">
        <v>0</v>
      </c>
      <c r="I256" s="92" t="b">
        <v>0</v>
      </c>
      <c r="J256" s="92" t="b">
        <v>0</v>
      </c>
      <c r="K256" s="92" t="b">
        <v>0</v>
      </c>
      <c r="L256" s="92" t="b">
        <v>0</v>
      </c>
    </row>
    <row r="257" spans="1:12" ht="15">
      <c r="A257" s="92" t="s">
        <v>1645</v>
      </c>
      <c r="B257" s="92" t="s">
        <v>1487</v>
      </c>
      <c r="C257" s="92">
        <v>2</v>
      </c>
      <c r="D257" s="133">
        <v>0.002944101944086574</v>
      </c>
      <c r="E257" s="133">
        <v>2.1412257370365086</v>
      </c>
      <c r="F257" s="92" t="s">
        <v>1662</v>
      </c>
      <c r="G257" s="92" t="b">
        <v>0</v>
      </c>
      <c r="H257" s="92" t="b">
        <v>0</v>
      </c>
      <c r="I257" s="92" t="b">
        <v>0</v>
      </c>
      <c r="J257" s="92" t="b">
        <v>0</v>
      </c>
      <c r="K257" s="92" t="b">
        <v>0</v>
      </c>
      <c r="L257" s="92" t="b">
        <v>0</v>
      </c>
    </row>
    <row r="258" spans="1:12" ht="15">
      <c r="A258" s="92" t="s">
        <v>1183</v>
      </c>
      <c r="B258" s="92" t="s">
        <v>1495</v>
      </c>
      <c r="C258" s="92">
        <v>2</v>
      </c>
      <c r="D258" s="133">
        <v>0.002944101944086574</v>
      </c>
      <c r="E258" s="133">
        <v>1.222895783487828</v>
      </c>
      <c r="F258" s="92" t="s">
        <v>1662</v>
      </c>
      <c r="G258" s="92" t="b">
        <v>0</v>
      </c>
      <c r="H258" s="92" t="b">
        <v>0</v>
      </c>
      <c r="I258" s="92" t="b">
        <v>0</v>
      </c>
      <c r="J258" s="92" t="b">
        <v>0</v>
      </c>
      <c r="K258" s="92" t="b">
        <v>0</v>
      </c>
      <c r="L258" s="92" t="b">
        <v>0</v>
      </c>
    </row>
    <row r="259" spans="1:12" ht="15">
      <c r="A259" s="92" t="s">
        <v>1495</v>
      </c>
      <c r="B259" s="92" t="s">
        <v>1646</v>
      </c>
      <c r="C259" s="92">
        <v>2</v>
      </c>
      <c r="D259" s="133">
        <v>0.002944101944086574</v>
      </c>
      <c r="E259" s="133">
        <v>2.509202522331103</v>
      </c>
      <c r="F259" s="92" t="s">
        <v>1662</v>
      </c>
      <c r="G259" s="92" t="b">
        <v>0</v>
      </c>
      <c r="H259" s="92" t="b">
        <v>0</v>
      </c>
      <c r="I259" s="92" t="b">
        <v>0</v>
      </c>
      <c r="J259" s="92" t="b">
        <v>0</v>
      </c>
      <c r="K259" s="92" t="b">
        <v>0</v>
      </c>
      <c r="L259" s="92" t="b">
        <v>0</v>
      </c>
    </row>
    <row r="260" spans="1:12" ht="15">
      <c r="A260" s="92" t="s">
        <v>1646</v>
      </c>
      <c r="B260" s="92" t="s">
        <v>1647</v>
      </c>
      <c r="C260" s="92">
        <v>2</v>
      </c>
      <c r="D260" s="133">
        <v>0.002944101944086574</v>
      </c>
      <c r="E260" s="133">
        <v>2.6852937813867843</v>
      </c>
      <c r="F260" s="92" t="s">
        <v>1662</v>
      </c>
      <c r="G260" s="92" t="b">
        <v>0</v>
      </c>
      <c r="H260" s="92" t="b">
        <v>0</v>
      </c>
      <c r="I260" s="92" t="b">
        <v>0</v>
      </c>
      <c r="J260" s="92" t="b">
        <v>0</v>
      </c>
      <c r="K260" s="92" t="b">
        <v>0</v>
      </c>
      <c r="L260" s="92" t="b">
        <v>0</v>
      </c>
    </row>
    <row r="261" spans="1:12" ht="15">
      <c r="A261" s="92" t="s">
        <v>1647</v>
      </c>
      <c r="B261" s="92" t="s">
        <v>1648</v>
      </c>
      <c r="C261" s="92">
        <v>2</v>
      </c>
      <c r="D261" s="133">
        <v>0.002944101944086574</v>
      </c>
      <c r="E261" s="133">
        <v>2.6852937813867843</v>
      </c>
      <c r="F261" s="92" t="s">
        <v>1662</v>
      </c>
      <c r="G261" s="92" t="b">
        <v>0</v>
      </c>
      <c r="H261" s="92" t="b">
        <v>0</v>
      </c>
      <c r="I261" s="92" t="b">
        <v>0</v>
      </c>
      <c r="J261" s="92" t="b">
        <v>0</v>
      </c>
      <c r="K261" s="92" t="b">
        <v>0</v>
      </c>
      <c r="L261" s="92" t="b">
        <v>0</v>
      </c>
    </row>
    <row r="262" spans="1:12" ht="15">
      <c r="A262" s="92" t="s">
        <v>227</v>
      </c>
      <c r="B262" s="92" t="s">
        <v>1211</v>
      </c>
      <c r="C262" s="92">
        <v>2</v>
      </c>
      <c r="D262" s="133">
        <v>0.002944101944086574</v>
      </c>
      <c r="E262" s="133">
        <v>2.6852937813867843</v>
      </c>
      <c r="F262" s="92" t="s">
        <v>1662</v>
      </c>
      <c r="G262" s="92" t="b">
        <v>0</v>
      </c>
      <c r="H262" s="92" t="b">
        <v>0</v>
      </c>
      <c r="I262" s="92" t="b">
        <v>0</v>
      </c>
      <c r="J262" s="92" t="b">
        <v>0</v>
      </c>
      <c r="K262" s="92" t="b">
        <v>0</v>
      </c>
      <c r="L262" s="92" t="b">
        <v>0</v>
      </c>
    </row>
    <row r="263" spans="1:12" ht="15">
      <c r="A263" s="92" t="s">
        <v>1527</v>
      </c>
      <c r="B263" s="92" t="s">
        <v>1649</v>
      </c>
      <c r="C263" s="92">
        <v>2</v>
      </c>
      <c r="D263" s="133">
        <v>0.002944101944086574</v>
      </c>
      <c r="E263" s="133">
        <v>2.6852937813867843</v>
      </c>
      <c r="F263" s="92" t="s">
        <v>1662</v>
      </c>
      <c r="G263" s="92" t="b">
        <v>0</v>
      </c>
      <c r="H263" s="92" t="b">
        <v>0</v>
      </c>
      <c r="I263" s="92" t="b">
        <v>0</v>
      </c>
      <c r="J263" s="92" t="b">
        <v>0</v>
      </c>
      <c r="K263" s="92" t="b">
        <v>0</v>
      </c>
      <c r="L263" s="92" t="b">
        <v>0</v>
      </c>
    </row>
    <row r="264" spans="1:12" ht="15">
      <c r="A264" s="92" t="s">
        <v>225</v>
      </c>
      <c r="B264" s="92" t="s">
        <v>1219</v>
      </c>
      <c r="C264" s="92">
        <v>2</v>
      </c>
      <c r="D264" s="133">
        <v>0.002944101944086574</v>
      </c>
      <c r="E264" s="133">
        <v>2.6852937813867843</v>
      </c>
      <c r="F264" s="92" t="s">
        <v>1662</v>
      </c>
      <c r="G264" s="92" t="b">
        <v>0</v>
      </c>
      <c r="H264" s="92" t="b">
        <v>0</v>
      </c>
      <c r="I264" s="92" t="b">
        <v>0</v>
      </c>
      <c r="J264" s="92" t="b">
        <v>0</v>
      </c>
      <c r="K264" s="92" t="b">
        <v>0</v>
      </c>
      <c r="L264" s="92" t="b">
        <v>0</v>
      </c>
    </row>
    <row r="265" spans="1:12" ht="15">
      <c r="A265" s="92" t="s">
        <v>1531</v>
      </c>
      <c r="B265" s="92" t="s">
        <v>1650</v>
      </c>
      <c r="C265" s="92">
        <v>2</v>
      </c>
      <c r="D265" s="133">
        <v>0.002944101944086574</v>
      </c>
      <c r="E265" s="133">
        <v>2.509202522331103</v>
      </c>
      <c r="F265" s="92" t="s">
        <v>1662</v>
      </c>
      <c r="G265" s="92" t="b">
        <v>0</v>
      </c>
      <c r="H265" s="92" t="b">
        <v>0</v>
      </c>
      <c r="I265" s="92" t="b">
        <v>0</v>
      </c>
      <c r="J265" s="92" t="b">
        <v>0</v>
      </c>
      <c r="K265" s="92" t="b">
        <v>0</v>
      </c>
      <c r="L265" s="92" t="b">
        <v>0</v>
      </c>
    </row>
    <row r="266" spans="1:12" ht="15">
      <c r="A266" s="92" t="s">
        <v>223</v>
      </c>
      <c r="B266" s="92" t="s">
        <v>1202</v>
      </c>
      <c r="C266" s="92">
        <v>2</v>
      </c>
      <c r="D266" s="133">
        <v>0.002944101944086574</v>
      </c>
      <c r="E266" s="133">
        <v>2.2873537727147464</v>
      </c>
      <c r="F266" s="92" t="s">
        <v>1662</v>
      </c>
      <c r="G266" s="92" t="b">
        <v>0</v>
      </c>
      <c r="H266" s="92" t="b">
        <v>0</v>
      </c>
      <c r="I266" s="92" t="b">
        <v>0</v>
      </c>
      <c r="J266" s="92" t="b">
        <v>0</v>
      </c>
      <c r="K266" s="92" t="b">
        <v>0</v>
      </c>
      <c r="L266" s="92" t="b">
        <v>0</v>
      </c>
    </row>
    <row r="267" spans="1:12" ht="15">
      <c r="A267" s="92" t="s">
        <v>1181</v>
      </c>
      <c r="B267" s="92" t="s">
        <v>1651</v>
      </c>
      <c r="C267" s="92">
        <v>2</v>
      </c>
      <c r="D267" s="133">
        <v>0.002944101944086574</v>
      </c>
      <c r="E267" s="133">
        <v>1.3630744866528648</v>
      </c>
      <c r="F267" s="92" t="s">
        <v>1662</v>
      </c>
      <c r="G267" s="92" t="b">
        <v>0</v>
      </c>
      <c r="H267" s="92" t="b">
        <v>0</v>
      </c>
      <c r="I267" s="92" t="b">
        <v>0</v>
      </c>
      <c r="J267" s="92" t="b">
        <v>0</v>
      </c>
      <c r="K267" s="92" t="b">
        <v>0</v>
      </c>
      <c r="L267" s="92" t="b">
        <v>0</v>
      </c>
    </row>
    <row r="268" spans="1:12" ht="15">
      <c r="A268" s="92" t="s">
        <v>1654</v>
      </c>
      <c r="B268" s="92" t="s">
        <v>1526</v>
      </c>
      <c r="C268" s="92">
        <v>2</v>
      </c>
      <c r="D268" s="133">
        <v>0.002944101944086574</v>
      </c>
      <c r="E268" s="133">
        <v>2.509202522331103</v>
      </c>
      <c r="F268" s="92" t="s">
        <v>1662</v>
      </c>
      <c r="G268" s="92" t="b">
        <v>0</v>
      </c>
      <c r="H268" s="92" t="b">
        <v>0</v>
      </c>
      <c r="I268" s="92" t="b">
        <v>0</v>
      </c>
      <c r="J268" s="92" t="b">
        <v>0</v>
      </c>
      <c r="K268" s="92" t="b">
        <v>0</v>
      </c>
      <c r="L268" s="92" t="b">
        <v>0</v>
      </c>
    </row>
    <row r="269" spans="1:12" ht="15">
      <c r="A269" s="92" t="s">
        <v>1526</v>
      </c>
      <c r="B269" s="92" t="s">
        <v>1522</v>
      </c>
      <c r="C269" s="92">
        <v>2</v>
      </c>
      <c r="D269" s="133">
        <v>0.002944101944086574</v>
      </c>
      <c r="E269" s="133">
        <v>2.3331112632754216</v>
      </c>
      <c r="F269" s="92" t="s">
        <v>1662</v>
      </c>
      <c r="G269" s="92" t="b">
        <v>0</v>
      </c>
      <c r="H269" s="92" t="b">
        <v>0</v>
      </c>
      <c r="I269" s="92" t="b">
        <v>0</v>
      </c>
      <c r="J269" s="92" t="b">
        <v>0</v>
      </c>
      <c r="K269" s="92" t="b">
        <v>0</v>
      </c>
      <c r="L269" s="92" t="b">
        <v>0</v>
      </c>
    </row>
    <row r="270" spans="1:12" ht="15">
      <c r="A270" s="92" t="s">
        <v>1522</v>
      </c>
      <c r="B270" s="92" t="s">
        <v>1655</v>
      </c>
      <c r="C270" s="92">
        <v>2</v>
      </c>
      <c r="D270" s="133">
        <v>0.002944101944086574</v>
      </c>
      <c r="E270" s="133">
        <v>2.509202522331103</v>
      </c>
      <c r="F270" s="92" t="s">
        <v>1662</v>
      </c>
      <c r="G270" s="92" t="b">
        <v>0</v>
      </c>
      <c r="H270" s="92" t="b">
        <v>0</v>
      </c>
      <c r="I270" s="92" t="b">
        <v>0</v>
      </c>
      <c r="J270" s="92" t="b">
        <v>0</v>
      </c>
      <c r="K270" s="92" t="b">
        <v>0</v>
      </c>
      <c r="L270" s="92" t="b">
        <v>0</v>
      </c>
    </row>
    <row r="271" spans="1:12" ht="15">
      <c r="A271" s="92" t="s">
        <v>1655</v>
      </c>
      <c r="B271" s="92" t="s">
        <v>1656</v>
      </c>
      <c r="C271" s="92">
        <v>2</v>
      </c>
      <c r="D271" s="133">
        <v>0.002944101944086574</v>
      </c>
      <c r="E271" s="133">
        <v>2.6852937813867843</v>
      </c>
      <c r="F271" s="92" t="s">
        <v>1662</v>
      </c>
      <c r="G271" s="92" t="b">
        <v>0</v>
      </c>
      <c r="H271" s="92" t="b">
        <v>0</v>
      </c>
      <c r="I271" s="92" t="b">
        <v>0</v>
      </c>
      <c r="J271" s="92" t="b">
        <v>0</v>
      </c>
      <c r="K271" s="92" t="b">
        <v>0</v>
      </c>
      <c r="L271" s="92" t="b">
        <v>0</v>
      </c>
    </row>
    <row r="272" spans="1:12" ht="15">
      <c r="A272" s="92" t="s">
        <v>1656</v>
      </c>
      <c r="B272" s="92" t="s">
        <v>1510</v>
      </c>
      <c r="C272" s="92">
        <v>2</v>
      </c>
      <c r="D272" s="133">
        <v>0.002944101944086574</v>
      </c>
      <c r="E272" s="133">
        <v>2.384263785722803</v>
      </c>
      <c r="F272" s="92" t="s">
        <v>1662</v>
      </c>
      <c r="G272" s="92" t="b">
        <v>0</v>
      </c>
      <c r="H272" s="92" t="b">
        <v>0</v>
      </c>
      <c r="I272" s="92" t="b">
        <v>0</v>
      </c>
      <c r="J272" s="92" t="b">
        <v>0</v>
      </c>
      <c r="K272" s="92" t="b">
        <v>0</v>
      </c>
      <c r="L272" s="92" t="b">
        <v>0</v>
      </c>
    </row>
    <row r="273" spans="1:12" ht="15">
      <c r="A273" s="92" t="s">
        <v>1510</v>
      </c>
      <c r="B273" s="92" t="s">
        <v>1180</v>
      </c>
      <c r="C273" s="92">
        <v>2</v>
      </c>
      <c r="D273" s="133">
        <v>0.002944101944086574</v>
      </c>
      <c r="E273" s="133">
        <v>1.0725099246670486</v>
      </c>
      <c r="F273" s="92" t="s">
        <v>1662</v>
      </c>
      <c r="G273" s="92" t="b">
        <v>0</v>
      </c>
      <c r="H273" s="92" t="b">
        <v>0</v>
      </c>
      <c r="I273" s="92" t="b">
        <v>0</v>
      </c>
      <c r="J273" s="92" t="b">
        <v>0</v>
      </c>
      <c r="K273" s="92" t="b">
        <v>0</v>
      </c>
      <c r="L273" s="92" t="b">
        <v>0</v>
      </c>
    </row>
    <row r="274" spans="1:12" ht="15">
      <c r="A274" s="92" t="s">
        <v>1183</v>
      </c>
      <c r="B274" s="92" t="s">
        <v>1657</v>
      </c>
      <c r="C274" s="92">
        <v>2</v>
      </c>
      <c r="D274" s="133">
        <v>0.002944101944086574</v>
      </c>
      <c r="E274" s="133">
        <v>1.5239257791518093</v>
      </c>
      <c r="F274" s="92" t="s">
        <v>1662</v>
      </c>
      <c r="G274" s="92" t="b">
        <v>0</v>
      </c>
      <c r="H274" s="92" t="b">
        <v>0</v>
      </c>
      <c r="I274" s="92" t="b">
        <v>0</v>
      </c>
      <c r="J274" s="92" t="b">
        <v>0</v>
      </c>
      <c r="K274" s="92" t="b">
        <v>0</v>
      </c>
      <c r="L274" s="92" t="b">
        <v>0</v>
      </c>
    </row>
    <row r="275" spans="1:12" ht="15">
      <c r="A275" s="92" t="s">
        <v>1657</v>
      </c>
      <c r="B275" s="92" t="s">
        <v>1658</v>
      </c>
      <c r="C275" s="92">
        <v>2</v>
      </c>
      <c r="D275" s="133">
        <v>0.002944101944086574</v>
      </c>
      <c r="E275" s="133">
        <v>2.6852937813867843</v>
      </c>
      <c r="F275" s="92" t="s">
        <v>1662</v>
      </c>
      <c r="G275" s="92" t="b">
        <v>0</v>
      </c>
      <c r="H275" s="92" t="b">
        <v>0</v>
      </c>
      <c r="I275" s="92" t="b">
        <v>0</v>
      </c>
      <c r="J275" s="92" t="b">
        <v>0</v>
      </c>
      <c r="K275" s="92" t="b">
        <v>0</v>
      </c>
      <c r="L275" s="92" t="b">
        <v>0</v>
      </c>
    </row>
    <row r="276" spans="1:12" ht="15">
      <c r="A276" s="92" t="s">
        <v>1658</v>
      </c>
      <c r="B276" s="92" t="s">
        <v>1659</v>
      </c>
      <c r="C276" s="92">
        <v>2</v>
      </c>
      <c r="D276" s="133">
        <v>0.002944101944086574</v>
      </c>
      <c r="E276" s="133">
        <v>2.6852937813867843</v>
      </c>
      <c r="F276" s="92" t="s">
        <v>1662</v>
      </c>
      <c r="G276" s="92" t="b">
        <v>0</v>
      </c>
      <c r="H276" s="92" t="b">
        <v>0</v>
      </c>
      <c r="I276" s="92" t="b">
        <v>0</v>
      </c>
      <c r="J276" s="92" t="b">
        <v>0</v>
      </c>
      <c r="K276" s="92" t="b">
        <v>0</v>
      </c>
      <c r="L276" s="92" t="b">
        <v>0</v>
      </c>
    </row>
    <row r="277" spans="1:12" ht="15">
      <c r="A277" s="92" t="s">
        <v>1180</v>
      </c>
      <c r="B277" s="92" t="s">
        <v>1181</v>
      </c>
      <c r="C277" s="92">
        <v>18</v>
      </c>
      <c r="D277" s="133">
        <v>0.0094564396543659</v>
      </c>
      <c r="E277" s="133">
        <v>1.4289442900355744</v>
      </c>
      <c r="F277" s="92" t="s">
        <v>1060</v>
      </c>
      <c r="G277" s="92" t="b">
        <v>0</v>
      </c>
      <c r="H277" s="92" t="b">
        <v>0</v>
      </c>
      <c r="I277" s="92" t="b">
        <v>0</v>
      </c>
      <c r="J277" s="92" t="b">
        <v>0</v>
      </c>
      <c r="K277" s="92" t="b">
        <v>0</v>
      </c>
      <c r="L277" s="92" t="b">
        <v>0</v>
      </c>
    </row>
    <row r="278" spans="1:12" ht="15">
      <c r="A278" s="92" t="s">
        <v>1181</v>
      </c>
      <c r="B278" s="92" t="s">
        <v>1182</v>
      </c>
      <c r="C278" s="92">
        <v>17</v>
      </c>
      <c r="D278" s="133">
        <v>0.009667558201768284</v>
      </c>
      <c r="E278" s="133">
        <v>1.4289442900355744</v>
      </c>
      <c r="F278" s="92" t="s">
        <v>1060</v>
      </c>
      <c r="G278" s="92" t="b">
        <v>0</v>
      </c>
      <c r="H278" s="92" t="b">
        <v>0</v>
      </c>
      <c r="I278" s="92" t="b">
        <v>0</v>
      </c>
      <c r="J278" s="92" t="b">
        <v>0</v>
      </c>
      <c r="K278" s="92" t="b">
        <v>0</v>
      </c>
      <c r="L278" s="92" t="b">
        <v>0</v>
      </c>
    </row>
    <row r="279" spans="1:12" ht="15">
      <c r="A279" s="92" t="s">
        <v>1182</v>
      </c>
      <c r="B279" s="92" t="s">
        <v>1183</v>
      </c>
      <c r="C279" s="92">
        <v>17</v>
      </c>
      <c r="D279" s="133">
        <v>0.009667558201768284</v>
      </c>
      <c r="E279" s="133">
        <v>1.4995253643212816</v>
      </c>
      <c r="F279" s="92" t="s">
        <v>1060</v>
      </c>
      <c r="G279" s="92" t="b">
        <v>0</v>
      </c>
      <c r="H279" s="92" t="b">
        <v>0</v>
      </c>
      <c r="I279" s="92" t="b">
        <v>0</v>
      </c>
      <c r="J279" s="92" t="b">
        <v>0</v>
      </c>
      <c r="K279" s="92" t="b">
        <v>0</v>
      </c>
      <c r="L279" s="92" t="b">
        <v>0</v>
      </c>
    </row>
    <row r="280" spans="1:12" ht="15">
      <c r="A280" s="92" t="s">
        <v>1189</v>
      </c>
      <c r="B280" s="92" t="s">
        <v>1488</v>
      </c>
      <c r="C280" s="92">
        <v>6</v>
      </c>
      <c r="D280" s="133">
        <v>0.008148180632289462</v>
      </c>
      <c r="E280" s="133">
        <v>1.951823035315912</v>
      </c>
      <c r="F280" s="92" t="s">
        <v>1060</v>
      </c>
      <c r="G280" s="92" t="b">
        <v>0</v>
      </c>
      <c r="H280" s="92" t="b">
        <v>0</v>
      </c>
      <c r="I280" s="92" t="b">
        <v>0</v>
      </c>
      <c r="J280" s="92" t="b">
        <v>0</v>
      </c>
      <c r="K280" s="92" t="b">
        <v>0</v>
      </c>
      <c r="L280" s="92" t="b">
        <v>0</v>
      </c>
    </row>
    <row r="281" spans="1:12" ht="15">
      <c r="A281" s="92" t="s">
        <v>1488</v>
      </c>
      <c r="B281" s="92" t="s">
        <v>1503</v>
      </c>
      <c r="C281" s="92">
        <v>4</v>
      </c>
      <c r="D281" s="133">
        <v>0.006661378774445549</v>
      </c>
      <c r="E281" s="133">
        <v>1.951823035315912</v>
      </c>
      <c r="F281" s="92" t="s">
        <v>1060</v>
      </c>
      <c r="G281" s="92" t="b">
        <v>0</v>
      </c>
      <c r="H281" s="92" t="b">
        <v>0</v>
      </c>
      <c r="I281" s="92" t="b">
        <v>0</v>
      </c>
      <c r="J281" s="92" t="b">
        <v>0</v>
      </c>
      <c r="K281" s="92" t="b">
        <v>0</v>
      </c>
      <c r="L281" s="92" t="b">
        <v>0</v>
      </c>
    </row>
    <row r="282" spans="1:12" ht="15">
      <c r="A282" s="92" t="s">
        <v>1503</v>
      </c>
      <c r="B282" s="92" t="s">
        <v>1504</v>
      </c>
      <c r="C282" s="92">
        <v>4</v>
      </c>
      <c r="D282" s="133">
        <v>0.006661378774445549</v>
      </c>
      <c r="E282" s="133">
        <v>2.1279142943715934</v>
      </c>
      <c r="F282" s="92" t="s">
        <v>1060</v>
      </c>
      <c r="G282" s="92" t="b">
        <v>0</v>
      </c>
      <c r="H282" s="92" t="b">
        <v>0</v>
      </c>
      <c r="I282" s="92" t="b">
        <v>0</v>
      </c>
      <c r="J282" s="92" t="b">
        <v>0</v>
      </c>
      <c r="K282" s="92" t="b">
        <v>0</v>
      </c>
      <c r="L282" s="92" t="b">
        <v>0</v>
      </c>
    </row>
    <row r="283" spans="1:12" ht="15">
      <c r="A283" s="92" t="s">
        <v>1502</v>
      </c>
      <c r="B283" s="92" t="s">
        <v>1186</v>
      </c>
      <c r="C283" s="92">
        <v>4</v>
      </c>
      <c r="D283" s="133">
        <v>0.006661378774445549</v>
      </c>
      <c r="E283" s="133">
        <v>1.7757317762602307</v>
      </c>
      <c r="F283" s="92" t="s">
        <v>1060</v>
      </c>
      <c r="G283" s="92" t="b">
        <v>0</v>
      </c>
      <c r="H283" s="92" t="b">
        <v>0</v>
      </c>
      <c r="I283" s="92" t="b">
        <v>0</v>
      </c>
      <c r="J283" s="92" t="b">
        <v>0</v>
      </c>
      <c r="K283" s="92" t="b">
        <v>0</v>
      </c>
      <c r="L283" s="92" t="b">
        <v>0</v>
      </c>
    </row>
    <row r="284" spans="1:12" ht="15">
      <c r="A284" s="92" t="s">
        <v>1186</v>
      </c>
      <c r="B284" s="92" t="s">
        <v>1188</v>
      </c>
      <c r="C284" s="92">
        <v>4</v>
      </c>
      <c r="D284" s="133">
        <v>0.006661378774445549</v>
      </c>
      <c r="E284" s="133">
        <v>1.6418381969990044</v>
      </c>
      <c r="F284" s="92" t="s">
        <v>1060</v>
      </c>
      <c r="G284" s="92" t="b">
        <v>0</v>
      </c>
      <c r="H284" s="92" t="b">
        <v>0</v>
      </c>
      <c r="I284" s="92" t="b">
        <v>0</v>
      </c>
      <c r="J284" s="92" t="b">
        <v>0</v>
      </c>
      <c r="K284" s="92" t="b">
        <v>0</v>
      </c>
      <c r="L284" s="92" t="b">
        <v>0</v>
      </c>
    </row>
    <row r="285" spans="1:12" ht="15">
      <c r="A285" s="92" t="s">
        <v>1492</v>
      </c>
      <c r="B285" s="92" t="s">
        <v>1498</v>
      </c>
      <c r="C285" s="92">
        <v>4</v>
      </c>
      <c r="D285" s="133">
        <v>0.006661378774445549</v>
      </c>
      <c r="E285" s="133">
        <v>2.0310042813635367</v>
      </c>
      <c r="F285" s="92" t="s">
        <v>1060</v>
      </c>
      <c r="G285" s="92" t="b">
        <v>0</v>
      </c>
      <c r="H285" s="92" t="b">
        <v>0</v>
      </c>
      <c r="I285" s="92" t="b">
        <v>0</v>
      </c>
      <c r="J285" s="92" t="b">
        <v>0</v>
      </c>
      <c r="K285" s="92" t="b">
        <v>0</v>
      </c>
      <c r="L285" s="92" t="b">
        <v>0</v>
      </c>
    </row>
    <row r="286" spans="1:12" ht="15">
      <c r="A286" s="92" t="s">
        <v>1519</v>
      </c>
      <c r="B286" s="92" t="s">
        <v>1520</v>
      </c>
      <c r="C286" s="92">
        <v>3</v>
      </c>
      <c r="D286" s="133">
        <v>0.0056501635918723815</v>
      </c>
      <c r="E286" s="133">
        <v>2.2528530309798933</v>
      </c>
      <c r="F286" s="92" t="s">
        <v>1060</v>
      </c>
      <c r="G286" s="92" t="b">
        <v>0</v>
      </c>
      <c r="H286" s="92" t="b">
        <v>0</v>
      </c>
      <c r="I286" s="92" t="b">
        <v>0</v>
      </c>
      <c r="J286" s="92" t="b">
        <v>0</v>
      </c>
      <c r="K286" s="92" t="b">
        <v>0</v>
      </c>
      <c r="L286" s="92" t="b">
        <v>0</v>
      </c>
    </row>
    <row r="287" spans="1:12" ht="15">
      <c r="A287" s="92" t="s">
        <v>1520</v>
      </c>
      <c r="B287" s="92" t="s">
        <v>1521</v>
      </c>
      <c r="C287" s="92">
        <v>3</v>
      </c>
      <c r="D287" s="133">
        <v>0.0056501635918723815</v>
      </c>
      <c r="E287" s="133">
        <v>2.2528530309798933</v>
      </c>
      <c r="F287" s="92" t="s">
        <v>1060</v>
      </c>
      <c r="G287" s="92" t="b">
        <v>0</v>
      </c>
      <c r="H287" s="92" t="b">
        <v>0</v>
      </c>
      <c r="I287" s="92" t="b">
        <v>0</v>
      </c>
      <c r="J287" s="92" t="b">
        <v>0</v>
      </c>
      <c r="K287" s="92" t="b">
        <v>0</v>
      </c>
      <c r="L287" s="92" t="b">
        <v>0</v>
      </c>
    </row>
    <row r="288" spans="1:12" ht="15">
      <c r="A288" s="92" t="s">
        <v>1498</v>
      </c>
      <c r="B288" s="92" t="s">
        <v>1514</v>
      </c>
      <c r="C288" s="92">
        <v>3</v>
      </c>
      <c r="D288" s="133">
        <v>0.0056501635918723815</v>
      </c>
      <c r="E288" s="133">
        <v>2.1279142943715934</v>
      </c>
      <c r="F288" s="92" t="s">
        <v>1060</v>
      </c>
      <c r="G288" s="92" t="b">
        <v>0</v>
      </c>
      <c r="H288" s="92" t="b">
        <v>0</v>
      </c>
      <c r="I288" s="92" t="b">
        <v>0</v>
      </c>
      <c r="J288" s="92" t="b">
        <v>0</v>
      </c>
      <c r="K288" s="92" t="b">
        <v>0</v>
      </c>
      <c r="L288" s="92" t="b">
        <v>0</v>
      </c>
    </row>
    <row r="289" spans="1:12" ht="15">
      <c r="A289" s="92" t="s">
        <v>1488</v>
      </c>
      <c r="B289" s="92" t="s">
        <v>1497</v>
      </c>
      <c r="C289" s="92">
        <v>2</v>
      </c>
      <c r="D289" s="133">
        <v>0.004381404904374541</v>
      </c>
      <c r="E289" s="133">
        <v>1.7757317762602307</v>
      </c>
      <c r="F289" s="92" t="s">
        <v>1060</v>
      </c>
      <c r="G289" s="92" t="b">
        <v>0</v>
      </c>
      <c r="H289" s="92" t="b">
        <v>0</v>
      </c>
      <c r="I289" s="92" t="b">
        <v>0</v>
      </c>
      <c r="J289" s="92" t="b">
        <v>0</v>
      </c>
      <c r="K289" s="92" t="b">
        <v>0</v>
      </c>
      <c r="L289" s="92" t="b">
        <v>0</v>
      </c>
    </row>
    <row r="290" spans="1:12" ht="15">
      <c r="A290" s="92" t="s">
        <v>1497</v>
      </c>
      <c r="B290" s="92" t="s">
        <v>1534</v>
      </c>
      <c r="C290" s="92">
        <v>2</v>
      </c>
      <c r="D290" s="133">
        <v>0.004381404904374541</v>
      </c>
      <c r="E290" s="133">
        <v>2.1279142943715934</v>
      </c>
      <c r="F290" s="92" t="s">
        <v>1060</v>
      </c>
      <c r="G290" s="92" t="b">
        <v>0</v>
      </c>
      <c r="H290" s="92" t="b">
        <v>0</v>
      </c>
      <c r="I290" s="92" t="b">
        <v>0</v>
      </c>
      <c r="J290" s="92" t="b">
        <v>0</v>
      </c>
      <c r="K290" s="92" t="b">
        <v>0</v>
      </c>
      <c r="L290" s="92" t="b">
        <v>0</v>
      </c>
    </row>
    <row r="291" spans="1:12" ht="15">
      <c r="A291" s="92" t="s">
        <v>1534</v>
      </c>
      <c r="B291" s="92" t="s">
        <v>1535</v>
      </c>
      <c r="C291" s="92">
        <v>2</v>
      </c>
      <c r="D291" s="133">
        <v>0.004381404904374541</v>
      </c>
      <c r="E291" s="133">
        <v>2.428944290035574</v>
      </c>
      <c r="F291" s="92" t="s">
        <v>1060</v>
      </c>
      <c r="G291" s="92" t="b">
        <v>0</v>
      </c>
      <c r="H291" s="92" t="b">
        <v>0</v>
      </c>
      <c r="I291" s="92" t="b">
        <v>0</v>
      </c>
      <c r="J291" s="92" t="b">
        <v>0</v>
      </c>
      <c r="K291" s="92" t="b">
        <v>0</v>
      </c>
      <c r="L291" s="92" t="b">
        <v>0</v>
      </c>
    </row>
    <row r="292" spans="1:12" ht="15">
      <c r="A292" s="92" t="s">
        <v>1535</v>
      </c>
      <c r="B292" s="92" t="s">
        <v>1536</v>
      </c>
      <c r="C292" s="92">
        <v>2</v>
      </c>
      <c r="D292" s="133">
        <v>0.004381404904374541</v>
      </c>
      <c r="E292" s="133">
        <v>2.428944290035574</v>
      </c>
      <c r="F292" s="92" t="s">
        <v>1060</v>
      </c>
      <c r="G292" s="92" t="b">
        <v>0</v>
      </c>
      <c r="H292" s="92" t="b">
        <v>0</v>
      </c>
      <c r="I292" s="92" t="b">
        <v>0</v>
      </c>
      <c r="J292" s="92" t="b">
        <v>0</v>
      </c>
      <c r="K292" s="92" t="b">
        <v>0</v>
      </c>
      <c r="L292" s="92" t="b">
        <v>0</v>
      </c>
    </row>
    <row r="293" spans="1:12" ht="15">
      <c r="A293" s="92" t="s">
        <v>1536</v>
      </c>
      <c r="B293" s="92" t="s">
        <v>1537</v>
      </c>
      <c r="C293" s="92">
        <v>2</v>
      </c>
      <c r="D293" s="133">
        <v>0.004381404904374541</v>
      </c>
      <c r="E293" s="133">
        <v>2.428944290035574</v>
      </c>
      <c r="F293" s="92" t="s">
        <v>1060</v>
      </c>
      <c r="G293" s="92" t="b">
        <v>0</v>
      </c>
      <c r="H293" s="92" t="b">
        <v>0</v>
      </c>
      <c r="I293" s="92" t="b">
        <v>0</v>
      </c>
      <c r="J293" s="92" t="b">
        <v>0</v>
      </c>
      <c r="K293" s="92" t="b">
        <v>0</v>
      </c>
      <c r="L293" s="92" t="b">
        <v>0</v>
      </c>
    </row>
    <row r="294" spans="1:12" ht="15">
      <c r="A294" s="92" t="s">
        <v>1537</v>
      </c>
      <c r="B294" s="92" t="s">
        <v>1538</v>
      </c>
      <c r="C294" s="92">
        <v>2</v>
      </c>
      <c r="D294" s="133">
        <v>0.004381404904374541</v>
      </c>
      <c r="E294" s="133">
        <v>2.428944290035574</v>
      </c>
      <c r="F294" s="92" t="s">
        <v>1060</v>
      </c>
      <c r="G294" s="92" t="b">
        <v>0</v>
      </c>
      <c r="H294" s="92" t="b">
        <v>0</v>
      </c>
      <c r="I294" s="92" t="b">
        <v>0</v>
      </c>
      <c r="J294" s="92" t="b">
        <v>0</v>
      </c>
      <c r="K294" s="92" t="b">
        <v>0</v>
      </c>
      <c r="L294" s="92" t="b">
        <v>0</v>
      </c>
    </row>
    <row r="295" spans="1:12" ht="15">
      <c r="A295" s="92" t="s">
        <v>1538</v>
      </c>
      <c r="B295" s="92" t="s">
        <v>1207</v>
      </c>
      <c r="C295" s="92">
        <v>2</v>
      </c>
      <c r="D295" s="133">
        <v>0.004381404904374541</v>
      </c>
      <c r="E295" s="133">
        <v>2.428944290035574</v>
      </c>
      <c r="F295" s="92" t="s">
        <v>1060</v>
      </c>
      <c r="G295" s="92" t="b">
        <v>0</v>
      </c>
      <c r="H295" s="92" t="b">
        <v>0</v>
      </c>
      <c r="I295" s="92" t="b">
        <v>0</v>
      </c>
      <c r="J295" s="92" t="b">
        <v>0</v>
      </c>
      <c r="K295" s="92" t="b">
        <v>0</v>
      </c>
      <c r="L295" s="92" t="b">
        <v>0</v>
      </c>
    </row>
    <row r="296" spans="1:12" ht="15">
      <c r="A296" s="92" t="s">
        <v>1207</v>
      </c>
      <c r="B296" s="92" t="s">
        <v>1539</v>
      </c>
      <c r="C296" s="92">
        <v>2</v>
      </c>
      <c r="D296" s="133">
        <v>0.004381404904374541</v>
      </c>
      <c r="E296" s="133">
        <v>2.428944290035574</v>
      </c>
      <c r="F296" s="92" t="s">
        <v>1060</v>
      </c>
      <c r="G296" s="92" t="b">
        <v>0</v>
      </c>
      <c r="H296" s="92" t="b">
        <v>0</v>
      </c>
      <c r="I296" s="92" t="b">
        <v>0</v>
      </c>
      <c r="J296" s="92" t="b">
        <v>0</v>
      </c>
      <c r="K296" s="92" t="b">
        <v>0</v>
      </c>
      <c r="L296" s="92" t="b">
        <v>0</v>
      </c>
    </row>
    <row r="297" spans="1:12" ht="15">
      <c r="A297" s="92" t="s">
        <v>1539</v>
      </c>
      <c r="B297" s="92" t="s">
        <v>1540</v>
      </c>
      <c r="C297" s="92">
        <v>2</v>
      </c>
      <c r="D297" s="133">
        <v>0.004381404904374541</v>
      </c>
      <c r="E297" s="133">
        <v>2.428944290035574</v>
      </c>
      <c r="F297" s="92" t="s">
        <v>1060</v>
      </c>
      <c r="G297" s="92" t="b">
        <v>0</v>
      </c>
      <c r="H297" s="92" t="b">
        <v>0</v>
      </c>
      <c r="I297" s="92" t="b">
        <v>0</v>
      </c>
      <c r="J297" s="92" t="b">
        <v>0</v>
      </c>
      <c r="K297" s="92" t="b">
        <v>0</v>
      </c>
      <c r="L297" s="92" t="b">
        <v>0</v>
      </c>
    </row>
    <row r="298" spans="1:12" ht="15">
      <c r="A298" s="92" t="s">
        <v>1540</v>
      </c>
      <c r="B298" s="92" t="s">
        <v>1184</v>
      </c>
      <c r="C298" s="92">
        <v>2</v>
      </c>
      <c r="D298" s="133">
        <v>0.004381404904374541</v>
      </c>
      <c r="E298" s="133">
        <v>1.4289442900355744</v>
      </c>
      <c r="F298" s="92" t="s">
        <v>1060</v>
      </c>
      <c r="G298" s="92" t="b">
        <v>0</v>
      </c>
      <c r="H298" s="92" t="b">
        <v>0</v>
      </c>
      <c r="I298" s="92" t="b">
        <v>0</v>
      </c>
      <c r="J298" s="92" t="b">
        <v>0</v>
      </c>
      <c r="K298" s="92" t="b">
        <v>0</v>
      </c>
      <c r="L298" s="92" t="b">
        <v>0</v>
      </c>
    </row>
    <row r="299" spans="1:12" ht="15">
      <c r="A299" s="92" t="s">
        <v>1184</v>
      </c>
      <c r="B299" s="92" t="s">
        <v>1541</v>
      </c>
      <c r="C299" s="92">
        <v>2</v>
      </c>
      <c r="D299" s="133">
        <v>0.004381404904374541</v>
      </c>
      <c r="E299" s="133">
        <v>1.525854303043631</v>
      </c>
      <c r="F299" s="92" t="s">
        <v>1060</v>
      </c>
      <c r="G299" s="92" t="b">
        <v>0</v>
      </c>
      <c r="H299" s="92" t="b">
        <v>0</v>
      </c>
      <c r="I299" s="92" t="b">
        <v>0</v>
      </c>
      <c r="J299" s="92" t="b">
        <v>0</v>
      </c>
      <c r="K299" s="92" t="b">
        <v>0</v>
      </c>
      <c r="L299" s="92" t="b">
        <v>0</v>
      </c>
    </row>
    <row r="300" spans="1:12" ht="15">
      <c r="A300" s="92" t="s">
        <v>1541</v>
      </c>
      <c r="B300" s="92" t="s">
        <v>1542</v>
      </c>
      <c r="C300" s="92">
        <v>2</v>
      </c>
      <c r="D300" s="133">
        <v>0.004381404904374541</v>
      </c>
      <c r="E300" s="133">
        <v>2.428944290035574</v>
      </c>
      <c r="F300" s="92" t="s">
        <v>1060</v>
      </c>
      <c r="G300" s="92" t="b">
        <v>0</v>
      </c>
      <c r="H300" s="92" t="b">
        <v>0</v>
      </c>
      <c r="I300" s="92" t="b">
        <v>0</v>
      </c>
      <c r="J300" s="92" t="b">
        <v>0</v>
      </c>
      <c r="K300" s="92" t="b">
        <v>0</v>
      </c>
      <c r="L300" s="92" t="b">
        <v>0</v>
      </c>
    </row>
    <row r="301" spans="1:12" ht="15">
      <c r="A301" s="92" t="s">
        <v>1542</v>
      </c>
      <c r="B301" s="92" t="s">
        <v>1543</v>
      </c>
      <c r="C301" s="92">
        <v>2</v>
      </c>
      <c r="D301" s="133">
        <v>0.004381404904374541</v>
      </c>
      <c r="E301" s="133">
        <v>2.428944290035574</v>
      </c>
      <c r="F301" s="92" t="s">
        <v>1060</v>
      </c>
      <c r="G301" s="92" t="b">
        <v>0</v>
      </c>
      <c r="H301" s="92" t="b">
        <v>0</v>
      </c>
      <c r="I301" s="92" t="b">
        <v>0</v>
      </c>
      <c r="J301" s="92" t="b">
        <v>0</v>
      </c>
      <c r="K301" s="92" t="b">
        <v>0</v>
      </c>
      <c r="L301" s="92" t="b">
        <v>0</v>
      </c>
    </row>
    <row r="302" spans="1:12" ht="15">
      <c r="A302" s="92" t="s">
        <v>1187</v>
      </c>
      <c r="B302" s="92" t="s">
        <v>1570</v>
      </c>
      <c r="C302" s="92">
        <v>2</v>
      </c>
      <c r="D302" s="133">
        <v>0.004381404904374541</v>
      </c>
      <c r="E302" s="133">
        <v>1.8848762456852988</v>
      </c>
      <c r="F302" s="92" t="s">
        <v>1060</v>
      </c>
      <c r="G302" s="92" t="b">
        <v>0</v>
      </c>
      <c r="H302" s="92" t="b">
        <v>0</v>
      </c>
      <c r="I302" s="92" t="b">
        <v>0</v>
      </c>
      <c r="J302" s="92" t="b">
        <v>0</v>
      </c>
      <c r="K302" s="92" t="b">
        <v>0</v>
      </c>
      <c r="L302" s="92" t="b">
        <v>0</v>
      </c>
    </row>
    <row r="303" spans="1:12" ht="15">
      <c r="A303" s="92" t="s">
        <v>1570</v>
      </c>
      <c r="B303" s="92" t="s">
        <v>1490</v>
      </c>
      <c r="C303" s="92">
        <v>2</v>
      </c>
      <c r="D303" s="133">
        <v>0.004381404904374541</v>
      </c>
      <c r="E303" s="133">
        <v>2.1279142943715934</v>
      </c>
      <c r="F303" s="92" t="s">
        <v>1060</v>
      </c>
      <c r="G303" s="92" t="b">
        <v>0</v>
      </c>
      <c r="H303" s="92" t="b">
        <v>0</v>
      </c>
      <c r="I303" s="92" t="b">
        <v>0</v>
      </c>
      <c r="J303" s="92" t="b">
        <v>0</v>
      </c>
      <c r="K303" s="92" t="b">
        <v>0</v>
      </c>
      <c r="L303" s="92" t="b">
        <v>0</v>
      </c>
    </row>
    <row r="304" spans="1:12" ht="15">
      <c r="A304" s="92" t="s">
        <v>1490</v>
      </c>
      <c r="B304" s="92" t="s">
        <v>1571</v>
      </c>
      <c r="C304" s="92">
        <v>2</v>
      </c>
      <c r="D304" s="133">
        <v>0.004381404904374541</v>
      </c>
      <c r="E304" s="133">
        <v>1.951823035315912</v>
      </c>
      <c r="F304" s="92" t="s">
        <v>1060</v>
      </c>
      <c r="G304" s="92" t="b">
        <v>0</v>
      </c>
      <c r="H304" s="92" t="b">
        <v>0</v>
      </c>
      <c r="I304" s="92" t="b">
        <v>0</v>
      </c>
      <c r="J304" s="92" t="b">
        <v>0</v>
      </c>
      <c r="K304" s="92" t="b">
        <v>0</v>
      </c>
      <c r="L304" s="92" t="b">
        <v>0</v>
      </c>
    </row>
    <row r="305" spans="1:12" ht="15">
      <c r="A305" s="92" t="s">
        <v>1571</v>
      </c>
      <c r="B305" s="92" t="s">
        <v>1524</v>
      </c>
      <c r="C305" s="92">
        <v>2</v>
      </c>
      <c r="D305" s="133">
        <v>0.004381404904374541</v>
      </c>
      <c r="E305" s="133">
        <v>2.2528530309798933</v>
      </c>
      <c r="F305" s="92" t="s">
        <v>1060</v>
      </c>
      <c r="G305" s="92" t="b">
        <v>0</v>
      </c>
      <c r="H305" s="92" t="b">
        <v>0</v>
      </c>
      <c r="I305" s="92" t="b">
        <v>0</v>
      </c>
      <c r="J305" s="92" t="b">
        <v>0</v>
      </c>
      <c r="K305" s="92" t="b">
        <v>0</v>
      </c>
      <c r="L305" s="92" t="b">
        <v>0</v>
      </c>
    </row>
    <row r="306" spans="1:12" ht="15">
      <c r="A306" s="92" t="s">
        <v>1524</v>
      </c>
      <c r="B306" s="92" t="s">
        <v>1189</v>
      </c>
      <c r="C306" s="92">
        <v>2</v>
      </c>
      <c r="D306" s="133">
        <v>0.004381404904374541</v>
      </c>
      <c r="E306" s="133">
        <v>1.8549130223078556</v>
      </c>
      <c r="F306" s="92" t="s">
        <v>1060</v>
      </c>
      <c r="G306" s="92" t="b">
        <v>0</v>
      </c>
      <c r="H306" s="92" t="b">
        <v>0</v>
      </c>
      <c r="I306" s="92" t="b">
        <v>0</v>
      </c>
      <c r="J306" s="92" t="b">
        <v>0</v>
      </c>
      <c r="K306" s="92" t="b">
        <v>0</v>
      </c>
      <c r="L306" s="92" t="b">
        <v>0</v>
      </c>
    </row>
    <row r="307" spans="1:12" ht="15">
      <c r="A307" s="92" t="s">
        <v>1504</v>
      </c>
      <c r="B307" s="92" t="s">
        <v>1184</v>
      </c>
      <c r="C307" s="92">
        <v>2</v>
      </c>
      <c r="D307" s="133">
        <v>0.004381404904374541</v>
      </c>
      <c r="E307" s="133">
        <v>1.1279142943715932</v>
      </c>
      <c r="F307" s="92" t="s">
        <v>1060</v>
      </c>
      <c r="G307" s="92" t="b">
        <v>0</v>
      </c>
      <c r="H307" s="92" t="b">
        <v>0</v>
      </c>
      <c r="I307" s="92" t="b">
        <v>0</v>
      </c>
      <c r="J307" s="92" t="b">
        <v>0</v>
      </c>
      <c r="K307" s="92" t="b">
        <v>0</v>
      </c>
      <c r="L307" s="92" t="b">
        <v>0</v>
      </c>
    </row>
    <row r="308" spans="1:12" ht="15">
      <c r="A308" s="92" t="s">
        <v>1184</v>
      </c>
      <c r="B308" s="92" t="s">
        <v>1502</v>
      </c>
      <c r="C308" s="92">
        <v>2</v>
      </c>
      <c r="D308" s="133">
        <v>0.004381404904374541</v>
      </c>
      <c r="E308" s="133">
        <v>1.2248243073796496</v>
      </c>
      <c r="F308" s="92" t="s">
        <v>1060</v>
      </c>
      <c r="G308" s="92" t="b">
        <v>0</v>
      </c>
      <c r="H308" s="92" t="b">
        <v>0</v>
      </c>
      <c r="I308" s="92" t="b">
        <v>0</v>
      </c>
      <c r="J308" s="92" t="b">
        <v>0</v>
      </c>
      <c r="K308" s="92" t="b">
        <v>0</v>
      </c>
      <c r="L308" s="92" t="b">
        <v>0</v>
      </c>
    </row>
    <row r="309" spans="1:12" ht="15">
      <c r="A309" s="92" t="s">
        <v>1497</v>
      </c>
      <c r="B309" s="92" t="s">
        <v>1564</v>
      </c>
      <c r="C309" s="92">
        <v>2</v>
      </c>
      <c r="D309" s="133">
        <v>0.004381404904374541</v>
      </c>
      <c r="E309" s="133">
        <v>2.1279142943715934</v>
      </c>
      <c r="F309" s="92" t="s">
        <v>1060</v>
      </c>
      <c r="G309" s="92" t="b">
        <v>0</v>
      </c>
      <c r="H309" s="92" t="b">
        <v>0</v>
      </c>
      <c r="I309" s="92" t="b">
        <v>0</v>
      </c>
      <c r="J309" s="92" t="b">
        <v>0</v>
      </c>
      <c r="K309" s="92" t="b">
        <v>0</v>
      </c>
      <c r="L309" s="92" t="b">
        <v>0</v>
      </c>
    </row>
    <row r="310" spans="1:12" ht="15">
      <c r="A310" s="92" t="s">
        <v>1564</v>
      </c>
      <c r="B310" s="92" t="s">
        <v>1506</v>
      </c>
      <c r="C310" s="92">
        <v>2</v>
      </c>
      <c r="D310" s="133">
        <v>0.004381404904374541</v>
      </c>
      <c r="E310" s="133">
        <v>2.1279142943715934</v>
      </c>
      <c r="F310" s="92" t="s">
        <v>1060</v>
      </c>
      <c r="G310" s="92" t="b">
        <v>0</v>
      </c>
      <c r="H310" s="92" t="b">
        <v>0</v>
      </c>
      <c r="I310" s="92" t="b">
        <v>0</v>
      </c>
      <c r="J310" s="92" t="b">
        <v>0</v>
      </c>
      <c r="K310" s="92" t="b">
        <v>0</v>
      </c>
      <c r="L310" s="92" t="b">
        <v>0</v>
      </c>
    </row>
    <row r="311" spans="1:12" ht="15">
      <c r="A311" s="92" t="s">
        <v>1506</v>
      </c>
      <c r="B311" s="92" t="s">
        <v>1565</v>
      </c>
      <c r="C311" s="92">
        <v>2</v>
      </c>
      <c r="D311" s="133">
        <v>0.004381404904374541</v>
      </c>
      <c r="E311" s="133">
        <v>2.1279142943715934</v>
      </c>
      <c r="F311" s="92" t="s">
        <v>1060</v>
      </c>
      <c r="G311" s="92" t="b">
        <v>0</v>
      </c>
      <c r="H311" s="92" t="b">
        <v>0</v>
      </c>
      <c r="I311" s="92" t="b">
        <v>0</v>
      </c>
      <c r="J311" s="92" t="b">
        <v>0</v>
      </c>
      <c r="K311" s="92" t="b">
        <v>0</v>
      </c>
      <c r="L311" s="92" t="b">
        <v>0</v>
      </c>
    </row>
    <row r="312" spans="1:12" ht="15">
      <c r="A312" s="92" t="s">
        <v>1565</v>
      </c>
      <c r="B312" s="92" t="s">
        <v>1507</v>
      </c>
      <c r="C312" s="92">
        <v>2</v>
      </c>
      <c r="D312" s="133">
        <v>0.004381404904374541</v>
      </c>
      <c r="E312" s="133">
        <v>2.1279142943715934</v>
      </c>
      <c r="F312" s="92" t="s">
        <v>1060</v>
      </c>
      <c r="G312" s="92" t="b">
        <v>0</v>
      </c>
      <c r="H312" s="92" t="b">
        <v>0</v>
      </c>
      <c r="I312" s="92" t="b">
        <v>0</v>
      </c>
      <c r="J312" s="92" t="b">
        <v>0</v>
      </c>
      <c r="K312" s="92" t="b">
        <v>0</v>
      </c>
      <c r="L312" s="92" t="b">
        <v>0</v>
      </c>
    </row>
    <row r="313" spans="1:12" ht="15">
      <c r="A313" s="92" t="s">
        <v>1507</v>
      </c>
      <c r="B313" s="92" t="s">
        <v>1566</v>
      </c>
      <c r="C313" s="92">
        <v>2</v>
      </c>
      <c r="D313" s="133">
        <v>0.004381404904374541</v>
      </c>
      <c r="E313" s="133">
        <v>2.1279142943715934</v>
      </c>
      <c r="F313" s="92" t="s">
        <v>1060</v>
      </c>
      <c r="G313" s="92" t="b">
        <v>0</v>
      </c>
      <c r="H313" s="92" t="b">
        <v>0</v>
      </c>
      <c r="I313" s="92" t="b">
        <v>0</v>
      </c>
      <c r="J313" s="92" t="b">
        <v>1</v>
      </c>
      <c r="K313" s="92" t="b">
        <v>0</v>
      </c>
      <c r="L313" s="92" t="b">
        <v>0</v>
      </c>
    </row>
    <row r="314" spans="1:12" ht="15">
      <c r="A314" s="92" t="s">
        <v>1566</v>
      </c>
      <c r="B314" s="92" t="s">
        <v>1506</v>
      </c>
      <c r="C314" s="92">
        <v>2</v>
      </c>
      <c r="D314" s="133">
        <v>0.004381404904374541</v>
      </c>
      <c r="E314" s="133">
        <v>2.1279142943715934</v>
      </c>
      <c r="F314" s="92" t="s">
        <v>1060</v>
      </c>
      <c r="G314" s="92" t="b">
        <v>1</v>
      </c>
      <c r="H314" s="92" t="b">
        <v>0</v>
      </c>
      <c r="I314" s="92" t="b">
        <v>0</v>
      </c>
      <c r="J314" s="92" t="b">
        <v>0</v>
      </c>
      <c r="K314" s="92" t="b">
        <v>0</v>
      </c>
      <c r="L314" s="92" t="b">
        <v>0</v>
      </c>
    </row>
    <row r="315" spans="1:12" ht="15">
      <c r="A315" s="92" t="s">
        <v>1506</v>
      </c>
      <c r="B315" s="92" t="s">
        <v>1567</v>
      </c>
      <c r="C315" s="92">
        <v>2</v>
      </c>
      <c r="D315" s="133">
        <v>0.004381404904374541</v>
      </c>
      <c r="E315" s="133">
        <v>2.1279142943715934</v>
      </c>
      <c r="F315" s="92" t="s">
        <v>1060</v>
      </c>
      <c r="G315" s="92" t="b">
        <v>0</v>
      </c>
      <c r="H315" s="92" t="b">
        <v>0</v>
      </c>
      <c r="I315" s="92" t="b">
        <v>0</v>
      </c>
      <c r="J315" s="92" t="b">
        <v>0</v>
      </c>
      <c r="K315" s="92" t="b">
        <v>0</v>
      </c>
      <c r="L315" s="92" t="b">
        <v>0</v>
      </c>
    </row>
    <row r="316" spans="1:12" ht="15">
      <c r="A316" s="92" t="s">
        <v>1567</v>
      </c>
      <c r="B316" s="92" t="s">
        <v>1493</v>
      </c>
      <c r="C316" s="92">
        <v>2</v>
      </c>
      <c r="D316" s="133">
        <v>0.004381404904374541</v>
      </c>
      <c r="E316" s="133">
        <v>2.1279142943715934</v>
      </c>
      <c r="F316" s="92" t="s">
        <v>1060</v>
      </c>
      <c r="G316" s="92" t="b">
        <v>0</v>
      </c>
      <c r="H316" s="92" t="b">
        <v>0</v>
      </c>
      <c r="I316" s="92" t="b">
        <v>0</v>
      </c>
      <c r="J316" s="92" t="b">
        <v>0</v>
      </c>
      <c r="K316" s="92" t="b">
        <v>0</v>
      </c>
      <c r="L316" s="92" t="b">
        <v>0</v>
      </c>
    </row>
    <row r="317" spans="1:12" ht="15">
      <c r="A317" s="92" t="s">
        <v>1493</v>
      </c>
      <c r="B317" s="92" t="s">
        <v>1507</v>
      </c>
      <c r="C317" s="92">
        <v>2</v>
      </c>
      <c r="D317" s="133">
        <v>0.004381404904374541</v>
      </c>
      <c r="E317" s="133">
        <v>1.826884298707612</v>
      </c>
      <c r="F317" s="92" t="s">
        <v>1060</v>
      </c>
      <c r="G317" s="92" t="b">
        <v>0</v>
      </c>
      <c r="H317" s="92" t="b">
        <v>0</v>
      </c>
      <c r="I317" s="92" t="b">
        <v>0</v>
      </c>
      <c r="J317" s="92" t="b">
        <v>0</v>
      </c>
      <c r="K317" s="92" t="b">
        <v>0</v>
      </c>
      <c r="L317" s="92" t="b">
        <v>0</v>
      </c>
    </row>
    <row r="318" spans="1:12" ht="15">
      <c r="A318" s="92" t="s">
        <v>1507</v>
      </c>
      <c r="B318" s="92" t="s">
        <v>1568</v>
      </c>
      <c r="C318" s="92">
        <v>2</v>
      </c>
      <c r="D318" s="133">
        <v>0.004381404904374541</v>
      </c>
      <c r="E318" s="133">
        <v>2.1279142943715934</v>
      </c>
      <c r="F318" s="92" t="s">
        <v>1060</v>
      </c>
      <c r="G318" s="92" t="b">
        <v>0</v>
      </c>
      <c r="H318" s="92" t="b">
        <v>0</v>
      </c>
      <c r="I318" s="92" t="b">
        <v>0</v>
      </c>
      <c r="J318" s="92" t="b">
        <v>0</v>
      </c>
      <c r="K318" s="92" t="b">
        <v>0</v>
      </c>
      <c r="L318" s="92" t="b">
        <v>0</v>
      </c>
    </row>
    <row r="319" spans="1:12" ht="15">
      <c r="A319" s="92" t="s">
        <v>1568</v>
      </c>
      <c r="B319" s="92" t="s">
        <v>1493</v>
      </c>
      <c r="C319" s="92">
        <v>2</v>
      </c>
      <c r="D319" s="133">
        <v>0.004381404904374541</v>
      </c>
      <c r="E319" s="133">
        <v>2.1279142943715934</v>
      </c>
      <c r="F319" s="92" t="s">
        <v>1060</v>
      </c>
      <c r="G319" s="92" t="b">
        <v>0</v>
      </c>
      <c r="H319" s="92" t="b">
        <v>0</v>
      </c>
      <c r="I319" s="92" t="b">
        <v>0</v>
      </c>
      <c r="J319" s="92" t="b">
        <v>0</v>
      </c>
      <c r="K319" s="92" t="b">
        <v>0</v>
      </c>
      <c r="L319" s="92" t="b">
        <v>0</v>
      </c>
    </row>
    <row r="320" spans="1:12" ht="15">
      <c r="A320" s="92" t="s">
        <v>1493</v>
      </c>
      <c r="B320" s="92" t="s">
        <v>1523</v>
      </c>
      <c r="C320" s="92">
        <v>2</v>
      </c>
      <c r="D320" s="133">
        <v>0.004381404904374541</v>
      </c>
      <c r="E320" s="133">
        <v>1.951823035315912</v>
      </c>
      <c r="F320" s="92" t="s">
        <v>1060</v>
      </c>
      <c r="G320" s="92" t="b">
        <v>0</v>
      </c>
      <c r="H320" s="92" t="b">
        <v>0</v>
      </c>
      <c r="I320" s="92" t="b">
        <v>0</v>
      </c>
      <c r="J320" s="92" t="b">
        <v>0</v>
      </c>
      <c r="K320" s="92" t="b">
        <v>0</v>
      </c>
      <c r="L320" s="92" t="b">
        <v>0</v>
      </c>
    </row>
    <row r="321" spans="1:12" ht="15">
      <c r="A321" s="92" t="s">
        <v>1523</v>
      </c>
      <c r="B321" s="92" t="s">
        <v>1569</v>
      </c>
      <c r="C321" s="92">
        <v>2</v>
      </c>
      <c r="D321" s="133">
        <v>0.004381404904374541</v>
      </c>
      <c r="E321" s="133">
        <v>2.428944290035574</v>
      </c>
      <c r="F321" s="92" t="s">
        <v>1060</v>
      </c>
      <c r="G321" s="92" t="b">
        <v>0</v>
      </c>
      <c r="H321" s="92" t="b">
        <v>0</v>
      </c>
      <c r="I321" s="92" t="b">
        <v>0</v>
      </c>
      <c r="J321" s="92" t="b">
        <v>0</v>
      </c>
      <c r="K321" s="92" t="b">
        <v>0</v>
      </c>
      <c r="L321" s="92" t="b">
        <v>0</v>
      </c>
    </row>
    <row r="322" spans="1:12" ht="15">
      <c r="A322" s="92" t="s">
        <v>1561</v>
      </c>
      <c r="B322" s="92" t="s">
        <v>1189</v>
      </c>
      <c r="C322" s="92">
        <v>2</v>
      </c>
      <c r="D322" s="133">
        <v>0.004381404904374541</v>
      </c>
      <c r="E322" s="133">
        <v>2.0310042813635367</v>
      </c>
      <c r="F322" s="92" t="s">
        <v>1060</v>
      </c>
      <c r="G322" s="92" t="b">
        <v>0</v>
      </c>
      <c r="H322" s="92" t="b">
        <v>1</v>
      </c>
      <c r="I322" s="92" t="b">
        <v>0</v>
      </c>
      <c r="J322" s="92" t="b">
        <v>0</v>
      </c>
      <c r="K322" s="92" t="b">
        <v>0</v>
      </c>
      <c r="L322" s="92" t="b">
        <v>0</v>
      </c>
    </row>
    <row r="323" spans="1:12" ht="15">
      <c r="A323" s="92" t="s">
        <v>1504</v>
      </c>
      <c r="B323" s="92" t="s">
        <v>1562</v>
      </c>
      <c r="C323" s="92">
        <v>2</v>
      </c>
      <c r="D323" s="133">
        <v>0.004381404904374541</v>
      </c>
      <c r="E323" s="133">
        <v>2.1279142943715934</v>
      </c>
      <c r="F323" s="92" t="s">
        <v>1060</v>
      </c>
      <c r="G323" s="92" t="b">
        <v>0</v>
      </c>
      <c r="H323" s="92" t="b">
        <v>0</v>
      </c>
      <c r="I323" s="92" t="b">
        <v>0</v>
      </c>
      <c r="J323" s="92" t="b">
        <v>0</v>
      </c>
      <c r="K323" s="92" t="b">
        <v>0</v>
      </c>
      <c r="L323" s="92" t="b">
        <v>0</v>
      </c>
    </row>
    <row r="324" spans="1:12" ht="15">
      <c r="A324" s="92" t="s">
        <v>1562</v>
      </c>
      <c r="B324" s="92" t="s">
        <v>1505</v>
      </c>
      <c r="C324" s="92">
        <v>2</v>
      </c>
      <c r="D324" s="133">
        <v>0.004381404904374541</v>
      </c>
      <c r="E324" s="133">
        <v>2.1279142943715934</v>
      </c>
      <c r="F324" s="92" t="s">
        <v>1060</v>
      </c>
      <c r="G324" s="92" t="b">
        <v>0</v>
      </c>
      <c r="H324" s="92" t="b">
        <v>0</v>
      </c>
      <c r="I324" s="92" t="b">
        <v>0</v>
      </c>
      <c r="J324" s="92" t="b">
        <v>0</v>
      </c>
      <c r="K324" s="92" t="b">
        <v>0</v>
      </c>
      <c r="L324" s="92" t="b">
        <v>0</v>
      </c>
    </row>
    <row r="325" spans="1:12" ht="15">
      <c r="A325" s="92" t="s">
        <v>1505</v>
      </c>
      <c r="B325" s="92" t="s">
        <v>1563</v>
      </c>
      <c r="C325" s="92">
        <v>2</v>
      </c>
      <c r="D325" s="133">
        <v>0.004381404904374541</v>
      </c>
      <c r="E325" s="133">
        <v>2.1279142943715934</v>
      </c>
      <c r="F325" s="92" t="s">
        <v>1060</v>
      </c>
      <c r="G325" s="92" t="b">
        <v>0</v>
      </c>
      <c r="H325" s="92" t="b">
        <v>0</v>
      </c>
      <c r="I325" s="92" t="b">
        <v>0</v>
      </c>
      <c r="J325" s="92" t="b">
        <v>0</v>
      </c>
      <c r="K325" s="92" t="b">
        <v>0</v>
      </c>
      <c r="L325" s="92" t="b">
        <v>0</v>
      </c>
    </row>
    <row r="326" spans="1:12" ht="15">
      <c r="A326" s="92" t="s">
        <v>1563</v>
      </c>
      <c r="B326" s="92" t="s">
        <v>1184</v>
      </c>
      <c r="C326" s="92">
        <v>2</v>
      </c>
      <c r="D326" s="133">
        <v>0.004381404904374541</v>
      </c>
      <c r="E326" s="133">
        <v>1.4289442900355744</v>
      </c>
      <c r="F326" s="92" t="s">
        <v>1060</v>
      </c>
      <c r="G326" s="92" t="b">
        <v>0</v>
      </c>
      <c r="H326" s="92" t="b">
        <v>0</v>
      </c>
      <c r="I326" s="92" t="b">
        <v>0</v>
      </c>
      <c r="J326" s="92" t="b">
        <v>0</v>
      </c>
      <c r="K326" s="92" t="b">
        <v>0</v>
      </c>
      <c r="L326" s="92" t="b">
        <v>0</v>
      </c>
    </row>
    <row r="327" spans="1:12" ht="15">
      <c r="A327" s="92" t="s">
        <v>1184</v>
      </c>
      <c r="B327" s="92" t="s">
        <v>1186</v>
      </c>
      <c r="C327" s="92">
        <v>2</v>
      </c>
      <c r="D327" s="133">
        <v>0.004381404904374541</v>
      </c>
      <c r="E327" s="133">
        <v>0.8726417892682872</v>
      </c>
      <c r="F327" s="92" t="s">
        <v>1060</v>
      </c>
      <c r="G327" s="92" t="b">
        <v>0</v>
      </c>
      <c r="H327" s="92" t="b">
        <v>0</v>
      </c>
      <c r="I327" s="92" t="b">
        <v>0</v>
      </c>
      <c r="J327" s="92" t="b">
        <v>0</v>
      </c>
      <c r="K327" s="92" t="b">
        <v>0</v>
      </c>
      <c r="L327" s="92" t="b">
        <v>0</v>
      </c>
    </row>
    <row r="328" spans="1:12" ht="15">
      <c r="A328" s="92" t="s">
        <v>1490</v>
      </c>
      <c r="B328" s="92" t="s">
        <v>1184</v>
      </c>
      <c r="C328" s="92">
        <v>2</v>
      </c>
      <c r="D328" s="133">
        <v>0.004381404904374541</v>
      </c>
      <c r="E328" s="133">
        <v>0.951823035315912</v>
      </c>
      <c r="F328" s="92" t="s">
        <v>1060</v>
      </c>
      <c r="G328" s="92" t="b">
        <v>0</v>
      </c>
      <c r="H328" s="92" t="b">
        <v>0</v>
      </c>
      <c r="I328" s="92" t="b">
        <v>0</v>
      </c>
      <c r="J328" s="92" t="b">
        <v>0</v>
      </c>
      <c r="K328" s="92" t="b">
        <v>0</v>
      </c>
      <c r="L328" s="92" t="b">
        <v>0</v>
      </c>
    </row>
    <row r="329" spans="1:12" ht="15">
      <c r="A329" s="92" t="s">
        <v>1184</v>
      </c>
      <c r="B329" s="92" t="s">
        <v>1560</v>
      </c>
      <c r="C329" s="92">
        <v>2</v>
      </c>
      <c r="D329" s="133">
        <v>0.004381404904374541</v>
      </c>
      <c r="E329" s="133">
        <v>1.525854303043631</v>
      </c>
      <c r="F329" s="92" t="s">
        <v>1060</v>
      </c>
      <c r="G329" s="92" t="b">
        <v>0</v>
      </c>
      <c r="H329" s="92" t="b">
        <v>0</v>
      </c>
      <c r="I329" s="92" t="b">
        <v>0</v>
      </c>
      <c r="J329" s="92" t="b">
        <v>0</v>
      </c>
      <c r="K329" s="92" t="b">
        <v>0</v>
      </c>
      <c r="L329" s="92" t="b">
        <v>0</v>
      </c>
    </row>
    <row r="330" spans="1:12" ht="15">
      <c r="A330" s="92" t="s">
        <v>1560</v>
      </c>
      <c r="B330" s="92" t="s">
        <v>1502</v>
      </c>
      <c r="C330" s="92">
        <v>2</v>
      </c>
      <c r="D330" s="133">
        <v>0.004381404904374541</v>
      </c>
      <c r="E330" s="133">
        <v>2.1279142943715934</v>
      </c>
      <c r="F330" s="92" t="s">
        <v>1060</v>
      </c>
      <c r="G330" s="92" t="b">
        <v>0</v>
      </c>
      <c r="H330" s="92" t="b">
        <v>0</v>
      </c>
      <c r="I330" s="92" t="b">
        <v>0</v>
      </c>
      <c r="J330" s="92" t="b">
        <v>0</v>
      </c>
      <c r="K330" s="92" t="b">
        <v>0</v>
      </c>
      <c r="L330" s="92" t="b">
        <v>0</v>
      </c>
    </row>
    <row r="331" spans="1:12" ht="15">
      <c r="A331" s="92" t="s">
        <v>1188</v>
      </c>
      <c r="B331" s="92" t="s">
        <v>1149</v>
      </c>
      <c r="C331" s="92">
        <v>2</v>
      </c>
      <c r="D331" s="133">
        <v>0.004381404904374541</v>
      </c>
      <c r="E331" s="133">
        <v>1.6507930396519308</v>
      </c>
      <c r="F331" s="92" t="s">
        <v>1060</v>
      </c>
      <c r="G331" s="92" t="b">
        <v>0</v>
      </c>
      <c r="H331" s="92" t="b">
        <v>0</v>
      </c>
      <c r="I331" s="92" t="b">
        <v>0</v>
      </c>
      <c r="J331" s="92" t="b">
        <v>0</v>
      </c>
      <c r="K331" s="92" t="b">
        <v>0</v>
      </c>
      <c r="L331" s="92" t="b">
        <v>0</v>
      </c>
    </row>
    <row r="332" spans="1:12" ht="15">
      <c r="A332" s="92" t="s">
        <v>1149</v>
      </c>
      <c r="B332" s="92" t="s">
        <v>1519</v>
      </c>
      <c r="C332" s="92">
        <v>2</v>
      </c>
      <c r="D332" s="133">
        <v>0.004381404904374541</v>
      </c>
      <c r="E332" s="133">
        <v>1.951823035315912</v>
      </c>
      <c r="F332" s="92" t="s">
        <v>1060</v>
      </c>
      <c r="G332" s="92" t="b">
        <v>0</v>
      </c>
      <c r="H332" s="92" t="b">
        <v>0</v>
      </c>
      <c r="I332" s="92" t="b">
        <v>0</v>
      </c>
      <c r="J332" s="92" t="b">
        <v>0</v>
      </c>
      <c r="K332" s="92" t="b">
        <v>0</v>
      </c>
      <c r="L332" s="92" t="b">
        <v>0</v>
      </c>
    </row>
    <row r="333" spans="1:12" ht="15">
      <c r="A333" s="92" t="s">
        <v>1545</v>
      </c>
      <c r="B333" s="92" t="s">
        <v>1491</v>
      </c>
      <c r="C333" s="92">
        <v>2</v>
      </c>
      <c r="D333" s="133">
        <v>0.004381404904374541</v>
      </c>
      <c r="E333" s="133">
        <v>2.0310042813635367</v>
      </c>
      <c r="F333" s="92" t="s">
        <v>1060</v>
      </c>
      <c r="G333" s="92" t="b">
        <v>0</v>
      </c>
      <c r="H333" s="92" t="b">
        <v>0</v>
      </c>
      <c r="I333" s="92" t="b">
        <v>0</v>
      </c>
      <c r="J333" s="92" t="b">
        <v>0</v>
      </c>
      <c r="K333" s="92" t="b">
        <v>0</v>
      </c>
      <c r="L333" s="92" t="b">
        <v>0</v>
      </c>
    </row>
    <row r="334" spans="1:12" ht="15">
      <c r="A334" s="92" t="s">
        <v>1491</v>
      </c>
      <c r="B334" s="92" t="s">
        <v>1546</v>
      </c>
      <c r="C334" s="92">
        <v>2</v>
      </c>
      <c r="D334" s="133">
        <v>0.004381404904374541</v>
      </c>
      <c r="E334" s="133">
        <v>2.0310042813635367</v>
      </c>
      <c r="F334" s="92" t="s">
        <v>1060</v>
      </c>
      <c r="G334" s="92" t="b">
        <v>0</v>
      </c>
      <c r="H334" s="92" t="b">
        <v>0</v>
      </c>
      <c r="I334" s="92" t="b">
        <v>0</v>
      </c>
      <c r="J334" s="92" t="b">
        <v>0</v>
      </c>
      <c r="K334" s="92" t="b">
        <v>0</v>
      </c>
      <c r="L334" s="92" t="b">
        <v>0</v>
      </c>
    </row>
    <row r="335" spans="1:12" ht="15">
      <c r="A335" s="92" t="s">
        <v>1546</v>
      </c>
      <c r="B335" s="92" t="s">
        <v>1492</v>
      </c>
      <c r="C335" s="92">
        <v>2</v>
      </c>
      <c r="D335" s="133">
        <v>0.004381404904374541</v>
      </c>
      <c r="E335" s="133">
        <v>2.0310042813635367</v>
      </c>
      <c r="F335" s="92" t="s">
        <v>1060</v>
      </c>
      <c r="G335" s="92" t="b">
        <v>0</v>
      </c>
      <c r="H335" s="92" t="b">
        <v>0</v>
      </c>
      <c r="I335" s="92" t="b">
        <v>0</v>
      </c>
      <c r="J335" s="92" t="b">
        <v>0</v>
      </c>
      <c r="K335" s="92" t="b">
        <v>0</v>
      </c>
      <c r="L335" s="92" t="b">
        <v>0</v>
      </c>
    </row>
    <row r="336" spans="1:12" ht="15">
      <c r="A336" s="92" t="s">
        <v>1514</v>
      </c>
      <c r="B336" s="92" t="s">
        <v>1547</v>
      </c>
      <c r="C336" s="92">
        <v>2</v>
      </c>
      <c r="D336" s="133">
        <v>0.004381404904374541</v>
      </c>
      <c r="E336" s="133">
        <v>2.2528530309798933</v>
      </c>
      <c r="F336" s="92" t="s">
        <v>1060</v>
      </c>
      <c r="G336" s="92" t="b">
        <v>0</v>
      </c>
      <c r="H336" s="92" t="b">
        <v>0</v>
      </c>
      <c r="I336" s="92" t="b">
        <v>0</v>
      </c>
      <c r="J336" s="92" t="b">
        <v>0</v>
      </c>
      <c r="K336" s="92" t="b">
        <v>0</v>
      </c>
      <c r="L336" s="92" t="b">
        <v>0</v>
      </c>
    </row>
    <row r="337" spans="1:12" ht="15">
      <c r="A337" s="92" t="s">
        <v>1547</v>
      </c>
      <c r="B337" s="92" t="s">
        <v>1548</v>
      </c>
      <c r="C337" s="92">
        <v>2</v>
      </c>
      <c r="D337" s="133">
        <v>0.004381404904374541</v>
      </c>
      <c r="E337" s="133">
        <v>2.428944290035574</v>
      </c>
      <c r="F337" s="92" t="s">
        <v>1060</v>
      </c>
      <c r="G337" s="92" t="b">
        <v>0</v>
      </c>
      <c r="H337" s="92" t="b">
        <v>0</v>
      </c>
      <c r="I337" s="92" t="b">
        <v>0</v>
      </c>
      <c r="J337" s="92" t="b">
        <v>0</v>
      </c>
      <c r="K337" s="92" t="b">
        <v>0</v>
      </c>
      <c r="L337" s="92" t="b">
        <v>0</v>
      </c>
    </row>
    <row r="338" spans="1:12" ht="15">
      <c r="A338" s="92" t="s">
        <v>1548</v>
      </c>
      <c r="B338" s="92" t="s">
        <v>1499</v>
      </c>
      <c r="C338" s="92">
        <v>2</v>
      </c>
      <c r="D338" s="133">
        <v>0.004381404904374541</v>
      </c>
      <c r="E338" s="133">
        <v>2.1279142943715934</v>
      </c>
      <c r="F338" s="92" t="s">
        <v>1060</v>
      </c>
      <c r="G338" s="92" t="b">
        <v>0</v>
      </c>
      <c r="H338" s="92" t="b">
        <v>0</v>
      </c>
      <c r="I338" s="92" t="b">
        <v>0</v>
      </c>
      <c r="J338" s="92" t="b">
        <v>0</v>
      </c>
      <c r="K338" s="92" t="b">
        <v>0</v>
      </c>
      <c r="L338" s="92" t="b">
        <v>0</v>
      </c>
    </row>
    <row r="339" spans="1:12" ht="15">
      <c r="A339" s="92" t="s">
        <v>1499</v>
      </c>
      <c r="B339" s="92" t="s">
        <v>1549</v>
      </c>
      <c r="C339" s="92">
        <v>2</v>
      </c>
      <c r="D339" s="133">
        <v>0.004381404904374541</v>
      </c>
      <c r="E339" s="133">
        <v>2.1279142943715934</v>
      </c>
      <c r="F339" s="92" t="s">
        <v>1060</v>
      </c>
      <c r="G339" s="92" t="b">
        <v>0</v>
      </c>
      <c r="H339" s="92" t="b">
        <v>0</v>
      </c>
      <c r="I339" s="92" t="b">
        <v>0</v>
      </c>
      <c r="J339" s="92" t="b">
        <v>0</v>
      </c>
      <c r="K339" s="92" t="b">
        <v>0</v>
      </c>
      <c r="L339" s="92" t="b">
        <v>0</v>
      </c>
    </row>
    <row r="340" spans="1:12" ht="15">
      <c r="A340" s="92" t="s">
        <v>1549</v>
      </c>
      <c r="B340" s="92" t="s">
        <v>1491</v>
      </c>
      <c r="C340" s="92">
        <v>2</v>
      </c>
      <c r="D340" s="133">
        <v>0.004381404904374541</v>
      </c>
      <c r="E340" s="133">
        <v>2.0310042813635367</v>
      </c>
      <c r="F340" s="92" t="s">
        <v>1060</v>
      </c>
      <c r="G340" s="92" t="b">
        <v>0</v>
      </c>
      <c r="H340" s="92" t="b">
        <v>0</v>
      </c>
      <c r="I340" s="92" t="b">
        <v>0</v>
      </c>
      <c r="J340" s="92" t="b">
        <v>0</v>
      </c>
      <c r="K340" s="92" t="b">
        <v>0</v>
      </c>
      <c r="L340" s="92" t="b">
        <v>0</v>
      </c>
    </row>
    <row r="341" spans="1:12" ht="15">
      <c r="A341" s="92" t="s">
        <v>1491</v>
      </c>
      <c r="B341" s="92" t="s">
        <v>1500</v>
      </c>
      <c r="C341" s="92">
        <v>2</v>
      </c>
      <c r="D341" s="133">
        <v>0.004381404904374541</v>
      </c>
      <c r="E341" s="133">
        <v>1.8549130223078556</v>
      </c>
      <c r="F341" s="92" t="s">
        <v>1060</v>
      </c>
      <c r="G341" s="92" t="b">
        <v>0</v>
      </c>
      <c r="H341" s="92" t="b">
        <v>0</v>
      </c>
      <c r="I341" s="92" t="b">
        <v>0</v>
      </c>
      <c r="J341" s="92" t="b">
        <v>0</v>
      </c>
      <c r="K341" s="92" t="b">
        <v>0</v>
      </c>
      <c r="L341" s="92" t="b">
        <v>0</v>
      </c>
    </row>
    <row r="342" spans="1:12" ht="15">
      <c r="A342" s="92" t="s">
        <v>1500</v>
      </c>
      <c r="B342" s="92" t="s">
        <v>1550</v>
      </c>
      <c r="C342" s="92">
        <v>2</v>
      </c>
      <c r="D342" s="133">
        <v>0.004381404904374541</v>
      </c>
      <c r="E342" s="133">
        <v>2.2528530309798933</v>
      </c>
      <c r="F342" s="92" t="s">
        <v>1060</v>
      </c>
      <c r="G342" s="92" t="b">
        <v>0</v>
      </c>
      <c r="H342" s="92" t="b">
        <v>0</v>
      </c>
      <c r="I342" s="92" t="b">
        <v>0</v>
      </c>
      <c r="J342" s="92" t="b">
        <v>0</v>
      </c>
      <c r="K342" s="92" t="b">
        <v>0</v>
      </c>
      <c r="L342" s="92" t="b">
        <v>0</v>
      </c>
    </row>
    <row r="343" spans="1:12" ht="15">
      <c r="A343" s="92" t="s">
        <v>1550</v>
      </c>
      <c r="B343" s="92" t="s">
        <v>1551</v>
      </c>
      <c r="C343" s="92">
        <v>2</v>
      </c>
      <c r="D343" s="133">
        <v>0.004381404904374541</v>
      </c>
      <c r="E343" s="133">
        <v>2.428944290035574</v>
      </c>
      <c r="F343" s="92" t="s">
        <v>1060</v>
      </c>
      <c r="G343" s="92" t="b">
        <v>0</v>
      </c>
      <c r="H343" s="92" t="b">
        <v>0</v>
      </c>
      <c r="I343" s="92" t="b">
        <v>0</v>
      </c>
      <c r="J343" s="92" t="b">
        <v>0</v>
      </c>
      <c r="K343" s="92" t="b">
        <v>0</v>
      </c>
      <c r="L343" s="92" t="b">
        <v>0</v>
      </c>
    </row>
    <row r="344" spans="1:12" ht="15">
      <c r="A344" s="92" t="s">
        <v>1551</v>
      </c>
      <c r="B344" s="92" t="s">
        <v>1552</v>
      </c>
      <c r="C344" s="92">
        <v>2</v>
      </c>
      <c r="D344" s="133">
        <v>0.004381404904374541</v>
      </c>
      <c r="E344" s="133">
        <v>2.428944290035574</v>
      </c>
      <c r="F344" s="92" t="s">
        <v>1060</v>
      </c>
      <c r="G344" s="92" t="b">
        <v>0</v>
      </c>
      <c r="H344" s="92" t="b">
        <v>0</v>
      </c>
      <c r="I344" s="92" t="b">
        <v>0</v>
      </c>
      <c r="J344" s="92" t="b">
        <v>0</v>
      </c>
      <c r="K344" s="92" t="b">
        <v>0</v>
      </c>
      <c r="L344" s="92" t="b">
        <v>0</v>
      </c>
    </row>
    <row r="345" spans="1:12" ht="15">
      <c r="A345" s="92" t="s">
        <v>1490</v>
      </c>
      <c r="B345" s="92" t="s">
        <v>1626</v>
      </c>
      <c r="C345" s="92">
        <v>2</v>
      </c>
      <c r="D345" s="133">
        <v>0.004381404904374541</v>
      </c>
      <c r="E345" s="133">
        <v>1.951823035315912</v>
      </c>
      <c r="F345" s="92" t="s">
        <v>1060</v>
      </c>
      <c r="G345" s="92" t="b">
        <v>0</v>
      </c>
      <c r="H345" s="92" t="b">
        <v>0</v>
      </c>
      <c r="I345" s="92" t="b">
        <v>0</v>
      </c>
      <c r="J345" s="92" t="b">
        <v>0</v>
      </c>
      <c r="K345" s="92" t="b">
        <v>0</v>
      </c>
      <c r="L345" s="92" t="b">
        <v>0</v>
      </c>
    </row>
    <row r="346" spans="1:12" ht="15">
      <c r="A346" s="92" t="s">
        <v>1626</v>
      </c>
      <c r="B346" s="92" t="s">
        <v>1627</v>
      </c>
      <c r="C346" s="92">
        <v>2</v>
      </c>
      <c r="D346" s="133">
        <v>0.004381404904374541</v>
      </c>
      <c r="E346" s="133">
        <v>2.428944290035574</v>
      </c>
      <c r="F346" s="92" t="s">
        <v>1060</v>
      </c>
      <c r="G346" s="92" t="b">
        <v>0</v>
      </c>
      <c r="H346" s="92" t="b">
        <v>0</v>
      </c>
      <c r="I346" s="92" t="b">
        <v>0</v>
      </c>
      <c r="J346" s="92" t="b">
        <v>0</v>
      </c>
      <c r="K346" s="92" t="b">
        <v>0</v>
      </c>
      <c r="L346" s="92" t="b">
        <v>0</v>
      </c>
    </row>
    <row r="347" spans="1:12" ht="15">
      <c r="A347" s="92" t="s">
        <v>1627</v>
      </c>
      <c r="B347" s="92" t="s">
        <v>1180</v>
      </c>
      <c r="C347" s="92">
        <v>2</v>
      </c>
      <c r="D347" s="133">
        <v>0.004381404904374541</v>
      </c>
      <c r="E347" s="133">
        <v>1.4995253643212818</v>
      </c>
      <c r="F347" s="92" t="s">
        <v>1060</v>
      </c>
      <c r="G347" s="92" t="b">
        <v>0</v>
      </c>
      <c r="H347" s="92" t="b">
        <v>0</v>
      </c>
      <c r="I347" s="92" t="b">
        <v>0</v>
      </c>
      <c r="J347" s="92" t="b">
        <v>0</v>
      </c>
      <c r="K347" s="92" t="b">
        <v>0</v>
      </c>
      <c r="L347" s="92" t="b">
        <v>0</v>
      </c>
    </row>
    <row r="348" spans="1:12" ht="15">
      <c r="A348" s="92" t="s">
        <v>1183</v>
      </c>
      <c r="B348" s="92" t="s">
        <v>1628</v>
      </c>
      <c r="C348" s="92">
        <v>2</v>
      </c>
      <c r="D348" s="133">
        <v>0.004381404904374541</v>
      </c>
      <c r="E348" s="133">
        <v>1.525854303043631</v>
      </c>
      <c r="F348" s="92" t="s">
        <v>1060</v>
      </c>
      <c r="G348" s="92" t="b">
        <v>0</v>
      </c>
      <c r="H348" s="92" t="b">
        <v>0</v>
      </c>
      <c r="I348" s="92" t="b">
        <v>0</v>
      </c>
      <c r="J348" s="92" t="b">
        <v>1</v>
      </c>
      <c r="K348" s="92" t="b">
        <v>0</v>
      </c>
      <c r="L348" s="92" t="b">
        <v>0</v>
      </c>
    </row>
    <row r="349" spans="1:12" ht="15">
      <c r="A349" s="92" t="s">
        <v>1628</v>
      </c>
      <c r="B349" s="92" t="s">
        <v>1629</v>
      </c>
      <c r="C349" s="92">
        <v>2</v>
      </c>
      <c r="D349" s="133">
        <v>0.004381404904374541</v>
      </c>
      <c r="E349" s="133">
        <v>2.428944290035574</v>
      </c>
      <c r="F349" s="92" t="s">
        <v>1060</v>
      </c>
      <c r="G349" s="92" t="b">
        <v>1</v>
      </c>
      <c r="H349" s="92" t="b">
        <v>0</v>
      </c>
      <c r="I349" s="92" t="b">
        <v>0</v>
      </c>
      <c r="J349" s="92" t="b">
        <v>0</v>
      </c>
      <c r="K349" s="92" t="b">
        <v>0</v>
      </c>
      <c r="L349" s="92" t="b">
        <v>0</v>
      </c>
    </row>
    <row r="350" spans="1:12" ht="15">
      <c r="A350" s="92" t="s">
        <v>1629</v>
      </c>
      <c r="B350" s="92" t="s">
        <v>1630</v>
      </c>
      <c r="C350" s="92">
        <v>2</v>
      </c>
      <c r="D350" s="133">
        <v>0.004381404904374541</v>
      </c>
      <c r="E350" s="133">
        <v>2.428944290035574</v>
      </c>
      <c r="F350" s="92" t="s">
        <v>1060</v>
      </c>
      <c r="G350" s="92" t="b">
        <v>0</v>
      </c>
      <c r="H350" s="92" t="b">
        <v>0</v>
      </c>
      <c r="I350" s="92" t="b">
        <v>0</v>
      </c>
      <c r="J350" s="92" t="b">
        <v>0</v>
      </c>
      <c r="K350" s="92" t="b">
        <v>0</v>
      </c>
      <c r="L350" s="92" t="b">
        <v>0</v>
      </c>
    </row>
    <row r="351" spans="1:12" ht="15">
      <c r="A351" s="92" t="s">
        <v>1630</v>
      </c>
      <c r="B351" s="92" t="s">
        <v>1631</v>
      </c>
      <c r="C351" s="92">
        <v>2</v>
      </c>
      <c r="D351" s="133">
        <v>0.004381404904374541</v>
      </c>
      <c r="E351" s="133">
        <v>2.428944290035574</v>
      </c>
      <c r="F351" s="92" t="s">
        <v>1060</v>
      </c>
      <c r="G351" s="92" t="b">
        <v>0</v>
      </c>
      <c r="H351" s="92" t="b">
        <v>0</v>
      </c>
      <c r="I351" s="92" t="b">
        <v>0</v>
      </c>
      <c r="J351" s="92" t="b">
        <v>0</v>
      </c>
      <c r="K351" s="92" t="b">
        <v>0</v>
      </c>
      <c r="L351" s="92" t="b">
        <v>0</v>
      </c>
    </row>
    <row r="352" spans="1:12" ht="15">
      <c r="A352" s="92" t="s">
        <v>1631</v>
      </c>
      <c r="B352" s="92" t="s">
        <v>1632</v>
      </c>
      <c r="C352" s="92">
        <v>2</v>
      </c>
      <c r="D352" s="133">
        <v>0.004381404904374541</v>
      </c>
      <c r="E352" s="133">
        <v>2.428944290035574</v>
      </c>
      <c r="F352" s="92" t="s">
        <v>1060</v>
      </c>
      <c r="G352" s="92" t="b">
        <v>0</v>
      </c>
      <c r="H352" s="92" t="b">
        <v>0</v>
      </c>
      <c r="I352" s="92" t="b">
        <v>0</v>
      </c>
      <c r="J352" s="92" t="b">
        <v>0</v>
      </c>
      <c r="K352" s="92" t="b">
        <v>0</v>
      </c>
      <c r="L352" s="92" t="b">
        <v>0</v>
      </c>
    </row>
    <row r="353" spans="1:12" ht="15">
      <c r="A353" s="92" t="s">
        <v>1496</v>
      </c>
      <c r="B353" s="92" t="s">
        <v>1187</v>
      </c>
      <c r="C353" s="92">
        <v>2</v>
      </c>
      <c r="D353" s="133">
        <v>0.004381404904374541</v>
      </c>
      <c r="E353" s="133">
        <v>1.8848762456852988</v>
      </c>
      <c r="F353" s="92" t="s">
        <v>1060</v>
      </c>
      <c r="G353" s="92" t="b">
        <v>0</v>
      </c>
      <c r="H353" s="92" t="b">
        <v>0</v>
      </c>
      <c r="I353" s="92" t="b">
        <v>0</v>
      </c>
      <c r="J353" s="92" t="b">
        <v>0</v>
      </c>
      <c r="K353" s="92" t="b">
        <v>0</v>
      </c>
      <c r="L353" s="92" t="b">
        <v>0</v>
      </c>
    </row>
    <row r="354" spans="1:12" ht="15">
      <c r="A354" s="92" t="s">
        <v>1187</v>
      </c>
      <c r="B354" s="92" t="s">
        <v>1184</v>
      </c>
      <c r="C354" s="92">
        <v>2</v>
      </c>
      <c r="D354" s="133">
        <v>0.004381404904374541</v>
      </c>
      <c r="E354" s="133">
        <v>0.8848762456852988</v>
      </c>
      <c r="F354" s="92" t="s">
        <v>1060</v>
      </c>
      <c r="G354" s="92" t="b">
        <v>0</v>
      </c>
      <c r="H354" s="92" t="b">
        <v>0</v>
      </c>
      <c r="I354" s="92" t="b">
        <v>0</v>
      </c>
      <c r="J354" s="92" t="b">
        <v>0</v>
      </c>
      <c r="K354" s="92" t="b">
        <v>0</v>
      </c>
      <c r="L354" s="92" t="b">
        <v>0</v>
      </c>
    </row>
    <row r="355" spans="1:12" ht="15">
      <c r="A355" s="92" t="s">
        <v>1184</v>
      </c>
      <c r="B355" s="92" t="s">
        <v>1621</v>
      </c>
      <c r="C355" s="92">
        <v>2</v>
      </c>
      <c r="D355" s="133">
        <v>0.004381404904374541</v>
      </c>
      <c r="E355" s="133">
        <v>1.525854303043631</v>
      </c>
      <c r="F355" s="92" t="s">
        <v>1060</v>
      </c>
      <c r="G355" s="92" t="b">
        <v>0</v>
      </c>
      <c r="H355" s="92" t="b">
        <v>0</v>
      </c>
      <c r="I355" s="92" t="b">
        <v>0</v>
      </c>
      <c r="J355" s="92" t="b">
        <v>0</v>
      </c>
      <c r="K355" s="92" t="b">
        <v>0</v>
      </c>
      <c r="L355" s="92" t="b">
        <v>0</v>
      </c>
    </row>
    <row r="356" spans="1:12" ht="15">
      <c r="A356" s="92" t="s">
        <v>1621</v>
      </c>
      <c r="B356" s="92" t="s">
        <v>1501</v>
      </c>
      <c r="C356" s="92">
        <v>2</v>
      </c>
      <c r="D356" s="133">
        <v>0.004381404904374541</v>
      </c>
      <c r="E356" s="133">
        <v>2.1279142943715934</v>
      </c>
      <c r="F356" s="92" t="s">
        <v>1060</v>
      </c>
      <c r="G356" s="92" t="b">
        <v>0</v>
      </c>
      <c r="H356" s="92" t="b">
        <v>0</v>
      </c>
      <c r="I356" s="92" t="b">
        <v>0</v>
      </c>
      <c r="J356" s="92" t="b">
        <v>0</v>
      </c>
      <c r="K356" s="92" t="b">
        <v>0</v>
      </c>
      <c r="L356" s="92" t="b">
        <v>0</v>
      </c>
    </row>
    <row r="357" spans="1:12" ht="15">
      <c r="A357" s="92" t="s">
        <v>1501</v>
      </c>
      <c r="B357" s="92" t="s">
        <v>1622</v>
      </c>
      <c r="C357" s="92">
        <v>2</v>
      </c>
      <c r="D357" s="133">
        <v>0.004381404904374541</v>
      </c>
      <c r="E357" s="133">
        <v>2.1279142943715934</v>
      </c>
      <c r="F357" s="92" t="s">
        <v>1060</v>
      </c>
      <c r="G357" s="92" t="b">
        <v>0</v>
      </c>
      <c r="H357" s="92" t="b">
        <v>0</v>
      </c>
      <c r="I357" s="92" t="b">
        <v>0</v>
      </c>
      <c r="J357" s="92" t="b">
        <v>0</v>
      </c>
      <c r="K357" s="92" t="b">
        <v>0</v>
      </c>
      <c r="L357" s="92" t="b">
        <v>0</v>
      </c>
    </row>
    <row r="358" spans="1:12" ht="15">
      <c r="A358" s="92" t="s">
        <v>1622</v>
      </c>
      <c r="B358" s="92" t="s">
        <v>1510</v>
      </c>
      <c r="C358" s="92">
        <v>2</v>
      </c>
      <c r="D358" s="133">
        <v>0.004381404904374541</v>
      </c>
      <c r="E358" s="133">
        <v>2.428944290035574</v>
      </c>
      <c r="F358" s="92" t="s">
        <v>1060</v>
      </c>
      <c r="G358" s="92" t="b">
        <v>0</v>
      </c>
      <c r="H358" s="92" t="b">
        <v>0</v>
      </c>
      <c r="I358" s="92" t="b">
        <v>0</v>
      </c>
      <c r="J358" s="92" t="b">
        <v>0</v>
      </c>
      <c r="K358" s="92" t="b">
        <v>0</v>
      </c>
      <c r="L358" s="92" t="b">
        <v>0</v>
      </c>
    </row>
    <row r="359" spans="1:12" ht="15">
      <c r="A359" s="92" t="s">
        <v>1510</v>
      </c>
      <c r="B359" s="92" t="s">
        <v>1511</v>
      </c>
      <c r="C359" s="92">
        <v>2</v>
      </c>
      <c r="D359" s="133">
        <v>0.004381404904374541</v>
      </c>
      <c r="E359" s="133">
        <v>2.2528530309798933</v>
      </c>
      <c r="F359" s="92" t="s">
        <v>1060</v>
      </c>
      <c r="G359" s="92" t="b">
        <v>0</v>
      </c>
      <c r="H359" s="92" t="b">
        <v>0</v>
      </c>
      <c r="I359" s="92" t="b">
        <v>0</v>
      </c>
      <c r="J359" s="92" t="b">
        <v>0</v>
      </c>
      <c r="K359" s="92" t="b">
        <v>0</v>
      </c>
      <c r="L359" s="92" t="b">
        <v>0</v>
      </c>
    </row>
    <row r="360" spans="1:12" ht="15">
      <c r="A360" s="92" t="s">
        <v>1511</v>
      </c>
      <c r="B360" s="92" t="s">
        <v>1194</v>
      </c>
      <c r="C360" s="92">
        <v>2</v>
      </c>
      <c r="D360" s="133">
        <v>0.004381404904374541</v>
      </c>
      <c r="E360" s="133">
        <v>2.2528530309798933</v>
      </c>
      <c r="F360" s="92" t="s">
        <v>1060</v>
      </c>
      <c r="G360" s="92" t="b">
        <v>0</v>
      </c>
      <c r="H360" s="92" t="b">
        <v>0</v>
      </c>
      <c r="I360" s="92" t="b">
        <v>0</v>
      </c>
      <c r="J360" s="92" t="b">
        <v>0</v>
      </c>
      <c r="K360" s="92" t="b">
        <v>0</v>
      </c>
      <c r="L360" s="92" t="b">
        <v>0</v>
      </c>
    </row>
    <row r="361" spans="1:12" ht="15">
      <c r="A361" s="92" t="s">
        <v>1194</v>
      </c>
      <c r="B361" s="92" t="s">
        <v>1623</v>
      </c>
      <c r="C361" s="92">
        <v>2</v>
      </c>
      <c r="D361" s="133">
        <v>0.004381404904374541</v>
      </c>
      <c r="E361" s="133">
        <v>2.428944290035574</v>
      </c>
      <c r="F361" s="92" t="s">
        <v>1060</v>
      </c>
      <c r="G361" s="92" t="b">
        <v>0</v>
      </c>
      <c r="H361" s="92" t="b">
        <v>0</v>
      </c>
      <c r="I361" s="92" t="b">
        <v>0</v>
      </c>
      <c r="J361" s="92" t="b">
        <v>0</v>
      </c>
      <c r="K361" s="92" t="b">
        <v>0</v>
      </c>
      <c r="L361" s="92" t="b">
        <v>0</v>
      </c>
    </row>
    <row r="362" spans="1:12" ht="15">
      <c r="A362" s="92" t="s">
        <v>1623</v>
      </c>
      <c r="B362" s="92" t="s">
        <v>1624</v>
      </c>
      <c r="C362" s="92">
        <v>2</v>
      </c>
      <c r="D362" s="133">
        <v>0.004381404904374541</v>
      </c>
      <c r="E362" s="133">
        <v>2.428944290035574</v>
      </c>
      <c r="F362" s="92" t="s">
        <v>1060</v>
      </c>
      <c r="G362" s="92" t="b">
        <v>0</v>
      </c>
      <c r="H362" s="92" t="b">
        <v>0</v>
      </c>
      <c r="I362" s="92" t="b">
        <v>0</v>
      </c>
      <c r="J362" s="92" t="b">
        <v>0</v>
      </c>
      <c r="K362" s="92" t="b">
        <v>0</v>
      </c>
      <c r="L362" s="92" t="b">
        <v>0</v>
      </c>
    </row>
    <row r="363" spans="1:12" ht="15">
      <c r="A363" s="92" t="s">
        <v>1624</v>
      </c>
      <c r="B363" s="92" t="s">
        <v>1625</v>
      </c>
      <c r="C363" s="92">
        <v>2</v>
      </c>
      <c r="D363" s="133">
        <v>0.004381404904374541</v>
      </c>
      <c r="E363" s="133">
        <v>2.428944290035574</v>
      </c>
      <c r="F363" s="92" t="s">
        <v>1060</v>
      </c>
      <c r="G363" s="92" t="b">
        <v>0</v>
      </c>
      <c r="H363" s="92" t="b">
        <v>0</v>
      </c>
      <c r="I363" s="92" t="b">
        <v>0</v>
      </c>
      <c r="J363" s="92" t="b">
        <v>0</v>
      </c>
      <c r="K363" s="92" t="b">
        <v>0</v>
      </c>
      <c r="L363" s="92" t="b">
        <v>0</v>
      </c>
    </row>
    <row r="364" spans="1:12" ht="15">
      <c r="A364" s="92" t="s">
        <v>1625</v>
      </c>
      <c r="B364" s="92" t="s">
        <v>387</v>
      </c>
      <c r="C364" s="92">
        <v>2</v>
      </c>
      <c r="D364" s="133">
        <v>0.004381404904374541</v>
      </c>
      <c r="E364" s="133">
        <v>1.951823035315912</v>
      </c>
      <c r="F364" s="92" t="s">
        <v>1060</v>
      </c>
      <c r="G364" s="92" t="b">
        <v>0</v>
      </c>
      <c r="H364" s="92" t="b">
        <v>0</v>
      </c>
      <c r="I364" s="92" t="b">
        <v>0</v>
      </c>
      <c r="J364" s="92" t="b">
        <v>0</v>
      </c>
      <c r="K364" s="92" t="b">
        <v>0</v>
      </c>
      <c r="L364" s="92" t="b">
        <v>0</v>
      </c>
    </row>
    <row r="365" spans="1:12" ht="15">
      <c r="A365" s="92" t="s">
        <v>1614</v>
      </c>
      <c r="B365" s="92" t="s">
        <v>1615</v>
      </c>
      <c r="C365" s="92">
        <v>2</v>
      </c>
      <c r="D365" s="133">
        <v>0.004381404904374541</v>
      </c>
      <c r="E365" s="133">
        <v>2.428944290035574</v>
      </c>
      <c r="F365" s="92" t="s">
        <v>1060</v>
      </c>
      <c r="G365" s="92" t="b">
        <v>0</v>
      </c>
      <c r="H365" s="92" t="b">
        <v>0</v>
      </c>
      <c r="I365" s="92" t="b">
        <v>0</v>
      </c>
      <c r="J365" s="92" t="b">
        <v>0</v>
      </c>
      <c r="K365" s="92" t="b">
        <v>0</v>
      </c>
      <c r="L365" s="92" t="b">
        <v>0</v>
      </c>
    </row>
    <row r="366" spans="1:12" ht="15">
      <c r="A366" s="92" t="s">
        <v>1615</v>
      </c>
      <c r="B366" s="92" t="s">
        <v>597</v>
      </c>
      <c r="C366" s="92">
        <v>2</v>
      </c>
      <c r="D366" s="133">
        <v>0.004381404904374541</v>
      </c>
      <c r="E366" s="133">
        <v>2.428944290035574</v>
      </c>
      <c r="F366" s="92" t="s">
        <v>1060</v>
      </c>
      <c r="G366" s="92" t="b">
        <v>0</v>
      </c>
      <c r="H366" s="92" t="b">
        <v>0</v>
      </c>
      <c r="I366" s="92" t="b">
        <v>0</v>
      </c>
      <c r="J366" s="92" t="b">
        <v>0</v>
      </c>
      <c r="K366" s="92" t="b">
        <v>0</v>
      </c>
      <c r="L366" s="92" t="b">
        <v>0</v>
      </c>
    </row>
    <row r="367" spans="1:12" ht="15">
      <c r="A367" s="92" t="s">
        <v>597</v>
      </c>
      <c r="B367" s="92" t="s">
        <v>1494</v>
      </c>
      <c r="C367" s="92">
        <v>2</v>
      </c>
      <c r="D367" s="133">
        <v>0.004381404904374541</v>
      </c>
      <c r="E367" s="133">
        <v>2.0310042813635367</v>
      </c>
      <c r="F367" s="92" t="s">
        <v>1060</v>
      </c>
      <c r="G367" s="92" t="b">
        <v>0</v>
      </c>
      <c r="H367" s="92" t="b">
        <v>0</v>
      </c>
      <c r="I367" s="92" t="b">
        <v>0</v>
      </c>
      <c r="J367" s="92" t="b">
        <v>1</v>
      </c>
      <c r="K367" s="92" t="b">
        <v>0</v>
      </c>
      <c r="L367" s="92" t="b">
        <v>0</v>
      </c>
    </row>
    <row r="368" spans="1:12" ht="15">
      <c r="A368" s="92" t="s">
        <v>1494</v>
      </c>
      <c r="B368" s="92" t="s">
        <v>1616</v>
      </c>
      <c r="C368" s="92">
        <v>2</v>
      </c>
      <c r="D368" s="133">
        <v>0.004381404904374541</v>
      </c>
      <c r="E368" s="133">
        <v>2.0310042813635367</v>
      </c>
      <c r="F368" s="92" t="s">
        <v>1060</v>
      </c>
      <c r="G368" s="92" t="b">
        <v>1</v>
      </c>
      <c r="H368" s="92" t="b">
        <v>0</v>
      </c>
      <c r="I368" s="92" t="b">
        <v>0</v>
      </c>
      <c r="J368" s="92" t="b">
        <v>0</v>
      </c>
      <c r="K368" s="92" t="b">
        <v>0</v>
      </c>
      <c r="L368" s="92" t="b">
        <v>0</v>
      </c>
    </row>
    <row r="369" spans="1:12" ht="15">
      <c r="A369" s="92" t="s">
        <v>1616</v>
      </c>
      <c r="B369" s="92" t="s">
        <v>1181</v>
      </c>
      <c r="C369" s="92">
        <v>2</v>
      </c>
      <c r="D369" s="133">
        <v>0.004381404904374541</v>
      </c>
      <c r="E369" s="133">
        <v>1.4289442900355744</v>
      </c>
      <c r="F369" s="92" t="s">
        <v>1060</v>
      </c>
      <c r="G369" s="92" t="b">
        <v>0</v>
      </c>
      <c r="H369" s="92" t="b">
        <v>0</v>
      </c>
      <c r="I369" s="92" t="b">
        <v>0</v>
      </c>
      <c r="J369" s="92" t="b">
        <v>0</v>
      </c>
      <c r="K369" s="92" t="b">
        <v>0</v>
      </c>
      <c r="L369" s="92" t="b">
        <v>0</v>
      </c>
    </row>
    <row r="370" spans="1:12" ht="15">
      <c r="A370" s="92" t="s">
        <v>1181</v>
      </c>
      <c r="B370" s="92" t="s">
        <v>1617</v>
      </c>
      <c r="C370" s="92">
        <v>2</v>
      </c>
      <c r="D370" s="133">
        <v>0.004381404904374541</v>
      </c>
      <c r="E370" s="133">
        <v>1.4289442900355744</v>
      </c>
      <c r="F370" s="92" t="s">
        <v>1060</v>
      </c>
      <c r="G370" s="92" t="b">
        <v>0</v>
      </c>
      <c r="H370" s="92" t="b">
        <v>0</v>
      </c>
      <c r="I370" s="92" t="b">
        <v>0</v>
      </c>
      <c r="J370" s="92" t="b">
        <v>0</v>
      </c>
      <c r="K370" s="92" t="b">
        <v>0</v>
      </c>
      <c r="L370" s="92" t="b">
        <v>0</v>
      </c>
    </row>
    <row r="371" spans="1:12" ht="15">
      <c r="A371" s="92" t="s">
        <v>1617</v>
      </c>
      <c r="B371" s="92" t="s">
        <v>1618</v>
      </c>
      <c r="C371" s="92">
        <v>2</v>
      </c>
      <c r="D371" s="133">
        <v>0.004381404904374541</v>
      </c>
      <c r="E371" s="133">
        <v>2.428944290035574</v>
      </c>
      <c r="F371" s="92" t="s">
        <v>1060</v>
      </c>
      <c r="G371" s="92" t="b">
        <v>0</v>
      </c>
      <c r="H371" s="92" t="b">
        <v>0</v>
      </c>
      <c r="I371" s="92" t="b">
        <v>0</v>
      </c>
      <c r="J371" s="92" t="b">
        <v>0</v>
      </c>
      <c r="K371" s="92" t="b">
        <v>0</v>
      </c>
      <c r="L371" s="92" t="b">
        <v>0</v>
      </c>
    </row>
    <row r="372" spans="1:12" ht="15">
      <c r="A372" s="92" t="s">
        <v>1618</v>
      </c>
      <c r="B372" s="92" t="s">
        <v>1619</v>
      </c>
      <c r="C372" s="92">
        <v>2</v>
      </c>
      <c r="D372" s="133">
        <v>0.004381404904374541</v>
      </c>
      <c r="E372" s="133">
        <v>2.428944290035574</v>
      </c>
      <c r="F372" s="92" t="s">
        <v>1060</v>
      </c>
      <c r="G372" s="92" t="b">
        <v>0</v>
      </c>
      <c r="H372" s="92" t="b">
        <v>0</v>
      </c>
      <c r="I372" s="92" t="b">
        <v>0</v>
      </c>
      <c r="J372" s="92" t="b">
        <v>0</v>
      </c>
      <c r="K372" s="92" t="b">
        <v>0</v>
      </c>
      <c r="L372" s="92" t="b">
        <v>0</v>
      </c>
    </row>
    <row r="373" spans="1:12" ht="15">
      <c r="A373" s="92" t="s">
        <v>1619</v>
      </c>
      <c r="B373" s="92" t="s">
        <v>1620</v>
      </c>
      <c r="C373" s="92">
        <v>2</v>
      </c>
      <c r="D373" s="133">
        <v>0.004381404904374541</v>
      </c>
      <c r="E373" s="133">
        <v>2.428944290035574</v>
      </c>
      <c r="F373" s="92" t="s">
        <v>1060</v>
      </c>
      <c r="G373" s="92" t="b">
        <v>0</v>
      </c>
      <c r="H373" s="92" t="b">
        <v>0</v>
      </c>
      <c r="I373" s="92" t="b">
        <v>0</v>
      </c>
      <c r="J373" s="92" t="b">
        <v>0</v>
      </c>
      <c r="K373" s="92" t="b">
        <v>0</v>
      </c>
      <c r="L373" s="92" t="b">
        <v>0</v>
      </c>
    </row>
    <row r="374" spans="1:12" ht="15">
      <c r="A374" s="92" t="s">
        <v>1620</v>
      </c>
      <c r="B374" s="92" t="s">
        <v>1508</v>
      </c>
      <c r="C374" s="92">
        <v>2</v>
      </c>
      <c r="D374" s="133">
        <v>0.004381404904374541</v>
      </c>
      <c r="E374" s="133">
        <v>2.1279142943715934</v>
      </c>
      <c r="F374" s="92" t="s">
        <v>1060</v>
      </c>
      <c r="G374" s="92" t="b">
        <v>0</v>
      </c>
      <c r="H374" s="92" t="b">
        <v>0</v>
      </c>
      <c r="I374" s="92" t="b">
        <v>0</v>
      </c>
      <c r="J374" s="92" t="b">
        <v>0</v>
      </c>
      <c r="K374" s="92" t="b">
        <v>0</v>
      </c>
      <c r="L374" s="92" t="b">
        <v>0</v>
      </c>
    </row>
    <row r="375" spans="1:12" ht="15">
      <c r="A375" s="92" t="s">
        <v>1508</v>
      </c>
      <c r="B375" s="92" t="s">
        <v>1187</v>
      </c>
      <c r="C375" s="92">
        <v>2</v>
      </c>
      <c r="D375" s="133">
        <v>0.004381404904374541</v>
      </c>
      <c r="E375" s="133">
        <v>1.5838462500213177</v>
      </c>
      <c r="F375" s="92" t="s">
        <v>1060</v>
      </c>
      <c r="G375" s="92" t="b">
        <v>0</v>
      </c>
      <c r="H375" s="92" t="b">
        <v>0</v>
      </c>
      <c r="I375" s="92" t="b">
        <v>0</v>
      </c>
      <c r="J375" s="92" t="b">
        <v>0</v>
      </c>
      <c r="K375" s="92" t="b">
        <v>0</v>
      </c>
      <c r="L375" s="92" t="b">
        <v>0</v>
      </c>
    </row>
    <row r="376" spans="1:12" ht="15">
      <c r="A376" s="92" t="s">
        <v>245</v>
      </c>
      <c r="B376" s="92" t="s">
        <v>1610</v>
      </c>
      <c r="C376" s="92">
        <v>2</v>
      </c>
      <c r="D376" s="133">
        <v>0.004381404904374541</v>
      </c>
      <c r="E376" s="133">
        <v>1.8848762456852988</v>
      </c>
      <c r="F376" s="92" t="s">
        <v>1060</v>
      </c>
      <c r="G376" s="92" t="b">
        <v>0</v>
      </c>
      <c r="H376" s="92" t="b">
        <v>0</v>
      </c>
      <c r="I376" s="92" t="b">
        <v>0</v>
      </c>
      <c r="J376" s="92" t="b">
        <v>0</v>
      </c>
      <c r="K376" s="92" t="b">
        <v>0</v>
      </c>
      <c r="L376" s="92" t="b">
        <v>0</v>
      </c>
    </row>
    <row r="377" spans="1:12" ht="15">
      <c r="A377" s="92" t="s">
        <v>1610</v>
      </c>
      <c r="B377" s="92" t="s">
        <v>1611</v>
      </c>
      <c r="C377" s="92">
        <v>2</v>
      </c>
      <c r="D377" s="133">
        <v>0.004381404904374541</v>
      </c>
      <c r="E377" s="133">
        <v>2.428944290035574</v>
      </c>
      <c r="F377" s="92" t="s">
        <v>1060</v>
      </c>
      <c r="G377" s="92" t="b">
        <v>0</v>
      </c>
      <c r="H377" s="92" t="b">
        <v>0</v>
      </c>
      <c r="I377" s="92" t="b">
        <v>0</v>
      </c>
      <c r="J377" s="92" t="b">
        <v>1</v>
      </c>
      <c r="K377" s="92" t="b">
        <v>0</v>
      </c>
      <c r="L377" s="92" t="b">
        <v>0</v>
      </c>
    </row>
    <row r="378" spans="1:12" ht="15">
      <c r="A378" s="92" t="s">
        <v>1611</v>
      </c>
      <c r="B378" s="92" t="s">
        <v>1487</v>
      </c>
      <c r="C378" s="92">
        <v>2</v>
      </c>
      <c r="D378" s="133">
        <v>0.004381404904374541</v>
      </c>
      <c r="E378" s="133">
        <v>2.2528530309798933</v>
      </c>
      <c r="F378" s="92" t="s">
        <v>1060</v>
      </c>
      <c r="G378" s="92" t="b">
        <v>1</v>
      </c>
      <c r="H378" s="92" t="b">
        <v>0</v>
      </c>
      <c r="I378" s="92" t="b">
        <v>0</v>
      </c>
      <c r="J378" s="92" t="b">
        <v>0</v>
      </c>
      <c r="K378" s="92" t="b">
        <v>0</v>
      </c>
      <c r="L378" s="92" t="b">
        <v>0</v>
      </c>
    </row>
    <row r="379" spans="1:12" ht="15">
      <c r="A379" s="92" t="s">
        <v>1487</v>
      </c>
      <c r="B379" s="92" t="s">
        <v>1180</v>
      </c>
      <c r="C379" s="92">
        <v>2</v>
      </c>
      <c r="D379" s="133">
        <v>0.004381404904374541</v>
      </c>
      <c r="E379" s="133">
        <v>1.4995253643212818</v>
      </c>
      <c r="F379" s="92" t="s">
        <v>1060</v>
      </c>
      <c r="G379" s="92" t="b">
        <v>0</v>
      </c>
      <c r="H379" s="92" t="b">
        <v>0</v>
      </c>
      <c r="I379" s="92" t="b">
        <v>0</v>
      </c>
      <c r="J379" s="92" t="b">
        <v>0</v>
      </c>
      <c r="K379" s="92" t="b">
        <v>0</v>
      </c>
      <c r="L379" s="92" t="b">
        <v>0</v>
      </c>
    </row>
    <row r="380" spans="1:12" ht="15">
      <c r="A380" s="92" t="s">
        <v>1183</v>
      </c>
      <c r="B380" s="92" t="s">
        <v>1612</v>
      </c>
      <c r="C380" s="92">
        <v>2</v>
      </c>
      <c r="D380" s="133">
        <v>0.004381404904374541</v>
      </c>
      <c r="E380" s="133">
        <v>1.525854303043631</v>
      </c>
      <c r="F380" s="92" t="s">
        <v>1060</v>
      </c>
      <c r="G380" s="92" t="b">
        <v>0</v>
      </c>
      <c r="H380" s="92" t="b">
        <v>0</v>
      </c>
      <c r="I380" s="92" t="b">
        <v>0</v>
      </c>
      <c r="J380" s="92" t="b">
        <v>0</v>
      </c>
      <c r="K380" s="92" t="b">
        <v>0</v>
      </c>
      <c r="L380" s="92" t="b">
        <v>0</v>
      </c>
    </row>
    <row r="381" spans="1:12" ht="15">
      <c r="A381" s="92" t="s">
        <v>1612</v>
      </c>
      <c r="B381" s="92" t="s">
        <v>1613</v>
      </c>
      <c r="C381" s="92">
        <v>2</v>
      </c>
      <c r="D381" s="133">
        <v>0.004381404904374541</v>
      </c>
      <c r="E381" s="133">
        <v>2.428944290035574</v>
      </c>
      <c r="F381" s="92" t="s">
        <v>1060</v>
      </c>
      <c r="G381" s="92" t="b">
        <v>0</v>
      </c>
      <c r="H381" s="92" t="b">
        <v>0</v>
      </c>
      <c r="I381" s="92" t="b">
        <v>0</v>
      </c>
      <c r="J381" s="92" t="b">
        <v>0</v>
      </c>
      <c r="K381" s="92" t="b">
        <v>0</v>
      </c>
      <c r="L381" s="92" t="b">
        <v>0</v>
      </c>
    </row>
    <row r="382" spans="1:12" ht="15">
      <c r="A382" s="92" t="s">
        <v>1613</v>
      </c>
      <c r="B382" s="92" t="s">
        <v>1489</v>
      </c>
      <c r="C382" s="92">
        <v>2</v>
      </c>
      <c r="D382" s="133">
        <v>0.004381404904374541</v>
      </c>
      <c r="E382" s="133">
        <v>2.1279142943715934</v>
      </c>
      <c r="F382" s="92" t="s">
        <v>1060</v>
      </c>
      <c r="G382" s="92" t="b">
        <v>0</v>
      </c>
      <c r="H382" s="92" t="b">
        <v>0</v>
      </c>
      <c r="I382" s="92" t="b">
        <v>0</v>
      </c>
      <c r="J382" s="92" t="b">
        <v>0</v>
      </c>
      <c r="K382" s="92" t="b">
        <v>0</v>
      </c>
      <c r="L382" s="92" t="b">
        <v>0</v>
      </c>
    </row>
    <row r="383" spans="1:12" ht="15">
      <c r="A383" s="92" t="s">
        <v>240</v>
      </c>
      <c r="B383" s="92" t="s">
        <v>1604</v>
      </c>
      <c r="C383" s="92">
        <v>2</v>
      </c>
      <c r="D383" s="133">
        <v>0.004381404904374541</v>
      </c>
      <c r="E383" s="133">
        <v>2.2528530309798933</v>
      </c>
      <c r="F383" s="92" t="s">
        <v>1060</v>
      </c>
      <c r="G383" s="92" t="b">
        <v>0</v>
      </c>
      <c r="H383" s="92" t="b">
        <v>0</v>
      </c>
      <c r="I383" s="92" t="b">
        <v>0</v>
      </c>
      <c r="J383" s="92" t="b">
        <v>0</v>
      </c>
      <c r="K383" s="92" t="b">
        <v>0</v>
      </c>
      <c r="L383" s="92" t="b">
        <v>0</v>
      </c>
    </row>
    <row r="384" spans="1:12" ht="15">
      <c r="A384" s="92" t="s">
        <v>1604</v>
      </c>
      <c r="B384" s="92" t="s">
        <v>1605</v>
      </c>
      <c r="C384" s="92">
        <v>2</v>
      </c>
      <c r="D384" s="133">
        <v>0.004381404904374541</v>
      </c>
      <c r="E384" s="133">
        <v>2.428944290035574</v>
      </c>
      <c r="F384" s="92" t="s">
        <v>1060</v>
      </c>
      <c r="G384" s="92" t="b">
        <v>0</v>
      </c>
      <c r="H384" s="92" t="b">
        <v>0</v>
      </c>
      <c r="I384" s="92" t="b">
        <v>0</v>
      </c>
      <c r="J384" s="92" t="b">
        <v>0</v>
      </c>
      <c r="K384" s="92" t="b">
        <v>0</v>
      </c>
      <c r="L384" s="92" t="b">
        <v>0</v>
      </c>
    </row>
    <row r="385" spans="1:12" ht="15">
      <c r="A385" s="92" t="s">
        <v>1605</v>
      </c>
      <c r="B385" s="92" t="s">
        <v>265</v>
      </c>
      <c r="C385" s="92">
        <v>2</v>
      </c>
      <c r="D385" s="133">
        <v>0.004381404904374541</v>
      </c>
      <c r="E385" s="133">
        <v>2.428944290035574</v>
      </c>
      <c r="F385" s="92" t="s">
        <v>1060</v>
      </c>
      <c r="G385" s="92" t="b">
        <v>0</v>
      </c>
      <c r="H385" s="92" t="b">
        <v>0</v>
      </c>
      <c r="I385" s="92" t="b">
        <v>0</v>
      </c>
      <c r="J385" s="92" t="b">
        <v>0</v>
      </c>
      <c r="K385" s="92" t="b">
        <v>0</v>
      </c>
      <c r="L385" s="92" t="b">
        <v>0</v>
      </c>
    </row>
    <row r="386" spans="1:12" ht="15">
      <c r="A386" s="92" t="s">
        <v>265</v>
      </c>
      <c r="B386" s="92" t="s">
        <v>1606</v>
      </c>
      <c r="C386" s="92">
        <v>2</v>
      </c>
      <c r="D386" s="133">
        <v>0.004381404904374541</v>
      </c>
      <c r="E386" s="133">
        <v>2.428944290035574</v>
      </c>
      <c r="F386" s="92" t="s">
        <v>1060</v>
      </c>
      <c r="G386" s="92" t="b">
        <v>0</v>
      </c>
      <c r="H386" s="92" t="b">
        <v>0</v>
      </c>
      <c r="I386" s="92" t="b">
        <v>0</v>
      </c>
      <c r="J386" s="92" t="b">
        <v>0</v>
      </c>
      <c r="K386" s="92" t="b">
        <v>0</v>
      </c>
      <c r="L386" s="92" t="b">
        <v>0</v>
      </c>
    </row>
    <row r="387" spans="1:12" ht="15">
      <c r="A387" s="92" t="s">
        <v>1606</v>
      </c>
      <c r="B387" s="92" t="s">
        <v>1607</v>
      </c>
      <c r="C387" s="92">
        <v>2</v>
      </c>
      <c r="D387" s="133">
        <v>0.004381404904374541</v>
      </c>
      <c r="E387" s="133">
        <v>2.428944290035574</v>
      </c>
      <c r="F387" s="92" t="s">
        <v>1060</v>
      </c>
      <c r="G387" s="92" t="b">
        <v>0</v>
      </c>
      <c r="H387" s="92" t="b">
        <v>0</v>
      </c>
      <c r="I387" s="92" t="b">
        <v>0</v>
      </c>
      <c r="J387" s="92" t="b">
        <v>0</v>
      </c>
      <c r="K387" s="92" t="b">
        <v>0</v>
      </c>
      <c r="L387" s="92" t="b">
        <v>0</v>
      </c>
    </row>
    <row r="388" spans="1:12" ht="15">
      <c r="A388" s="92" t="s">
        <v>1607</v>
      </c>
      <c r="B388" s="92" t="s">
        <v>1180</v>
      </c>
      <c r="C388" s="92">
        <v>2</v>
      </c>
      <c r="D388" s="133">
        <v>0.004381404904374541</v>
      </c>
      <c r="E388" s="133">
        <v>1.4995253643212818</v>
      </c>
      <c r="F388" s="92" t="s">
        <v>1060</v>
      </c>
      <c r="G388" s="92" t="b">
        <v>0</v>
      </c>
      <c r="H388" s="92" t="b">
        <v>0</v>
      </c>
      <c r="I388" s="92" t="b">
        <v>0</v>
      </c>
      <c r="J388" s="92" t="b">
        <v>0</v>
      </c>
      <c r="K388" s="92" t="b">
        <v>0</v>
      </c>
      <c r="L388" s="92" t="b">
        <v>0</v>
      </c>
    </row>
    <row r="389" spans="1:12" ht="15">
      <c r="A389" s="92" t="s">
        <v>1183</v>
      </c>
      <c r="B389" s="92" t="s">
        <v>1518</v>
      </c>
      <c r="C389" s="92">
        <v>2</v>
      </c>
      <c r="D389" s="133">
        <v>0.004381404904374541</v>
      </c>
      <c r="E389" s="133">
        <v>1.3497630439879496</v>
      </c>
      <c r="F389" s="92" t="s">
        <v>1060</v>
      </c>
      <c r="G389" s="92" t="b">
        <v>0</v>
      </c>
      <c r="H389" s="92" t="b">
        <v>0</v>
      </c>
      <c r="I389" s="92" t="b">
        <v>0</v>
      </c>
      <c r="J389" s="92" t="b">
        <v>0</v>
      </c>
      <c r="K389" s="92" t="b">
        <v>0</v>
      </c>
      <c r="L389" s="92" t="b">
        <v>0</v>
      </c>
    </row>
    <row r="390" spans="1:12" ht="15">
      <c r="A390" s="92" t="s">
        <v>1518</v>
      </c>
      <c r="B390" s="92" t="s">
        <v>1608</v>
      </c>
      <c r="C390" s="92">
        <v>2</v>
      </c>
      <c r="D390" s="133">
        <v>0.004381404904374541</v>
      </c>
      <c r="E390" s="133">
        <v>2.2528530309798933</v>
      </c>
      <c r="F390" s="92" t="s">
        <v>1060</v>
      </c>
      <c r="G390" s="92" t="b">
        <v>0</v>
      </c>
      <c r="H390" s="92" t="b">
        <v>0</v>
      </c>
      <c r="I390" s="92" t="b">
        <v>0</v>
      </c>
      <c r="J390" s="92" t="b">
        <v>0</v>
      </c>
      <c r="K390" s="92" t="b">
        <v>0</v>
      </c>
      <c r="L390" s="92" t="b">
        <v>0</v>
      </c>
    </row>
    <row r="391" spans="1:12" ht="15">
      <c r="A391" s="92" t="s">
        <v>1608</v>
      </c>
      <c r="B391" s="92" t="s">
        <v>1609</v>
      </c>
      <c r="C391" s="92">
        <v>2</v>
      </c>
      <c r="D391" s="133">
        <v>0.004381404904374541</v>
      </c>
      <c r="E391" s="133">
        <v>2.428944290035574</v>
      </c>
      <c r="F391" s="92" t="s">
        <v>1060</v>
      </c>
      <c r="G391" s="92" t="b">
        <v>0</v>
      </c>
      <c r="H391" s="92" t="b">
        <v>0</v>
      </c>
      <c r="I391" s="92" t="b">
        <v>0</v>
      </c>
      <c r="J391" s="92" t="b">
        <v>0</v>
      </c>
      <c r="K391" s="92" t="b">
        <v>0</v>
      </c>
      <c r="L391" s="92" t="b">
        <v>0</v>
      </c>
    </row>
    <row r="392" spans="1:12" ht="15">
      <c r="A392" s="92" t="s">
        <v>1609</v>
      </c>
      <c r="B392" s="92" t="s">
        <v>1188</v>
      </c>
      <c r="C392" s="92">
        <v>2</v>
      </c>
      <c r="D392" s="133">
        <v>0.004381404904374541</v>
      </c>
      <c r="E392" s="133">
        <v>1.8848762456852988</v>
      </c>
      <c r="F392" s="92" t="s">
        <v>1060</v>
      </c>
      <c r="G392" s="92" t="b">
        <v>0</v>
      </c>
      <c r="H392" s="92" t="b">
        <v>0</v>
      </c>
      <c r="I392" s="92" t="b">
        <v>0</v>
      </c>
      <c r="J392" s="92" t="b">
        <v>0</v>
      </c>
      <c r="K392" s="92" t="b">
        <v>0</v>
      </c>
      <c r="L392" s="92" t="b">
        <v>0</v>
      </c>
    </row>
    <row r="393" spans="1:12" ht="15">
      <c r="A393" s="92" t="s">
        <v>1599</v>
      </c>
      <c r="B393" s="92" t="s">
        <v>1600</v>
      </c>
      <c r="C393" s="92">
        <v>2</v>
      </c>
      <c r="D393" s="133">
        <v>0.004381404904374541</v>
      </c>
      <c r="E393" s="133">
        <v>2.428944290035574</v>
      </c>
      <c r="F393" s="92" t="s">
        <v>1060</v>
      </c>
      <c r="G393" s="92" t="b">
        <v>0</v>
      </c>
      <c r="H393" s="92" t="b">
        <v>0</v>
      </c>
      <c r="I393" s="92" t="b">
        <v>0</v>
      </c>
      <c r="J393" s="92" t="b">
        <v>1</v>
      </c>
      <c r="K393" s="92" t="b">
        <v>0</v>
      </c>
      <c r="L393" s="92" t="b">
        <v>0</v>
      </c>
    </row>
    <row r="394" spans="1:12" ht="15">
      <c r="A394" s="92" t="s">
        <v>1600</v>
      </c>
      <c r="B394" s="92" t="s">
        <v>1601</v>
      </c>
      <c r="C394" s="92">
        <v>2</v>
      </c>
      <c r="D394" s="133">
        <v>0.004381404904374541</v>
      </c>
      <c r="E394" s="133">
        <v>2.428944290035574</v>
      </c>
      <c r="F394" s="92" t="s">
        <v>1060</v>
      </c>
      <c r="G394" s="92" t="b">
        <v>1</v>
      </c>
      <c r="H394" s="92" t="b">
        <v>0</v>
      </c>
      <c r="I394" s="92" t="b">
        <v>0</v>
      </c>
      <c r="J394" s="92" t="b">
        <v>0</v>
      </c>
      <c r="K394" s="92" t="b">
        <v>0</v>
      </c>
      <c r="L394" s="92" t="b">
        <v>0</v>
      </c>
    </row>
    <row r="395" spans="1:12" ht="15">
      <c r="A395" s="92" t="s">
        <v>1601</v>
      </c>
      <c r="B395" s="92" t="s">
        <v>1184</v>
      </c>
      <c r="C395" s="92">
        <v>2</v>
      </c>
      <c r="D395" s="133">
        <v>0.004381404904374541</v>
      </c>
      <c r="E395" s="133">
        <v>1.4289442900355744</v>
      </c>
      <c r="F395" s="92" t="s">
        <v>1060</v>
      </c>
      <c r="G395" s="92" t="b">
        <v>0</v>
      </c>
      <c r="H395" s="92" t="b">
        <v>0</v>
      </c>
      <c r="I395" s="92" t="b">
        <v>0</v>
      </c>
      <c r="J395" s="92" t="b">
        <v>0</v>
      </c>
      <c r="K395" s="92" t="b">
        <v>0</v>
      </c>
      <c r="L395" s="92" t="b">
        <v>0</v>
      </c>
    </row>
    <row r="396" spans="1:12" ht="15">
      <c r="A396" s="92" t="s">
        <v>1184</v>
      </c>
      <c r="B396" s="92" t="s">
        <v>1180</v>
      </c>
      <c r="C396" s="92">
        <v>2</v>
      </c>
      <c r="D396" s="133">
        <v>0.004381404904374541</v>
      </c>
      <c r="E396" s="133">
        <v>0.5964353773293382</v>
      </c>
      <c r="F396" s="92" t="s">
        <v>1060</v>
      </c>
      <c r="G396" s="92" t="b">
        <v>0</v>
      </c>
      <c r="H396" s="92" t="b">
        <v>0</v>
      </c>
      <c r="I396" s="92" t="b">
        <v>0</v>
      </c>
      <c r="J396" s="92" t="b">
        <v>0</v>
      </c>
      <c r="K396" s="92" t="b">
        <v>0</v>
      </c>
      <c r="L396" s="92" t="b">
        <v>0</v>
      </c>
    </row>
    <row r="397" spans="1:12" ht="15">
      <c r="A397" s="92" t="s">
        <v>1183</v>
      </c>
      <c r="B397" s="92" t="s">
        <v>1505</v>
      </c>
      <c r="C397" s="92">
        <v>2</v>
      </c>
      <c r="D397" s="133">
        <v>0.004381404904374541</v>
      </c>
      <c r="E397" s="133">
        <v>1.2248243073796496</v>
      </c>
      <c r="F397" s="92" t="s">
        <v>1060</v>
      </c>
      <c r="G397" s="92" t="b">
        <v>0</v>
      </c>
      <c r="H397" s="92" t="b">
        <v>0</v>
      </c>
      <c r="I397" s="92" t="b">
        <v>0</v>
      </c>
      <c r="J397" s="92" t="b">
        <v>0</v>
      </c>
      <c r="K397" s="92" t="b">
        <v>0</v>
      </c>
      <c r="L397" s="92" t="b">
        <v>0</v>
      </c>
    </row>
    <row r="398" spans="1:12" ht="15">
      <c r="A398" s="92" t="s">
        <v>1505</v>
      </c>
      <c r="B398" s="92" t="s">
        <v>1602</v>
      </c>
      <c r="C398" s="92">
        <v>2</v>
      </c>
      <c r="D398" s="133">
        <v>0.004381404904374541</v>
      </c>
      <c r="E398" s="133">
        <v>2.1279142943715934</v>
      </c>
      <c r="F398" s="92" t="s">
        <v>1060</v>
      </c>
      <c r="G398" s="92" t="b">
        <v>0</v>
      </c>
      <c r="H398" s="92" t="b">
        <v>0</v>
      </c>
      <c r="I398" s="92" t="b">
        <v>0</v>
      </c>
      <c r="J398" s="92" t="b">
        <v>1</v>
      </c>
      <c r="K398" s="92" t="b">
        <v>0</v>
      </c>
      <c r="L398" s="92" t="b">
        <v>0</v>
      </c>
    </row>
    <row r="399" spans="1:12" ht="15">
      <c r="A399" s="92" t="s">
        <v>1602</v>
      </c>
      <c r="B399" s="92" t="s">
        <v>1603</v>
      </c>
      <c r="C399" s="92">
        <v>2</v>
      </c>
      <c r="D399" s="133">
        <v>0.004381404904374541</v>
      </c>
      <c r="E399" s="133">
        <v>2.428944290035574</v>
      </c>
      <c r="F399" s="92" t="s">
        <v>1060</v>
      </c>
      <c r="G399" s="92" t="b">
        <v>1</v>
      </c>
      <c r="H399" s="92" t="b">
        <v>0</v>
      </c>
      <c r="I399" s="92" t="b">
        <v>0</v>
      </c>
      <c r="J399" s="92" t="b">
        <v>0</v>
      </c>
      <c r="K399" s="92" t="b">
        <v>0</v>
      </c>
      <c r="L399" s="92" t="b">
        <v>0</v>
      </c>
    </row>
    <row r="400" spans="1:12" ht="15">
      <c r="A400" s="92" t="s">
        <v>1525</v>
      </c>
      <c r="B400" s="92" t="s">
        <v>1149</v>
      </c>
      <c r="C400" s="92">
        <v>2</v>
      </c>
      <c r="D400" s="133">
        <v>0.004381404904374541</v>
      </c>
      <c r="E400" s="133">
        <v>2.1279142943715934</v>
      </c>
      <c r="F400" s="92" t="s">
        <v>1060</v>
      </c>
      <c r="G400" s="92" t="b">
        <v>0</v>
      </c>
      <c r="H400" s="92" t="b">
        <v>0</v>
      </c>
      <c r="I400" s="92" t="b">
        <v>0</v>
      </c>
      <c r="J400" s="92" t="b">
        <v>0</v>
      </c>
      <c r="K400" s="92" t="b">
        <v>0</v>
      </c>
      <c r="L400" s="92" t="b">
        <v>0</v>
      </c>
    </row>
    <row r="401" spans="1:12" ht="15">
      <c r="A401" s="92" t="s">
        <v>1183</v>
      </c>
      <c r="B401" s="92" t="s">
        <v>1489</v>
      </c>
      <c r="C401" s="92">
        <v>2</v>
      </c>
      <c r="D401" s="133">
        <v>0.004381404904374541</v>
      </c>
      <c r="E401" s="133">
        <v>1.2248243073796496</v>
      </c>
      <c r="F401" s="92" t="s">
        <v>1060</v>
      </c>
      <c r="G401" s="92" t="b">
        <v>0</v>
      </c>
      <c r="H401" s="92" t="b">
        <v>0</v>
      </c>
      <c r="I401" s="92" t="b">
        <v>0</v>
      </c>
      <c r="J401" s="92" t="b">
        <v>0</v>
      </c>
      <c r="K401" s="92" t="b">
        <v>0</v>
      </c>
      <c r="L401" s="92" t="b">
        <v>0</v>
      </c>
    </row>
    <row r="402" spans="1:12" ht="15">
      <c r="A402" s="92" t="s">
        <v>1584</v>
      </c>
      <c r="B402" s="92" t="s">
        <v>1180</v>
      </c>
      <c r="C402" s="92">
        <v>2</v>
      </c>
      <c r="D402" s="133">
        <v>0.004381404904374541</v>
      </c>
      <c r="E402" s="133">
        <v>1.4995253643212818</v>
      </c>
      <c r="F402" s="92" t="s">
        <v>1060</v>
      </c>
      <c r="G402" s="92" t="b">
        <v>0</v>
      </c>
      <c r="H402" s="92" t="b">
        <v>0</v>
      </c>
      <c r="I402" s="92" t="b">
        <v>0</v>
      </c>
      <c r="J402" s="92" t="b">
        <v>0</v>
      </c>
      <c r="K402" s="92" t="b">
        <v>0</v>
      </c>
      <c r="L402" s="92" t="b">
        <v>0</v>
      </c>
    </row>
    <row r="403" spans="1:12" ht="15">
      <c r="A403" s="92" t="s">
        <v>1183</v>
      </c>
      <c r="B403" s="92" t="s">
        <v>1585</v>
      </c>
      <c r="C403" s="92">
        <v>2</v>
      </c>
      <c r="D403" s="133">
        <v>0.004381404904374541</v>
      </c>
      <c r="E403" s="133">
        <v>1.525854303043631</v>
      </c>
      <c r="F403" s="92" t="s">
        <v>1060</v>
      </c>
      <c r="G403" s="92" t="b">
        <v>0</v>
      </c>
      <c r="H403" s="92" t="b">
        <v>0</v>
      </c>
      <c r="I403" s="92" t="b">
        <v>0</v>
      </c>
      <c r="J403" s="92" t="b">
        <v>0</v>
      </c>
      <c r="K403" s="92" t="b">
        <v>0</v>
      </c>
      <c r="L403" s="92" t="b">
        <v>0</v>
      </c>
    </row>
    <row r="404" spans="1:12" ht="15">
      <c r="A404" s="92" t="s">
        <v>1585</v>
      </c>
      <c r="B404" s="92" t="s">
        <v>1509</v>
      </c>
      <c r="C404" s="92">
        <v>2</v>
      </c>
      <c r="D404" s="133">
        <v>0.004381404904374541</v>
      </c>
      <c r="E404" s="133">
        <v>2.1279142943715934</v>
      </c>
      <c r="F404" s="92" t="s">
        <v>1060</v>
      </c>
      <c r="G404" s="92" t="b">
        <v>0</v>
      </c>
      <c r="H404" s="92" t="b">
        <v>0</v>
      </c>
      <c r="I404" s="92" t="b">
        <v>0</v>
      </c>
      <c r="J404" s="92" t="b">
        <v>0</v>
      </c>
      <c r="K404" s="92" t="b">
        <v>0</v>
      </c>
      <c r="L404" s="92" t="b">
        <v>0</v>
      </c>
    </row>
    <row r="405" spans="1:12" ht="15">
      <c r="A405" s="92" t="s">
        <v>1509</v>
      </c>
      <c r="B405" s="92" t="s">
        <v>387</v>
      </c>
      <c r="C405" s="92">
        <v>2</v>
      </c>
      <c r="D405" s="133">
        <v>0.004381404904374541</v>
      </c>
      <c r="E405" s="133">
        <v>1.6507930396519308</v>
      </c>
      <c r="F405" s="92" t="s">
        <v>1060</v>
      </c>
      <c r="G405" s="92" t="b">
        <v>0</v>
      </c>
      <c r="H405" s="92" t="b">
        <v>0</v>
      </c>
      <c r="I405" s="92" t="b">
        <v>0</v>
      </c>
      <c r="J405" s="92" t="b">
        <v>0</v>
      </c>
      <c r="K405" s="92" t="b">
        <v>0</v>
      </c>
      <c r="L405" s="92" t="b">
        <v>0</v>
      </c>
    </row>
    <row r="406" spans="1:12" ht="15">
      <c r="A406" s="92" t="s">
        <v>387</v>
      </c>
      <c r="B406" s="92" t="s">
        <v>1586</v>
      </c>
      <c r="C406" s="92">
        <v>2</v>
      </c>
      <c r="D406" s="133">
        <v>0.004381404904374541</v>
      </c>
      <c r="E406" s="133">
        <v>1.951823035315912</v>
      </c>
      <c r="F406" s="92" t="s">
        <v>1060</v>
      </c>
      <c r="G406" s="92" t="b">
        <v>0</v>
      </c>
      <c r="H406" s="92" t="b">
        <v>0</v>
      </c>
      <c r="I406" s="92" t="b">
        <v>0</v>
      </c>
      <c r="J406" s="92" t="b">
        <v>0</v>
      </c>
      <c r="K406" s="92" t="b">
        <v>0</v>
      </c>
      <c r="L406" s="92" t="b">
        <v>0</v>
      </c>
    </row>
    <row r="407" spans="1:12" ht="15">
      <c r="A407" s="92" t="s">
        <v>1586</v>
      </c>
      <c r="B407" s="92" t="s">
        <v>1509</v>
      </c>
      <c r="C407" s="92">
        <v>2</v>
      </c>
      <c r="D407" s="133">
        <v>0.004381404904374541</v>
      </c>
      <c r="E407" s="133">
        <v>2.1279142943715934</v>
      </c>
      <c r="F407" s="92" t="s">
        <v>1060</v>
      </c>
      <c r="G407" s="92" t="b">
        <v>0</v>
      </c>
      <c r="H407" s="92" t="b">
        <v>0</v>
      </c>
      <c r="I407" s="92" t="b">
        <v>0</v>
      </c>
      <c r="J407" s="92" t="b">
        <v>0</v>
      </c>
      <c r="K407" s="92" t="b">
        <v>0</v>
      </c>
      <c r="L407" s="92" t="b">
        <v>0</v>
      </c>
    </row>
    <row r="408" spans="1:12" ht="15">
      <c r="A408" s="92" t="s">
        <v>1509</v>
      </c>
      <c r="B408" s="92" t="s">
        <v>1587</v>
      </c>
      <c r="C408" s="92">
        <v>2</v>
      </c>
      <c r="D408" s="133">
        <v>0.004381404904374541</v>
      </c>
      <c r="E408" s="133">
        <v>2.1279142943715934</v>
      </c>
      <c r="F408" s="92" t="s">
        <v>1060</v>
      </c>
      <c r="G408" s="92" t="b">
        <v>0</v>
      </c>
      <c r="H408" s="92" t="b">
        <v>0</v>
      </c>
      <c r="I408" s="92" t="b">
        <v>0</v>
      </c>
      <c r="J408" s="92" t="b">
        <v>0</v>
      </c>
      <c r="K408" s="92" t="b">
        <v>0</v>
      </c>
      <c r="L408" s="92" t="b">
        <v>0</v>
      </c>
    </row>
    <row r="409" spans="1:12" ht="15">
      <c r="A409" s="92" t="s">
        <v>1587</v>
      </c>
      <c r="B409" s="92" t="s">
        <v>387</v>
      </c>
      <c r="C409" s="92">
        <v>2</v>
      </c>
      <c r="D409" s="133">
        <v>0.004381404904374541</v>
      </c>
      <c r="E409" s="133">
        <v>1.951823035315912</v>
      </c>
      <c r="F409" s="92" t="s">
        <v>1060</v>
      </c>
      <c r="G409" s="92" t="b">
        <v>0</v>
      </c>
      <c r="H409" s="92" t="b">
        <v>0</v>
      </c>
      <c r="I409" s="92" t="b">
        <v>0</v>
      </c>
      <c r="J409" s="92" t="b">
        <v>0</v>
      </c>
      <c r="K409" s="92" t="b">
        <v>0</v>
      </c>
      <c r="L409" s="92" t="b">
        <v>0</v>
      </c>
    </row>
    <row r="410" spans="1:12" ht="15">
      <c r="A410" s="92" t="s">
        <v>387</v>
      </c>
      <c r="B410" s="92" t="s">
        <v>1196</v>
      </c>
      <c r="C410" s="92">
        <v>2</v>
      </c>
      <c r="D410" s="133">
        <v>0.004381404904374541</v>
      </c>
      <c r="E410" s="133">
        <v>1.951823035315912</v>
      </c>
      <c r="F410" s="92" t="s">
        <v>1060</v>
      </c>
      <c r="G410" s="92" t="b">
        <v>0</v>
      </c>
      <c r="H410" s="92" t="b">
        <v>0</v>
      </c>
      <c r="I410" s="92" t="b">
        <v>0</v>
      </c>
      <c r="J410" s="92" t="b">
        <v>0</v>
      </c>
      <c r="K410" s="92" t="b">
        <v>0</v>
      </c>
      <c r="L410" s="92" t="b">
        <v>0</v>
      </c>
    </row>
    <row r="411" spans="1:12" ht="15">
      <c r="A411" s="92" t="s">
        <v>1196</v>
      </c>
      <c r="B411" s="92" t="s">
        <v>1588</v>
      </c>
      <c r="C411" s="92">
        <v>2</v>
      </c>
      <c r="D411" s="133">
        <v>0.004381404904374541</v>
      </c>
      <c r="E411" s="133">
        <v>2.428944290035574</v>
      </c>
      <c r="F411" s="92" t="s">
        <v>1060</v>
      </c>
      <c r="G411" s="92" t="b">
        <v>0</v>
      </c>
      <c r="H411" s="92" t="b">
        <v>0</v>
      </c>
      <c r="I411" s="92" t="b">
        <v>0</v>
      </c>
      <c r="J411" s="92" t="b">
        <v>0</v>
      </c>
      <c r="K411" s="92" t="b">
        <v>0</v>
      </c>
      <c r="L411" s="92" t="b">
        <v>0</v>
      </c>
    </row>
    <row r="412" spans="1:12" ht="15">
      <c r="A412" s="92" t="s">
        <v>1213</v>
      </c>
      <c r="B412" s="92" t="s">
        <v>1576</v>
      </c>
      <c r="C412" s="92">
        <v>2</v>
      </c>
      <c r="D412" s="133">
        <v>0.004381404904374541</v>
      </c>
      <c r="E412" s="133">
        <v>2.428944290035574</v>
      </c>
      <c r="F412" s="92" t="s">
        <v>1060</v>
      </c>
      <c r="G412" s="92" t="b">
        <v>1</v>
      </c>
      <c r="H412" s="92" t="b">
        <v>0</v>
      </c>
      <c r="I412" s="92" t="b">
        <v>0</v>
      </c>
      <c r="J412" s="92" t="b">
        <v>0</v>
      </c>
      <c r="K412" s="92" t="b">
        <v>0</v>
      </c>
      <c r="L412" s="92" t="b">
        <v>0</v>
      </c>
    </row>
    <row r="413" spans="1:12" ht="15">
      <c r="A413" s="92" t="s">
        <v>1576</v>
      </c>
      <c r="B413" s="92" t="s">
        <v>1577</v>
      </c>
      <c r="C413" s="92">
        <v>2</v>
      </c>
      <c r="D413" s="133">
        <v>0.004381404904374541</v>
      </c>
      <c r="E413" s="133">
        <v>2.428944290035574</v>
      </c>
      <c r="F413" s="92" t="s">
        <v>1060</v>
      </c>
      <c r="G413" s="92" t="b">
        <v>0</v>
      </c>
      <c r="H413" s="92" t="b">
        <v>0</v>
      </c>
      <c r="I413" s="92" t="b">
        <v>0</v>
      </c>
      <c r="J413" s="92" t="b">
        <v>0</v>
      </c>
      <c r="K413" s="92" t="b">
        <v>0</v>
      </c>
      <c r="L413" s="92" t="b">
        <v>0</v>
      </c>
    </row>
    <row r="414" spans="1:12" ht="15">
      <c r="A414" s="92" t="s">
        <v>1577</v>
      </c>
      <c r="B414" s="92" t="s">
        <v>1578</v>
      </c>
      <c r="C414" s="92">
        <v>2</v>
      </c>
      <c r="D414" s="133">
        <v>0.004381404904374541</v>
      </c>
      <c r="E414" s="133">
        <v>2.428944290035574</v>
      </c>
      <c r="F414" s="92" t="s">
        <v>1060</v>
      </c>
      <c r="G414" s="92" t="b">
        <v>0</v>
      </c>
      <c r="H414" s="92" t="b">
        <v>0</v>
      </c>
      <c r="I414" s="92" t="b">
        <v>0</v>
      </c>
      <c r="J414" s="92" t="b">
        <v>0</v>
      </c>
      <c r="K414" s="92" t="b">
        <v>0</v>
      </c>
      <c r="L414" s="92" t="b">
        <v>0</v>
      </c>
    </row>
    <row r="415" spans="1:12" ht="15">
      <c r="A415" s="92" t="s">
        <v>1578</v>
      </c>
      <c r="B415" s="92" t="s">
        <v>1184</v>
      </c>
      <c r="C415" s="92">
        <v>2</v>
      </c>
      <c r="D415" s="133">
        <v>0.004381404904374541</v>
      </c>
      <c r="E415" s="133">
        <v>1.4289442900355744</v>
      </c>
      <c r="F415" s="92" t="s">
        <v>1060</v>
      </c>
      <c r="G415" s="92" t="b">
        <v>0</v>
      </c>
      <c r="H415" s="92" t="b">
        <v>0</v>
      </c>
      <c r="I415" s="92" t="b">
        <v>0</v>
      </c>
      <c r="J415" s="92" t="b">
        <v>0</v>
      </c>
      <c r="K415" s="92" t="b">
        <v>0</v>
      </c>
      <c r="L415" s="92" t="b">
        <v>0</v>
      </c>
    </row>
    <row r="416" spans="1:12" ht="15">
      <c r="A416" s="92" t="s">
        <v>1184</v>
      </c>
      <c r="B416" s="92" t="s">
        <v>1227</v>
      </c>
      <c r="C416" s="92">
        <v>2</v>
      </c>
      <c r="D416" s="133">
        <v>0.004381404904374541</v>
      </c>
      <c r="E416" s="133">
        <v>1.525854303043631</v>
      </c>
      <c r="F416" s="92" t="s">
        <v>1060</v>
      </c>
      <c r="G416" s="92" t="b">
        <v>0</v>
      </c>
      <c r="H416" s="92" t="b">
        <v>0</v>
      </c>
      <c r="I416" s="92" t="b">
        <v>0</v>
      </c>
      <c r="J416" s="92" t="b">
        <v>0</v>
      </c>
      <c r="K416" s="92" t="b">
        <v>0</v>
      </c>
      <c r="L416" s="92" t="b">
        <v>0</v>
      </c>
    </row>
    <row r="417" spans="1:12" ht="15">
      <c r="A417" s="92" t="s">
        <v>1227</v>
      </c>
      <c r="B417" s="92" t="s">
        <v>1579</v>
      </c>
      <c r="C417" s="92">
        <v>2</v>
      </c>
      <c r="D417" s="133">
        <v>0.004381404904374541</v>
      </c>
      <c r="E417" s="133">
        <v>2.428944290035574</v>
      </c>
      <c r="F417" s="92" t="s">
        <v>1060</v>
      </c>
      <c r="G417" s="92" t="b">
        <v>0</v>
      </c>
      <c r="H417" s="92" t="b">
        <v>0</v>
      </c>
      <c r="I417" s="92" t="b">
        <v>0</v>
      </c>
      <c r="J417" s="92" t="b">
        <v>0</v>
      </c>
      <c r="K417" s="92" t="b">
        <v>0</v>
      </c>
      <c r="L417" s="92" t="b">
        <v>0</v>
      </c>
    </row>
    <row r="418" spans="1:12" ht="15">
      <c r="A418" s="92" t="s">
        <v>1579</v>
      </c>
      <c r="B418" s="92" t="s">
        <v>1580</v>
      </c>
      <c r="C418" s="92">
        <v>2</v>
      </c>
      <c r="D418" s="133">
        <v>0.004381404904374541</v>
      </c>
      <c r="E418" s="133">
        <v>2.428944290035574</v>
      </c>
      <c r="F418" s="92" t="s">
        <v>1060</v>
      </c>
      <c r="G418" s="92" t="b">
        <v>0</v>
      </c>
      <c r="H418" s="92" t="b">
        <v>0</v>
      </c>
      <c r="I418" s="92" t="b">
        <v>0</v>
      </c>
      <c r="J418" s="92" t="b">
        <v>0</v>
      </c>
      <c r="K418" s="92" t="b">
        <v>0</v>
      </c>
      <c r="L418" s="92" t="b">
        <v>0</v>
      </c>
    </row>
    <row r="419" spans="1:12" ht="15">
      <c r="A419" s="92" t="s">
        <v>1580</v>
      </c>
      <c r="B419" s="92" t="s">
        <v>1150</v>
      </c>
      <c r="C419" s="92">
        <v>2</v>
      </c>
      <c r="D419" s="133">
        <v>0.004381404904374541</v>
      </c>
      <c r="E419" s="133">
        <v>2.428944290035574</v>
      </c>
      <c r="F419" s="92" t="s">
        <v>1060</v>
      </c>
      <c r="G419" s="92" t="b">
        <v>0</v>
      </c>
      <c r="H419" s="92" t="b">
        <v>0</v>
      </c>
      <c r="I419" s="92" t="b">
        <v>0</v>
      </c>
      <c r="J419" s="92" t="b">
        <v>1</v>
      </c>
      <c r="K419" s="92" t="b">
        <v>0</v>
      </c>
      <c r="L419" s="92" t="b">
        <v>0</v>
      </c>
    </row>
    <row r="420" spans="1:12" ht="15">
      <c r="A420" s="92" t="s">
        <v>1150</v>
      </c>
      <c r="B420" s="92" t="s">
        <v>1581</v>
      </c>
      <c r="C420" s="92">
        <v>2</v>
      </c>
      <c r="D420" s="133">
        <v>0.004381404904374541</v>
      </c>
      <c r="E420" s="133">
        <v>2.428944290035574</v>
      </c>
      <c r="F420" s="92" t="s">
        <v>1060</v>
      </c>
      <c r="G420" s="92" t="b">
        <v>1</v>
      </c>
      <c r="H420" s="92" t="b">
        <v>0</v>
      </c>
      <c r="I420" s="92" t="b">
        <v>0</v>
      </c>
      <c r="J420" s="92" t="b">
        <v>1</v>
      </c>
      <c r="K420" s="92" t="b">
        <v>0</v>
      </c>
      <c r="L420" s="92" t="b">
        <v>0</v>
      </c>
    </row>
    <row r="421" spans="1:12" ht="15">
      <c r="A421" s="92" t="s">
        <v>1581</v>
      </c>
      <c r="B421" s="92" t="s">
        <v>1186</v>
      </c>
      <c r="C421" s="92">
        <v>2</v>
      </c>
      <c r="D421" s="133">
        <v>0.004381404904374541</v>
      </c>
      <c r="E421" s="133">
        <v>1.7757317762602307</v>
      </c>
      <c r="F421" s="92" t="s">
        <v>1060</v>
      </c>
      <c r="G421" s="92" t="b">
        <v>1</v>
      </c>
      <c r="H421" s="92" t="b">
        <v>0</v>
      </c>
      <c r="I421" s="92" t="b">
        <v>0</v>
      </c>
      <c r="J421" s="92" t="b">
        <v>0</v>
      </c>
      <c r="K421" s="92" t="b">
        <v>0</v>
      </c>
      <c r="L421" s="92" t="b">
        <v>0</v>
      </c>
    </row>
    <row r="422" spans="1:12" ht="15">
      <c r="A422" s="92" t="s">
        <v>1186</v>
      </c>
      <c r="B422" s="92" t="s">
        <v>1582</v>
      </c>
      <c r="C422" s="92">
        <v>2</v>
      </c>
      <c r="D422" s="133">
        <v>0.004381404904374541</v>
      </c>
      <c r="E422" s="133">
        <v>1.8848762456852988</v>
      </c>
      <c r="F422" s="92" t="s">
        <v>1060</v>
      </c>
      <c r="G422" s="92" t="b">
        <v>0</v>
      </c>
      <c r="H422" s="92" t="b">
        <v>0</v>
      </c>
      <c r="I422" s="92" t="b">
        <v>0</v>
      </c>
      <c r="J422" s="92" t="b">
        <v>0</v>
      </c>
      <c r="K422" s="92" t="b">
        <v>0</v>
      </c>
      <c r="L422" s="92" t="b">
        <v>0</v>
      </c>
    </row>
    <row r="423" spans="1:12" ht="15">
      <c r="A423" s="92" t="s">
        <v>268</v>
      </c>
      <c r="B423" s="92" t="s">
        <v>267</v>
      </c>
      <c r="C423" s="92">
        <v>2</v>
      </c>
      <c r="D423" s="133">
        <v>0.004381404904374541</v>
      </c>
      <c r="E423" s="133">
        <v>2.428944290035574</v>
      </c>
      <c r="F423" s="92" t="s">
        <v>1060</v>
      </c>
      <c r="G423" s="92" t="b">
        <v>0</v>
      </c>
      <c r="H423" s="92" t="b">
        <v>0</v>
      </c>
      <c r="I423" s="92" t="b">
        <v>0</v>
      </c>
      <c r="J423" s="92" t="b">
        <v>0</v>
      </c>
      <c r="K423" s="92" t="b">
        <v>0</v>
      </c>
      <c r="L423" s="92" t="b">
        <v>0</v>
      </c>
    </row>
    <row r="424" spans="1:12" ht="15">
      <c r="A424" s="92" t="s">
        <v>267</v>
      </c>
      <c r="B424" s="92" t="s">
        <v>1508</v>
      </c>
      <c r="C424" s="92">
        <v>2</v>
      </c>
      <c r="D424" s="133">
        <v>0.004381404904374541</v>
      </c>
      <c r="E424" s="133">
        <v>2.1279142943715934</v>
      </c>
      <c r="F424" s="92" t="s">
        <v>1060</v>
      </c>
      <c r="G424" s="92" t="b">
        <v>0</v>
      </c>
      <c r="H424" s="92" t="b">
        <v>0</v>
      </c>
      <c r="I424" s="92" t="b">
        <v>0</v>
      </c>
      <c r="J424" s="92" t="b">
        <v>0</v>
      </c>
      <c r="K424" s="92" t="b">
        <v>0</v>
      </c>
      <c r="L424" s="92" t="b">
        <v>0</v>
      </c>
    </row>
    <row r="425" spans="1:12" ht="15">
      <c r="A425" s="92" t="s">
        <v>1508</v>
      </c>
      <c r="B425" s="92" t="s">
        <v>1494</v>
      </c>
      <c r="C425" s="92">
        <v>2</v>
      </c>
      <c r="D425" s="133">
        <v>0.004381404904374541</v>
      </c>
      <c r="E425" s="133">
        <v>1.7299742856995555</v>
      </c>
      <c r="F425" s="92" t="s">
        <v>1060</v>
      </c>
      <c r="G425" s="92" t="b">
        <v>0</v>
      </c>
      <c r="H425" s="92" t="b">
        <v>0</v>
      </c>
      <c r="I425" s="92" t="b">
        <v>0</v>
      </c>
      <c r="J425" s="92" t="b">
        <v>1</v>
      </c>
      <c r="K425" s="92" t="b">
        <v>0</v>
      </c>
      <c r="L425" s="92" t="b">
        <v>0</v>
      </c>
    </row>
    <row r="426" spans="1:12" ht="15">
      <c r="A426" s="92" t="s">
        <v>1494</v>
      </c>
      <c r="B426" s="92" t="s">
        <v>1572</v>
      </c>
      <c r="C426" s="92">
        <v>2</v>
      </c>
      <c r="D426" s="133">
        <v>0.004381404904374541</v>
      </c>
      <c r="E426" s="133">
        <v>2.0310042813635367</v>
      </c>
      <c r="F426" s="92" t="s">
        <v>1060</v>
      </c>
      <c r="G426" s="92" t="b">
        <v>1</v>
      </c>
      <c r="H426" s="92" t="b">
        <v>0</v>
      </c>
      <c r="I426" s="92" t="b">
        <v>0</v>
      </c>
      <c r="J426" s="92" t="b">
        <v>0</v>
      </c>
      <c r="K426" s="92" t="b">
        <v>0</v>
      </c>
      <c r="L426" s="92" t="b">
        <v>0</v>
      </c>
    </row>
    <row r="427" spans="1:12" ht="15">
      <c r="A427" s="92" t="s">
        <v>1572</v>
      </c>
      <c r="B427" s="92" t="s">
        <v>1573</v>
      </c>
      <c r="C427" s="92">
        <v>2</v>
      </c>
      <c r="D427" s="133">
        <v>0.004381404904374541</v>
      </c>
      <c r="E427" s="133">
        <v>2.428944290035574</v>
      </c>
      <c r="F427" s="92" t="s">
        <v>1060</v>
      </c>
      <c r="G427" s="92" t="b">
        <v>0</v>
      </c>
      <c r="H427" s="92" t="b">
        <v>0</v>
      </c>
      <c r="I427" s="92" t="b">
        <v>0</v>
      </c>
      <c r="J427" s="92" t="b">
        <v>0</v>
      </c>
      <c r="K427" s="92" t="b">
        <v>0</v>
      </c>
      <c r="L427" s="92" t="b">
        <v>0</v>
      </c>
    </row>
    <row r="428" spans="1:12" ht="15">
      <c r="A428" s="92" t="s">
        <v>1573</v>
      </c>
      <c r="B428" s="92" t="s">
        <v>1574</v>
      </c>
      <c r="C428" s="92">
        <v>2</v>
      </c>
      <c r="D428" s="133">
        <v>0.004381404904374541</v>
      </c>
      <c r="E428" s="133">
        <v>2.428944290035574</v>
      </c>
      <c r="F428" s="92" t="s">
        <v>1060</v>
      </c>
      <c r="G428" s="92" t="b">
        <v>0</v>
      </c>
      <c r="H428" s="92" t="b">
        <v>0</v>
      </c>
      <c r="I428" s="92" t="b">
        <v>0</v>
      </c>
      <c r="J428" s="92" t="b">
        <v>0</v>
      </c>
      <c r="K428" s="92" t="b">
        <v>0</v>
      </c>
      <c r="L428" s="92" t="b">
        <v>0</v>
      </c>
    </row>
    <row r="429" spans="1:12" ht="15">
      <c r="A429" s="92" t="s">
        <v>1574</v>
      </c>
      <c r="B429" s="92" t="s">
        <v>1575</v>
      </c>
      <c r="C429" s="92">
        <v>2</v>
      </c>
      <c r="D429" s="133">
        <v>0.004381404904374541</v>
      </c>
      <c r="E429" s="133">
        <v>2.428944290035574</v>
      </c>
      <c r="F429" s="92" t="s">
        <v>1060</v>
      </c>
      <c r="G429" s="92" t="b">
        <v>0</v>
      </c>
      <c r="H429" s="92" t="b">
        <v>0</v>
      </c>
      <c r="I429" s="92" t="b">
        <v>0</v>
      </c>
      <c r="J429" s="92" t="b">
        <v>1</v>
      </c>
      <c r="K429" s="92" t="b">
        <v>0</v>
      </c>
      <c r="L429" s="92" t="b">
        <v>0</v>
      </c>
    </row>
    <row r="430" spans="1:12" ht="15">
      <c r="A430" s="92" t="s">
        <v>1575</v>
      </c>
      <c r="B430" s="92" t="s">
        <v>1243</v>
      </c>
      <c r="C430" s="92">
        <v>2</v>
      </c>
      <c r="D430" s="133">
        <v>0.004381404904374541</v>
      </c>
      <c r="E430" s="133">
        <v>2.428944290035574</v>
      </c>
      <c r="F430" s="92" t="s">
        <v>1060</v>
      </c>
      <c r="G430" s="92" t="b">
        <v>1</v>
      </c>
      <c r="H430" s="92" t="b">
        <v>0</v>
      </c>
      <c r="I430" s="92" t="b">
        <v>0</v>
      </c>
      <c r="J430" s="92" t="b">
        <v>0</v>
      </c>
      <c r="K430" s="92" t="b">
        <v>0</v>
      </c>
      <c r="L430" s="92" t="b">
        <v>0</v>
      </c>
    </row>
    <row r="431" spans="1:12" ht="15">
      <c r="A431" s="92" t="s">
        <v>1183</v>
      </c>
      <c r="B431" s="92" t="s">
        <v>1501</v>
      </c>
      <c r="C431" s="92">
        <v>2</v>
      </c>
      <c r="D431" s="133">
        <v>0.004381404904374541</v>
      </c>
      <c r="E431" s="133">
        <v>1.2248243073796496</v>
      </c>
      <c r="F431" s="92" t="s">
        <v>1060</v>
      </c>
      <c r="G431" s="92" t="b">
        <v>0</v>
      </c>
      <c r="H431" s="92" t="b">
        <v>0</v>
      </c>
      <c r="I431" s="92" t="b">
        <v>0</v>
      </c>
      <c r="J431" s="92" t="b">
        <v>0</v>
      </c>
      <c r="K431" s="92" t="b">
        <v>0</v>
      </c>
      <c r="L431" s="92" t="b">
        <v>0</v>
      </c>
    </row>
    <row r="432" spans="1:12" ht="15">
      <c r="A432" s="92" t="s">
        <v>1501</v>
      </c>
      <c r="B432" s="92" t="s">
        <v>1499</v>
      </c>
      <c r="C432" s="92">
        <v>2</v>
      </c>
      <c r="D432" s="133">
        <v>0.004381404904374541</v>
      </c>
      <c r="E432" s="133">
        <v>1.826884298707612</v>
      </c>
      <c r="F432" s="92" t="s">
        <v>1060</v>
      </c>
      <c r="G432" s="92" t="b">
        <v>0</v>
      </c>
      <c r="H432" s="92" t="b">
        <v>0</v>
      </c>
      <c r="I432" s="92" t="b">
        <v>0</v>
      </c>
      <c r="J432" s="92" t="b">
        <v>0</v>
      </c>
      <c r="K432" s="92" t="b">
        <v>0</v>
      </c>
      <c r="L432" s="92" t="b">
        <v>0</v>
      </c>
    </row>
    <row r="433" spans="1:12" ht="15">
      <c r="A433" s="92" t="s">
        <v>1499</v>
      </c>
      <c r="B433" s="92" t="s">
        <v>1553</v>
      </c>
      <c r="C433" s="92">
        <v>2</v>
      </c>
      <c r="D433" s="133">
        <v>0.004381404904374541</v>
      </c>
      <c r="E433" s="133">
        <v>2.1279142943715934</v>
      </c>
      <c r="F433" s="92" t="s">
        <v>1060</v>
      </c>
      <c r="G433" s="92" t="b">
        <v>0</v>
      </c>
      <c r="H433" s="92" t="b">
        <v>0</v>
      </c>
      <c r="I433" s="92" t="b">
        <v>0</v>
      </c>
      <c r="J433" s="92" t="b">
        <v>0</v>
      </c>
      <c r="K433" s="92" t="b">
        <v>0</v>
      </c>
      <c r="L433" s="92" t="b">
        <v>0</v>
      </c>
    </row>
    <row r="434" spans="1:12" ht="15">
      <c r="A434" s="92" t="s">
        <v>1553</v>
      </c>
      <c r="B434" s="92" t="s">
        <v>1554</v>
      </c>
      <c r="C434" s="92">
        <v>2</v>
      </c>
      <c r="D434" s="133">
        <v>0.004381404904374541</v>
      </c>
      <c r="E434" s="133">
        <v>2.428944290035574</v>
      </c>
      <c r="F434" s="92" t="s">
        <v>1060</v>
      </c>
      <c r="G434" s="92" t="b">
        <v>0</v>
      </c>
      <c r="H434" s="92" t="b">
        <v>0</v>
      </c>
      <c r="I434" s="92" t="b">
        <v>0</v>
      </c>
      <c r="J434" s="92" t="b">
        <v>0</v>
      </c>
      <c r="K434" s="92" t="b">
        <v>0</v>
      </c>
      <c r="L434" s="92" t="b">
        <v>0</v>
      </c>
    </row>
    <row r="435" spans="1:12" ht="15">
      <c r="A435" s="92" t="s">
        <v>1554</v>
      </c>
      <c r="B435" s="92" t="s">
        <v>1555</v>
      </c>
      <c r="C435" s="92">
        <v>2</v>
      </c>
      <c r="D435" s="133">
        <v>0.004381404904374541</v>
      </c>
      <c r="E435" s="133">
        <v>2.428944290035574</v>
      </c>
      <c r="F435" s="92" t="s">
        <v>1060</v>
      </c>
      <c r="G435" s="92" t="b">
        <v>0</v>
      </c>
      <c r="H435" s="92" t="b">
        <v>0</v>
      </c>
      <c r="I435" s="92" t="b">
        <v>0</v>
      </c>
      <c r="J435" s="92" t="b">
        <v>0</v>
      </c>
      <c r="K435" s="92" t="b">
        <v>0</v>
      </c>
      <c r="L435" s="92" t="b">
        <v>0</v>
      </c>
    </row>
    <row r="436" spans="1:12" ht="15">
      <c r="A436" s="92" t="s">
        <v>1555</v>
      </c>
      <c r="B436" s="92" t="s">
        <v>1556</v>
      </c>
      <c r="C436" s="92">
        <v>2</v>
      </c>
      <c r="D436" s="133">
        <v>0.004381404904374541</v>
      </c>
      <c r="E436" s="133">
        <v>2.428944290035574</v>
      </c>
      <c r="F436" s="92" t="s">
        <v>1060</v>
      </c>
      <c r="G436" s="92" t="b">
        <v>0</v>
      </c>
      <c r="H436" s="92" t="b">
        <v>0</v>
      </c>
      <c r="I436" s="92" t="b">
        <v>0</v>
      </c>
      <c r="J436" s="92" t="b">
        <v>0</v>
      </c>
      <c r="K436" s="92" t="b">
        <v>0</v>
      </c>
      <c r="L436" s="92" t="b">
        <v>0</v>
      </c>
    </row>
    <row r="437" spans="1:12" ht="15">
      <c r="A437" s="92" t="s">
        <v>1556</v>
      </c>
      <c r="B437" s="92" t="s">
        <v>1557</v>
      </c>
      <c r="C437" s="92">
        <v>2</v>
      </c>
      <c r="D437" s="133">
        <v>0.004381404904374541</v>
      </c>
      <c r="E437" s="133">
        <v>2.428944290035574</v>
      </c>
      <c r="F437" s="92" t="s">
        <v>1060</v>
      </c>
      <c r="G437" s="92" t="b">
        <v>0</v>
      </c>
      <c r="H437" s="92" t="b">
        <v>0</v>
      </c>
      <c r="I437" s="92" t="b">
        <v>0</v>
      </c>
      <c r="J437" s="92" t="b">
        <v>0</v>
      </c>
      <c r="K437" s="92" t="b">
        <v>0</v>
      </c>
      <c r="L437" s="92" t="b">
        <v>0</v>
      </c>
    </row>
    <row r="438" spans="1:12" ht="15">
      <c r="A438" s="92" t="s">
        <v>1557</v>
      </c>
      <c r="B438" s="92" t="s">
        <v>1515</v>
      </c>
      <c r="C438" s="92">
        <v>2</v>
      </c>
      <c r="D438" s="133">
        <v>0.004381404904374541</v>
      </c>
      <c r="E438" s="133">
        <v>2.2528530309798933</v>
      </c>
      <c r="F438" s="92" t="s">
        <v>1060</v>
      </c>
      <c r="G438" s="92" t="b">
        <v>0</v>
      </c>
      <c r="H438" s="92" t="b">
        <v>0</v>
      </c>
      <c r="I438" s="92" t="b">
        <v>0</v>
      </c>
      <c r="J438" s="92" t="b">
        <v>0</v>
      </c>
      <c r="K438" s="92" t="b">
        <v>0</v>
      </c>
      <c r="L438" s="92" t="b">
        <v>0</v>
      </c>
    </row>
    <row r="439" spans="1:12" ht="15">
      <c r="A439" s="92" t="s">
        <v>1515</v>
      </c>
      <c r="B439" s="92" t="s">
        <v>1492</v>
      </c>
      <c r="C439" s="92">
        <v>2</v>
      </c>
      <c r="D439" s="133">
        <v>0.004381404904374541</v>
      </c>
      <c r="E439" s="133">
        <v>1.8549130223078556</v>
      </c>
      <c r="F439" s="92" t="s">
        <v>1060</v>
      </c>
      <c r="G439" s="92" t="b">
        <v>0</v>
      </c>
      <c r="H439" s="92" t="b">
        <v>0</v>
      </c>
      <c r="I439" s="92" t="b">
        <v>0</v>
      </c>
      <c r="J439" s="92" t="b">
        <v>0</v>
      </c>
      <c r="K439" s="92" t="b">
        <v>0</v>
      </c>
      <c r="L439" s="92" t="b">
        <v>0</v>
      </c>
    </row>
    <row r="440" spans="1:12" ht="15">
      <c r="A440" s="92" t="s">
        <v>1517</v>
      </c>
      <c r="B440" s="92" t="s">
        <v>1516</v>
      </c>
      <c r="C440" s="92">
        <v>2</v>
      </c>
      <c r="D440" s="133">
        <v>0.005432120421526308</v>
      </c>
      <c r="E440" s="133">
        <v>2.076761771924212</v>
      </c>
      <c r="F440" s="92" t="s">
        <v>1060</v>
      </c>
      <c r="G440" s="92" t="b">
        <v>0</v>
      </c>
      <c r="H440" s="92" t="b">
        <v>0</v>
      </c>
      <c r="I440" s="92" t="b">
        <v>0</v>
      </c>
      <c r="J440" s="92" t="b">
        <v>0</v>
      </c>
      <c r="K440" s="92" t="b">
        <v>0</v>
      </c>
      <c r="L440" s="92" t="b">
        <v>0</v>
      </c>
    </row>
    <row r="441" spans="1:12" ht="15">
      <c r="A441" s="92" t="s">
        <v>1192</v>
      </c>
      <c r="B441" s="92" t="s">
        <v>1193</v>
      </c>
      <c r="C441" s="92">
        <v>5</v>
      </c>
      <c r="D441" s="133">
        <v>0</v>
      </c>
      <c r="E441" s="133">
        <v>1.1335389083702174</v>
      </c>
      <c r="F441" s="92" t="s">
        <v>1061</v>
      </c>
      <c r="G441" s="92" t="b">
        <v>0</v>
      </c>
      <c r="H441" s="92" t="b">
        <v>0</v>
      </c>
      <c r="I441" s="92" t="b">
        <v>0</v>
      </c>
      <c r="J441" s="92" t="b">
        <v>0</v>
      </c>
      <c r="K441" s="92" t="b">
        <v>0</v>
      </c>
      <c r="L441" s="92" t="b">
        <v>0</v>
      </c>
    </row>
    <row r="442" spans="1:12" ht="15">
      <c r="A442" s="92" t="s">
        <v>1193</v>
      </c>
      <c r="B442" s="92" t="s">
        <v>1191</v>
      </c>
      <c r="C442" s="92">
        <v>5</v>
      </c>
      <c r="D442" s="133">
        <v>0</v>
      </c>
      <c r="E442" s="133">
        <v>1.0543576623225925</v>
      </c>
      <c r="F442" s="92" t="s">
        <v>1061</v>
      </c>
      <c r="G442" s="92" t="b">
        <v>0</v>
      </c>
      <c r="H442" s="92" t="b">
        <v>0</v>
      </c>
      <c r="I442" s="92" t="b">
        <v>0</v>
      </c>
      <c r="J442" s="92" t="b">
        <v>0</v>
      </c>
      <c r="K442" s="92" t="b">
        <v>0</v>
      </c>
      <c r="L442" s="92" t="b">
        <v>0</v>
      </c>
    </row>
    <row r="443" spans="1:12" ht="15">
      <c r="A443" s="92" t="s">
        <v>1191</v>
      </c>
      <c r="B443" s="92" t="s">
        <v>1194</v>
      </c>
      <c r="C443" s="92">
        <v>5</v>
      </c>
      <c r="D443" s="133">
        <v>0</v>
      </c>
      <c r="E443" s="133">
        <v>1.0543576623225925</v>
      </c>
      <c r="F443" s="92" t="s">
        <v>1061</v>
      </c>
      <c r="G443" s="92" t="b">
        <v>0</v>
      </c>
      <c r="H443" s="92" t="b">
        <v>0</v>
      </c>
      <c r="I443" s="92" t="b">
        <v>0</v>
      </c>
      <c r="J443" s="92" t="b">
        <v>0</v>
      </c>
      <c r="K443" s="92" t="b">
        <v>0</v>
      </c>
      <c r="L443" s="92" t="b">
        <v>0</v>
      </c>
    </row>
    <row r="444" spans="1:12" ht="15">
      <c r="A444" s="92" t="s">
        <v>1194</v>
      </c>
      <c r="B444" s="92" t="s">
        <v>1195</v>
      </c>
      <c r="C444" s="92">
        <v>5</v>
      </c>
      <c r="D444" s="133">
        <v>0</v>
      </c>
      <c r="E444" s="133">
        <v>1.1335389083702174</v>
      </c>
      <c r="F444" s="92" t="s">
        <v>1061</v>
      </c>
      <c r="G444" s="92" t="b">
        <v>0</v>
      </c>
      <c r="H444" s="92" t="b">
        <v>0</v>
      </c>
      <c r="I444" s="92" t="b">
        <v>0</v>
      </c>
      <c r="J444" s="92" t="b">
        <v>0</v>
      </c>
      <c r="K444" s="92" t="b">
        <v>0</v>
      </c>
      <c r="L444" s="92" t="b">
        <v>0</v>
      </c>
    </row>
    <row r="445" spans="1:12" ht="15">
      <c r="A445" s="92" t="s">
        <v>1195</v>
      </c>
      <c r="B445" s="92" t="s">
        <v>1196</v>
      </c>
      <c r="C445" s="92">
        <v>5</v>
      </c>
      <c r="D445" s="133">
        <v>0</v>
      </c>
      <c r="E445" s="133">
        <v>1.1335389083702174</v>
      </c>
      <c r="F445" s="92" t="s">
        <v>1061</v>
      </c>
      <c r="G445" s="92" t="b">
        <v>0</v>
      </c>
      <c r="H445" s="92" t="b">
        <v>0</v>
      </c>
      <c r="I445" s="92" t="b">
        <v>0</v>
      </c>
      <c r="J445" s="92" t="b">
        <v>0</v>
      </c>
      <c r="K445" s="92" t="b">
        <v>0</v>
      </c>
      <c r="L445" s="92" t="b">
        <v>0</v>
      </c>
    </row>
    <row r="446" spans="1:12" ht="15">
      <c r="A446" s="92" t="s">
        <v>1196</v>
      </c>
      <c r="B446" s="92" t="s">
        <v>1197</v>
      </c>
      <c r="C446" s="92">
        <v>5</v>
      </c>
      <c r="D446" s="133">
        <v>0</v>
      </c>
      <c r="E446" s="133">
        <v>1.1335389083702174</v>
      </c>
      <c r="F446" s="92" t="s">
        <v>1061</v>
      </c>
      <c r="G446" s="92" t="b">
        <v>0</v>
      </c>
      <c r="H446" s="92" t="b">
        <v>0</v>
      </c>
      <c r="I446" s="92" t="b">
        <v>0</v>
      </c>
      <c r="J446" s="92" t="b">
        <v>0</v>
      </c>
      <c r="K446" s="92" t="b">
        <v>0</v>
      </c>
      <c r="L446" s="92" t="b">
        <v>0</v>
      </c>
    </row>
    <row r="447" spans="1:12" ht="15">
      <c r="A447" s="92" t="s">
        <v>1197</v>
      </c>
      <c r="B447" s="92" t="s">
        <v>1198</v>
      </c>
      <c r="C447" s="92">
        <v>5</v>
      </c>
      <c r="D447" s="133">
        <v>0</v>
      </c>
      <c r="E447" s="133">
        <v>1.1335389083702174</v>
      </c>
      <c r="F447" s="92" t="s">
        <v>1061</v>
      </c>
      <c r="G447" s="92" t="b">
        <v>0</v>
      </c>
      <c r="H447" s="92" t="b">
        <v>0</v>
      </c>
      <c r="I447" s="92" t="b">
        <v>0</v>
      </c>
      <c r="J447" s="92" t="b">
        <v>0</v>
      </c>
      <c r="K447" s="92" t="b">
        <v>0</v>
      </c>
      <c r="L447" s="92" t="b">
        <v>0</v>
      </c>
    </row>
    <row r="448" spans="1:12" ht="15">
      <c r="A448" s="92" t="s">
        <v>1198</v>
      </c>
      <c r="B448" s="92" t="s">
        <v>262</v>
      </c>
      <c r="C448" s="92">
        <v>5</v>
      </c>
      <c r="D448" s="133">
        <v>0</v>
      </c>
      <c r="E448" s="133">
        <v>1.1335389083702174</v>
      </c>
      <c r="F448" s="92" t="s">
        <v>1061</v>
      </c>
      <c r="G448" s="92" t="b">
        <v>0</v>
      </c>
      <c r="H448" s="92" t="b">
        <v>0</v>
      </c>
      <c r="I448" s="92" t="b">
        <v>0</v>
      </c>
      <c r="J448" s="92" t="b">
        <v>0</v>
      </c>
      <c r="K448" s="92" t="b">
        <v>0</v>
      </c>
      <c r="L448" s="92" t="b">
        <v>0</v>
      </c>
    </row>
    <row r="449" spans="1:12" ht="15">
      <c r="A449" s="92" t="s">
        <v>262</v>
      </c>
      <c r="B449" s="92" t="s">
        <v>261</v>
      </c>
      <c r="C449" s="92">
        <v>5</v>
      </c>
      <c r="D449" s="133">
        <v>0</v>
      </c>
      <c r="E449" s="133">
        <v>1.1335389083702174</v>
      </c>
      <c r="F449" s="92" t="s">
        <v>1061</v>
      </c>
      <c r="G449" s="92" t="b">
        <v>0</v>
      </c>
      <c r="H449" s="92" t="b">
        <v>0</v>
      </c>
      <c r="I449" s="92" t="b">
        <v>0</v>
      </c>
      <c r="J449" s="92" t="b">
        <v>0</v>
      </c>
      <c r="K449" s="92" t="b">
        <v>0</v>
      </c>
      <c r="L449" s="92" t="b">
        <v>0</v>
      </c>
    </row>
    <row r="450" spans="1:12" ht="15">
      <c r="A450" s="92" t="s">
        <v>261</v>
      </c>
      <c r="B450" s="92" t="s">
        <v>1180</v>
      </c>
      <c r="C450" s="92">
        <v>5</v>
      </c>
      <c r="D450" s="133">
        <v>0</v>
      </c>
      <c r="E450" s="133">
        <v>1.1335389083702174</v>
      </c>
      <c r="F450" s="92" t="s">
        <v>1061</v>
      </c>
      <c r="G450" s="92" t="b">
        <v>0</v>
      </c>
      <c r="H450" s="92" t="b">
        <v>0</v>
      </c>
      <c r="I450" s="92" t="b">
        <v>0</v>
      </c>
      <c r="J450" s="92" t="b">
        <v>0</v>
      </c>
      <c r="K450" s="92" t="b">
        <v>0</v>
      </c>
      <c r="L450" s="92" t="b">
        <v>0</v>
      </c>
    </row>
    <row r="451" spans="1:12" ht="15">
      <c r="A451" s="92" t="s">
        <v>231</v>
      </c>
      <c r="B451" s="92" t="s">
        <v>1192</v>
      </c>
      <c r="C451" s="92">
        <v>4</v>
      </c>
      <c r="D451" s="133">
        <v>0.005310137699071584</v>
      </c>
      <c r="E451" s="133">
        <v>1.2304489213782739</v>
      </c>
      <c r="F451" s="92" t="s">
        <v>1061</v>
      </c>
      <c r="G451" s="92" t="b">
        <v>0</v>
      </c>
      <c r="H451" s="92" t="b">
        <v>0</v>
      </c>
      <c r="I451" s="92" t="b">
        <v>0</v>
      </c>
      <c r="J451" s="92" t="b">
        <v>0</v>
      </c>
      <c r="K451" s="92" t="b">
        <v>0</v>
      </c>
      <c r="L451" s="92" t="b">
        <v>0</v>
      </c>
    </row>
    <row r="452" spans="1:12" ht="15">
      <c r="A452" s="92" t="s">
        <v>1180</v>
      </c>
      <c r="B452" s="92" t="s">
        <v>1181</v>
      </c>
      <c r="C452" s="92">
        <v>2</v>
      </c>
      <c r="D452" s="133">
        <v>0</v>
      </c>
      <c r="E452" s="133">
        <v>1.161368002234975</v>
      </c>
      <c r="F452" s="92" t="s">
        <v>1063</v>
      </c>
      <c r="G452" s="92" t="b">
        <v>0</v>
      </c>
      <c r="H452" s="92" t="b">
        <v>0</v>
      </c>
      <c r="I452" s="92" t="b">
        <v>0</v>
      </c>
      <c r="J452" s="92" t="b">
        <v>0</v>
      </c>
      <c r="K452" s="92" t="b">
        <v>0</v>
      </c>
      <c r="L452" s="92" t="b">
        <v>0</v>
      </c>
    </row>
    <row r="453" spans="1:12" ht="15">
      <c r="A453" s="92" t="s">
        <v>1181</v>
      </c>
      <c r="B453" s="92" t="s">
        <v>1182</v>
      </c>
      <c r="C453" s="92">
        <v>2</v>
      </c>
      <c r="D453" s="133">
        <v>0</v>
      </c>
      <c r="E453" s="133">
        <v>1.161368002234975</v>
      </c>
      <c r="F453" s="92" t="s">
        <v>1063</v>
      </c>
      <c r="G453" s="92" t="b">
        <v>0</v>
      </c>
      <c r="H453" s="92" t="b">
        <v>0</v>
      </c>
      <c r="I453" s="92" t="b">
        <v>0</v>
      </c>
      <c r="J453" s="92" t="b">
        <v>0</v>
      </c>
      <c r="K453" s="92" t="b">
        <v>0</v>
      </c>
      <c r="L453" s="92" t="b">
        <v>0</v>
      </c>
    </row>
    <row r="454" spans="1:12" ht="15">
      <c r="A454" s="92" t="s">
        <v>1182</v>
      </c>
      <c r="B454" s="92" t="s">
        <v>1183</v>
      </c>
      <c r="C454" s="92">
        <v>2</v>
      </c>
      <c r="D454" s="133">
        <v>0</v>
      </c>
      <c r="E454" s="133">
        <v>1.161368002234975</v>
      </c>
      <c r="F454" s="92" t="s">
        <v>1063</v>
      </c>
      <c r="G454" s="92" t="b">
        <v>0</v>
      </c>
      <c r="H454" s="92" t="b">
        <v>0</v>
      </c>
      <c r="I454" s="92" t="b">
        <v>0</v>
      </c>
      <c r="J454" s="92" t="b">
        <v>0</v>
      </c>
      <c r="K454" s="92" t="b">
        <v>0</v>
      </c>
      <c r="L454" s="92" t="b">
        <v>0</v>
      </c>
    </row>
    <row r="455" spans="1:12" ht="15">
      <c r="A455" s="92" t="s">
        <v>1202</v>
      </c>
      <c r="B455" s="92" t="s">
        <v>1203</v>
      </c>
      <c r="C455" s="92">
        <v>3</v>
      </c>
      <c r="D455" s="133">
        <v>0</v>
      </c>
      <c r="E455" s="133">
        <v>1.1856365769619117</v>
      </c>
      <c r="F455" s="92" t="s">
        <v>1064</v>
      </c>
      <c r="G455" s="92" t="b">
        <v>0</v>
      </c>
      <c r="H455" s="92" t="b">
        <v>0</v>
      </c>
      <c r="I455" s="92" t="b">
        <v>0</v>
      </c>
      <c r="J455" s="92" t="b">
        <v>0</v>
      </c>
      <c r="K455" s="92" t="b">
        <v>0</v>
      </c>
      <c r="L455" s="92" t="b">
        <v>0</v>
      </c>
    </row>
    <row r="456" spans="1:12" ht="15">
      <c r="A456" s="92" t="s">
        <v>1203</v>
      </c>
      <c r="B456" s="92" t="s">
        <v>223</v>
      </c>
      <c r="C456" s="92">
        <v>3</v>
      </c>
      <c r="D456" s="133">
        <v>0</v>
      </c>
      <c r="E456" s="133">
        <v>1.1856365769619117</v>
      </c>
      <c r="F456" s="92" t="s">
        <v>1064</v>
      </c>
      <c r="G456" s="92" t="b">
        <v>0</v>
      </c>
      <c r="H456" s="92" t="b">
        <v>0</v>
      </c>
      <c r="I456" s="92" t="b">
        <v>0</v>
      </c>
      <c r="J456" s="92" t="b">
        <v>0</v>
      </c>
      <c r="K456" s="92" t="b">
        <v>0</v>
      </c>
      <c r="L456" s="92" t="b">
        <v>0</v>
      </c>
    </row>
    <row r="457" spans="1:12" ht="15">
      <c r="A457" s="92" t="s">
        <v>223</v>
      </c>
      <c r="B457" s="92" t="s">
        <v>1204</v>
      </c>
      <c r="C457" s="92">
        <v>3</v>
      </c>
      <c r="D457" s="133">
        <v>0</v>
      </c>
      <c r="E457" s="133">
        <v>0.9637878273455552</v>
      </c>
      <c r="F457" s="92" t="s">
        <v>1064</v>
      </c>
      <c r="G457" s="92" t="b">
        <v>0</v>
      </c>
      <c r="H457" s="92" t="b">
        <v>0</v>
      </c>
      <c r="I457" s="92" t="b">
        <v>0</v>
      </c>
      <c r="J457" s="92" t="b">
        <v>0</v>
      </c>
      <c r="K457" s="92" t="b">
        <v>0</v>
      </c>
      <c r="L457" s="92" t="b">
        <v>0</v>
      </c>
    </row>
    <row r="458" spans="1:12" ht="15">
      <c r="A458" s="92" t="s">
        <v>1204</v>
      </c>
      <c r="B458" s="92" t="s">
        <v>1205</v>
      </c>
      <c r="C458" s="92">
        <v>3</v>
      </c>
      <c r="D458" s="133">
        <v>0</v>
      </c>
      <c r="E458" s="133">
        <v>1.1856365769619117</v>
      </c>
      <c r="F458" s="92" t="s">
        <v>1064</v>
      </c>
      <c r="G458" s="92" t="b">
        <v>0</v>
      </c>
      <c r="H458" s="92" t="b">
        <v>0</v>
      </c>
      <c r="I458" s="92" t="b">
        <v>0</v>
      </c>
      <c r="J458" s="92" t="b">
        <v>0</v>
      </c>
      <c r="K458" s="92" t="b">
        <v>0</v>
      </c>
      <c r="L458" s="92" t="b">
        <v>0</v>
      </c>
    </row>
    <row r="459" spans="1:12" ht="15">
      <c r="A459" s="92" t="s">
        <v>1205</v>
      </c>
      <c r="B459" s="92" t="s">
        <v>1206</v>
      </c>
      <c r="C459" s="92">
        <v>3</v>
      </c>
      <c r="D459" s="133">
        <v>0</v>
      </c>
      <c r="E459" s="133">
        <v>1.1856365769619117</v>
      </c>
      <c r="F459" s="92" t="s">
        <v>1064</v>
      </c>
      <c r="G459" s="92" t="b">
        <v>0</v>
      </c>
      <c r="H459" s="92" t="b">
        <v>0</v>
      </c>
      <c r="I459" s="92" t="b">
        <v>0</v>
      </c>
      <c r="J459" s="92" t="b">
        <v>0</v>
      </c>
      <c r="K459" s="92" t="b">
        <v>0</v>
      </c>
      <c r="L459" s="92" t="b">
        <v>0</v>
      </c>
    </row>
    <row r="460" spans="1:12" ht="15">
      <c r="A460" s="92" t="s">
        <v>1206</v>
      </c>
      <c r="B460" s="92" t="s">
        <v>1207</v>
      </c>
      <c r="C460" s="92">
        <v>3</v>
      </c>
      <c r="D460" s="133">
        <v>0</v>
      </c>
      <c r="E460" s="133">
        <v>1.1856365769619117</v>
      </c>
      <c r="F460" s="92" t="s">
        <v>1064</v>
      </c>
      <c r="G460" s="92" t="b">
        <v>0</v>
      </c>
      <c r="H460" s="92" t="b">
        <v>0</v>
      </c>
      <c r="I460" s="92" t="b">
        <v>0</v>
      </c>
      <c r="J460" s="92" t="b">
        <v>0</v>
      </c>
      <c r="K460" s="92" t="b">
        <v>0</v>
      </c>
      <c r="L460" s="92" t="b">
        <v>0</v>
      </c>
    </row>
    <row r="461" spans="1:12" ht="15">
      <c r="A461" s="92" t="s">
        <v>1207</v>
      </c>
      <c r="B461" s="92" t="s">
        <v>1208</v>
      </c>
      <c r="C461" s="92">
        <v>3</v>
      </c>
      <c r="D461" s="133">
        <v>0</v>
      </c>
      <c r="E461" s="133">
        <v>1.1856365769619117</v>
      </c>
      <c r="F461" s="92" t="s">
        <v>1064</v>
      </c>
      <c r="G461" s="92" t="b">
        <v>0</v>
      </c>
      <c r="H461" s="92" t="b">
        <v>0</v>
      </c>
      <c r="I461" s="92" t="b">
        <v>0</v>
      </c>
      <c r="J461" s="92" t="b">
        <v>0</v>
      </c>
      <c r="K461" s="92" t="b">
        <v>0</v>
      </c>
      <c r="L461" s="92" t="b">
        <v>0</v>
      </c>
    </row>
    <row r="462" spans="1:12" ht="15">
      <c r="A462" s="92" t="s">
        <v>1208</v>
      </c>
      <c r="B462" s="92" t="s">
        <v>259</v>
      </c>
      <c r="C462" s="92">
        <v>3</v>
      </c>
      <c r="D462" s="133">
        <v>0</v>
      </c>
      <c r="E462" s="133">
        <v>1.1856365769619117</v>
      </c>
      <c r="F462" s="92" t="s">
        <v>1064</v>
      </c>
      <c r="G462" s="92" t="b">
        <v>0</v>
      </c>
      <c r="H462" s="92" t="b">
        <v>0</v>
      </c>
      <c r="I462" s="92" t="b">
        <v>0</v>
      </c>
      <c r="J462" s="92" t="b">
        <v>0</v>
      </c>
      <c r="K462" s="92" t="b">
        <v>0</v>
      </c>
      <c r="L462" s="92" t="b">
        <v>0</v>
      </c>
    </row>
    <row r="463" spans="1:12" ht="15">
      <c r="A463" s="92" t="s">
        <v>259</v>
      </c>
      <c r="B463" s="92" t="s">
        <v>1180</v>
      </c>
      <c r="C463" s="92">
        <v>3</v>
      </c>
      <c r="D463" s="133">
        <v>0</v>
      </c>
      <c r="E463" s="133">
        <v>1.1856365769619117</v>
      </c>
      <c r="F463" s="92" t="s">
        <v>1064</v>
      </c>
      <c r="G463" s="92" t="b">
        <v>0</v>
      </c>
      <c r="H463" s="92" t="b">
        <v>0</v>
      </c>
      <c r="I463" s="92" t="b">
        <v>0</v>
      </c>
      <c r="J463" s="92" t="b">
        <v>0</v>
      </c>
      <c r="K463" s="92" t="b">
        <v>0</v>
      </c>
      <c r="L463" s="92" t="b">
        <v>0</v>
      </c>
    </row>
    <row r="464" spans="1:12" ht="15">
      <c r="A464" s="92" t="s">
        <v>1180</v>
      </c>
      <c r="B464" s="92" t="s">
        <v>1181</v>
      </c>
      <c r="C464" s="92">
        <v>3</v>
      </c>
      <c r="D464" s="133">
        <v>0</v>
      </c>
      <c r="E464" s="133">
        <v>1.1856365769619117</v>
      </c>
      <c r="F464" s="92" t="s">
        <v>1064</v>
      </c>
      <c r="G464" s="92" t="b">
        <v>0</v>
      </c>
      <c r="H464" s="92" t="b">
        <v>0</v>
      </c>
      <c r="I464" s="92" t="b">
        <v>0</v>
      </c>
      <c r="J464" s="92" t="b">
        <v>0</v>
      </c>
      <c r="K464" s="92" t="b">
        <v>0</v>
      </c>
      <c r="L464" s="92" t="b">
        <v>0</v>
      </c>
    </row>
    <row r="465" spans="1:12" ht="15">
      <c r="A465" s="92" t="s">
        <v>223</v>
      </c>
      <c r="B465" s="92" t="s">
        <v>1202</v>
      </c>
      <c r="C465" s="92">
        <v>2</v>
      </c>
      <c r="D465" s="133">
        <v>0.0071873983288033155</v>
      </c>
      <c r="E465" s="133">
        <v>0.9637878273455552</v>
      </c>
      <c r="F465" s="92" t="s">
        <v>1064</v>
      </c>
      <c r="G465" s="92" t="b">
        <v>0</v>
      </c>
      <c r="H465" s="92" t="b">
        <v>0</v>
      </c>
      <c r="I465" s="92" t="b">
        <v>0</v>
      </c>
      <c r="J465" s="92" t="b">
        <v>0</v>
      </c>
      <c r="K465" s="92" t="b">
        <v>0</v>
      </c>
      <c r="L465" s="92" t="b">
        <v>0</v>
      </c>
    </row>
    <row r="466" spans="1:12" ht="15">
      <c r="A466" s="92" t="s">
        <v>1181</v>
      </c>
      <c r="B466" s="92" t="s">
        <v>1651</v>
      </c>
      <c r="C466" s="92">
        <v>2</v>
      </c>
      <c r="D466" s="133">
        <v>0.0071873983288033155</v>
      </c>
      <c r="E466" s="133">
        <v>1.1856365769619117</v>
      </c>
      <c r="F466" s="92" t="s">
        <v>1064</v>
      </c>
      <c r="G466" s="92" t="b">
        <v>0</v>
      </c>
      <c r="H466" s="92" t="b">
        <v>0</v>
      </c>
      <c r="I466" s="92" t="b">
        <v>0</v>
      </c>
      <c r="J466" s="92" t="b">
        <v>0</v>
      </c>
      <c r="K466" s="92" t="b">
        <v>0</v>
      </c>
      <c r="L466" s="92" t="b">
        <v>0</v>
      </c>
    </row>
    <row r="467" spans="1:12" ht="15">
      <c r="A467" s="92" t="s">
        <v>1211</v>
      </c>
      <c r="B467" s="92" t="s">
        <v>1180</v>
      </c>
      <c r="C467" s="92">
        <v>3</v>
      </c>
      <c r="D467" s="133">
        <v>0</v>
      </c>
      <c r="E467" s="133">
        <v>1.0543576623225925</v>
      </c>
      <c r="F467" s="92" t="s">
        <v>1066</v>
      </c>
      <c r="G467" s="92" t="b">
        <v>0</v>
      </c>
      <c r="H467" s="92" t="b">
        <v>0</v>
      </c>
      <c r="I467" s="92" t="b">
        <v>0</v>
      </c>
      <c r="J467" s="92" t="b">
        <v>0</v>
      </c>
      <c r="K467" s="92" t="b">
        <v>0</v>
      </c>
      <c r="L467" s="92" t="b">
        <v>0</v>
      </c>
    </row>
    <row r="468" spans="1:12" ht="15">
      <c r="A468" s="92" t="s">
        <v>1180</v>
      </c>
      <c r="B468" s="92" t="s">
        <v>1181</v>
      </c>
      <c r="C468" s="92">
        <v>3</v>
      </c>
      <c r="D468" s="133">
        <v>0</v>
      </c>
      <c r="E468" s="133">
        <v>1.0543576623225925</v>
      </c>
      <c r="F468" s="92" t="s">
        <v>1066</v>
      </c>
      <c r="G468" s="92" t="b">
        <v>0</v>
      </c>
      <c r="H468" s="92" t="b">
        <v>0</v>
      </c>
      <c r="I468" s="92" t="b">
        <v>0</v>
      </c>
      <c r="J468" s="92" t="b">
        <v>0</v>
      </c>
      <c r="K468" s="92" t="b">
        <v>0</v>
      </c>
      <c r="L468" s="92" t="b">
        <v>0</v>
      </c>
    </row>
    <row r="469" spans="1:12" ht="15">
      <c r="A469" s="92" t="s">
        <v>1181</v>
      </c>
      <c r="B469" s="92" t="s">
        <v>1182</v>
      </c>
      <c r="C469" s="92">
        <v>3</v>
      </c>
      <c r="D469" s="133">
        <v>0</v>
      </c>
      <c r="E469" s="133">
        <v>1.0543576623225925</v>
      </c>
      <c r="F469" s="92" t="s">
        <v>1066</v>
      </c>
      <c r="G469" s="92" t="b">
        <v>0</v>
      </c>
      <c r="H469" s="92" t="b">
        <v>0</v>
      </c>
      <c r="I469" s="92" t="b">
        <v>0</v>
      </c>
      <c r="J469" s="92" t="b">
        <v>0</v>
      </c>
      <c r="K469" s="92" t="b">
        <v>0</v>
      </c>
      <c r="L469" s="92" t="b">
        <v>0</v>
      </c>
    </row>
    <row r="470" spans="1:12" ht="15">
      <c r="A470" s="92" t="s">
        <v>1182</v>
      </c>
      <c r="B470" s="92" t="s">
        <v>1212</v>
      </c>
      <c r="C470" s="92">
        <v>3</v>
      </c>
      <c r="D470" s="133">
        <v>0</v>
      </c>
      <c r="E470" s="133">
        <v>1.0543576623225925</v>
      </c>
      <c r="F470" s="92" t="s">
        <v>1066</v>
      </c>
      <c r="G470" s="92" t="b">
        <v>0</v>
      </c>
      <c r="H470" s="92" t="b">
        <v>0</v>
      </c>
      <c r="I470" s="92" t="b">
        <v>0</v>
      </c>
      <c r="J470" s="92" t="b">
        <v>0</v>
      </c>
      <c r="K470" s="92" t="b">
        <v>0</v>
      </c>
      <c r="L470" s="92" t="b">
        <v>0</v>
      </c>
    </row>
    <row r="471" spans="1:12" ht="15">
      <c r="A471" s="92" t="s">
        <v>1212</v>
      </c>
      <c r="B471" s="92" t="s">
        <v>1213</v>
      </c>
      <c r="C471" s="92">
        <v>3</v>
      </c>
      <c r="D471" s="133">
        <v>0</v>
      </c>
      <c r="E471" s="133">
        <v>1.0543576623225925</v>
      </c>
      <c r="F471" s="92" t="s">
        <v>1066</v>
      </c>
      <c r="G471" s="92" t="b">
        <v>0</v>
      </c>
      <c r="H471" s="92" t="b">
        <v>0</v>
      </c>
      <c r="I471" s="92" t="b">
        <v>0</v>
      </c>
      <c r="J471" s="92" t="b">
        <v>1</v>
      </c>
      <c r="K471" s="92" t="b">
        <v>0</v>
      </c>
      <c r="L471" s="92" t="b">
        <v>0</v>
      </c>
    </row>
    <row r="472" spans="1:12" ht="15">
      <c r="A472" s="92" t="s">
        <v>1213</v>
      </c>
      <c r="B472" s="92" t="s">
        <v>1214</v>
      </c>
      <c r="C472" s="92">
        <v>3</v>
      </c>
      <c r="D472" s="133">
        <v>0</v>
      </c>
      <c r="E472" s="133">
        <v>1.0543576623225925</v>
      </c>
      <c r="F472" s="92" t="s">
        <v>1066</v>
      </c>
      <c r="G472" s="92" t="b">
        <v>1</v>
      </c>
      <c r="H472" s="92" t="b">
        <v>0</v>
      </c>
      <c r="I472" s="92" t="b">
        <v>0</v>
      </c>
      <c r="J472" s="92" t="b">
        <v>0</v>
      </c>
      <c r="K472" s="92" t="b">
        <v>0</v>
      </c>
      <c r="L472" s="92" t="b">
        <v>0</v>
      </c>
    </row>
    <row r="473" spans="1:12" ht="15">
      <c r="A473" s="92" t="s">
        <v>1214</v>
      </c>
      <c r="B473" s="92" t="s">
        <v>1215</v>
      </c>
      <c r="C473" s="92">
        <v>3</v>
      </c>
      <c r="D473" s="133">
        <v>0</v>
      </c>
      <c r="E473" s="133">
        <v>1.0543576623225925</v>
      </c>
      <c r="F473" s="92" t="s">
        <v>1066</v>
      </c>
      <c r="G473" s="92" t="b">
        <v>0</v>
      </c>
      <c r="H473" s="92" t="b">
        <v>0</v>
      </c>
      <c r="I473" s="92" t="b">
        <v>0</v>
      </c>
      <c r="J473" s="92" t="b">
        <v>0</v>
      </c>
      <c r="K473" s="92" t="b">
        <v>0</v>
      </c>
      <c r="L473" s="92" t="b">
        <v>0</v>
      </c>
    </row>
    <row r="474" spans="1:12" ht="15">
      <c r="A474" s="92" t="s">
        <v>1215</v>
      </c>
      <c r="B474" s="92" t="s">
        <v>1216</v>
      </c>
      <c r="C474" s="92">
        <v>3</v>
      </c>
      <c r="D474" s="133">
        <v>0</v>
      </c>
      <c r="E474" s="133">
        <v>1.0543576623225925</v>
      </c>
      <c r="F474" s="92" t="s">
        <v>1066</v>
      </c>
      <c r="G474" s="92" t="b">
        <v>0</v>
      </c>
      <c r="H474" s="92" t="b">
        <v>0</v>
      </c>
      <c r="I474" s="92" t="b">
        <v>0</v>
      </c>
      <c r="J474" s="92" t="b">
        <v>0</v>
      </c>
      <c r="K474" s="92" t="b">
        <v>0</v>
      </c>
      <c r="L474" s="92" t="b">
        <v>0</v>
      </c>
    </row>
    <row r="475" spans="1:12" ht="15">
      <c r="A475" s="92" t="s">
        <v>1216</v>
      </c>
      <c r="B475" s="92" t="s">
        <v>1217</v>
      </c>
      <c r="C475" s="92">
        <v>3</v>
      </c>
      <c r="D475" s="133">
        <v>0</v>
      </c>
      <c r="E475" s="133">
        <v>1.0543576623225925</v>
      </c>
      <c r="F475" s="92" t="s">
        <v>1066</v>
      </c>
      <c r="G475" s="92" t="b">
        <v>0</v>
      </c>
      <c r="H475" s="92" t="b">
        <v>0</v>
      </c>
      <c r="I475" s="92" t="b">
        <v>0</v>
      </c>
      <c r="J475" s="92" t="b">
        <v>0</v>
      </c>
      <c r="K475" s="92" t="b">
        <v>0</v>
      </c>
      <c r="L475" s="92" t="b">
        <v>0</v>
      </c>
    </row>
    <row r="476" spans="1:12" ht="15">
      <c r="A476" s="92" t="s">
        <v>1217</v>
      </c>
      <c r="B476" s="92" t="s">
        <v>1527</v>
      </c>
      <c r="C476" s="92">
        <v>3</v>
      </c>
      <c r="D476" s="133">
        <v>0</v>
      </c>
      <c r="E476" s="133">
        <v>1.0543576623225925</v>
      </c>
      <c r="F476" s="92" t="s">
        <v>1066</v>
      </c>
      <c r="G476" s="92" t="b">
        <v>0</v>
      </c>
      <c r="H476" s="92" t="b">
        <v>0</v>
      </c>
      <c r="I476" s="92" t="b">
        <v>0</v>
      </c>
      <c r="J476" s="92" t="b">
        <v>0</v>
      </c>
      <c r="K476" s="92" t="b">
        <v>0</v>
      </c>
      <c r="L476" s="92" t="b">
        <v>0</v>
      </c>
    </row>
    <row r="477" spans="1:12" ht="15">
      <c r="A477" s="92" t="s">
        <v>227</v>
      </c>
      <c r="B477" s="92" t="s">
        <v>1211</v>
      </c>
      <c r="C477" s="92">
        <v>2</v>
      </c>
      <c r="D477" s="133">
        <v>0.009518446435442229</v>
      </c>
      <c r="E477" s="133">
        <v>1.2304489213782739</v>
      </c>
      <c r="F477" s="92" t="s">
        <v>1066</v>
      </c>
      <c r="G477" s="92" t="b">
        <v>0</v>
      </c>
      <c r="H477" s="92" t="b">
        <v>0</v>
      </c>
      <c r="I477" s="92" t="b">
        <v>0</v>
      </c>
      <c r="J477" s="92" t="b">
        <v>0</v>
      </c>
      <c r="K477" s="92" t="b">
        <v>0</v>
      </c>
      <c r="L477" s="92" t="b">
        <v>0</v>
      </c>
    </row>
    <row r="478" spans="1:12" ht="15">
      <c r="A478" s="92" t="s">
        <v>1527</v>
      </c>
      <c r="B478" s="92" t="s">
        <v>1649</v>
      </c>
      <c r="C478" s="92">
        <v>2</v>
      </c>
      <c r="D478" s="133">
        <v>0.009518446435442229</v>
      </c>
      <c r="E478" s="133">
        <v>1.2304489213782739</v>
      </c>
      <c r="F478" s="92" t="s">
        <v>1066</v>
      </c>
      <c r="G478" s="92" t="b">
        <v>0</v>
      </c>
      <c r="H478" s="92" t="b">
        <v>0</v>
      </c>
      <c r="I478" s="92" t="b">
        <v>0</v>
      </c>
      <c r="J478" s="92" t="b">
        <v>0</v>
      </c>
      <c r="K478" s="92" t="b">
        <v>0</v>
      </c>
      <c r="L478" s="92" t="b">
        <v>0</v>
      </c>
    </row>
    <row r="479" spans="1:12" ht="15">
      <c r="A479" s="92" t="s">
        <v>1219</v>
      </c>
      <c r="B479" s="92" t="s">
        <v>1220</v>
      </c>
      <c r="C479" s="92">
        <v>3</v>
      </c>
      <c r="D479" s="133">
        <v>0</v>
      </c>
      <c r="E479" s="133">
        <v>1.2388820889151366</v>
      </c>
      <c r="F479" s="92" t="s">
        <v>1067</v>
      </c>
      <c r="G479" s="92" t="b">
        <v>0</v>
      </c>
      <c r="H479" s="92" t="b">
        <v>0</v>
      </c>
      <c r="I479" s="92" t="b">
        <v>0</v>
      </c>
      <c r="J479" s="92" t="b">
        <v>0</v>
      </c>
      <c r="K479" s="92" t="b">
        <v>0</v>
      </c>
      <c r="L479" s="92" t="b">
        <v>0</v>
      </c>
    </row>
    <row r="480" spans="1:12" ht="15">
      <c r="A480" s="92" t="s">
        <v>1220</v>
      </c>
      <c r="B480" s="92" t="s">
        <v>1221</v>
      </c>
      <c r="C480" s="92">
        <v>3</v>
      </c>
      <c r="D480" s="133">
        <v>0</v>
      </c>
      <c r="E480" s="133">
        <v>1.2388820889151366</v>
      </c>
      <c r="F480" s="92" t="s">
        <v>1067</v>
      </c>
      <c r="G480" s="92" t="b">
        <v>0</v>
      </c>
      <c r="H480" s="92" t="b">
        <v>0</v>
      </c>
      <c r="I480" s="92" t="b">
        <v>0</v>
      </c>
      <c r="J480" s="92" t="b">
        <v>0</v>
      </c>
      <c r="K480" s="92" t="b">
        <v>0</v>
      </c>
      <c r="L480" s="92" t="b">
        <v>0</v>
      </c>
    </row>
    <row r="481" spans="1:12" ht="15">
      <c r="A481" s="92" t="s">
        <v>1221</v>
      </c>
      <c r="B481" s="92" t="s">
        <v>1222</v>
      </c>
      <c r="C481" s="92">
        <v>3</v>
      </c>
      <c r="D481" s="133">
        <v>0</v>
      </c>
      <c r="E481" s="133">
        <v>1.2388820889151366</v>
      </c>
      <c r="F481" s="92" t="s">
        <v>1067</v>
      </c>
      <c r="G481" s="92" t="b">
        <v>0</v>
      </c>
      <c r="H481" s="92" t="b">
        <v>0</v>
      </c>
      <c r="I481" s="92" t="b">
        <v>0</v>
      </c>
      <c r="J481" s="92" t="b">
        <v>0</v>
      </c>
      <c r="K481" s="92" t="b">
        <v>0</v>
      </c>
      <c r="L481" s="92" t="b">
        <v>0</v>
      </c>
    </row>
    <row r="482" spans="1:12" ht="15">
      <c r="A482" s="92" t="s">
        <v>1222</v>
      </c>
      <c r="B482" s="92" t="s">
        <v>1223</v>
      </c>
      <c r="C482" s="92">
        <v>3</v>
      </c>
      <c r="D482" s="133">
        <v>0</v>
      </c>
      <c r="E482" s="133">
        <v>1.2388820889151366</v>
      </c>
      <c r="F482" s="92" t="s">
        <v>1067</v>
      </c>
      <c r="G482" s="92" t="b">
        <v>0</v>
      </c>
      <c r="H482" s="92" t="b">
        <v>0</v>
      </c>
      <c r="I482" s="92" t="b">
        <v>0</v>
      </c>
      <c r="J482" s="92" t="b">
        <v>0</v>
      </c>
      <c r="K482" s="92" t="b">
        <v>0</v>
      </c>
      <c r="L482" s="92" t="b">
        <v>0</v>
      </c>
    </row>
    <row r="483" spans="1:12" ht="15">
      <c r="A483" s="92" t="s">
        <v>1223</v>
      </c>
      <c r="B483" s="92" t="s">
        <v>1180</v>
      </c>
      <c r="C483" s="92">
        <v>3</v>
      </c>
      <c r="D483" s="133">
        <v>0</v>
      </c>
      <c r="E483" s="133">
        <v>1.2388820889151366</v>
      </c>
      <c r="F483" s="92" t="s">
        <v>1067</v>
      </c>
      <c r="G483" s="92" t="b">
        <v>0</v>
      </c>
      <c r="H483" s="92" t="b">
        <v>0</v>
      </c>
      <c r="I483" s="92" t="b">
        <v>0</v>
      </c>
      <c r="J483" s="92" t="b">
        <v>0</v>
      </c>
      <c r="K483" s="92" t="b">
        <v>0</v>
      </c>
      <c r="L483" s="92" t="b">
        <v>0</v>
      </c>
    </row>
    <row r="484" spans="1:12" ht="15">
      <c r="A484" s="92" t="s">
        <v>1180</v>
      </c>
      <c r="B484" s="92" t="s">
        <v>1181</v>
      </c>
      <c r="C484" s="92">
        <v>3</v>
      </c>
      <c r="D484" s="133">
        <v>0</v>
      </c>
      <c r="E484" s="133">
        <v>1.2388820889151366</v>
      </c>
      <c r="F484" s="92" t="s">
        <v>1067</v>
      </c>
      <c r="G484" s="92" t="b">
        <v>0</v>
      </c>
      <c r="H484" s="92" t="b">
        <v>0</v>
      </c>
      <c r="I484" s="92" t="b">
        <v>0</v>
      </c>
      <c r="J484" s="92" t="b">
        <v>0</v>
      </c>
      <c r="K484" s="92" t="b">
        <v>0</v>
      </c>
      <c r="L484" s="92" t="b">
        <v>0</v>
      </c>
    </row>
    <row r="485" spans="1:12" ht="15">
      <c r="A485" s="92" t="s">
        <v>1181</v>
      </c>
      <c r="B485" s="92" t="s">
        <v>1182</v>
      </c>
      <c r="C485" s="92">
        <v>3</v>
      </c>
      <c r="D485" s="133">
        <v>0</v>
      </c>
      <c r="E485" s="133">
        <v>1.2388820889151366</v>
      </c>
      <c r="F485" s="92" t="s">
        <v>1067</v>
      </c>
      <c r="G485" s="92" t="b">
        <v>0</v>
      </c>
      <c r="H485" s="92" t="b">
        <v>0</v>
      </c>
      <c r="I485" s="92" t="b">
        <v>0</v>
      </c>
      <c r="J485" s="92" t="b">
        <v>0</v>
      </c>
      <c r="K485" s="92" t="b">
        <v>0</v>
      </c>
      <c r="L485" s="92" t="b">
        <v>0</v>
      </c>
    </row>
    <row r="486" spans="1:12" ht="15">
      <c r="A486" s="92" t="s">
        <v>1182</v>
      </c>
      <c r="B486" s="92" t="s">
        <v>1224</v>
      </c>
      <c r="C486" s="92">
        <v>3</v>
      </c>
      <c r="D486" s="133">
        <v>0</v>
      </c>
      <c r="E486" s="133">
        <v>1.2388820889151366</v>
      </c>
      <c r="F486" s="92" t="s">
        <v>1067</v>
      </c>
      <c r="G486" s="92" t="b">
        <v>0</v>
      </c>
      <c r="H486" s="92" t="b">
        <v>0</v>
      </c>
      <c r="I486" s="92" t="b">
        <v>0</v>
      </c>
      <c r="J486" s="92" t="b">
        <v>0</v>
      </c>
      <c r="K486" s="92" t="b">
        <v>0</v>
      </c>
      <c r="L486" s="92" t="b">
        <v>0</v>
      </c>
    </row>
    <row r="487" spans="1:12" ht="15">
      <c r="A487" s="92" t="s">
        <v>1224</v>
      </c>
      <c r="B487" s="92" t="s">
        <v>1225</v>
      </c>
      <c r="C487" s="92">
        <v>3</v>
      </c>
      <c r="D487" s="133">
        <v>0</v>
      </c>
      <c r="E487" s="133">
        <v>1.2388820889151366</v>
      </c>
      <c r="F487" s="92" t="s">
        <v>1067</v>
      </c>
      <c r="G487" s="92" t="b">
        <v>0</v>
      </c>
      <c r="H487" s="92" t="b">
        <v>0</v>
      </c>
      <c r="I487" s="92" t="b">
        <v>0</v>
      </c>
      <c r="J487" s="92" t="b">
        <v>0</v>
      </c>
      <c r="K487" s="92" t="b">
        <v>0</v>
      </c>
      <c r="L487" s="92" t="b">
        <v>0</v>
      </c>
    </row>
    <row r="488" spans="1:12" ht="15">
      <c r="A488" s="92" t="s">
        <v>1225</v>
      </c>
      <c r="B488" s="92" t="s">
        <v>1528</v>
      </c>
      <c r="C488" s="92">
        <v>3</v>
      </c>
      <c r="D488" s="133">
        <v>0</v>
      </c>
      <c r="E488" s="133">
        <v>1.2388820889151366</v>
      </c>
      <c r="F488" s="92" t="s">
        <v>1067</v>
      </c>
      <c r="G488" s="92" t="b">
        <v>0</v>
      </c>
      <c r="H488" s="92" t="b">
        <v>0</v>
      </c>
      <c r="I488" s="92" t="b">
        <v>0</v>
      </c>
      <c r="J488" s="92" t="b">
        <v>0</v>
      </c>
      <c r="K488" s="92" t="b">
        <v>0</v>
      </c>
      <c r="L488" s="92" t="b">
        <v>0</v>
      </c>
    </row>
    <row r="489" spans="1:12" ht="15">
      <c r="A489" s="92" t="s">
        <v>1528</v>
      </c>
      <c r="B489" s="92" t="s">
        <v>1529</v>
      </c>
      <c r="C489" s="92">
        <v>3</v>
      </c>
      <c r="D489" s="133">
        <v>0</v>
      </c>
      <c r="E489" s="133">
        <v>1.2388820889151366</v>
      </c>
      <c r="F489" s="92" t="s">
        <v>1067</v>
      </c>
      <c r="G489" s="92" t="b">
        <v>0</v>
      </c>
      <c r="H489" s="92" t="b">
        <v>0</v>
      </c>
      <c r="I489" s="92" t="b">
        <v>0</v>
      </c>
      <c r="J489" s="92" t="b">
        <v>0</v>
      </c>
      <c r="K489" s="92" t="b">
        <v>0</v>
      </c>
      <c r="L489" s="92" t="b">
        <v>0</v>
      </c>
    </row>
    <row r="490" spans="1:12" ht="15">
      <c r="A490" s="92" t="s">
        <v>1529</v>
      </c>
      <c r="B490" s="92" t="s">
        <v>1530</v>
      </c>
      <c r="C490" s="92">
        <v>3</v>
      </c>
      <c r="D490" s="133">
        <v>0</v>
      </c>
      <c r="E490" s="133">
        <v>1.2388820889151366</v>
      </c>
      <c r="F490" s="92" t="s">
        <v>1067</v>
      </c>
      <c r="G490" s="92" t="b">
        <v>0</v>
      </c>
      <c r="H490" s="92" t="b">
        <v>0</v>
      </c>
      <c r="I490" s="92" t="b">
        <v>0</v>
      </c>
      <c r="J490" s="92" t="b">
        <v>0</v>
      </c>
      <c r="K490" s="92" t="b">
        <v>0</v>
      </c>
      <c r="L490" s="92" t="b">
        <v>0</v>
      </c>
    </row>
    <row r="491" spans="1:12" ht="15">
      <c r="A491" s="92" t="s">
        <v>1530</v>
      </c>
      <c r="B491" s="92" t="s">
        <v>1531</v>
      </c>
      <c r="C491" s="92">
        <v>3</v>
      </c>
      <c r="D491" s="133">
        <v>0</v>
      </c>
      <c r="E491" s="133">
        <v>1.2388820889151366</v>
      </c>
      <c r="F491" s="92" t="s">
        <v>1067</v>
      </c>
      <c r="G491" s="92" t="b">
        <v>0</v>
      </c>
      <c r="H491" s="92" t="b">
        <v>0</v>
      </c>
      <c r="I491" s="92" t="b">
        <v>0</v>
      </c>
      <c r="J491" s="92" t="b">
        <v>0</v>
      </c>
      <c r="K491" s="92" t="b">
        <v>0</v>
      </c>
      <c r="L491" s="92" t="b">
        <v>0</v>
      </c>
    </row>
    <row r="492" spans="1:12" ht="15">
      <c r="A492" s="92" t="s">
        <v>225</v>
      </c>
      <c r="B492" s="92" t="s">
        <v>1219</v>
      </c>
      <c r="C492" s="92">
        <v>2</v>
      </c>
      <c r="D492" s="133">
        <v>0.006403318511115681</v>
      </c>
      <c r="E492" s="133">
        <v>1.414973347970818</v>
      </c>
      <c r="F492" s="92" t="s">
        <v>1067</v>
      </c>
      <c r="G492" s="92" t="b">
        <v>0</v>
      </c>
      <c r="H492" s="92" t="b">
        <v>0</v>
      </c>
      <c r="I492" s="92" t="b">
        <v>0</v>
      </c>
      <c r="J492" s="92" t="b">
        <v>0</v>
      </c>
      <c r="K492" s="92" t="b">
        <v>0</v>
      </c>
      <c r="L492" s="92" t="b">
        <v>0</v>
      </c>
    </row>
    <row r="493" spans="1:12" ht="15">
      <c r="A493" s="92" t="s">
        <v>1531</v>
      </c>
      <c r="B493" s="92" t="s">
        <v>1650</v>
      </c>
      <c r="C493" s="92">
        <v>2</v>
      </c>
      <c r="D493" s="133">
        <v>0.006403318511115681</v>
      </c>
      <c r="E493" s="133">
        <v>1.2388820889151366</v>
      </c>
      <c r="F493" s="92" t="s">
        <v>1067</v>
      </c>
      <c r="G493" s="92" t="b">
        <v>0</v>
      </c>
      <c r="H493" s="92" t="b">
        <v>0</v>
      </c>
      <c r="I493" s="92" t="b">
        <v>0</v>
      </c>
      <c r="J493" s="92" t="b">
        <v>0</v>
      </c>
      <c r="K493" s="92" t="b">
        <v>0</v>
      </c>
      <c r="L493" s="92" t="b">
        <v>0</v>
      </c>
    </row>
    <row r="494" spans="1:12" ht="15">
      <c r="A494" s="92" t="s">
        <v>1227</v>
      </c>
      <c r="B494" s="92" t="s">
        <v>1228</v>
      </c>
      <c r="C494" s="92">
        <v>4</v>
      </c>
      <c r="D494" s="133">
        <v>0</v>
      </c>
      <c r="E494" s="133">
        <v>1.130333768495006</v>
      </c>
      <c r="F494" s="92" t="s">
        <v>1068</v>
      </c>
      <c r="G494" s="92" t="b">
        <v>0</v>
      </c>
      <c r="H494" s="92" t="b">
        <v>0</v>
      </c>
      <c r="I494" s="92" t="b">
        <v>0</v>
      </c>
      <c r="J494" s="92" t="b">
        <v>0</v>
      </c>
      <c r="K494" s="92" t="b">
        <v>0</v>
      </c>
      <c r="L494" s="92" t="b">
        <v>0</v>
      </c>
    </row>
    <row r="495" spans="1:12" ht="15">
      <c r="A495" s="92" t="s">
        <v>1228</v>
      </c>
      <c r="B495" s="92" t="s">
        <v>1229</v>
      </c>
      <c r="C495" s="92">
        <v>4</v>
      </c>
      <c r="D495" s="133">
        <v>0</v>
      </c>
      <c r="E495" s="133">
        <v>1.130333768495006</v>
      </c>
      <c r="F495" s="92" t="s">
        <v>1068</v>
      </c>
      <c r="G495" s="92" t="b">
        <v>0</v>
      </c>
      <c r="H495" s="92" t="b">
        <v>0</v>
      </c>
      <c r="I495" s="92" t="b">
        <v>0</v>
      </c>
      <c r="J495" s="92" t="b">
        <v>0</v>
      </c>
      <c r="K495" s="92" t="b">
        <v>0</v>
      </c>
      <c r="L495" s="92" t="b">
        <v>0</v>
      </c>
    </row>
    <row r="496" spans="1:12" ht="15">
      <c r="A496" s="92" t="s">
        <v>1229</v>
      </c>
      <c r="B496" s="92" t="s">
        <v>1230</v>
      </c>
      <c r="C496" s="92">
        <v>4</v>
      </c>
      <c r="D496" s="133">
        <v>0</v>
      </c>
      <c r="E496" s="133">
        <v>1.130333768495006</v>
      </c>
      <c r="F496" s="92" t="s">
        <v>1068</v>
      </c>
      <c r="G496" s="92" t="b">
        <v>0</v>
      </c>
      <c r="H496" s="92" t="b">
        <v>0</v>
      </c>
      <c r="I496" s="92" t="b">
        <v>0</v>
      </c>
      <c r="J496" s="92" t="b">
        <v>1</v>
      </c>
      <c r="K496" s="92" t="b">
        <v>0</v>
      </c>
      <c r="L496" s="92" t="b">
        <v>0</v>
      </c>
    </row>
    <row r="497" spans="1:12" ht="15">
      <c r="A497" s="92" t="s">
        <v>1230</v>
      </c>
      <c r="B497" s="92" t="s">
        <v>1231</v>
      </c>
      <c r="C497" s="92">
        <v>4</v>
      </c>
      <c r="D497" s="133">
        <v>0</v>
      </c>
      <c r="E497" s="133">
        <v>1.130333768495006</v>
      </c>
      <c r="F497" s="92" t="s">
        <v>1068</v>
      </c>
      <c r="G497" s="92" t="b">
        <v>1</v>
      </c>
      <c r="H497" s="92" t="b">
        <v>0</v>
      </c>
      <c r="I497" s="92" t="b">
        <v>0</v>
      </c>
      <c r="J497" s="92" t="b">
        <v>1</v>
      </c>
      <c r="K497" s="92" t="b">
        <v>0</v>
      </c>
      <c r="L497" s="92" t="b">
        <v>0</v>
      </c>
    </row>
    <row r="498" spans="1:12" ht="15">
      <c r="A498" s="92" t="s">
        <v>1231</v>
      </c>
      <c r="B498" s="92" t="s">
        <v>1232</v>
      </c>
      <c r="C498" s="92">
        <v>4</v>
      </c>
      <c r="D498" s="133">
        <v>0</v>
      </c>
      <c r="E498" s="133">
        <v>1.130333768495006</v>
      </c>
      <c r="F498" s="92" t="s">
        <v>1068</v>
      </c>
      <c r="G498" s="92" t="b">
        <v>1</v>
      </c>
      <c r="H498" s="92" t="b">
        <v>0</v>
      </c>
      <c r="I498" s="92" t="b">
        <v>0</v>
      </c>
      <c r="J498" s="92" t="b">
        <v>0</v>
      </c>
      <c r="K498" s="92" t="b">
        <v>0</v>
      </c>
      <c r="L498" s="92" t="b">
        <v>0</v>
      </c>
    </row>
    <row r="499" spans="1:12" ht="15">
      <c r="A499" s="92" t="s">
        <v>1232</v>
      </c>
      <c r="B499" s="92" t="s">
        <v>1233</v>
      </c>
      <c r="C499" s="92">
        <v>4</v>
      </c>
      <c r="D499" s="133">
        <v>0</v>
      </c>
      <c r="E499" s="133">
        <v>1.130333768495006</v>
      </c>
      <c r="F499" s="92" t="s">
        <v>1068</v>
      </c>
      <c r="G499" s="92" t="b">
        <v>0</v>
      </c>
      <c r="H499" s="92" t="b">
        <v>0</v>
      </c>
      <c r="I499" s="92" t="b">
        <v>0</v>
      </c>
      <c r="J499" s="92" t="b">
        <v>0</v>
      </c>
      <c r="K499" s="92" t="b">
        <v>0</v>
      </c>
      <c r="L499" s="92" t="b">
        <v>0</v>
      </c>
    </row>
    <row r="500" spans="1:12" ht="15">
      <c r="A500" s="92" t="s">
        <v>1233</v>
      </c>
      <c r="B500" s="92" t="s">
        <v>1234</v>
      </c>
      <c r="C500" s="92">
        <v>4</v>
      </c>
      <c r="D500" s="133">
        <v>0</v>
      </c>
      <c r="E500" s="133">
        <v>1.130333768495006</v>
      </c>
      <c r="F500" s="92" t="s">
        <v>1068</v>
      </c>
      <c r="G500" s="92" t="b">
        <v>0</v>
      </c>
      <c r="H500" s="92" t="b">
        <v>0</v>
      </c>
      <c r="I500" s="92" t="b">
        <v>0</v>
      </c>
      <c r="J500" s="92" t="b">
        <v>1</v>
      </c>
      <c r="K500" s="92" t="b">
        <v>0</v>
      </c>
      <c r="L500" s="92" t="b">
        <v>0</v>
      </c>
    </row>
    <row r="501" spans="1:12" ht="15">
      <c r="A501" s="92" t="s">
        <v>1234</v>
      </c>
      <c r="B501" s="92" t="s">
        <v>1235</v>
      </c>
      <c r="C501" s="92">
        <v>4</v>
      </c>
      <c r="D501" s="133">
        <v>0</v>
      </c>
      <c r="E501" s="133">
        <v>1.130333768495006</v>
      </c>
      <c r="F501" s="92" t="s">
        <v>1068</v>
      </c>
      <c r="G501" s="92" t="b">
        <v>1</v>
      </c>
      <c r="H501" s="92" t="b">
        <v>0</v>
      </c>
      <c r="I501" s="92" t="b">
        <v>0</v>
      </c>
      <c r="J501" s="92" t="b">
        <v>0</v>
      </c>
      <c r="K501" s="92" t="b">
        <v>0</v>
      </c>
      <c r="L501" s="92" t="b">
        <v>0</v>
      </c>
    </row>
    <row r="502" spans="1:12" ht="15">
      <c r="A502" s="92" t="s">
        <v>1235</v>
      </c>
      <c r="B502" s="92" t="s">
        <v>1236</v>
      </c>
      <c r="C502" s="92">
        <v>4</v>
      </c>
      <c r="D502" s="133">
        <v>0</v>
      </c>
      <c r="E502" s="133">
        <v>1.130333768495006</v>
      </c>
      <c r="F502" s="92" t="s">
        <v>1068</v>
      </c>
      <c r="G502" s="92" t="b">
        <v>0</v>
      </c>
      <c r="H502" s="92" t="b">
        <v>0</v>
      </c>
      <c r="I502" s="92" t="b">
        <v>0</v>
      </c>
      <c r="J502" s="92" t="b">
        <v>1</v>
      </c>
      <c r="K502" s="92" t="b">
        <v>0</v>
      </c>
      <c r="L502" s="92" t="b">
        <v>0</v>
      </c>
    </row>
    <row r="503" spans="1:12" ht="15">
      <c r="A503" s="92" t="s">
        <v>1236</v>
      </c>
      <c r="B503" s="92" t="s">
        <v>1512</v>
      </c>
      <c r="C503" s="92">
        <v>4</v>
      </c>
      <c r="D503" s="133">
        <v>0</v>
      </c>
      <c r="E503" s="133">
        <v>1.130333768495006</v>
      </c>
      <c r="F503" s="92" t="s">
        <v>1068</v>
      </c>
      <c r="G503" s="92" t="b">
        <v>1</v>
      </c>
      <c r="H503" s="92" t="b">
        <v>0</v>
      </c>
      <c r="I503" s="92" t="b">
        <v>0</v>
      </c>
      <c r="J503" s="92" t="b">
        <v>0</v>
      </c>
      <c r="K503" s="92" t="b">
        <v>0</v>
      </c>
      <c r="L503" s="92" t="b">
        <v>0</v>
      </c>
    </row>
    <row r="504" spans="1:12" ht="15">
      <c r="A504" s="92" t="s">
        <v>1512</v>
      </c>
      <c r="B504" s="92" t="s">
        <v>1513</v>
      </c>
      <c r="C504" s="92">
        <v>4</v>
      </c>
      <c r="D504" s="133">
        <v>0</v>
      </c>
      <c r="E504" s="133">
        <v>1.130333768495006</v>
      </c>
      <c r="F504" s="92" t="s">
        <v>1068</v>
      </c>
      <c r="G504" s="92" t="b">
        <v>0</v>
      </c>
      <c r="H504" s="92" t="b">
        <v>0</v>
      </c>
      <c r="I504" s="92" t="b">
        <v>0</v>
      </c>
      <c r="J504" s="92" t="b">
        <v>0</v>
      </c>
      <c r="K504" s="92" t="b">
        <v>0</v>
      </c>
      <c r="L504" s="92" t="b">
        <v>0</v>
      </c>
    </row>
    <row r="505" spans="1:12" ht="15">
      <c r="A505" s="92" t="s">
        <v>218</v>
      </c>
      <c r="B505" s="92" t="s">
        <v>1227</v>
      </c>
      <c r="C505" s="92">
        <v>3</v>
      </c>
      <c r="D505" s="133">
        <v>0.006462348445256893</v>
      </c>
      <c r="E505" s="133">
        <v>1.255272505103306</v>
      </c>
      <c r="F505" s="92" t="s">
        <v>1068</v>
      </c>
      <c r="G505" s="92" t="b">
        <v>0</v>
      </c>
      <c r="H505" s="92" t="b">
        <v>0</v>
      </c>
      <c r="I505" s="92" t="b">
        <v>0</v>
      </c>
      <c r="J505" s="92" t="b">
        <v>0</v>
      </c>
      <c r="K505" s="92" t="b">
        <v>0</v>
      </c>
      <c r="L505" s="92" t="b">
        <v>0</v>
      </c>
    </row>
    <row r="506" spans="1:12" ht="15">
      <c r="A506" s="92" t="s">
        <v>1513</v>
      </c>
      <c r="B506" s="92" t="s">
        <v>1532</v>
      </c>
      <c r="C506" s="92">
        <v>3</v>
      </c>
      <c r="D506" s="133">
        <v>0.006462348445256893</v>
      </c>
      <c r="E506" s="133">
        <v>1.130333768495006</v>
      </c>
      <c r="F506" s="92" t="s">
        <v>1068</v>
      </c>
      <c r="G506" s="92" t="b">
        <v>0</v>
      </c>
      <c r="H506" s="92" t="b">
        <v>0</v>
      </c>
      <c r="I506" s="92" t="b">
        <v>0</v>
      </c>
      <c r="J506" s="92" t="b">
        <v>0</v>
      </c>
      <c r="K506" s="92" t="b">
        <v>0</v>
      </c>
      <c r="L506" s="92" t="b">
        <v>0</v>
      </c>
    </row>
    <row r="507" spans="1:12" ht="15">
      <c r="A507" s="92" t="s">
        <v>1532</v>
      </c>
      <c r="B507" s="92" t="s">
        <v>1533</v>
      </c>
      <c r="C507" s="92">
        <v>3</v>
      </c>
      <c r="D507" s="133">
        <v>0.006462348445256893</v>
      </c>
      <c r="E507" s="133">
        <v>1.255272505103306</v>
      </c>
      <c r="F507" s="92" t="s">
        <v>1068</v>
      </c>
      <c r="G507" s="92" t="b">
        <v>0</v>
      </c>
      <c r="H507" s="92" t="b">
        <v>0</v>
      </c>
      <c r="I507" s="92" t="b">
        <v>0</v>
      </c>
      <c r="J507" s="92" t="b">
        <v>0</v>
      </c>
      <c r="K507" s="92" t="b">
        <v>0</v>
      </c>
      <c r="L507" s="92" t="b">
        <v>0</v>
      </c>
    </row>
    <row r="508" spans="1:12" ht="15">
      <c r="A508" s="92" t="s">
        <v>1180</v>
      </c>
      <c r="B508" s="92" t="s">
        <v>1181</v>
      </c>
      <c r="C508" s="92">
        <v>3</v>
      </c>
      <c r="D508" s="133">
        <v>0.007649310404589792</v>
      </c>
      <c r="E508" s="133">
        <v>1.1760912590556813</v>
      </c>
      <c r="F508" s="92" t="s">
        <v>1069</v>
      </c>
      <c r="G508" s="92" t="b">
        <v>0</v>
      </c>
      <c r="H508" s="92" t="b">
        <v>0</v>
      </c>
      <c r="I508" s="92" t="b">
        <v>0</v>
      </c>
      <c r="J508" s="92" t="b">
        <v>0</v>
      </c>
      <c r="K508" s="92" t="b">
        <v>0</v>
      </c>
      <c r="L508" s="92" t="b">
        <v>0</v>
      </c>
    </row>
    <row r="509" spans="1:12" ht="15">
      <c r="A509" s="92" t="s">
        <v>1181</v>
      </c>
      <c r="B509" s="92" t="s">
        <v>1182</v>
      </c>
      <c r="C509" s="92">
        <v>3</v>
      </c>
      <c r="D509" s="133">
        <v>0.007649310404589792</v>
      </c>
      <c r="E509" s="133">
        <v>1.1760912590556813</v>
      </c>
      <c r="F509" s="92" t="s">
        <v>1069</v>
      </c>
      <c r="G509" s="92" t="b">
        <v>0</v>
      </c>
      <c r="H509" s="92" t="b">
        <v>0</v>
      </c>
      <c r="I509" s="92" t="b">
        <v>0</v>
      </c>
      <c r="J509" s="92" t="b">
        <v>0</v>
      </c>
      <c r="K509" s="92" t="b">
        <v>0</v>
      </c>
      <c r="L509" s="92" t="b">
        <v>0</v>
      </c>
    </row>
    <row r="510" spans="1:12" ht="15">
      <c r="A510" s="92" t="s">
        <v>1182</v>
      </c>
      <c r="B510" s="92" t="s">
        <v>1183</v>
      </c>
      <c r="C510" s="92">
        <v>3</v>
      </c>
      <c r="D510" s="133">
        <v>0.007649310404589792</v>
      </c>
      <c r="E510" s="133">
        <v>1.1760912590556813</v>
      </c>
      <c r="F510" s="92" t="s">
        <v>1069</v>
      </c>
      <c r="G510" s="92" t="b">
        <v>0</v>
      </c>
      <c r="H510" s="92" t="b">
        <v>0</v>
      </c>
      <c r="I510" s="92" t="b">
        <v>0</v>
      </c>
      <c r="J510" s="92" t="b">
        <v>0</v>
      </c>
      <c r="K510" s="92" t="b">
        <v>0</v>
      </c>
      <c r="L510" s="92" t="b">
        <v>0</v>
      </c>
    </row>
    <row r="511" spans="1:12" ht="15">
      <c r="A511" s="92" t="s">
        <v>1183</v>
      </c>
      <c r="B511" s="92" t="s">
        <v>1238</v>
      </c>
      <c r="C511" s="92">
        <v>3</v>
      </c>
      <c r="D511" s="133">
        <v>0.007649310404589792</v>
      </c>
      <c r="E511" s="133">
        <v>1.1760912590556813</v>
      </c>
      <c r="F511" s="92" t="s">
        <v>1069</v>
      </c>
      <c r="G511" s="92" t="b">
        <v>0</v>
      </c>
      <c r="H511" s="92" t="b">
        <v>0</v>
      </c>
      <c r="I511" s="92" t="b">
        <v>0</v>
      </c>
      <c r="J511" s="92" t="b">
        <v>0</v>
      </c>
      <c r="K511" s="92" t="b">
        <v>0</v>
      </c>
      <c r="L511" s="92" t="b">
        <v>0</v>
      </c>
    </row>
    <row r="512" spans="1:12" ht="15">
      <c r="A512" s="92" t="s">
        <v>1238</v>
      </c>
      <c r="B512" s="92" t="s">
        <v>1239</v>
      </c>
      <c r="C512" s="92">
        <v>3</v>
      </c>
      <c r="D512" s="133">
        <v>0.007649310404589792</v>
      </c>
      <c r="E512" s="133">
        <v>1.1760912590556813</v>
      </c>
      <c r="F512" s="92" t="s">
        <v>1069</v>
      </c>
      <c r="G512" s="92" t="b">
        <v>0</v>
      </c>
      <c r="H512" s="92" t="b">
        <v>0</v>
      </c>
      <c r="I512" s="92" t="b">
        <v>0</v>
      </c>
      <c r="J512" s="92" t="b">
        <v>0</v>
      </c>
      <c r="K512" s="92" t="b">
        <v>0</v>
      </c>
      <c r="L512" s="92" t="b">
        <v>0</v>
      </c>
    </row>
    <row r="513" spans="1:12" ht="15">
      <c r="A513" s="92" t="s">
        <v>1239</v>
      </c>
      <c r="B513" s="92" t="s">
        <v>1240</v>
      </c>
      <c r="C513" s="92">
        <v>3</v>
      </c>
      <c r="D513" s="133">
        <v>0.007649310404589792</v>
      </c>
      <c r="E513" s="133">
        <v>1.1760912590556813</v>
      </c>
      <c r="F513" s="92" t="s">
        <v>1069</v>
      </c>
      <c r="G513" s="92" t="b">
        <v>0</v>
      </c>
      <c r="H513" s="92" t="b">
        <v>0</v>
      </c>
      <c r="I513" s="92" t="b">
        <v>0</v>
      </c>
      <c r="J513" s="92" t="b">
        <v>1</v>
      </c>
      <c r="K513" s="92" t="b">
        <v>0</v>
      </c>
      <c r="L513" s="92" t="b">
        <v>0</v>
      </c>
    </row>
    <row r="514" spans="1:12" ht="15">
      <c r="A514" s="92" t="s">
        <v>1240</v>
      </c>
      <c r="B514" s="92" t="s">
        <v>1241</v>
      </c>
      <c r="C514" s="92">
        <v>3</v>
      </c>
      <c r="D514" s="133">
        <v>0.007649310404589792</v>
      </c>
      <c r="E514" s="133">
        <v>1.1760912590556813</v>
      </c>
      <c r="F514" s="92" t="s">
        <v>1069</v>
      </c>
      <c r="G514" s="92" t="b">
        <v>1</v>
      </c>
      <c r="H514" s="92" t="b">
        <v>0</v>
      </c>
      <c r="I514" s="92" t="b">
        <v>0</v>
      </c>
      <c r="J514" s="92" t="b">
        <v>0</v>
      </c>
      <c r="K514" s="92" t="b">
        <v>0</v>
      </c>
      <c r="L514" s="92" t="b">
        <v>0</v>
      </c>
    </row>
    <row r="515" spans="1:12" ht="15">
      <c r="A515" s="92" t="s">
        <v>1241</v>
      </c>
      <c r="B515" s="92" t="s">
        <v>1242</v>
      </c>
      <c r="C515" s="92">
        <v>3</v>
      </c>
      <c r="D515" s="133">
        <v>0.007649310404589792</v>
      </c>
      <c r="E515" s="133">
        <v>1.1760912590556813</v>
      </c>
      <c r="F515" s="92" t="s">
        <v>1069</v>
      </c>
      <c r="G515" s="92" t="b">
        <v>0</v>
      </c>
      <c r="H515" s="92" t="b">
        <v>0</v>
      </c>
      <c r="I515" s="92" t="b">
        <v>0</v>
      </c>
      <c r="J515" s="92" t="b">
        <v>0</v>
      </c>
      <c r="K515" s="92" t="b">
        <v>0</v>
      </c>
      <c r="L515" s="92" t="b">
        <v>0</v>
      </c>
    </row>
    <row r="516" spans="1:12" ht="15">
      <c r="A516" s="92" t="s">
        <v>1242</v>
      </c>
      <c r="B516" s="92" t="s">
        <v>1243</v>
      </c>
      <c r="C516" s="92">
        <v>2</v>
      </c>
      <c r="D516" s="133">
        <v>0.012286938598529844</v>
      </c>
      <c r="E516" s="133">
        <v>1.1760912590556813</v>
      </c>
      <c r="F516" s="92" t="s">
        <v>1069</v>
      </c>
      <c r="G516" s="92" t="b">
        <v>0</v>
      </c>
      <c r="H516" s="92" t="b">
        <v>0</v>
      </c>
      <c r="I516" s="92" t="b">
        <v>0</v>
      </c>
      <c r="J516" s="92" t="b">
        <v>0</v>
      </c>
      <c r="K516" s="92" t="b">
        <v>0</v>
      </c>
      <c r="L516" s="92" t="b">
        <v>0</v>
      </c>
    </row>
    <row r="517" spans="1:12" ht="15">
      <c r="A517" s="92" t="s">
        <v>260</v>
      </c>
      <c r="B517" s="92" t="s">
        <v>1644</v>
      </c>
      <c r="C517" s="92">
        <v>2</v>
      </c>
      <c r="D517" s="133">
        <v>0</v>
      </c>
      <c r="E517" s="133">
        <v>1.0413926851582251</v>
      </c>
      <c r="F517" s="92" t="s">
        <v>1071</v>
      </c>
      <c r="G517" s="92" t="b">
        <v>0</v>
      </c>
      <c r="H517" s="92" t="b">
        <v>0</v>
      </c>
      <c r="I517" s="92" t="b">
        <v>0</v>
      </c>
      <c r="J517" s="92" t="b">
        <v>0</v>
      </c>
      <c r="K517" s="92" t="b">
        <v>0</v>
      </c>
      <c r="L517" s="92" t="b">
        <v>0</v>
      </c>
    </row>
    <row r="518" spans="1:12" ht="15">
      <c r="A518" s="92" t="s">
        <v>1644</v>
      </c>
      <c r="B518" s="92" t="s">
        <v>1645</v>
      </c>
      <c r="C518" s="92">
        <v>2</v>
      </c>
      <c r="D518" s="133">
        <v>0</v>
      </c>
      <c r="E518" s="133">
        <v>1.0413926851582251</v>
      </c>
      <c r="F518" s="92" t="s">
        <v>1071</v>
      </c>
      <c r="G518" s="92" t="b">
        <v>0</v>
      </c>
      <c r="H518" s="92" t="b">
        <v>0</v>
      </c>
      <c r="I518" s="92" t="b">
        <v>0</v>
      </c>
      <c r="J518" s="92" t="b">
        <v>0</v>
      </c>
      <c r="K518" s="92" t="b">
        <v>0</v>
      </c>
      <c r="L518" s="92" t="b">
        <v>0</v>
      </c>
    </row>
    <row r="519" spans="1:12" ht="15">
      <c r="A519" s="92" t="s">
        <v>1645</v>
      </c>
      <c r="B519" s="92" t="s">
        <v>1487</v>
      </c>
      <c r="C519" s="92">
        <v>2</v>
      </c>
      <c r="D519" s="133">
        <v>0</v>
      </c>
      <c r="E519" s="133">
        <v>1.0413926851582251</v>
      </c>
      <c r="F519" s="92" t="s">
        <v>1071</v>
      </c>
      <c r="G519" s="92" t="b">
        <v>0</v>
      </c>
      <c r="H519" s="92" t="b">
        <v>0</v>
      </c>
      <c r="I519" s="92" t="b">
        <v>0</v>
      </c>
      <c r="J519" s="92" t="b">
        <v>0</v>
      </c>
      <c r="K519" s="92" t="b">
        <v>0</v>
      </c>
      <c r="L519" s="92" t="b">
        <v>0</v>
      </c>
    </row>
    <row r="520" spans="1:12" ht="15">
      <c r="A520" s="92" t="s">
        <v>1487</v>
      </c>
      <c r="B520" s="92" t="s">
        <v>1180</v>
      </c>
      <c r="C520" s="92">
        <v>2</v>
      </c>
      <c r="D520" s="133">
        <v>0</v>
      </c>
      <c r="E520" s="133">
        <v>1.0413926851582251</v>
      </c>
      <c r="F520" s="92" t="s">
        <v>1071</v>
      </c>
      <c r="G520" s="92" t="b">
        <v>0</v>
      </c>
      <c r="H520" s="92" t="b">
        <v>0</v>
      </c>
      <c r="I520" s="92" t="b">
        <v>0</v>
      </c>
      <c r="J520" s="92" t="b">
        <v>0</v>
      </c>
      <c r="K520" s="92" t="b">
        <v>0</v>
      </c>
      <c r="L520" s="92" t="b">
        <v>0</v>
      </c>
    </row>
    <row r="521" spans="1:12" ht="15">
      <c r="A521" s="92" t="s">
        <v>1180</v>
      </c>
      <c r="B521" s="92" t="s">
        <v>1181</v>
      </c>
      <c r="C521" s="92">
        <v>2</v>
      </c>
      <c r="D521" s="133">
        <v>0</v>
      </c>
      <c r="E521" s="133">
        <v>1.0413926851582251</v>
      </c>
      <c r="F521" s="92" t="s">
        <v>1071</v>
      </c>
      <c r="G521" s="92" t="b">
        <v>0</v>
      </c>
      <c r="H521" s="92" t="b">
        <v>0</v>
      </c>
      <c r="I521" s="92" t="b">
        <v>0</v>
      </c>
      <c r="J521" s="92" t="b">
        <v>0</v>
      </c>
      <c r="K521" s="92" t="b">
        <v>0</v>
      </c>
      <c r="L521" s="92" t="b">
        <v>0</v>
      </c>
    </row>
    <row r="522" spans="1:12" ht="15">
      <c r="A522" s="92" t="s">
        <v>1181</v>
      </c>
      <c r="B522" s="92" t="s">
        <v>1182</v>
      </c>
      <c r="C522" s="92">
        <v>2</v>
      </c>
      <c r="D522" s="133">
        <v>0</v>
      </c>
      <c r="E522" s="133">
        <v>1.0413926851582251</v>
      </c>
      <c r="F522" s="92" t="s">
        <v>1071</v>
      </c>
      <c r="G522" s="92" t="b">
        <v>0</v>
      </c>
      <c r="H522" s="92" t="b">
        <v>0</v>
      </c>
      <c r="I522" s="92" t="b">
        <v>0</v>
      </c>
      <c r="J522" s="92" t="b">
        <v>0</v>
      </c>
      <c r="K522" s="92" t="b">
        <v>0</v>
      </c>
      <c r="L522" s="92" t="b">
        <v>0</v>
      </c>
    </row>
    <row r="523" spans="1:12" ht="15">
      <c r="A523" s="92" t="s">
        <v>1182</v>
      </c>
      <c r="B523" s="92" t="s">
        <v>1183</v>
      </c>
      <c r="C523" s="92">
        <v>2</v>
      </c>
      <c r="D523" s="133">
        <v>0</v>
      </c>
      <c r="E523" s="133">
        <v>1.0413926851582251</v>
      </c>
      <c r="F523" s="92" t="s">
        <v>1071</v>
      </c>
      <c r="G523" s="92" t="b">
        <v>0</v>
      </c>
      <c r="H523" s="92" t="b">
        <v>0</v>
      </c>
      <c r="I523" s="92" t="b">
        <v>0</v>
      </c>
      <c r="J523" s="92" t="b">
        <v>0</v>
      </c>
      <c r="K523" s="92" t="b">
        <v>0</v>
      </c>
      <c r="L523" s="92" t="b">
        <v>0</v>
      </c>
    </row>
    <row r="524" spans="1:12" ht="15">
      <c r="A524" s="92" t="s">
        <v>1183</v>
      </c>
      <c r="B524" s="92" t="s">
        <v>1495</v>
      </c>
      <c r="C524" s="92">
        <v>2</v>
      </c>
      <c r="D524" s="133">
        <v>0</v>
      </c>
      <c r="E524" s="133">
        <v>1.0413926851582251</v>
      </c>
      <c r="F524" s="92" t="s">
        <v>1071</v>
      </c>
      <c r="G524" s="92" t="b">
        <v>0</v>
      </c>
      <c r="H524" s="92" t="b">
        <v>0</v>
      </c>
      <c r="I524" s="92" t="b">
        <v>0</v>
      </c>
      <c r="J524" s="92" t="b">
        <v>0</v>
      </c>
      <c r="K524" s="92" t="b">
        <v>0</v>
      </c>
      <c r="L524" s="92" t="b">
        <v>0</v>
      </c>
    </row>
    <row r="525" spans="1:12" ht="15">
      <c r="A525" s="92" t="s">
        <v>1495</v>
      </c>
      <c r="B525" s="92" t="s">
        <v>1646</v>
      </c>
      <c r="C525" s="92">
        <v>2</v>
      </c>
      <c r="D525" s="133">
        <v>0</v>
      </c>
      <c r="E525" s="133">
        <v>1.0413926851582251</v>
      </c>
      <c r="F525" s="92" t="s">
        <v>1071</v>
      </c>
      <c r="G525" s="92" t="b">
        <v>0</v>
      </c>
      <c r="H525" s="92" t="b">
        <v>0</v>
      </c>
      <c r="I525" s="92" t="b">
        <v>0</v>
      </c>
      <c r="J525" s="92" t="b">
        <v>0</v>
      </c>
      <c r="K525" s="92" t="b">
        <v>0</v>
      </c>
      <c r="L525" s="92" t="b">
        <v>0</v>
      </c>
    </row>
    <row r="526" spans="1:12" ht="15">
      <c r="A526" s="92" t="s">
        <v>1646</v>
      </c>
      <c r="B526" s="92" t="s">
        <v>1647</v>
      </c>
      <c r="C526" s="92">
        <v>2</v>
      </c>
      <c r="D526" s="133">
        <v>0</v>
      </c>
      <c r="E526" s="133">
        <v>1.0413926851582251</v>
      </c>
      <c r="F526" s="92" t="s">
        <v>1071</v>
      </c>
      <c r="G526" s="92" t="b">
        <v>0</v>
      </c>
      <c r="H526" s="92" t="b">
        <v>0</v>
      </c>
      <c r="I526" s="92" t="b">
        <v>0</v>
      </c>
      <c r="J526" s="92" t="b">
        <v>0</v>
      </c>
      <c r="K526" s="92" t="b">
        <v>0</v>
      </c>
      <c r="L526" s="92" t="b">
        <v>0</v>
      </c>
    </row>
    <row r="527" spans="1:12" ht="15">
      <c r="A527" s="92" t="s">
        <v>1647</v>
      </c>
      <c r="B527" s="92" t="s">
        <v>1648</v>
      </c>
      <c r="C527" s="92">
        <v>2</v>
      </c>
      <c r="D527" s="133">
        <v>0</v>
      </c>
      <c r="E527" s="133">
        <v>1.0413926851582251</v>
      </c>
      <c r="F527" s="92" t="s">
        <v>1071</v>
      </c>
      <c r="G527" s="92" t="b">
        <v>0</v>
      </c>
      <c r="H527" s="92" t="b">
        <v>0</v>
      </c>
      <c r="I527" s="92" t="b">
        <v>0</v>
      </c>
      <c r="J527" s="92" t="b">
        <v>0</v>
      </c>
      <c r="K527" s="92" t="b">
        <v>0</v>
      </c>
      <c r="L527" s="92" t="b">
        <v>0</v>
      </c>
    </row>
    <row r="528" spans="1:12" ht="15">
      <c r="A528" s="92" t="s">
        <v>1654</v>
      </c>
      <c r="B528" s="92" t="s">
        <v>1526</v>
      </c>
      <c r="C528" s="92">
        <v>2</v>
      </c>
      <c r="D528" s="133">
        <v>0</v>
      </c>
      <c r="E528" s="133">
        <v>1.146128035678238</v>
      </c>
      <c r="F528" s="92" t="s">
        <v>1072</v>
      </c>
      <c r="G528" s="92" t="b">
        <v>0</v>
      </c>
      <c r="H528" s="92" t="b">
        <v>0</v>
      </c>
      <c r="I528" s="92" t="b">
        <v>0</v>
      </c>
      <c r="J528" s="92" t="b">
        <v>0</v>
      </c>
      <c r="K528" s="92" t="b">
        <v>0</v>
      </c>
      <c r="L528" s="92" t="b">
        <v>0</v>
      </c>
    </row>
    <row r="529" spans="1:12" ht="15">
      <c r="A529" s="92" t="s">
        <v>1526</v>
      </c>
      <c r="B529" s="92" t="s">
        <v>1522</v>
      </c>
      <c r="C529" s="92">
        <v>2</v>
      </c>
      <c r="D529" s="133">
        <v>0</v>
      </c>
      <c r="E529" s="133">
        <v>1.146128035678238</v>
      </c>
      <c r="F529" s="92" t="s">
        <v>1072</v>
      </c>
      <c r="G529" s="92" t="b">
        <v>0</v>
      </c>
      <c r="H529" s="92" t="b">
        <v>0</v>
      </c>
      <c r="I529" s="92" t="b">
        <v>0</v>
      </c>
      <c r="J529" s="92" t="b">
        <v>0</v>
      </c>
      <c r="K529" s="92" t="b">
        <v>0</v>
      </c>
      <c r="L529" s="92" t="b">
        <v>0</v>
      </c>
    </row>
    <row r="530" spans="1:12" ht="15">
      <c r="A530" s="92" t="s">
        <v>1522</v>
      </c>
      <c r="B530" s="92" t="s">
        <v>1655</v>
      </c>
      <c r="C530" s="92">
        <v>2</v>
      </c>
      <c r="D530" s="133">
        <v>0</v>
      </c>
      <c r="E530" s="133">
        <v>1.146128035678238</v>
      </c>
      <c r="F530" s="92" t="s">
        <v>1072</v>
      </c>
      <c r="G530" s="92" t="b">
        <v>0</v>
      </c>
      <c r="H530" s="92" t="b">
        <v>0</v>
      </c>
      <c r="I530" s="92" t="b">
        <v>0</v>
      </c>
      <c r="J530" s="92" t="b">
        <v>0</v>
      </c>
      <c r="K530" s="92" t="b">
        <v>0</v>
      </c>
      <c r="L530" s="92" t="b">
        <v>0</v>
      </c>
    </row>
    <row r="531" spans="1:12" ht="15">
      <c r="A531" s="92" t="s">
        <v>1655</v>
      </c>
      <c r="B531" s="92" t="s">
        <v>1656</v>
      </c>
      <c r="C531" s="92">
        <v>2</v>
      </c>
      <c r="D531" s="133">
        <v>0</v>
      </c>
      <c r="E531" s="133">
        <v>1.146128035678238</v>
      </c>
      <c r="F531" s="92" t="s">
        <v>1072</v>
      </c>
      <c r="G531" s="92" t="b">
        <v>0</v>
      </c>
      <c r="H531" s="92" t="b">
        <v>0</v>
      </c>
      <c r="I531" s="92" t="b">
        <v>0</v>
      </c>
      <c r="J531" s="92" t="b">
        <v>0</v>
      </c>
      <c r="K531" s="92" t="b">
        <v>0</v>
      </c>
      <c r="L531" s="92" t="b">
        <v>0</v>
      </c>
    </row>
    <row r="532" spans="1:12" ht="15">
      <c r="A532" s="92" t="s">
        <v>1656</v>
      </c>
      <c r="B532" s="92" t="s">
        <v>1510</v>
      </c>
      <c r="C532" s="92">
        <v>2</v>
      </c>
      <c r="D532" s="133">
        <v>0</v>
      </c>
      <c r="E532" s="133">
        <v>1.146128035678238</v>
      </c>
      <c r="F532" s="92" t="s">
        <v>1072</v>
      </c>
      <c r="G532" s="92" t="b">
        <v>0</v>
      </c>
      <c r="H532" s="92" t="b">
        <v>0</v>
      </c>
      <c r="I532" s="92" t="b">
        <v>0</v>
      </c>
      <c r="J532" s="92" t="b">
        <v>0</v>
      </c>
      <c r="K532" s="92" t="b">
        <v>0</v>
      </c>
      <c r="L532" s="92" t="b">
        <v>0</v>
      </c>
    </row>
    <row r="533" spans="1:12" ht="15">
      <c r="A533" s="92" t="s">
        <v>1510</v>
      </c>
      <c r="B533" s="92" t="s">
        <v>1180</v>
      </c>
      <c r="C533" s="92">
        <v>2</v>
      </c>
      <c r="D533" s="133">
        <v>0</v>
      </c>
      <c r="E533" s="133">
        <v>1.146128035678238</v>
      </c>
      <c r="F533" s="92" t="s">
        <v>1072</v>
      </c>
      <c r="G533" s="92" t="b">
        <v>0</v>
      </c>
      <c r="H533" s="92" t="b">
        <v>0</v>
      </c>
      <c r="I533" s="92" t="b">
        <v>0</v>
      </c>
      <c r="J533" s="92" t="b">
        <v>0</v>
      </c>
      <c r="K533" s="92" t="b">
        <v>0</v>
      </c>
      <c r="L533" s="92" t="b">
        <v>0</v>
      </c>
    </row>
    <row r="534" spans="1:12" ht="15">
      <c r="A534" s="92" t="s">
        <v>1180</v>
      </c>
      <c r="B534" s="92" t="s">
        <v>1181</v>
      </c>
      <c r="C534" s="92">
        <v>2</v>
      </c>
      <c r="D534" s="133">
        <v>0</v>
      </c>
      <c r="E534" s="133">
        <v>1.146128035678238</v>
      </c>
      <c r="F534" s="92" t="s">
        <v>1072</v>
      </c>
      <c r="G534" s="92" t="b">
        <v>0</v>
      </c>
      <c r="H534" s="92" t="b">
        <v>0</v>
      </c>
      <c r="I534" s="92" t="b">
        <v>0</v>
      </c>
      <c r="J534" s="92" t="b">
        <v>0</v>
      </c>
      <c r="K534" s="92" t="b">
        <v>0</v>
      </c>
      <c r="L534" s="92" t="b">
        <v>0</v>
      </c>
    </row>
    <row r="535" spans="1:12" ht="15">
      <c r="A535" s="92" t="s">
        <v>1181</v>
      </c>
      <c r="B535" s="92" t="s">
        <v>1182</v>
      </c>
      <c r="C535" s="92">
        <v>2</v>
      </c>
      <c r="D535" s="133">
        <v>0</v>
      </c>
      <c r="E535" s="133">
        <v>1.146128035678238</v>
      </c>
      <c r="F535" s="92" t="s">
        <v>1072</v>
      </c>
      <c r="G535" s="92" t="b">
        <v>0</v>
      </c>
      <c r="H535" s="92" t="b">
        <v>0</v>
      </c>
      <c r="I535" s="92" t="b">
        <v>0</v>
      </c>
      <c r="J535" s="92" t="b">
        <v>0</v>
      </c>
      <c r="K535" s="92" t="b">
        <v>0</v>
      </c>
      <c r="L535" s="92" t="b">
        <v>0</v>
      </c>
    </row>
    <row r="536" spans="1:12" ht="15">
      <c r="A536" s="92" t="s">
        <v>1182</v>
      </c>
      <c r="B536" s="92" t="s">
        <v>1183</v>
      </c>
      <c r="C536" s="92">
        <v>2</v>
      </c>
      <c r="D536" s="133">
        <v>0</v>
      </c>
      <c r="E536" s="133">
        <v>1.146128035678238</v>
      </c>
      <c r="F536" s="92" t="s">
        <v>1072</v>
      </c>
      <c r="G536" s="92" t="b">
        <v>0</v>
      </c>
      <c r="H536" s="92" t="b">
        <v>0</v>
      </c>
      <c r="I536" s="92" t="b">
        <v>0</v>
      </c>
      <c r="J536" s="92" t="b">
        <v>0</v>
      </c>
      <c r="K536" s="92" t="b">
        <v>0</v>
      </c>
      <c r="L536" s="92" t="b">
        <v>0</v>
      </c>
    </row>
    <row r="537" spans="1:12" ht="15">
      <c r="A537" s="92" t="s">
        <v>1183</v>
      </c>
      <c r="B537" s="92" t="s">
        <v>1657</v>
      </c>
      <c r="C537" s="92">
        <v>2</v>
      </c>
      <c r="D537" s="133">
        <v>0</v>
      </c>
      <c r="E537" s="133">
        <v>1.146128035678238</v>
      </c>
      <c r="F537" s="92" t="s">
        <v>1072</v>
      </c>
      <c r="G537" s="92" t="b">
        <v>0</v>
      </c>
      <c r="H537" s="92" t="b">
        <v>0</v>
      </c>
      <c r="I537" s="92" t="b">
        <v>0</v>
      </c>
      <c r="J537" s="92" t="b">
        <v>0</v>
      </c>
      <c r="K537" s="92" t="b">
        <v>0</v>
      </c>
      <c r="L537" s="92" t="b">
        <v>0</v>
      </c>
    </row>
    <row r="538" spans="1:12" ht="15">
      <c r="A538" s="92" t="s">
        <v>1657</v>
      </c>
      <c r="B538" s="92" t="s">
        <v>1658</v>
      </c>
      <c r="C538" s="92">
        <v>2</v>
      </c>
      <c r="D538" s="133">
        <v>0</v>
      </c>
      <c r="E538" s="133">
        <v>1.146128035678238</v>
      </c>
      <c r="F538" s="92" t="s">
        <v>1072</v>
      </c>
      <c r="G538" s="92" t="b">
        <v>0</v>
      </c>
      <c r="H538" s="92" t="b">
        <v>0</v>
      </c>
      <c r="I538" s="92" t="b">
        <v>0</v>
      </c>
      <c r="J538" s="92" t="b">
        <v>0</v>
      </c>
      <c r="K538" s="92" t="b">
        <v>0</v>
      </c>
      <c r="L538" s="92" t="b">
        <v>0</v>
      </c>
    </row>
    <row r="539" spans="1:12" ht="15">
      <c r="A539" s="92" t="s">
        <v>1658</v>
      </c>
      <c r="B539" s="92" t="s">
        <v>1659</v>
      </c>
      <c r="C539" s="92">
        <v>2</v>
      </c>
      <c r="D539" s="133">
        <v>0</v>
      </c>
      <c r="E539" s="133">
        <v>1.146128035678238</v>
      </c>
      <c r="F539" s="92" t="s">
        <v>1072</v>
      </c>
      <c r="G539" s="92" t="b">
        <v>0</v>
      </c>
      <c r="H539" s="92" t="b">
        <v>0</v>
      </c>
      <c r="I539" s="92" t="b">
        <v>0</v>
      </c>
      <c r="J539" s="92" t="b">
        <v>0</v>
      </c>
      <c r="K539" s="92" t="b">
        <v>0</v>
      </c>
      <c r="L539" s="92"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1059</v>
      </c>
      <c r="BB2" s="13" t="s">
        <v>1086</v>
      </c>
      <c r="BC2" s="13" t="s">
        <v>1087</v>
      </c>
      <c r="BD2" s="67" t="s">
        <v>1675</v>
      </c>
      <c r="BE2" s="67" t="s">
        <v>1676</v>
      </c>
      <c r="BF2" s="67" t="s">
        <v>1677</v>
      </c>
      <c r="BG2" s="67" t="s">
        <v>1678</v>
      </c>
      <c r="BH2" s="67" t="s">
        <v>1679</v>
      </c>
      <c r="BI2" s="67" t="s">
        <v>1680</v>
      </c>
      <c r="BJ2" s="67" t="s">
        <v>1681</v>
      </c>
      <c r="BK2" s="67" t="s">
        <v>1682</v>
      </c>
      <c r="BL2" s="67" t="s">
        <v>1683</v>
      </c>
    </row>
    <row r="3" spans="1:64" ht="15" customHeight="1">
      <c r="A3" s="84" t="s">
        <v>212</v>
      </c>
      <c r="B3" s="84" t="s">
        <v>252</v>
      </c>
      <c r="C3" s="53"/>
      <c r="D3" s="54"/>
      <c r="E3" s="65"/>
      <c r="F3" s="55"/>
      <c r="G3" s="53"/>
      <c r="H3" s="57"/>
      <c r="I3" s="56"/>
      <c r="J3" s="56"/>
      <c r="K3" s="36" t="s">
        <v>65</v>
      </c>
      <c r="L3" s="62">
        <v>3</v>
      </c>
      <c r="M3" s="62"/>
      <c r="N3" s="63"/>
      <c r="O3" s="85" t="s">
        <v>269</v>
      </c>
      <c r="P3" s="87">
        <v>43346.48267361111</v>
      </c>
      <c r="Q3" s="85" t="s">
        <v>271</v>
      </c>
      <c r="R3" s="90" t="s">
        <v>330</v>
      </c>
      <c r="S3" s="85" t="s">
        <v>354</v>
      </c>
      <c r="T3" s="85" t="s">
        <v>370</v>
      </c>
      <c r="U3" s="85"/>
      <c r="V3" s="90" t="s">
        <v>407</v>
      </c>
      <c r="W3" s="87">
        <v>43346.48267361111</v>
      </c>
      <c r="X3" s="90" t="s">
        <v>435</v>
      </c>
      <c r="Y3" s="85"/>
      <c r="Z3" s="85"/>
      <c r="AA3" s="92" t="s">
        <v>502</v>
      </c>
      <c r="AB3" s="85"/>
      <c r="AC3" s="85" t="b">
        <v>0</v>
      </c>
      <c r="AD3" s="85">
        <v>6</v>
      </c>
      <c r="AE3" s="92" t="s">
        <v>571</v>
      </c>
      <c r="AF3" s="85" t="b">
        <v>0</v>
      </c>
      <c r="AG3" s="85" t="s">
        <v>573</v>
      </c>
      <c r="AH3" s="85"/>
      <c r="AI3" s="92" t="s">
        <v>571</v>
      </c>
      <c r="AJ3" s="85" t="b">
        <v>0</v>
      </c>
      <c r="AK3" s="85">
        <v>6</v>
      </c>
      <c r="AL3" s="92" t="s">
        <v>571</v>
      </c>
      <c r="AM3" s="85" t="s">
        <v>576</v>
      </c>
      <c r="AN3" s="85" t="b">
        <v>0</v>
      </c>
      <c r="AO3" s="92" t="s">
        <v>502</v>
      </c>
      <c r="AP3" s="85" t="s">
        <v>590</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213</v>
      </c>
      <c r="B4" s="84" t="s">
        <v>256</v>
      </c>
      <c r="C4" s="53"/>
      <c r="D4" s="54"/>
      <c r="E4" s="65"/>
      <c r="F4" s="55"/>
      <c r="G4" s="53"/>
      <c r="H4" s="57"/>
      <c r="I4" s="56"/>
      <c r="J4" s="56"/>
      <c r="K4" s="36" t="s">
        <v>65</v>
      </c>
      <c r="L4" s="83">
        <v>7</v>
      </c>
      <c r="M4" s="83"/>
      <c r="N4" s="63"/>
      <c r="O4" s="86" t="s">
        <v>269</v>
      </c>
      <c r="P4" s="88">
        <v>43354.406319444446</v>
      </c>
      <c r="Q4" s="86" t="s">
        <v>272</v>
      </c>
      <c r="R4" s="91" t="s">
        <v>331</v>
      </c>
      <c r="S4" s="86" t="s">
        <v>355</v>
      </c>
      <c r="T4" s="86" t="s">
        <v>371</v>
      </c>
      <c r="U4" s="86"/>
      <c r="V4" s="91" t="s">
        <v>408</v>
      </c>
      <c r="W4" s="88">
        <v>43354.406319444446</v>
      </c>
      <c r="X4" s="91" t="s">
        <v>436</v>
      </c>
      <c r="Y4" s="86"/>
      <c r="Z4" s="86"/>
      <c r="AA4" s="89" t="s">
        <v>503</v>
      </c>
      <c r="AB4" s="86"/>
      <c r="AC4" s="86" t="b">
        <v>0</v>
      </c>
      <c r="AD4" s="86">
        <v>15</v>
      </c>
      <c r="AE4" s="89" t="s">
        <v>571</v>
      </c>
      <c r="AF4" s="86" t="b">
        <v>0</v>
      </c>
      <c r="AG4" s="86" t="s">
        <v>573</v>
      </c>
      <c r="AH4" s="86"/>
      <c r="AI4" s="89" t="s">
        <v>571</v>
      </c>
      <c r="AJ4" s="86" t="b">
        <v>0</v>
      </c>
      <c r="AK4" s="86">
        <v>9</v>
      </c>
      <c r="AL4" s="89" t="s">
        <v>571</v>
      </c>
      <c r="AM4" s="86" t="s">
        <v>576</v>
      </c>
      <c r="AN4" s="86" t="b">
        <v>0</v>
      </c>
      <c r="AO4" s="89" t="s">
        <v>503</v>
      </c>
      <c r="AP4" s="86" t="s">
        <v>590</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c r="BE4" s="52"/>
      <c r="BF4" s="51"/>
      <c r="BG4" s="52"/>
      <c r="BH4" s="51"/>
      <c r="BI4" s="52"/>
      <c r="BJ4" s="51"/>
      <c r="BK4" s="52"/>
      <c r="BL4" s="51"/>
    </row>
    <row r="5" spans="1:64" ht="15">
      <c r="A5" s="84" t="s">
        <v>214</v>
      </c>
      <c r="B5" s="84" t="s">
        <v>257</v>
      </c>
      <c r="C5" s="53"/>
      <c r="D5" s="54"/>
      <c r="E5" s="65"/>
      <c r="F5" s="55"/>
      <c r="G5" s="53"/>
      <c r="H5" s="57"/>
      <c r="I5" s="56"/>
      <c r="J5" s="56"/>
      <c r="K5" s="36" t="s">
        <v>65</v>
      </c>
      <c r="L5" s="83">
        <v>8</v>
      </c>
      <c r="M5" s="83"/>
      <c r="N5" s="63"/>
      <c r="O5" s="86" t="s">
        <v>269</v>
      </c>
      <c r="P5" s="88">
        <v>43357.933391203704</v>
      </c>
      <c r="Q5" s="89" t="s">
        <v>273</v>
      </c>
      <c r="R5" s="86"/>
      <c r="S5" s="86"/>
      <c r="T5" s="86" t="s">
        <v>372</v>
      </c>
      <c r="U5" s="91" t="s">
        <v>389</v>
      </c>
      <c r="V5" s="91" t="s">
        <v>389</v>
      </c>
      <c r="W5" s="88">
        <v>43357.933391203704</v>
      </c>
      <c r="X5" s="91" t="s">
        <v>437</v>
      </c>
      <c r="Y5" s="86"/>
      <c r="Z5" s="86"/>
      <c r="AA5" s="89" t="s">
        <v>504</v>
      </c>
      <c r="AB5" s="86"/>
      <c r="AC5" s="86" t="b">
        <v>0</v>
      </c>
      <c r="AD5" s="86">
        <v>20</v>
      </c>
      <c r="AE5" s="89" t="s">
        <v>571</v>
      </c>
      <c r="AF5" s="86" t="b">
        <v>0</v>
      </c>
      <c r="AG5" s="86" t="s">
        <v>574</v>
      </c>
      <c r="AH5" s="86"/>
      <c r="AI5" s="89" t="s">
        <v>571</v>
      </c>
      <c r="AJ5" s="86" t="b">
        <v>0</v>
      </c>
      <c r="AK5" s="86">
        <v>5</v>
      </c>
      <c r="AL5" s="89" t="s">
        <v>571</v>
      </c>
      <c r="AM5" s="86" t="s">
        <v>577</v>
      </c>
      <c r="AN5" s="86" t="b">
        <v>0</v>
      </c>
      <c r="AO5" s="89" t="s">
        <v>504</v>
      </c>
      <c r="AP5" s="86" t="s">
        <v>590</v>
      </c>
      <c r="AQ5" s="86">
        <v>0</v>
      </c>
      <c r="AR5" s="86">
        <v>0</v>
      </c>
      <c r="AS5" s="86" t="s">
        <v>591</v>
      </c>
      <c r="AT5" s="86" t="s">
        <v>592</v>
      </c>
      <c r="AU5" s="86" t="s">
        <v>593</v>
      </c>
      <c r="AV5" s="86" t="s">
        <v>594</v>
      </c>
      <c r="AW5" s="86" t="s">
        <v>595</v>
      </c>
      <c r="AX5" s="86" t="s">
        <v>596</v>
      </c>
      <c r="AY5" s="86" t="s">
        <v>597</v>
      </c>
      <c r="AZ5" s="91" t="s">
        <v>598</v>
      </c>
      <c r="BA5">
        <v>1</v>
      </c>
      <c r="BB5" s="85" t="str">
        <f>REPLACE(INDEX(GroupVertices[Group],MATCH(Edges24[[#This Row],[Vertex 1]],GroupVertices[Vertex],0)),1,1,"")</f>
        <v>6</v>
      </c>
      <c r="BC5" s="85" t="str">
        <f>REPLACE(INDEX(GroupVertices[Group],MATCH(Edges24[[#This Row],[Vertex 2]],GroupVertices[Vertex],0)),1,1,"")</f>
        <v>6</v>
      </c>
      <c r="BD5" s="51"/>
      <c r="BE5" s="52"/>
      <c r="BF5" s="51"/>
      <c r="BG5" s="52"/>
      <c r="BH5" s="51"/>
      <c r="BI5" s="52"/>
      <c r="BJ5" s="51"/>
      <c r="BK5" s="52"/>
      <c r="BL5" s="51"/>
    </row>
    <row r="6" spans="1:64" ht="15">
      <c r="A6" s="84" t="s">
        <v>215</v>
      </c>
      <c r="B6" s="84" t="s">
        <v>215</v>
      </c>
      <c r="C6" s="53"/>
      <c r="D6" s="54"/>
      <c r="E6" s="65"/>
      <c r="F6" s="55"/>
      <c r="G6" s="53"/>
      <c r="H6" s="57"/>
      <c r="I6" s="56"/>
      <c r="J6" s="56"/>
      <c r="K6" s="36" t="s">
        <v>65</v>
      </c>
      <c r="L6" s="83">
        <v>10</v>
      </c>
      <c r="M6" s="83"/>
      <c r="N6" s="63"/>
      <c r="O6" s="86" t="s">
        <v>176</v>
      </c>
      <c r="P6" s="88">
        <v>43500.80138888889</v>
      </c>
      <c r="Q6" s="86" t="s">
        <v>274</v>
      </c>
      <c r="R6" s="91" t="s">
        <v>332</v>
      </c>
      <c r="S6" s="86" t="s">
        <v>356</v>
      </c>
      <c r="T6" s="86" t="s">
        <v>373</v>
      </c>
      <c r="U6" s="86"/>
      <c r="V6" s="91" t="s">
        <v>409</v>
      </c>
      <c r="W6" s="88">
        <v>43500.80138888889</v>
      </c>
      <c r="X6" s="91" t="s">
        <v>438</v>
      </c>
      <c r="Y6" s="86"/>
      <c r="Z6" s="86"/>
      <c r="AA6" s="89" t="s">
        <v>505</v>
      </c>
      <c r="AB6" s="86"/>
      <c r="AC6" s="86" t="b">
        <v>0</v>
      </c>
      <c r="AD6" s="86">
        <v>0</v>
      </c>
      <c r="AE6" s="89" t="s">
        <v>571</v>
      </c>
      <c r="AF6" s="86" t="b">
        <v>0</v>
      </c>
      <c r="AG6" s="86" t="s">
        <v>574</v>
      </c>
      <c r="AH6" s="86"/>
      <c r="AI6" s="89" t="s">
        <v>571</v>
      </c>
      <c r="AJ6" s="86" t="b">
        <v>0</v>
      </c>
      <c r="AK6" s="86">
        <v>1</v>
      </c>
      <c r="AL6" s="89" t="s">
        <v>571</v>
      </c>
      <c r="AM6" s="86" t="s">
        <v>578</v>
      </c>
      <c r="AN6" s="86" t="b">
        <v>0</v>
      </c>
      <c r="AO6" s="89" t="s">
        <v>505</v>
      </c>
      <c r="AP6" s="86" t="s">
        <v>176</v>
      </c>
      <c r="AQ6" s="86">
        <v>0</v>
      </c>
      <c r="AR6" s="86">
        <v>0</v>
      </c>
      <c r="AS6" s="86"/>
      <c r="AT6" s="86"/>
      <c r="AU6" s="86"/>
      <c r="AV6" s="86"/>
      <c r="AW6" s="86"/>
      <c r="AX6" s="86"/>
      <c r="AY6" s="86"/>
      <c r="AZ6" s="86"/>
      <c r="BA6">
        <v>1</v>
      </c>
      <c r="BB6" s="85" t="str">
        <f>REPLACE(INDEX(GroupVertices[Group],MATCH(Edges24[[#This Row],[Vertex 1]],GroupVertices[Vertex],0)),1,1,"")</f>
        <v>13</v>
      </c>
      <c r="BC6" s="85" t="str">
        <f>REPLACE(INDEX(GroupVertices[Group],MATCH(Edges24[[#This Row],[Vertex 2]],GroupVertices[Vertex],0)),1,1,"")</f>
        <v>13</v>
      </c>
      <c r="BD6" s="51">
        <v>0</v>
      </c>
      <c r="BE6" s="52">
        <v>0</v>
      </c>
      <c r="BF6" s="51">
        <v>0</v>
      </c>
      <c r="BG6" s="52">
        <v>0</v>
      </c>
      <c r="BH6" s="51">
        <v>0</v>
      </c>
      <c r="BI6" s="52">
        <v>0</v>
      </c>
      <c r="BJ6" s="51">
        <v>21</v>
      </c>
      <c r="BK6" s="52">
        <v>100</v>
      </c>
      <c r="BL6" s="51">
        <v>21</v>
      </c>
    </row>
    <row r="7" spans="1:64" ht="15">
      <c r="A7" s="84" t="s">
        <v>216</v>
      </c>
      <c r="B7" s="84" t="s">
        <v>215</v>
      </c>
      <c r="C7" s="53"/>
      <c r="D7" s="54"/>
      <c r="E7" s="65"/>
      <c r="F7" s="55"/>
      <c r="G7" s="53"/>
      <c r="H7" s="57"/>
      <c r="I7" s="56"/>
      <c r="J7" s="56"/>
      <c r="K7" s="36" t="s">
        <v>65</v>
      </c>
      <c r="L7" s="83">
        <v>11</v>
      </c>
      <c r="M7" s="83"/>
      <c r="N7" s="63"/>
      <c r="O7" s="86" t="s">
        <v>269</v>
      </c>
      <c r="P7" s="88">
        <v>43500.801840277774</v>
      </c>
      <c r="Q7" s="86" t="s">
        <v>275</v>
      </c>
      <c r="R7" s="86"/>
      <c r="S7" s="86"/>
      <c r="T7" s="86" t="s">
        <v>374</v>
      </c>
      <c r="U7" s="86"/>
      <c r="V7" s="91" t="s">
        <v>410</v>
      </c>
      <c r="W7" s="88">
        <v>43500.801840277774</v>
      </c>
      <c r="X7" s="91" t="s">
        <v>439</v>
      </c>
      <c r="Y7" s="86"/>
      <c r="Z7" s="86"/>
      <c r="AA7" s="89" t="s">
        <v>506</v>
      </c>
      <c r="AB7" s="86"/>
      <c r="AC7" s="86" t="b">
        <v>0</v>
      </c>
      <c r="AD7" s="86">
        <v>0</v>
      </c>
      <c r="AE7" s="89" t="s">
        <v>571</v>
      </c>
      <c r="AF7" s="86" t="b">
        <v>0</v>
      </c>
      <c r="AG7" s="86" t="s">
        <v>574</v>
      </c>
      <c r="AH7" s="86"/>
      <c r="AI7" s="89" t="s">
        <v>571</v>
      </c>
      <c r="AJ7" s="86" t="b">
        <v>0</v>
      </c>
      <c r="AK7" s="86">
        <v>1</v>
      </c>
      <c r="AL7" s="89" t="s">
        <v>505</v>
      </c>
      <c r="AM7" s="86" t="s">
        <v>579</v>
      </c>
      <c r="AN7" s="86" t="b">
        <v>0</v>
      </c>
      <c r="AO7" s="89" t="s">
        <v>505</v>
      </c>
      <c r="AP7" s="86" t="s">
        <v>176</v>
      </c>
      <c r="AQ7" s="86">
        <v>0</v>
      </c>
      <c r="AR7" s="86">
        <v>0</v>
      </c>
      <c r="AS7" s="86"/>
      <c r="AT7" s="86"/>
      <c r="AU7" s="86"/>
      <c r="AV7" s="86"/>
      <c r="AW7" s="86"/>
      <c r="AX7" s="86"/>
      <c r="AY7" s="86"/>
      <c r="AZ7" s="86"/>
      <c r="BA7">
        <v>1</v>
      </c>
      <c r="BB7" s="85" t="str">
        <f>REPLACE(INDEX(GroupVertices[Group],MATCH(Edges24[[#This Row],[Vertex 1]],GroupVertices[Vertex],0)),1,1,"")</f>
        <v>13</v>
      </c>
      <c r="BC7" s="85" t="str">
        <f>REPLACE(INDEX(GroupVertices[Group],MATCH(Edges24[[#This Row],[Vertex 2]],GroupVertices[Vertex],0)),1,1,"")</f>
        <v>13</v>
      </c>
      <c r="BD7" s="51">
        <v>0</v>
      </c>
      <c r="BE7" s="52">
        <v>0</v>
      </c>
      <c r="BF7" s="51">
        <v>0</v>
      </c>
      <c r="BG7" s="52">
        <v>0</v>
      </c>
      <c r="BH7" s="51">
        <v>0</v>
      </c>
      <c r="BI7" s="52">
        <v>0</v>
      </c>
      <c r="BJ7" s="51">
        <v>22</v>
      </c>
      <c r="BK7" s="52">
        <v>100</v>
      </c>
      <c r="BL7" s="51">
        <v>22</v>
      </c>
    </row>
    <row r="8" spans="1:64" ht="15">
      <c r="A8" s="84" t="s">
        <v>217</v>
      </c>
      <c r="B8" s="84" t="s">
        <v>218</v>
      </c>
      <c r="C8" s="53"/>
      <c r="D8" s="54"/>
      <c r="E8" s="65"/>
      <c r="F8" s="55"/>
      <c r="G8" s="53"/>
      <c r="H8" s="57"/>
      <c r="I8" s="56"/>
      <c r="J8" s="56"/>
      <c r="K8" s="36" t="s">
        <v>65</v>
      </c>
      <c r="L8" s="83">
        <v>12</v>
      </c>
      <c r="M8" s="83"/>
      <c r="N8" s="63"/>
      <c r="O8" s="86" t="s">
        <v>269</v>
      </c>
      <c r="P8" s="88">
        <v>43513.0559375</v>
      </c>
      <c r="Q8" s="86" t="s">
        <v>276</v>
      </c>
      <c r="R8" s="86"/>
      <c r="S8" s="86"/>
      <c r="T8" s="86"/>
      <c r="U8" s="86"/>
      <c r="V8" s="91" t="s">
        <v>411</v>
      </c>
      <c r="W8" s="88">
        <v>43513.0559375</v>
      </c>
      <c r="X8" s="91" t="s">
        <v>440</v>
      </c>
      <c r="Y8" s="86"/>
      <c r="Z8" s="86"/>
      <c r="AA8" s="89" t="s">
        <v>507</v>
      </c>
      <c r="AB8" s="86"/>
      <c r="AC8" s="86" t="b">
        <v>0</v>
      </c>
      <c r="AD8" s="86">
        <v>0</v>
      </c>
      <c r="AE8" s="89" t="s">
        <v>571</v>
      </c>
      <c r="AF8" s="86" t="b">
        <v>1</v>
      </c>
      <c r="AG8" s="86" t="s">
        <v>574</v>
      </c>
      <c r="AH8" s="86"/>
      <c r="AI8" s="89" t="s">
        <v>575</v>
      </c>
      <c r="AJ8" s="86" t="b">
        <v>0</v>
      </c>
      <c r="AK8" s="86">
        <v>3</v>
      </c>
      <c r="AL8" s="89" t="s">
        <v>508</v>
      </c>
      <c r="AM8" s="86" t="s">
        <v>580</v>
      </c>
      <c r="AN8" s="86" t="b">
        <v>0</v>
      </c>
      <c r="AO8" s="89" t="s">
        <v>508</v>
      </c>
      <c r="AP8" s="86" t="s">
        <v>176</v>
      </c>
      <c r="AQ8" s="86">
        <v>0</v>
      </c>
      <c r="AR8" s="86">
        <v>0</v>
      </c>
      <c r="AS8" s="86"/>
      <c r="AT8" s="86"/>
      <c r="AU8" s="86"/>
      <c r="AV8" s="86"/>
      <c r="AW8" s="86"/>
      <c r="AX8" s="86"/>
      <c r="AY8" s="86"/>
      <c r="AZ8" s="86"/>
      <c r="BA8">
        <v>1</v>
      </c>
      <c r="BB8" s="85" t="str">
        <f>REPLACE(INDEX(GroupVertices[Group],MATCH(Edges24[[#This Row],[Vertex 1]],GroupVertices[Vertex],0)),1,1,"")</f>
        <v>9</v>
      </c>
      <c r="BC8" s="85" t="str">
        <f>REPLACE(INDEX(GroupVertices[Group],MATCH(Edges24[[#This Row],[Vertex 2]],GroupVertices[Vertex],0)),1,1,"")</f>
        <v>9</v>
      </c>
      <c r="BD8" s="51">
        <v>4</v>
      </c>
      <c r="BE8" s="52">
        <v>18.181818181818183</v>
      </c>
      <c r="BF8" s="51">
        <v>0</v>
      </c>
      <c r="BG8" s="52">
        <v>0</v>
      </c>
      <c r="BH8" s="51">
        <v>0</v>
      </c>
      <c r="BI8" s="52">
        <v>0</v>
      </c>
      <c r="BJ8" s="51">
        <v>18</v>
      </c>
      <c r="BK8" s="52">
        <v>81.81818181818181</v>
      </c>
      <c r="BL8" s="51">
        <v>22</v>
      </c>
    </row>
    <row r="9" spans="1:64" ht="15">
      <c r="A9" s="84" t="s">
        <v>218</v>
      </c>
      <c r="B9" s="84" t="s">
        <v>218</v>
      </c>
      <c r="C9" s="53"/>
      <c r="D9" s="54"/>
      <c r="E9" s="65"/>
      <c r="F9" s="55"/>
      <c r="G9" s="53"/>
      <c r="H9" s="57"/>
      <c r="I9" s="56"/>
      <c r="J9" s="56"/>
      <c r="K9" s="36" t="s">
        <v>65</v>
      </c>
      <c r="L9" s="83">
        <v>13</v>
      </c>
      <c r="M9" s="83"/>
      <c r="N9" s="63"/>
      <c r="O9" s="86" t="s">
        <v>176</v>
      </c>
      <c r="P9" s="88">
        <v>43512.98118055556</v>
      </c>
      <c r="Q9" s="86" t="s">
        <v>277</v>
      </c>
      <c r="R9" s="91" t="s">
        <v>333</v>
      </c>
      <c r="S9" s="86" t="s">
        <v>357</v>
      </c>
      <c r="T9" s="86"/>
      <c r="U9" s="86"/>
      <c r="V9" s="91" t="s">
        <v>412</v>
      </c>
      <c r="W9" s="88">
        <v>43512.98118055556</v>
      </c>
      <c r="X9" s="91" t="s">
        <v>441</v>
      </c>
      <c r="Y9" s="86"/>
      <c r="Z9" s="86"/>
      <c r="AA9" s="89" t="s">
        <v>508</v>
      </c>
      <c r="AB9" s="86"/>
      <c r="AC9" s="86" t="b">
        <v>0</v>
      </c>
      <c r="AD9" s="86">
        <v>0</v>
      </c>
      <c r="AE9" s="89" t="s">
        <v>571</v>
      </c>
      <c r="AF9" s="86" t="b">
        <v>1</v>
      </c>
      <c r="AG9" s="86" t="s">
        <v>574</v>
      </c>
      <c r="AH9" s="86"/>
      <c r="AI9" s="89" t="s">
        <v>575</v>
      </c>
      <c r="AJ9" s="86" t="b">
        <v>0</v>
      </c>
      <c r="AK9" s="86">
        <v>0</v>
      </c>
      <c r="AL9" s="89" t="s">
        <v>571</v>
      </c>
      <c r="AM9" s="86" t="s">
        <v>581</v>
      </c>
      <c r="AN9" s="86" t="b">
        <v>1</v>
      </c>
      <c r="AO9" s="89" t="s">
        <v>508</v>
      </c>
      <c r="AP9" s="86" t="s">
        <v>176</v>
      </c>
      <c r="AQ9" s="86">
        <v>0</v>
      </c>
      <c r="AR9" s="86">
        <v>0</v>
      </c>
      <c r="AS9" s="86"/>
      <c r="AT9" s="86"/>
      <c r="AU9" s="86"/>
      <c r="AV9" s="86"/>
      <c r="AW9" s="86"/>
      <c r="AX9" s="86"/>
      <c r="AY9" s="86"/>
      <c r="AZ9" s="86"/>
      <c r="BA9">
        <v>2</v>
      </c>
      <c r="BB9" s="85" t="str">
        <f>REPLACE(INDEX(GroupVertices[Group],MATCH(Edges24[[#This Row],[Vertex 1]],GroupVertices[Vertex],0)),1,1,"")</f>
        <v>9</v>
      </c>
      <c r="BC9" s="85" t="str">
        <f>REPLACE(INDEX(GroupVertices[Group],MATCH(Edges24[[#This Row],[Vertex 2]],GroupVertices[Vertex],0)),1,1,"")</f>
        <v>9</v>
      </c>
      <c r="BD9" s="51">
        <v>4</v>
      </c>
      <c r="BE9" s="52">
        <v>21.05263157894737</v>
      </c>
      <c r="BF9" s="51">
        <v>0</v>
      </c>
      <c r="BG9" s="52">
        <v>0</v>
      </c>
      <c r="BH9" s="51">
        <v>0</v>
      </c>
      <c r="BI9" s="52">
        <v>0</v>
      </c>
      <c r="BJ9" s="51">
        <v>15</v>
      </c>
      <c r="BK9" s="52">
        <v>78.94736842105263</v>
      </c>
      <c r="BL9" s="51">
        <v>19</v>
      </c>
    </row>
    <row r="10" spans="1:64" ht="15">
      <c r="A10" s="84" t="s">
        <v>218</v>
      </c>
      <c r="B10" s="84" t="s">
        <v>218</v>
      </c>
      <c r="C10" s="53"/>
      <c r="D10" s="54"/>
      <c r="E10" s="65"/>
      <c r="F10" s="55"/>
      <c r="G10" s="53"/>
      <c r="H10" s="57"/>
      <c r="I10" s="56"/>
      <c r="J10" s="56"/>
      <c r="K10" s="36" t="s">
        <v>65</v>
      </c>
      <c r="L10" s="83">
        <v>14</v>
      </c>
      <c r="M10" s="83"/>
      <c r="N10" s="63"/>
      <c r="O10" s="86" t="s">
        <v>176</v>
      </c>
      <c r="P10" s="88">
        <v>43513.04362268518</v>
      </c>
      <c r="Q10" s="86" t="s">
        <v>276</v>
      </c>
      <c r="R10" s="86"/>
      <c r="S10" s="86"/>
      <c r="T10" s="86"/>
      <c r="U10" s="86"/>
      <c r="V10" s="91" t="s">
        <v>412</v>
      </c>
      <c r="W10" s="88">
        <v>43513.04362268518</v>
      </c>
      <c r="X10" s="91" t="s">
        <v>442</v>
      </c>
      <c r="Y10" s="86"/>
      <c r="Z10" s="86"/>
      <c r="AA10" s="89" t="s">
        <v>509</v>
      </c>
      <c r="AB10" s="86"/>
      <c r="AC10" s="86" t="b">
        <v>0</v>
      </c>
      <c r="AD10" s="86">
        <v>0</v>
      </c>
      <c r="AE10" s="89" t="s">
        <v>571</v>
      </c>
      <c r="AF10" s="86" t="b">
        <v>1</v>
      </c>
      <c r="AG10" s="86" t="s">
        <v>574</v>
      </c>
      <c r="AH10" s="86"/>
      <c r="AI10" s="89" t="s">
        <v>575</v>
      </c>
      <c r="AJ10" s="86" t="b">
        <v>0</v>
      </c>
      <c r="AK10" s="86">
        <v>3</v>
      </c>
      <c r="AL10" s="89" t="s">
        <v>508</v>
      </c>
      <c r="AM10" s="86" t="s">
        <v>577</v>
      </c>
      <c r="AN10" s="86" t="b">
        <v>0</v>
      </c>
      <c r="AO10" s="89" t="s">
        <v>508</v>
      </c>
      <c r="AP10" s="86" t="s">
        <v>176</v>
      </c>
      <c r="AQ10" s="86">
        <v>0</v>
      </c>
      <c r="AR10" s="86">
        <v>0</v>
      </c>
      <c r="AS10" s="86"/>
      <c r="AT10" s="86"/>
      <c r="AU10" s="86"/>
      <c r="AV10" s="86"/>
      <c r="AW10" s="86"/>
      <c r="AX10" s="86"/>
      <c r="AY10" s="86"/>
      <c r="AZ10" s="86"/>
      <c r="BA10">
        <v>2</v>
      </c>
      <c r="BB10" s="85" t="str">
        <f>REPLACE(INDEX(GroupVertices[Group],MATCH(Edges24[[#This Row],[Vertex 1]],GroupVertices[Vertex],0)),1,1,"")</f>
        <v>9</v>
      </c>
      <c r="BC10" s="85" t="str">
        <f>REPLACE(INDEX(GroupVertices[Group],MATCH(Edges24[[#This Row],[Vertex 2]],GroupVertices[Vertex],0)),1,1,"")</f>
        <v>9</v>
      </c>
      <c r="BD10" s="51">
        <v>4</v>
      </c>
      <c r="BE10" s="52">
        <v>18.181818181818183</v>
      </c>
      <c r="BF10" s="51">
        <v>0</v>
      </c>
      <c r="BG10" s="52">
        <v>0</v>
      </c>
      <c r="BH10" s="51">
        <v>0</v>
      </c>
      <c r="BI10" s="52">
        <v>0</v>
      </c>
      <c r="BJ10" s="51">
        <v>18</v>
      </c>
      <c r="BK10" s="52">
        <v>81.81818181818181</v>
      </c>
      <c r="BL10" s="51">
        <v>22</v>
      </c>
    </row>
    <row r="11" spans="1:64" ht="15">
      <c r="A11" s="84" t="s">
        <v>219</v>
      </c>
      <c r="B11" s="84" t="s">
        <v>218</v>
      </c>
      <c r="C11" s="53"/>
      <c r="D11" s="54"/>
      <c r="E11" s="65"/>
      <c r="F11" s="55"/>
      <c r="G11" s="53"/>
      <c r="H11" s="57"/>
      <c r="I11" s="56"/>
      <c r="J11" s="56"/>
      <c r="K11" s="36" t="s">
        <v>65</v>
      </c>
      <c r="L11" s="83">
        <v>15</v>
      </c>
      <c r="M11" s="83"/>
      <c r="N11" s="63"/>
      <c r="O11" s="86" t="s">
        <v>269</v>
      </c>
      <c r="P11" s="88">
        <v>43513.61209490741</v>
      </c>
      <c r="Q11" s="86" t="s">
        <v>276</v>
      </c>
      <c r="R11" s="86"/>
      <c r="S11" s="86"/>
      <c r="T11" s="86"/>
      <c r="U11" s="86"/>
      <c r="V11" s="91" t="s">
        <v>413</v>
      </c>
      <c r="W11" s="88">
        <v>43513.61209490741</v>
      </c>
      <c r="X11" s="91" t="s">
        <v>443</v>
      </c>
      <c r="Y11" s="86"/>
      <c r="Z11" s="86"/>
      <c r="AA11" s="89" t="s">
        <v>510</v>
      </c>
      <c r="AB11" s="86"/>
      <c r="AC11" s="86" t="b">
        <v>0</v>
      </c>
      <c r="AD11" s="86">
        <v>0</v>
      </c>
      <c r="AE11" s="89" t="s">
        <v>571</v>
      </c>
      <c r="AF11" s="86" t="b">
        <v>1</v>
      </c>
      <c r="AG11" s="86" t="s">
        <v>574</v>
      </c>
      <c r="AH11" s="86"/>
      <c r="AI11" s="89" t="s">
        <v>575</v>
      </c>
      <c r="AJ11" s="86" t="b">
        <v>0</v>
      </c>
      <c r="AK11" s="86">
        <v>3</v>
      </c>
      <c r="AL11" s="89" t="s">
        <v>508</v>
      </c>
      <c r="AM11" s="86" t="s">
        <v>582</v>
      </c>
      <c r="AN11" s="86" t="b">
        <v>0</v>
      </c>
      <c r="AO11" s="89" t="s">
        <v>508</v>
      </c>
      <c r="AP11" s="86" t="s">
        <v>176</v>
      </c>
      <c r="AQ11" s="86">
        <v>0</v>
      </c>
      <c r="AR11" s="86">
        <v>0</v>
      </c>
      <c r="AS11" s="86"/>
      <c r="AT11" s="86"/>
      <c r="AU11" s="86"/>
      <c r="AV11" s="86"/>
      <c r="AW11" s="86"/>
      <c r="AX11" s="86"/>
      <c r="AY11" s="86"/>
      <c r="AZ11" s="86"/>
      <c r="BA11">
        <v>1</v>
      </c>
      <c r="BB11" s="85" t="str">
        <f>REPLACE(INDEX(GroupVertices[Group],MATCH(Edges24[[#This Row],[Vertex 1]],GroupVertices[Vertex],0)),1,1,"")</f>
        <v>9</v>
      </c>
      <c r="BC11" s="85" t="str">
        <f>REPLACE(INDEX(GroupVertices[Group],MATCH(Edges24[[#This Row],[Vertex 2]],GroupVertices[Vertex],0)),1,1,"")</f>
        <v>9</v>
      </c>
      <c r="BD11" s="51">
        <v>4</v>
      </c>
      <c r="BE11" s="52">
        <v>18.181818181818183</v>
      </c>
      <c r="BF11" s="51">
        <v>0</v>
      </c>
      <c r="BG11" s="52">
        <v>0</v>
      </c>
      <c r="BH11" s="51">
        <v>0</v>
      </c>
      <c r="BI11" s="52">
        <v>0</v>
      </c>
      <c r="BJ11" s="51">
        <v>18</v>
      </c>
      <c r="BK11" s="52">
        <v>81.81818181818181</v>
      </c>
      <c r="BL11" s="51">
        <v>22</v>
      </c>
    </row>
    <row r="12" spans="1:64" ht="15">
      <c r="A12" s="84" t="s">
        <v>220</v>
      </c>
      <c r="B12" s="84" t="s">
        <v>227</v>
      </c>
      <c r="C12" s="53"/>
      <c r="D12" s="54"/>
      <c r="E12" s="65"/>
      <c r="F12" s="55"/>
      <c r="G12" s="53"/>
      <c r="H12" s="57"/>
      <c r="I12" s="56"/>
      <c r="J12" s="56"/>
      <c r="K12" s="36" t="s">
        <v>65</v>
      </c>
      <c r="L12" s="83">
        <v>16</v>
      </c>
      <c r="M12" s="83"/>
      <c r="N12" s="63"/>
      <c r="O12" s="86" t="s">
        <v>269</v>
      </c>
      <c r="P12" s="88">
        <v>43522.396203703705</v>
      </c>
      <c r="Q12" s="86" t="s">
        <v>278</v>
      </c>
      <c r="R12" s="86"/>
      <c r="S12" s="86"/>
      <c r="T12" s="86"/>
      <c r="U12" s="86"/>
      <c r="V12" s="91" t="s">
        <v>414</v>
      </c>
      <c r="W12" s="88">
        <v>43522.396203703705</v>
      </c>
      <c r="X12" s="91" t="s">
        <v>444</v>
      </c>
      <c r="Y12" s="86"/>
      <c r="Z12" s="86"/>
      <c r="AA12" s="89" t="s">
        <v>511</v>
      </c>
      <c r="AB12" s="86"/>
      <c r="AC12" s="86" t="b">
        <v>0</v>
      </c>
      <c r="AD12" s="86">
        <v>0</v>
      </c>
      <c r="AE12" s="89" t="s">
        <v>571</v>
      </c>
      <c r="AF12" s="86" t="b">
        <v>0</v>
      </c>
      <c r="AG12" s="86" t="s">
        <v>574</v>
      </c>
      <c r="AH12" s="86"/>
      <c r="AI12" s="89" t="s">
        <v>571</v>
      </c>
      <c r="AJ12" s="86" t="b">
        <v>0</v>
      </c>
      <c r="AK12" s="86">
        <v>1</v>
      </c>
      <c r="AL12" s="89" t="s">
        <v>518</v>
      </c>
      <c r="AM12" s="86" t="s">
        <v>577</v>
      </c>
      <c r="AN12" s="86" t="b">
        <v>0</v>
      </c>
      <c r="AO12" s="89" t="s">
        <v>518</v>
      </c>
      <c r="AP12" s="86" t="s">
        <v>176</v>
      </c>
      <c r="AQ12" s="86">
        <v>0</v>
      </c>
      <c r="AR12" s="86">
        <v>0</v>
      </c>
      <c r="AS12" s="86"/>
      <c r="AT12" s="86"/>
      <c r="AU12" s="86"/>
      <c r="AV12" s="86"/>
      <c r="AW12" s="86"/>
      <c r="AX12" s="86"/>
      <c r="AY12" s="86"/>
      <c r="AZ12" s="86"/>
      <c r="BA12">
        <v>1</v>
      </c>
      <c r="BB12" s="85" t="str">
        <f>REPLACE(INDEX(GroupVertices[Group],MATCH(Edges24[[#This Row],[Vertex 1]],GroupVertices[Vertex],0)),1,1,"")</f>
        <v>7</v>
      </c>
      <c r="BC12" s="85" t="str">
        <f>REPLACE(INDEX(GroupVertices[Group],MATCH(Edges24[[#This Row],[Vertex 2]],GroupVertices[Vertex],0)),1,1,"")</f>
        <v>7</v>
      </c>
      <c r="BD12" s="51">
        <v>1</v>
      </c>
      <c r="BE12" s="52">
        <v>4</v>
      </c>
      <c r="BF12" s="51">
        <v>0</v>
      </c>
      <c r="BG12" s="52">
        <v>0</v>
      </c>
      <c r="BH12" s="51">
        <v>0</v>
      </c>
      <c r="BI12" s="52">
        <v>0</v>
      </c>
      <c r="BJ12" s="51">
        <v>24</v>
      </c>
      <c r="BK12" s="52">
        <v>96</v>
      </c>
      <c r="BL12" s="51">
        <v>25</v>
      </c>
    </row>
    <row r="13" spans="1:64" ht="15">
      <c r="A13" s="84" t="s">
        <v>221</v>
      </c>
      <c r="B13" s="84" t="s">
        <v>259</v>
      </c>
      <c r="C13" s="53"/>
      <c r="D13" s="54"/>
      <c r="E13" s="65"/>
      <c r="F13" s="55"/>
      <c r="G13" s="53"/>
      <c r="H13" s="57"/>
      <c r="I13" s="56"/>
      <c r="J13" s="56"/>
      <c r="K13" s="36" t="s">
        <v>65</v>
      </c>
      <c r="L13" s="83">
        <v>17</v>
      </c>
      <c r="M13" s="83"/>
      <c r="N13" s="63"/>
      <c r="O13" s="86" t="s">
        <v>269</v>
      </c>
      <c r="P13" s="88">
        <v>43522.76835648148</v>
      </c>
      <c r="Q13" s="86" t="s">
        <v>279</v>
      </c>
      <c r="R13" s="86"/>
      <c r="S13" s="86"/>
      <c r="T13" s="86"/>
      <c r="U13" s="86"/>
      <c r="V13" s="91" t="s">
        <v>415</v>
      </c>
      <c r="W13" s="88">
        <v>43522.76835648148</v>
      </c>
      <c r="X13" s="91" t="s">
        <v>445</v>
      </c>
      <c r="Y13" s="86"/>
      <c r="Z13" s="86"/>
      <c r="AA13" s="89" t="s">
        <v>512</v>
      </c>
      <c r="AB13" s="86"/>
      <c r="AC13" s="86" t="b">
        <v>0</v>
      </c>
      <c r="AD13" s="86">
        <v>0</v>
      </c>
      <c r="AE13" s="89" t="s">
        <v>571</v>
      </c>
      <c r="AF13" s="86" t="b">
        <v>0</v>
      </c>
      <c r="AG13" s="86" t="s">
        <v>573</v>
      </c>
      <c r="AH13" s="86"/>
      <c r="AI13" s="89" t="s">
        <v>571</v>
      </c>
      <c r="AJ13" s="86" t="b">
        <v>0</v>
      </c>
      <c r="AK13" s="86">
        <v>3</v>
      </c>
      <c r="AL13" s="89" t="s">
        <v>514</v>
      </c>
      <c r="AM13" s="86" t="s">
        <v>583</v>
      </c>
      <c r="AN13" s="86" t="b">
        <v>0</v>
      </c>
      <c r="AO13" s="89" t="s">
        <v>514</v>
      </c>
      <c r="AP13" s="86" t="s">
        <v>176</v>
      </c>
      <c r="AQ13" s="86">
        <v>0</v>
      </c>
      <c r="AR13" s="86">
        <v>0</v>
      </c>
      <c r="AS13" s="86"/>
      <c r="AT13" s="86"/>
      <c r="AU13" s="86"/>
      <c r="AV13" s="86"/>
      <c r="AW13" s="86"/>
      <c r="AX13" s="86"/>
      <c r="AY13" s="86"/>
      <c r="AZ13" s="86"/>
      <c r="BA13">
        <v>1</v>
      </c>
      <c r="BB13" s="85" t="str">
        <f>REPLACE(INDEX(GroupVertices[Group],MATCH(Edges24[[#This Row],[Vertex 1]],GroupVertices[Vertex],0)),1,1,"")</f>
        <v>5</v>
      </c>
      <c r="BC13" s="85" t="str">
        <f>REPLACE(INDEX(GroupVertices[Group],MATCH(Edges24[[#This Row],[Vertex 2]],GroupVertices[Vertex],0)),1,1,"")</f>
        <v>5</v>
      </c>
      <c r="BD13" s="51"/>
      <c r="BE13" s="52"/>
      <c r="BF13" s="51"/>
      <c r="BG13" s="52"/>
      <c r="BH13" s="51"/>
      <c r="BI13" s="52"/>
      <c r="BJ13" s="51"/>
      <c r="BK13" s="52"/>
      <c r="BL13" s="51"/>
    </row>
    <row r="14" spans="1:64" ht="15">
      <c r="A14" s="84" t="s">
        <v>222</v>
      </c>
      <c r="B14" s="84" t="s">
        <v>225</v>
      </c>
      <c r="C14" s="53"/>
      <c r="D14" s="54"/>
      <c r="E14" s="65"/>
      <c r="F14" s="55"/>
      <c r="G14" s="53"/>
      <c r="H14" s="57"/>
      <c r="I14" s="56"/>
      <c r="J14" s="56"/>
      <c r="K14" s="36" t="s">
        <v>65</v>
      </c>
      <c r="L14" s="83">
        <v>19</v>
      </c>
      <c r="M14" s="83"/>
      <c r="N14" s="63"/>
      <c r="O14" s="86" t="s">
        <v>269</v>
      </c>
      <c r="P14" s="88">
        <v>43522.90414351852</v>
      </c>
      <c r="Q14" s="86" t="s">
        <v>280</v>
      </c>
      <c r="R14" s="86"/>
      <c r="S14" s="86"/>
      <c r="T14" s="86"/>
      <c r="U14" s="86"/>
      <c r="V14" s="91" t="s">
        <v>416</v>
      </c>
      <c r="W14" s="88">
        <v>43522.90414351852</v>
      </c>
      <c r="X14" s="91" t="s">
        <v>446</v>
      </c>
      <c r="Y14" s="86"/>
      <c r="Z14" s="86"/>
      <c r="AA14" s="89" t="s">
        <v>513</v>
      </c>
      <c r="AB14" s="86"/>
      <c r="AC14" s="86" t="b">
        <v>0</v>
      </c>
      <c r="AD14" s="86">
        <v>0</v>
      </c>
      <c r="AE14" s="89" t="s">
        <v>571</v>
      </c>
      <c r="AF14" s="86" t="b">
        <v>0</v>
      </c>
      <c r="AG14" s="86" t="s">
        <v>573</v>
      </c>
      <c r="AH14" s="86"/>
      <c r="AI14" s="89" t="s">
        <v>571</v>
      </c>
      <c r="AJ14" s="86" t="b">
        <v>0</v>
      </c>
      <c r="AK14" s="86">
        <v>2</v>
      </c>
      <c r="AL14" s="89" t="s">
        <v>516</v>
      </c>
      <c r="AM14" s="86" t="s">
        <v>582</v>
      </c>
      <c r="AN14" s="86" t="b">
        <v>0</v>
      </c>
      <c r="AO14" s="89" t="s">
        <v>516</v>
      </c>
      <c r="AP14" s="86" t="s">
        <v>176</v>
      </c>
      <c r="AQ14" s="86">
        <v>0</v>
      </c>
      <c r="AR14" s="86">
        <v>0</v>
      </c>
      <c r="AS14" s="86"/>
      <c r="AT14" s="86"/>
      <c r="AU14" s="86"/>
      <c r="AV14" s="86"/>
      <c r="AW14" s="86"/>
      <c r="AX14" s="86"/>
      <c r="AY14" s="86"/>
      <c r="AZ14" s="86"/>
      <c r="BA14">
        <v>1</v>
      </c>
      <c r="BB14" s="85" t="str">
        <f>REPLACE(INDEX(GroupVertices[Group],MATCH(Edges24[[#This Row],[Vertex 1]],GroupVertices[Vertex],0)),1,1,"")</f>
        <v>8</v>
      </c>
      <c r="BC14" s="85" t="str">
        <f>REPLACE(INDEX(GroupVertices[Group],MATCH(Edges24[[#This Row],[Vertex 2]],GroupVertices[Vertex],0)),1,1,"")</f>
        <v>8</v>
      </c>
      <c r="BD14" s="51">
        <v>0</v>
      </c>
      <c r="BE14" s="52">
        <v>0</v>
      </c>
      <c r="BF14" s="51">
        <v>0</v>
      </c>
      <c r="BG14" s="52">
        <v>0</v>
      </c>
      <c r="BH14" s="51">
        <v>0</v>
      </c>
      <c r="BI14" s="52">
        <v>0</v>
      </c>
      <c r="BJ14" s="51">
        <v>21</v>
      </c>
      <c r="BK14" s="52">
        <v>100</v>
      </c>
      <c r="BL14" s="51">
        <v>21</v>
      </c>
    </row>
    <row r="15" spans="1:64" ht="15">
      <c r="A15" s="84" t="s">
        <v>223</v>
      </c>
      <c r="B15" s="84" t="s">
        <v>259</v>
      </c>
      <c r="C15" s="53"/>
      <c r="D15" s="54"/>
      <c r="E15" s="65"/>
      <c r="F15" s="55"/>
      <c r="G15" s="53"/>
      <c r="H15" s="57"/>
      <c r="I15" s="56"/>
      <c r="J15" s="56"/>
      <c r="K15" s="36" t="s">
        <v>65</v>
      </c>
      <c r="L15" s="83">
        <v>20</v>
      </c>
      <c r="M15" s="83"/>
      <c r="N15" s="63"/>
      <c r="O15" s="86" t="s">
        <v>269</v>
      </c>
      <c r="P15" s="88">
        <v>43522.71042824074</v>
      </c>
      <c r="Q15" s="86" t="s">
        <v>281</v>
      </c>
      <c r="R15" s="86"/>
      <c r="S15" s="86"/>
      <c r="T15" s="86" t="s">
        <v>375</v>
      </c>
      <c r="U15" s="91" t="s">
        <v>390</v>
      </c>
      <c r="V15" s="91" t="s">
        <v>390</v>
      </c>
      <c r="W15" s="88">
        <v>43522.71042824074</v>
      </c>
      <c r="X15" s="91" t="s">
        <v>447</v>
      </c>
      <c r="Y15" s="86"/>
      <c r="Z15" s="86"/>
      <c r="AA15" s="89" t="s">
        <v>514</v>
      </c>
      <c r="AB15" s="86"/>
      <c r="AC15" s="86" t="b">
        <v>0</v>
      </c>
      <c r="AD15" s="86">
        <v>7</v>
      </c>
      <c r="AE15" s="89" t="s">
        <v>571</v>
      </c>
      <c r="AF15" s="86" t="b">
        <v>0</v>
      </c>
      <c r="AG15" s="86" t="s">
        <v>573</v>
      </c>
      <c r="AH15" s="86"/>
      <c r="AI15" s="89" t="s">
        <v>571</v>
      </c>
      <c r="AJ15" s="86" t="b">
        <v>0</v>
      </c>
      <c r="AK15" s="86">
        <v>3</v>
      </c>
      <c r="AL15" s="89" t="s">
        <v>571</v>
      </c>
      <c r="AM15" s="86" t="s">
        <v>583</v>
      </c>
      <c r="AN15" s="86" t="b">
        <v>0</v>
      </c>
      <c r="AO15" s="89" t="s">
        <v>514</v>
      </c>
      <c r="AP15" s="86" t="s">
        <v>176</v>
      </c>
      <c r="AQ15" s="86">
        <v>0</v>
      </c>
      <c r="AR15" s="86">
        <v>0</v>
      </c>
      <c r="AS15" s="86"/>
      <c r="AT15" s="86"/>
      <c r="AU15" s="86"/>
      <c r="AV15" s="86"/>
      <c r="AW15" s="86"/>
      <c r="AX15" s="86"/>
      <c r="AY15" s="86"/>
      <c r="AZ15" s="86"/>
      <c r="BA15">
        <v>1</v>
      </c>
      <c r="BB15" s="85" t="str">
        <f>REPLACE(INDEX(GroupVertices[Group],MATCH(Edges24[[#This Row],[Vertex 1]],GroupVertices[Vertex],0)),1,1,"")</f>
        <v>5</v>
      </c>
      <c r="BC15" s="85" t="str">
        <f>REPLACE(INDEX(GroupVertices[Group],MATCH(Edges24[[#This Row],[Vertex 2]],GroupVertices[Vertex],0)),1,1,"")</f>
        <v>5</v>
      </c>
      <c r="BD15" s="51">
        <v>0</v>
      </c>
      <c r="BE15" s="52">
        <v>0</v>
      </c>
      <c r="BF15" s="51">
        <v>0</v>
      </c>
      <c r="BG15" s="52">
        <v>0</v>
      </c>
      <c r="BH15" s="51">
        <v>0</v>
      </c>
      <c r="BI15" s="52">
        <v>0</v>
      </c>
      <c r="BJ15" s="51">
        <v>39</v>
      </c>
      <c r="BK15" s="52">
        <v>100</v>
      </c>
      <c r="BL15" s="51">
        <v>39</v>
      </c>
    </row>
    <row r="16" spans="1:64" ht="15">
      <c r="A16" s="84" t="s">
        <v>224</v>
      </c>
      <c r="B16" s="84" t="s">
        <v>259</v>
      </c>
      <c r="C16" s="53"/>
      <c r="D16" s="54"/>
      <c r="E16" s="65"/>
      <c r="F16" s="55"/>
      <c r="G16" s="53"/>
      <c r="H16" s="57"/>
      <c r="I16" s="56"/>
      <c r="J16" s="56"/>
      <c r="K16" s="36" t="s">
        <v>65</v>
      </c>
      <c r="L16" s="83">
        <v>21</v>
      </c>
      <c r="M16" s="83"/>
      <c r="N16" s="63"/>
      <c r="O16" s="86" t="s">
        <v>269</v>
      </c>
      <c r="P16" s="88">
        <v>43522.941469907404</v>
      </c>
      <c r="Q16" s="86" t="s">
        <v>279</v>
      </c>
      <c r="R16" s="86"/>
      <c r="S16" s="86"/>
      <c r="T16" s="86"/>
      <c r="U16" s="86"/>
      <c r="V16" s="91" t="s">
        <v>417</v>
      </c>
      <c r="W16" s="88">
        <v>43522.941469907404</v>
      </c>
      <c r="X16" s="91" t="s">
        <v>448</v>
      </c>
      <c r="Y16" s="86"/>
      <c r="Z16" s="86"/>
      <c r="AA16" s="89" t="s">
        <v>515</v>
      </c>
      <c r="AB16" s="86"/>
      <c r="AC16" s="86" t="b">
        <v>0</v>
      </c>
      <c r="AD16" s="86">
        <v>0</v>
      </c>
      <c r="AE16" s="89" t="s">
        <v>571</v>
      </c>
      <c r="AF16" s="86" t="b">
        <v>0</v>
      </c>
      <c r="AG16" s="86" t="s">
        <v>573</v>
      </c>
      <c r="AH16" s="86"/>
      <c r="AI16" s="89" t="s">
        <v>571</v>
      </c>
      <c r="AJ16" s="86" t="b">
        <v>0</v>
      </c>
      <c r="AK16" s="86">
        <v>3</v>
      </c>
      <c r="AL16" s="89" t="s">
        <v>514</v>
      </c>
      <c r="AM16" s="86" t="s">
        <v>583</v>
      </c>
      <c r="AN16" s="86" t="b">
        <v>0</v>
      </c>
      <c r="AO16" s="89" t="s">
        <v>514</v>
      </c>
      <c r="AP16" s="86" t="s">
        <v>176</v>
      </c>
      <c r="AQ16" s="86">
        <v>0</v>
      </c>
      <c r="AR16" s="86">
        <v>0</v>
      </c>
      <c r="AS16" s="86"/>
      <c r="AT16" s="86"/>
      <c r="AU16" s="86"/>
      <c r="AV16" s="86"/>
      <c r="AW16" s="86"/>
      <c r="AX16" s="86"/>
      <c r="AY16" s="86"/>
      <c r="AZ16" s="86"/>
      <c r="BA16">
        <v>1</v>
      </c>
      <c r="BB16" s="85" t="str">
        <f>REPLACE(INDEX(GroupVertices[Group],MATCH(Edges24[[#This Row],[Vertex 1]],GroupVertices[Vertex],0)),1,1,"")</f>
        <v>5</v>
      </c>
      <c r="BC16" s="85" t="str">
        <f>REPLACE(INDEX(GroupVertices[Group],MATCH(Edges24[[#This Row],[Vertex 2]],GroupVertices[Vertex],0)),1,1,"")</f>
        <v>5</v>
      </c>
      <c r="BD16" s="51"/>
      <c r="BE16" s="52"/>
      <c r="BF16" s="51"/>
      <c r="BG16" s="52"/>
      <c r="BH16" s="51"/>
      <c r="BI16" s="52"/>
      <c r="BJ16" s="51"/>
      <c r="BK16" s="52"/>
      <c r="BL16" s="51"/>
    </row>
    <row r="17" spans="1:64" ht="15">
      <c r="A17" s="84" t="s">
        <v>225</v>
      </c>
      <c r="B17" s="84" t="s">
        <v>225</v>
      </c>
      <c r="C17" s="53"/>
      <c r="D17" s="54"/>
      <c r="E17" s="65"/>
      <c r="F17" s="55"/>
      <c r="G17" s="53"/>
      <c r="H17" s="57"/>
      <c r="I17" s="56"/>
      <c r="J17" s="56"/>
      <c r="K17" s="36" t="s">
        <v>65</v>
      </c>
      <c r="L17" s="83">
        <v>23</v>
      </c>
      <c r="M17" s="83"/>
      <c r="N17" s="63"/>
      <c r="O17" s="86" t="s">
        <v>176</v>
      </c>
      <c r="P17" s="88">
        <v>43522.87578703704</v>
      </c>
      <c r="Q17" s="86" t="s">
        <v>282</v>
      </c>
      <c r="R17" s="91" t="s">
        <v>334</v>
      </c>
      <c r="S17" s="86" t="s">
        <v>358</v>
      </c>
      <c r="T17" s="86"/>
      <c r="U17" s="86"/>
      <c r="V17" s="91" t="s">
        <v>418</v>
      </c>
      <c r="W17" s="88">
        <v>43522.87578703704</v>
      </c>
      <c r="X17" s="91" t="s">
        <v>449</v>
      </c>
      <c r="Y17" s="86"/>
      <c r="Z17" s="86"/>
      <c r="AA17" s="89" t="s">
        <v>516</v>
      </c>
      <c r="AB17" s="86"/>
      <c r="AC17" s="86" t="b">
        <v>0</v>
      </c>
      <c r="AD17" s="86">
        <v>0</v>
      </c>
      <c r="AE17" s="89" t="s">
        <v>571</v>
      </c>
      <c r="AF17" s="86" t="b">
        <v>0</v>
      </c>
      <c r="AG17" s="86" t="s">
        <v>573</v>
      </c>
      <c r="AH17" s="86"/>
      <c r="AI17" s="89" t="s">
        <v>571</v>
      </c>
      <c r="AJ17" s="86" t="b">
        <v>0</v>
      </c>
      <c r="AK17" s="86">
        <v>2</v>
      </c>
      <c r="AL17" s="89" t="s">
        <v>571</v>
      </c>
      <c r="AM17" s="86" t="s">
        <v>581</v>
      </c>
      <c r="AN17" s="86" t="b">
        <v>0</v>
      </c>
      <c r="AO17" s="89" t="s">
        <v>516</v>
      </c>
      <c r="AP17" s="86" t="s">
        <v>176</v>
      </c>
      <c r="AQ17" s="86">
        <v>0</v>
      </c>
      <c r="AR17" s="86">
        <v>0</v>
      </c>
      <c r="AS17" s="86"/>
      <c r="AT17" s="86"/>
      <c r="AU17" s="86"/>
      <c r="AV17" s="86"/>
      <c r="AW17" s="86"/>
      <c r="AX17" s="86"/>
      <c r="AY17" s="86"/>
      <c r="AZ17" s="86"/>
      <c r="BA17">
        <v>1</v>
      </c>
      <c r="BB17" s="85" t="str">
        <f>REPLACE(INDEX(GroupVertices[Group],MATCH(Edges24[[#This Row],[Vertex 1]],GroupVertices[Vertex],0)),1,1,"")</f>
        <v>8</v>
      </c>
      <c r="BC17" s="85" t="str">
        <f>REPLACE(INDEX(GroupVertices[Group],MATCH(Edges24[[#This Row],[Vertex 2]],GroupVertices[Vertex],0)),1,1,"")</f>
        <v>8</v>
      </c>
      <c r="BD17" s="51">
        <v>0</v>
      </c>
      <c r="BE17" s="52">
        <v>0</v>
      </c>
      <c r="BF17" s="51">
        <v>0</v>
      </c>
      <c r="BG17" s="52">
        <v>0</v>
      </c>
      <c r="BH17" s="51">
        <v>0</v>
      </c>
      <c r="BI17" s="52">
        <v>0</v>
      </c>
      <c r="BJ17" s="51">
        <v>33</v>
      </c>
      <c r="BK17" s="52">
        <v>100</v>
      </c>
      <c r="BL17" s="51">
        <v>33</v>
      </c>
    </row>
    <row r="18" spans="1:64" ht="15">
      <c r="A18" s="84" t="s">
        <v>226</v>
      </c>
      <c r="B18" s="84" t="s">
        <v>225</v>
      </c>
      <c r="C18" s="53"/>
      <c r="D18" s="54"/>
      <c r="E18" s="65"/>
      <c r="F18" s="55"/>
      <c r="G18" s="53"/>
      <c r="H18" s="57"/>
      <c r="I18" s="56"/>
      <c r="J18" s="56"/>
      <c r="K18" s="36" t="s">
        <v>65</v>
      </c>
      <c r="L18" s="83">
        <v>24</v>
      </c>
      <c r="M18" s="83"/>
      <c r="N18" s="63"/>
      <c r="O18" s="86" t="s">
        <v>269</v>
      </c>
      <c r="P18" s="88">
        <v>43523.019537037035</v>
      </c>
      <c r="Q18" s="86" t="s">
        <v>280</v>
      </c>
      <c r="R18" s="86"/>
      <c r="S18" s="86"/>
      <c r="T18" s="86"/>
      <c r="U18" s="86"/>
      <c r="V18" s="91" t="s">
        <v>419</v>
      </c>
      <c r="W18" s="88">
        <v>43523.019537037035</v>
      </c>
      <c r="X18" s="91" t="s">
        <v>450</v>
      </c>
      <c r="Y18" s="86"/>
      <c r="Z18" s="86"/>
      <c r="AA18" s="89" t="s">
        <v>517</v>
      </c>
      <c r="AB18" s="86"/>
      <c r="AC18" s="86" t="b">
        <v>0</v>
      </c>
      <c r="AD18" s="86">
        <v>0</v>
      </c>
      <c r="AE18" s="89" t="s">
        <v>571</v>
      </c>
      <c r="AF18" s="86" t="b">
        <v>0</v>
      </c>
      <c r="AG18" s="86" t="s">
        <v>573</v>
      </c>
      <c r="AH18" s="86"/>
      <c r="AI18" s="89" t="s">
        <v>571</v>
      </c>
      <c r="AJ18" s="86" t="b">
        <v>0</v>
      </c>
      <c r="AK18" s="86">
        <v>2</v>
      </c>
      <c r="AL18" s="89" t="s">
        <v>516</v>
      </c>
      <c r="AM18" s="86" t="s">
        <v>583</v>
      </c>
      <c r="AN18" s="86" t="b">
        <v>0</v>
      </c>
      <c r="AO18" s="89" t="s">
        <v>516</v>
      </c>
      <c r="AP18" s="86" t="s">
        <v>176</v>
      </c>
      <c r="AQ18" s="86">
        <v>0</v>
      </c>
      <c r="AR18" s="86">
        <v>0</v>
      </c>
      <c r="AS18" s="86"/>
      <c r="AT18" s="86"/>
      <c r="AU18" s="86"/>
      <c r="AV18" s="86"/>
      <c r="AW18" s="86"/>
      <c r="AX18" s="86"/>
      <c r="AY18" s="86"/>
      <c r="AZ18" s="86"/>
      <c r="BA18">
        <v>1</v>
      </c>
      <c r="BB18" s="85" t="str">
        <f>REPLACE(INDEX(GroupVertices[Group],MATCH(Edges24[[#This Row],[Vertex 1]],GroupVertices[Vertex],0)),1,1,"")</f>
        <v>8</v>
      </c>
      <c r="BC18" s="85" t="str">
        <f>REPLACE(INDEX(GroupVertices[Group],MATCH(Edges24[[#This Row],[Vertex 2]],GroupVertices[Vertex],0)),1,1,"")</f>
        <v>8</v>
      </c>
      <c r="BD18" s="51">
        <v>0</v>
      </c>
      <c r="BE18" s="52">
        <v>0</v>
      </c>
      <c r="BF18" s="51">
        <v>0</v>
      </c>
      <c r="BG18" s="52">
        <v>0</v>
      </c>
      <c r="BH18" s="51">
        <v>0</v>
      </c>
      <c r="BI18" s="52">
        <v>0</v>
      </c>
      <c r="BJ18" s="51">
        <v>21</v>
      </c>
      <c r="BK18" s="52">
        <v>100</v>
      </c>
      <c r="BL18" s="51">
        <v>21</v>
      </c>
    </row>
    <row r="19" spans="1:64" ht="15">
      <c r="A19" s="84" t="s">
        <v>227</v>
      </c>
      <c r="B19" s="84" t="s">
        <v>227</v>
      </c>
      <c r="C19" s="53"/>
      <c r="D19" s="54"/>
      <c r="E19" s="65"/>
      <c r="F19" s="55"/>
      <c r="G19" s="53"/>
      <c r="H19" s="57"/>
      <c r="I19" s="56"/>
      <c r="J19" s="56"/>
      <c r="K19" s="36" t="s">
        <v>65</v>
      </c>
      <c r="L19" s="83">
        <v>25</v>
      </c>
      <c r="M19" s="83"/>
      <c r="N19" s="63"/>
      <c r="O19" s="86" t="s">
        <v>176</v>
      </c>
      <c r="P19" s="88">
        <v>43522.270902777775</v>
      </c>
      <c r="Q19" s="86" t="s">
        <v>283</v>
      </c>
      <c r="R19" s="91" t="s">
        <v>335</v>
      </c>
      <c r="S19" s="86" t="s">
        <v>357</v>
      </c>
      <c r="T19" s="86"/>
      <c r="U19" s="86"/>
      <c r="V19" s="91" t="s">
        <v>420</v>
      </c>
      <c r="W19" s="88">
        <v>43522.270902777775</v>
      </c>
      <c r="X19" s="91" t="s">
        <v>451</v>
      </c>
      <c r="Y19" s="86"/>
      <c r="Z19" s="86"/>
      <c r="AA19" s="89" t="s">
        <v>518</v>
      </c>
      <c r="AB19" s="86"/>
      <c r="AC19" s="86" t="b">
        <v>0</v>
      </c>
      <c r="AD19" s="86">
        <v>0</v>
      </c>
      <c r="AE19" s="89" t="s">
        <v>571</v>
      </c>
      <c r="AF19" s="86" t="b">
        <v>0</v>
      </c>
      <c r="AG19" s="86" t="s">
        <v>574</v>
      </c>
      <c r="AH19" s="86"/>
      <c r="AI19" s="89" t="s">
        <v>571</v>
      </c>
      <c r="AJ19" s="86" t="b">
        <v>0</v>
      </c>
      <c r="AK19" s="86">
        <v>0</v>
      </c>
      <c r="AL19" s="89" t="s">
        <v>571</v>
      </c>
      <c r="AM19" s="86" t="s">
        <v>576</v>
      </c>
      <c r="AN19" s="86" t="b">
        <v>1</v>
      </c>
      <c r="AO19" s="89" t="s">
        <v>518</v>
      </c>
      <c r="AP19" s="86" t="s">
        <v>176</v>
      </c>
      <c r="AQ19" s="86">
        <v>0</v>
      </c>
      <c r="AR19" s="86">
        <v>0</v>
      </c>
      <c r="AS19" s="86"/>
      <c r="AT19" s="86"/>
      <c r="AU19" s="86"/>
      <c r="AV19" s="86"/>
      <c r="AW19" s="86"/>
      <c r="AX19" s="86"/>
      <c r="AY19" s="86"/>
      <c r="AZ19" s="86"/>
      <c r="BA19">
        <v>1</v>
      </c>
      <c r="BB19" s="85" t="str">
        <f>REPLACE(INDEX(GroupVertices[Group],MATCH(Edges24[[#This Row],[Vertex 1]],GroupVertices[Vertex],0)),1,1,"")</f>
        <v>7</v>
      </c>
      <c r="BC19" s="85" t="str">
        <f>REPLACE(INDEX(GroupVertices[Group],MATCH(Edges24[[#This Row],[Vertex 2]],GroupVertices[Vertex],0)),1,1,"")</f>
        <v>7</v>
      </c>
      <c r="BD19" s="51">
        <v>1</v>
      </c>
      <c r="BE19" s="52">
        <v>4.761904761904762</v>
      </c>
      <c r="BF19" s="51">
        <v>0</v>
      </c>
      <c r="BG19" s="52">
        <v>0</v>
      </c>
      <c r="BH19" s="51">
        <v>0</v>
      </c>
      <c r="BI19" s="52">
        <v>0</v>
      </c>
      <c r="BJ19" s="51">
        <v>20</v>
      </c>
      <c r="BK19" s="52">
        <v>95.23809523809524</v>
      </c>
      <c r="BL19" s="51">
        <v>21</v>
      </c>
    </row>
    <row r="20" spans="1:64" ht="15">
      <c r="A20" s="84" t="s">
        <v>228</v>
      </c>
      <c r="B20" s="84" t="s">
        <v>227</v>
      </c>
      <c r="C20" s="53"/>
      <c r="D20" s="54"/>
      <c r="E20" s="65"/>
      <c r="F20" s="55"/>
      <c r="G20" s="53"/>
      <c r="H20" s="57"/>
      <c r="I20" s="56"/>
      <c r="J20" s="56"/>
      <c r="K20" s="36" t="s">
        <v>65</v>
      </c>
      <c r="L20" s="83">
        <v>26</v>
      </c>
      <c r="M20" s="83"/>
      <c r="N20" s="63"/>
      <c r="O20" s="86" t="s">
        <v>269</v>
      </c>
      <c r="P20" s="88">
        <v>43523.68336805556</v>
      </c>
      <c r="Q20" s="86" t="s">
        <v>278</v>
      </c>
      <c r="R20" s="86"/>
      <c r="S20" s="86"/>
      <c r="T20" s="86"/>
      <c r="U20" s="86"/>
      <c r="V20" s="91" t="s">
        <v>421</v>
      </c>
      <c r="W20" s="88">
        <v>43523.68336805556</v>
      </c>
      <c r="X20" s="91" t="s">
        <v>452</v>
      </c>
      <c r="Y20" s="86"/>
      <c r="Z20" s="86"/>
      <c r="AA20" s="89" t="s">
        <v>519</v>
      </c>
      <c r="AB20" s="86"/>
      <c r="AC20" s="86" t="b">
        <v>0</v>
      </c>
      <c r="AD20" s="86">
        <v>0</v>
      </c>
      <c r="AE20" s="89" t="s">
        <v>571</v>
      </c>
      <c r="AF20" s="86" t="b">
        <v>0</v>
      </c>
      <c r="AG20" s="86" t="s">
        <v>574</v>
      </c>
      <c r="AH20" s="86"/>
      <c r="AI20" s="89" t="s">
        <v>571</v>
      </c>
      <c r="AJ20" s="86" t="b">
        <v>0</v>
      </c>
      <c r="AK20" s="86">
        <v>2</v>
      </c>
      <c r="AL20" s="89" t="s">
        <v>518</v>
      </c>
      <c r="AM20" s="86" t="s">
        <v>583</v>
      </c>
      <c r="AN20" s="86" t="b">
        <v>0</v>
      </c>
      <c r="AO20" s="89" t="s">
        <v>518</v>
      </c>
      <c r="AP20" s="86" t="s">
        <v>176</v>
      </c>
      <c r="AQ20" s="86">
        <v>0</v>
      </c>
      <c r="AR20" s="86">
        <v>0</v>
      </c>
      <c r="AS20" s="86"/>
      <c r="AT20" s="86"/>
      <c r="AU20" s="86"/>
      <c r="AV20" s="86"/>
      <c r="AW20" s="86"/>
      <c r="AX20" s="86"/>
      <c r="AY20" s="86"/>
      <c r="AZ20" s="86"/>
      <c r="BA20">
        <v>1</v>
      </c>
      <c r="BB20" s="85" t="str">
        <f>REPLACE(INDEX(GroupVertices[Group],MATCH(Edges24[[#This Row],[Vertex 1]],GroupVertices[Vertex],0)),1,1,"")</f>
        <v>7</v>
      </c>
      <c r="BC20" s="85" t="str">
        <f>REPLACE(INDEX(GroupVertices[Group],MATCH(Edges24[[#This Row],[Vertex 2]],GroupVertices[Vertex],0)),1,1,"")</f>
        <v>7</v>
      </c>
      <c r="BD20" s="51">
        <v>1</v>
      </c>
      <c r="BE20" s="52">
        <v>4</v>
      </c>
      <c r="BF20" s="51">
        <v>0</v>
      </c>
      <c r="BG20" s="52">
        <v>0</v>
      </c>
      <c r="BH20" s="51">
        <v>0</v>
      </c>
      <c r="BI20" s="52">
        <v>0</v>
      </c>
      <c r="BJ20" s="51">
        <v>24</v>
      </c>
      <c r="BK20" s="52">
        <v>96</v>
      </c>
      <c r="BL20" s="51">
        <v>25</v>
      </c>
    </row>
    <row r="21" spans="1:64" ht="15">
      <c r="A21" s="84" t="s">
        <v>229</v>
      </c>
      <c r="B21" s="84" t="s">
        <v>260</v>
      </c>
      <c r="C21" s="53"/>
      <c r="D21" s="54"/>
      <c r="E21" s="65"/>
      <c r="F21" s="55"/>
      <c r="G21" s="53"/>
      <c r="H21" s="57"/>
      <c r="I21" s="56"/>
      <c r="J21" s="56"/>
      <c r="K21" s="36" t="s">
        <v>65</v>
      </c>
      <c r="L21" s="83">
        <v>27</v>
      </c>
      <c r="M21" s="83"/>
      <c r="N21" s="63"/>
      <c r="O21" s="86" t="s">
        <v>270</v>
      </c>
      <c r="P21" s="88">
        <v>43519.41162037037</v>
      </c>
      <c r="Q21" s="86" t="s">
        <v>284</v>
      </c>
      <c r="R21" s="91" t="s">
        <v>336</v>
      </c>
      <c r="S21" s="86" t="s">
        <v>357</v>
      </c>
      <c r="T21" s="86"/>
      <c r="U21" s="86"/>
      <c r="V21" s="91" t="s">
        <v>415</v>
      </c>
      <c r="W21" s="88">
        <v>43519.41162037037</v>
      </c>
      <c r="X21" s="91" t="s">
        <v>453</v>
      </c>
      <c r="Y21" s="86"/>
      <c r="Z21" s="86"/>
      <c r="AA21" s="89" t="s">
        <v>520</v>
      </c>
      <c r="AB21" s="89" t="s">
        <v>569</v>
      </c>
      <c r="AC21" s="86" t="b">
        <v>0</v>
      </c>
      <c r="AD21" s="86">
        <v>0</v>
      </c>
      <c r="AE21" s="89" t="s">
        <v>572</v>
      </c>
      <c r="AF21" s="86" t="b">
        <v>0</v>
      </c>
      <c r="AG21" s="86" t="s">
        <v>574</v>
      </c>
      <c r="AH21" s="86"/>
      <c r="AI21" s="89" t="s">
        <v>571</v>
      </c>
      <c r="AJ21" s="86" t="b">
        <v>0</v>
      </c>
      <c r="AK21" s="86">
        <v>0</v>
      </c>
      <c r="AL21" s="89" t="s">
        <v>571</v>
      </c>
      <c r="AM21" s="86" t="s">
        <v>581</v>
      </c>
      <c r="AN21" s="86" t="b">
        <v>1</v>
      </c>
      <c r="AO21" s="89" t="s">
        <v>569</v>
      </c>
      <c r="AP21" s="86" t="s">
        <v>176</v>
      </c>
      <c r="AQ21" s="86">
        <v>0</v>
      </c>
      <c r="AR21" s="86">
        <v>0</v>
      </c>
      <c r="AS21" s="86"/>
      <c r="AT21" s="86"/>
      <c r="AU21" s="86"/>
      <c r="AV21" s="86"/>
      <c r="AW21" s="86"/>
      <c r="AX21" s="86"/>
      <c r="AY21" s="86"/>
      <c r="AZ21" s="86"/>
      <c r="BA21">
        <v>2</v>
      </c>
      <c r="BB21" s="85" t="str">
        <f>REPLACE(INDEX(GroupVertices[Group],MATCH(Edges24[[#This Row],[Vertex 1]],GroupVertices[Vertex],0)),1,1,"")</f>
        <v>12</v>
      </c>
      <c r="BC21" s="85" t="str">
        <f>REPLACE(INDEX(GroupVertices[Group],MATCH(Edges24[[#This Row],[Vertex 2]],GroupVertices[Vertex],0)),1,1,"")</f>
        <v>12</v>
      </c>
      <c r="BD21" s="51">
        <v>0</v>
      </c>
      <c r="BE21" s="52">
        <v>0</v>
      </c>
      <c r="BF21" s="51">
        <v>0</v>
      </c>
      <c r="BG21" s="52">
        <v>0</v>
      </c>
      <c r="BH21" s="51">
        <v>0</v>
      </c>
      <c r="BI21" s="52">
        <v>0</v>
      </c>
      <c r="BJ21" s="51">
        <v>21</v>
      </c>
      <c r="BK21" s="52">
        <v>100</v>
      </c>
      <c r="BL21" s="51">
        <v>21</v>
      </c>
    </row>
    <row r="22" spans="1:64" ht="15">
      <c r="A22" s="84" t="s">
        <v>229</v>
      </c>
      <c r="B22" s="84" t="s">
        <v>260</v>
      </c>
      <c r="C22" s="53"/>
      <c r="D22" s="54"/>
      <c r="E22" s="65"/>
      <c r="F22" s="55"/>
      <c r="G22" s="53"/>
      <c r="H22" s="57"/>
      <c r="I22" s="56"/>
      <c r="J22" s="56"/>
      <c r="K22" s="36" t="s">
        <v>65</v>
      </c>
      <c r="L22" s="83">
        <v>28</v>
      </c>
      <c r="M22" s="83"/>
      <c r="N22" s="63"/>
      <c r="O22" s="86" t="s">
        <v>270</v>
      </c>
      <c r="P22" s="88">
        <v>43524.234444444446</v>
      </c>
      <c r="Q22" s="86" t="s">
        <v>285</v>
      </c>
      <c r="R22" s="91" t="s">
        <v>337</v>
      </c>
      <c r="S22" s="86" t="s">
        <v>357</v>
      </c>
      <c r="T22" s="86"/>
      <c r="U22" s="86"/>
      <c r="V22" s="91" t="s">
        <v>415</v>
      </c>
      <c r="W22" s="88">
        <v>43524.234444444446</v>
      </c>
      <c r="X22" s="91" t="s">
        <v>454</v>
      </c>
      <c r="Y22" s="86"/>
      <c r="Z22" s="86"/>
      <c r="AA22" s="89" t="s">
        <v>521</v>
      </c>
      <c r="AB22" s="89" t="s">
        <v>570</v>
      </c>
      <c r="AC22" s="86" t="b">
        <v>0</v>
      </c>
      <c r="AD22" s="86">
        <v>0</v>
      </c>
      <c r="AE22" s="89" t="s">
        <v>572</v>
      </c>
      <c r="AF22" s="86" t="b">
        <v>0</v>
      </c>
      <c r="AG22" s="86" t="s">
        <v>574</v>
      </c>
      <c r="AH22" s="86"/>
      <c r="AI22" s="89" t="s">
        <v>571</v>
      </c>
      <c r="AJ22" s="86" t="b">
        <v>0</v>
      </c>
      <c r="AK22" s="86">
        <v>0</v>
      </c>
      <c r="AL22" s="89" t="s">
        <v>571</v>
      </c>
      <c r="AM22" s="86" t="s">
        <v>581</v>
      </c>
      <c r="AN22" s="86" t="b">
        <v>1</v>
      </c>
      <c r="AO22" s="89" t="s">
        <v>570</v>
      </c>
      <c r="AP22" s="86" t="s">
        <v>176</v>
      </c>
      <c r="AQ22" s="86">
        <v>0</v>
      </c>
      <c r="AR22" s="86">
        <v>0</v>
      </c>
      <c r="AS22" s="86"/>
      <c r="AT22" s="86"/>
      <c r="AU22" s="86"/>
      <c r="AV22" s="86"/>
      <c r="AW22" s="86"/>
      <c r="AX22" s="86"/>
      <c r="AY22" s="86"/>
      <c r="AZ22" s="86"/>
      <c r="BA22">
        <v>2</v>
      </c>
      <c r="BB22" s="85" t="str">
        <f>REPLACE(INDEX(GroupVertices[Group],MATCH(Edges24[[#This Row],[Vertex 1]],GroupVertices[Vertex],0)),1,1,"")</f>
        <v>12</v>
      </c>
      <c r="BC22" s="85" t="str">
        <f>REPLACE(INDEX(GroupVertices[Group],MATCH(Edges24[[#This Row],[Vertex 2]],GroupVertices[Vertex],0)),1,1,"")</f>
        <v>12</v>
      </c>
      <c r="BD22" s="51">
        <v>0</v>
      </c>
      <c r="BE22" s="52">
        <v>0</v>
      </c>
      <c r="BF22" s="51">
        <v>0</v>
      </c>
      <c r="BG22" s="52">
        <v>0</v>
      </c>
      <c r="BH22" s="51">
        <v>0</v>
      </c>
      <c r="BI22" s="52">
        <v>0</v>
      </c>
      <c r="BJ22" s="51">
        <v>21</v>
      </c>
      <c r="BK22" s="52">
        <v>100</v>
      </c>
      <c r="BL22" s="51">
        <v>21</v>
      </c>
    </row>
    <row r="23" spans="1:64" ht="15">
      <c r="A23" s="84" t="s">
        <v>230</v>
      </c>
      <c r="B23" s="84" t="s">
        <v>261</v>
      </c>
      <c r="C23" s="53"/>
      <c r="D23" s="54"/>
      <c r="E23" s="65"/>
      <c r="F23" s="55"/>
      <c r="G23" s="53"/>
      <c r="H23" s="57"/>
      <c r="I23" s="56"/>
      <c r="J23" s="56"/>
      <c r="K23" s="36" t="s">
        <v>65</v>
      </c>
      <c r="L23" s="83">
        <v>29</v>
      </c>
      <c r="M23" s="83"/>
      <c r="N23" s="63"/>
      <c r="O23" s="86" t="s">
        <v>269</v>
      </c>
      <c r="P23" s="88">
        <v>43529.88190972222</v>
      </c>
      <c r="Q23" s="86" t="s">
        <v>286</v>
      </c>
      <c r="R23" s="86"/>
      <c r="S23" s="86"/>
      <c r="T23" s="86" t="s">
        <v>376</v>
      </c>
      <c r="U23" s="86"/>
      <c r="V23" s="91" t="s">
        <v>422</v>
      </c>
      <c r="W23" s="88">
        <v>43529.88190972222</v>
      </c>
      <c r="X23" s="91" t="s">
        <v>455</v>
      </c>
      <c r="Y23" s="86"/>
      <c r="Z23" s="86"/>
      <c r="AA23" s="89" t="s">
        <v>522</v>
      </c>
      <c r="AB23" s="86"/>
      <c r="AC23" s="86" t="b">
        <v>0</v>
      </c>
      <c r="AD23" s="86">
        <v>0</v>
      </c>
      <c r="AE23" s="89" t="s">
        <v>571</v>
      </c>
      <c r="AF23" s="86" t="b">
        <v>0</v>
      </c>
      <c r="AG23" s="86" t="s">
        <v>574</v>
      </c>
      <c r="AH23" s="86"/>
      <c r="AI23" s="89" t="s">
        <v>571</v>
      </c>
      <c r="AJ23" s="86" t="b">
        <v>0</v>
      </c>
      <c r="AK23" s="86">
        <v>4</v>
      </c>
      <c r="AL23" s="89" t="s">
        <v>523</v>
      </c>
      <c r="AM23" s="86" t="s">
        <v>581</v>
      </c>
      <c r="AN23" s="86" t="b">
        <v>0</v>
      </c>
      <c r="AO23" s="89" t="s">
        <v>523</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c r="BE23" s="52"/>
      <c r="BF23" s="51"/>
      <c r="BG23" s="52"/>
      <c r="BH23" s="51"/>
      <c r="BI23" s="52"/>
      <c r="BJ23" s="51"/>
      <c r="BK23" s="52"/>
      <c r="BL23" s="51"/>
    </row>
    <row r="24" spans="1:64" ht="15">
      <c r="A24" s="84" t="s">
        <v>231</v>
      </c>
      <c r="B24" s="84" t="s">
        <v>232</v>
      </c>
      <c r="C24" s="53"/>
      <c r="D24" s="54"/>
      <c r="E24" s="65"/>
      <c r="F24" s="55"/>
      <c r="G24" s="53"/>
      <c r="H24" s="57"/>
      <c r="I24" s="56"/>
      <c r="J24" s="56"/>
      <c r="K24" s="36" t="s">
        <v>66</v>
      </c>
      <c r="L24" s="83">
        <v>32</v>
      </c>
      <c r="M24" s="83"/>
      <c r="N24" s="63"/>
      <c r="O24" s="86" t="s">
        <v>269</v>
      </c>
      <c r="P24" s="88">
        <v>43529.88039351852</v>
      </c>
      <c r="Q24" s="86" t="s">
        <v>287</v>
      </c>
      <c r="R24" s="91" t="s">
        <v>338</v>
      </c>
      <c r="S24" s="86" t="s">
        <v>359</v>
      </c>
      <c r="T24" s="86" t="s">
        <v>377</v>
      </c>
      <c r="U24" s="91" t="s">
        <v>391</v>
      </c>
      <c r="V24" s="91" t="s">
        <v>391</v>
      </c>
      <c r="W24" s="88">
        <v>43529.88039351852</v>
      </c>
      <c r="X24" s="91" t="s">
        <v>456</v>
      </c>
      <c r="Y24" s="86"/>
      <c r="Z24" s="86"/>
      <c r="AA24" s="89" t="s">
        <v>523</v>
      </c>
      <c r="AB24" s="86"/>
      <c r="AC24" s="86" t="b">
        <v>0</v>
      </c>
      <c r="AD24" s="86">
        <v>4</v>
      </c>
      <c r="AE24" s="89" t="s">
        <v>571</v>
      </c>
      <c r="AF24" s="86" t="b">
        <v>0</v>
      </c>
      <c r="AG24" s="86" t="s">
        <v>574</v>
      </c>
      <c r="AH24" s="86"/>
      <c r="AI24" s="89" t="s">
        <v>571</v>
      </c>
      <c r="AJ24" s="86" t="b">
        <v>0</v>
      </c>
      <c r="AK24" s="86">
        <v>4</v>
      </c>
      <c r="AL24" s="89" t="s">
        <v>571</v>
      </c>
      <c r="AM24" s="86" t="s">
        <v>581</v>
      </c>
      <c r="AN24" s="86" t="b">
        <v>0</v>
      </c>
      <c r="AO24" s="89" t="s">
        <v>523</v>
      </c>
      <c r="AP24" s="86" t="s">
        <v>176</v>
      </c>
      <c r="AQ24" s="86">
        <v>0</v>
      </c>
      <c r="AR24" s="86">
        <v>0</v>
      </c>
      <c r="AS24" s="86"/>
      <c r="AT24" s="86"/>
      <c r="AU24" s="86"/>
      <c r="AV24" s="86"/>
      <c r="AW24" s="86"/>
      <c r="AX24" s="86"/>
      <c r="AY24" s="86"/>
      <c r="AZ24" s="86"/>
      <c r="BA24">
        <v>1</v>
      </c>
      <c r="BB24" s="85" t="str">
        <f>REPLACE(INDEX(GroupVertices[Group],MATCH(Edges24[[#This Row],[Vertex 1]],GroupVertices[Vertex],0)),1,1,"")</f>
        <v>2</v>
      </c>
      <c r="BC24" s="85" t="str">
        <f>REPLACE(INDEX(GroupVertices[Group],MATCH(Edges24[[#This Row],[Vertex 2]],GroupVertices[Vertex],0)),1,1,"")</f>
        <v>2</v>
      </c>
      <c r="BD24" s="51">
        <v>0</v>
      </c>
      <c r="BE24" s="52">
        <v>0</v>
      </c>
      <c r="BF24" s="51">
        <v>0</v>
      </c>
      <c r="BG24" s="52">
        <v>0</v>
      </c>
      <c r="BH24" s="51">
        <v>0</v>
      </c>
      <c r="BI24" s="52">
        <v>0</v>
      </c>
      <c r="BJ24" s="51">
        <v>40</v>
      </c>
      <c r="BK24" s="52">
        <v>100</v>
      </c>
      <c r="BL24" s="51">
        <v>40</v>
      </c>
    </row>
    <row r="25" spans="1:64" ht="15">
      <c r="A25" s="84" t="s">
        <v>232</v>
      </c>
      <c r="B25" s="84" t="s">
        <v>261</v>
      </c>
      <c r="C25" s="53"/>
      <c r="D25" s="54"/>
      <c r="E25" s="65"/>
      <c r="F25" s="55"/>
      <c r="G25" s="53"/>
      <c r="H25" s="57"/>
      <c r="I25" s="56"/>
      <c r="J25" s="56"/>
      <c r="K25" s="36" t="s">
        <v>65</v>
      </c>
      <c r="L25" s="83">
        <v>33</v>
      </c>
      <c r="M25" s="83"/>
      <c r="N25" s="63"/>
      <c r="O25" s="86" t="s">
        <v>269</v>
      </c>
      <c r="P25" s="88">
        <v>43529.89949074074</v>
      </c>
      <c r="Q25" s="86" t="s">
        <v>286</v>
      </c>
      <c r="R25" s="86"/>
      <c r="S25" s="86"/>
      <c r="T25" s="86" t="s">
        <v>376</v>
      </c>
      <c r="U25" s="86"/>
      <c r="V25" s="91" t="s">
        <v>423</v>
      </c>
      <c r="W25" s="88">
        <v>43529.89949074074</v>
      </c>
      <c r="X25" s="91" t="s">
        <v>457</v>
      </c>
      <c r="Y25" s="86"/>
      <c r="Z25" s="86"/>
      <c r="AA25" s="89" t="s">
        <v>524</v>
      </c>
      <c r="AB25" s="86"/>
      <c r="AC25" s="86" t="b">
        <v>0</v>
      </c>
      <c r="AD25" s="86">
        <v>0</v>
      </c>
      <c r="AE25" s="89" t="s">
        <v>571</v>
      </c>
      <c r="AF25" s="86" t="b">
        <v>0</v>
      </c>
      <c r="AG25" s="86" t="s">
        <v>574</v>
      </c>
      <c r="AH25" s="86"/>
      <c r="AI25" s="89" t="s">
        <v>571</v>
      </c>
      <c r="AJ25" s="86" t="b">
        <v>0</v>
      </c>
      <c r="AK25" s="86">
        <v>4</v>
      </c>
      <c r="AL25" s="89" t="s">
        <v>523</v>
      </c>
      <c r="AM25" s="86" t="s">
        <v>577</v>
      </c>
      <c r="AN25" s="86" t="b">
        <v>0</v>
      </c>
      <c r="AO25" s="89" t="s">
        <v>523</v>
      </c>
      <c r="AP25" s="86" t="s">
        <v>176</v>
      </c>
      <c r="AQ25" s="86">
        <v>0</v>
      </c>
      <c r="AR25" s="86">
        <v>0</v>
      </c>
      <c r="AS25" s="86"/>
      <c r="AT25" s="86"/>
      <c r="AU25" s="86"/>
      <c r="AV25" s="86"/>
      <c r="AW25" s="86"/>
      <c r="AX25" s="86"/>
      <c r="AY25" s="86"/>
      <c r="AZ25" s="86"/>
      <c r="BA25">
        <v>1</v>
      </c>
      <c r="BB25" s="85" t="str">
        <f>REPLACE(INDEX(GroupVertices[Group],MATCH(Edges24[[#This Row],[Vertex 1]],GroupVertices[Vertex],0)),1,1,"")</f>
        <v>2</v>
      </c>
      <c r="BC25" s="85" t="str">
        <f>REPLACE(INDEX(GroupVertices[Group],MATCH(Edges24[[#This Row],[Vertex 2]],GroupVertices[Vertex],0)),1,1,"")</f>
        <v>2</v>
      </c>
      <c r="BD25" s="51"/>
      <c r="BE25" s="52"/>
      <c r="BF25" s="51"/>
      <c r="BG25" s="52"/>
      <c r="BH25" s="51"/>
      <c r="BI25" s="52"/>
      <c r="BJ25" s="51"/>
      <c r="BK25" s="52"/>
      <c r="BL25" s="51"/>
    </row>
    <row r="26" spans="1:64" ht="15">
      <c r="A26" s="84" t="s">
        <v>233</v>
      </c>
      <c r="B26" s="84" t="s">
        <v>261</v>
      </c>
      <c r="C26" s="53"/>
      <c r="D26" s="54"/>
      <c r="E26" s="65"/>
      <c r="F26" s="55"/>
      <c r="G26" s="53"/>
      <c r="H26" s="57"/>
      <c r="I26" s="56"/>
      <c r="J26" s="56"/>
      <c r="K26" s="36" t="s">
        <v>65</v>
      </c>
      <c r="L26" s="83">
        <v>36</v>
      </c>
      <c r="M26" s="83"/>
      <c r="N26" s="63"/>
      <c r="O26" s="86" t="s">
        <v>269</v>
      </c>
      <c r="P26" s="88">
        <v>43529.94648148148</v>
      </c>
      <c r="Q26" s="86" t="s">
        <v>286</v>
      </c>
      <c r="R26" s="86"/>
      <c r="S26" s="86"/>
      <c r="T26" s="86" t="s">
        <v>376</v>
      </c>
      <c r="U26" s="86"/>
      <c r="V26" s="91" t="s">
        <v>424</v>
      </c>
      <c r="W26" s="88">
        <v>43529.94648148148</v>
      </c>
      <c r="X26" s="91" t="s">
        <v>458</v>
      </c>
      <c r="Y26" s="86"/>
      <c r="Z26" s="86"/>
      <c r="AA26" s="89" t="s">
        <v>525</v>
      </c>
      <c r="AB26" s="86"/>
      <c r="AC26" s="86" t="b">
        <v>0</v>
      </c>
      <c r="AD26" s="86">
        <v>0</v>
      </c>
      <c r="AE26" s="89" t="s">
        <v>571</v>
      </c>
      <c r="AF26" s="86" t="b">
        <v>0</v>
      </c>
      <c r="AG26" s="86" t="s">
        <v>574</v>
      </c>
      <c r="AH26" s="86"/>
      <c r="AI26" s="89" t="s">
        <v>571</v>
      </c>
      <c r="AJ26" s="86" t="b">
        <v>0</v>
      </c>
      <c r="AK26" s="86">
        <v>4</v>
      </c>
      <c r="AL26" s="89" t="s">
        <v>523</v>
      </c>
      <c r="AM26" s="86" t="s">
        <v>584</v>
      </c>
      <c r="AN26" s="86" t="b">
        <v>0</v>
      </c>
      <c r="AO26" s="89" t="s">
        <v>523</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234</v>
      </c>
      <c r="B27" s="84" t="s">
        <v>261</v>
      </c>
      <c r="C27" s="53"/>
      <c r="D27" s="54"/>
      <c r="E27" s="65"/>
      <c r="F27" s="55"/>
      <c r="G27" s="53"/>
      <c r="H27" s="57"/>
      <c r="I27" s="56"/>
      <c r="J27" s="56"/>
      <c r="K27" s="36" t="s">
        <v>65</v>
      </c>
      <c r="L27" s="83">
        <v>40</v>
      </c>
      <c r="M27" s="83"/>
      <c r="N27" s="63"/>
      <c r="O27" s="86" t="s">
        <v>269</v>
      </c>
      <c r="P27" s="88">
        <v>43530.60475694444</v>
      </c>
      <c r="Q27" s="86" t="s">
        <v>286</v>
      </c>
      <c r="R27" s="86"/>
      <c r="S27" s="86"/>
      <c r="T27" s="86" t="s">
        <v>376</v>
      </c>
      <c r="U27" s="86"/>
      <c r="V27" s="91" t="s">
        <v>425</v>
      </c>
      <c r="W27" s="88">
        <v>43530.60475694444</v>
      </c>
      <c r="X27" s="91" t="s">
        <v>459</v>
      </c>
      <c r="Y27" s="86"/>
      <c r="Z27" s="86"/>
      <c r="AA27" s="89" t="s">
        <v>526</v>
      </c>
      <c r="AB27" s="86"/>
      <c r="AC27" s="86" t="b">
        <v>0</v>
      </c>
      <c r="AD27" s="86">
        <v>0</v>
      </c>
      <c r="AE27" s="89" t="s">
        <v>571</v>
      </c>
      <c r="AF27" s="86" t="b">
        <v>0</v>
      </c>
      <c r="AG27" s="86" t="s">
        <v>574</v>
      </c>
      <c r="AH27" s="86"/>
      <c r="AI27" s="89" t="s">
        <v>571</v>
      </c>
      <c r="AJ27" s="86" t="b">
        <v>0</v>
      </c>
      <c r="AK27" s="86">
        <v>4</v>
      </c>
      <c r="AL27" s="89" t="s">
        <v>523</v>
      </c>
      <c r="AM27" s="86" t="s">
        <v>581</v>
      </c>
      <c r="AN27" s="86" t="b">
        <v>0</v>
      </c>
      <c r="AO27" s="89" t="s">
        <v>523</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235</v>
      </c>
      <c r="B28" s="84" t="s">
        <v>263</v>
      </c>
      <c r="C28" s="53"/>
      <c r="D28" s="54"/>
      <c r="E28" s="65"/>
      <c r="F28" s="55"/>
      <c r="G28" s="53"/>
      <c r="H28" s="57"/>
      <c r="I28" s="56"/>
      <c r="J28" s="56"/>
      <c r="K28" s="36" t="s">
        <v>65</v>
      </c>
      <c r="L28" s="83">
        <v>44</v>
      </c>
      <c r="M28" s="83"/>
      <c r="N28" s="63"/>
      <c r="O28" s="86" t="s">
        <v>269</v>
      </c>
      <c r="P28" s="88">
        <v>43530.70457175926</v>
      </c>
      <c r="Q28" s="86" t="s">
        <v>288</v>
      </c>
      <c r="R28" s="91" t="s">
        <v>339</v>
      </c>
      <c r="S28" s="86" t="s">
        <v>360</v>
      </c>
      <c r="T28" s="86"/>
      <c r="U28" s="86"/>
      <c r="V28" s="91" t="s">
        <v>426</v>
      </c>
      <c r="W28" s="88">
        <v>43530.70457175926</v>
      </c>
      <c r="X28" s="91" t="s">
        <v>460</v>
      </c>
      <c r="Y28" s="86"/>
      <c r="Z28" s="86"/>
      <c r="AA28" s="89" t="s">
        <v>527</v>
      </c>
      <c r="AB28" s="86"/>
      <c r="AC28" s="86" t="b">
        <v>0</v>
      </c>
      <c r="AD28" s="86">
        <v>0</v>
      </c>
      <c r="AE28" s="89" t="s">
        <v>571</v>
      </c>
      <c r="AF28" s="86" t="b">
        <v>0</v>
      </c>
      <c r="AG28" s="86" t="s">
        <v>574</v>
      </c>
      <c r="AH28" s="86"/>
      <c r="AI28" s="89" t="s">
        <v>571</v>
      </c>
      <c r="AJ28" s="86" t="b">
        <v>0</v>
      </c>
      <c r="AK28" s="86">
        <v>0</v>
      </c>
      <c r="AL28" s="89" t="s">
        <v>571</v>
      </c>
      <c r="AM28" s="86" t="s">
        <v>585</v>
      </c>
      <c r="AN28" s="86" t="b">
        <v>0</v>
      </c>
      <c r="AO28" s="89" t="s">
        <v>527</v>
      </c>
      <c r="AP28" s="86" t="s">
        <v>176</v>
      </c>
      <c r="AQ28" s="86">
        <v>0</v>
      </c>
      <c r="AR28" s="86">
        <v>0</v>
      </c>
      <c r="AS28" s="86"/>
      <c r="AT28" s="86"/>
      <c r="AU28" s="86"/>
      <c r="AV28" s="86"/>
      <c r="AW28" s="86"/>
      <c r="AX28" s="86"/>
      <c r="AY28" s="86"/>
      <c r="AZ28" s="86"/>
      <c r="BA28">
        <v>1</v>
      </c>
      <c r="BB28" s="85" t="str">
        <f>REPLACE(INDEX(GroupVertices[Group],MATCH(Edges24[[#This Row],[Vertex 1]],GroupVertices[Vertex],0)),1,1,"")</f>
        <v>11</v>
      </c>
      <c r="BC28" s="85" t="str">
        <f>REPLACE(INDEX(GroupVertices[Group],MATCH(Edges24[[#This Row],[Vertex 2]],GroupVertices[Vertex],0)),1,1,"")</f>
        <v>11</v>
      </c>
      <c r="BD28" s="51">
        <v>0</v>
      </c>
      <c r="BE28" s="52">
        <v>0</v>
      </c>
      <c r="BF28" s="51">
        <v>0</v>
      </c>
      <c r="BG28" s="52">
        <v>0</v>
      </c>
      <c r="BH28" s="51">
        <v>0</v>
      </c>
      <c r="BI28" s="52">
        <v>0</v>
      </c>
      <c r="BJ28" s="51">
        <v>13</v>
      </c>
      <c r="BK28" s="52">
        <v>100</v>
      </c>
      <c r="BL28" s="51">
        <v>13</v>
      </c>
    </row>
    <row r="29" spans="1:64" ht="15">
      <c r="A29" s="84" t="s">
        <v>236</v>
      </c>
      <c r="B29" s="84" t="s">
        <v>264</v>
      </c>
      <c r="C29" s="53"/>
      <c r="D29" s="54"/>
      <c r="E29" s="65"/>
      <c r="F29" s="55"/>
      <c r="G29" s="53"/>
      <c r="H29" s="57"/>
      <c r="I29" s="56"/>
      <c r="J29" s="56"/>
      <c r="K29" s="36" t="s">
        <v>65</v>
      </c>
      <c r="L29" s="83">
        <v>46</v>
      </c>
      <c r="M29" s="83"/>
      <c r="N29" s="63"/>
      <c r="O29" s="86" t="s">
        <v>269</v>
      </c>
      <c r="P29" s="88">
        <v>43539.52954861111</v>
      </c>
      <c r="Q29" s="86" t="s">
        <v>289</v>
      </c>
      <c r="R29" s="86"/>
      <c r="S29" s="86"/>
      <c r="T29" s="86" t="s">
        <v>378</v>
      </c>
      <c r="U29" s="86"/>
      <c r="V29" s="91" t="s">
        <v>427</v>
      </c>
      <c r="W29" s="88">
        <v>43539.52954861111</v>
      </c>
      <c r="X29" s="91" t="s">
        <v>461</v>
      </c>
      <c r="Y29" s="86"/>
      <c r="Z29" s="86"/>
      <c r="AA29" s="89" t="s">
        <v>528</v>
      </c>
      <c r="AB29" s="86"/>
      <c r="AC29" s="86" t="b">
        <v>0</v>
      </c>
      <c r="AD29" s="86">
        <v>0</v>
      </c>
      <c r="AE29" s="89" t="s">
        <v>571</v>
      </c>
      <c r="AF29" s="86" t="b">
        <v>0</v>
      </c>
      <c r="AG29" s="86" t="s">
        <v>573</v>
      </c>
      <c r="AH29" s="86"/>
      <c r="AI29" s="89" t="s">
        <v>571</v>
      </c>
      <c r="AJ29" s="86" t="b">
        <v>0</v>
      </c>
      <c r="AK29" s="86">
        <v>6</v>
      </c>
      <c r="AL29" s="89" t="s">
        <v>502</v>
      </c>
      <c r="AM29" s="86" t="s">
        <v>581</v>
      </c>
      <c r="AN29" s="86" t="b">
        <v>0</v>
      </c>
      <c r="AO29" s="89" t="s">
        <v>502</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3</v>
      </c>
      <c r="BD29" s="51"/>
      <c r="BE29" s="52"/>
      <c r="BF29" s="51"/>
      <c r="BG29" s="52"/>
      <c r="BH29" s="51"/>
      <c r="BI29" s="52"/>
      <c r="BJ29" s="51"/>
      <c r="BK29" s="52"/>
      <c r="BL29" s="51"/>
    </row>
    <row r="30" spans="1:64" ht="15">
      <c r="A30" s="84" t="s">
        <v>237</v>
      </c>
      <c r="B30" s="84" t="s">
        <v>237</v>
      </c>
      <c r="C30" s="53"/>
      <c r="D30" s="54"/>
      <c r="E30" s="65"/>
      <c r="F30" s="55"/>
      <c r="G30" s="53"/>
      <c r="H30" s="57"/>
      <c r="I30" s="56"/>
      <c r="J30" s="56"/>
      <c r="K30" s="36" t="s">
        <v>65</v>
      </c>
      <c r="L30" s="83">
        <v>48</v>
      </c>
      <c r="M30" s="83"/>
      <c r="N30" s="63"/>
      <c r="O30" s="86" t="s">
        <v>176</v>
      </c>
      <c r="P30" s="88">
        <v>43347.8928125</v>
      </c>
      <c r="Q30" s="86" t="s">
        <v>290</v>
      </c>
      <c r="R30" s="91" t="s">
        <v>340</v>
      </c>
      <c r="S30" s="86" t="s">
        <v>357</v>
      </c>
      <c r="T30" s="86"/>
      <c r="U30" s="86"/>
      <c r="V30" s="91" t="s">
        <v>428</v>
      </c>
      <c r="W30" s="88">
        <v>43347.8928125</v>
      </c>
      <c r="X30" s="91" t="s">
        <v>462</v>
      </c>
      <c r="Y30" s="86"/>
      <c r="Z30" s="86"/>
      <c r="AA30" s="89" t="s">
        <v>529</v>
      </c>
      <c r="AB30" s="86"/>
      <c r="AC30" s="86" t="b">
        <v>0</v>
      </c>
      <c r="AD30" s="86">
        <v>4</v>
      </c>
      <c r="AE30" s="89" t="s">
        <v>571</v>
      </c>
      <c r="AF30" s="86" t="b">
        <v>0</v>
      </c>
      <c r="AG30" s="86" t="s">
        <v>574</v>
      </c>
      <c r="AH30" s="86"/>
      <c r="AI30" s="89" t="s">
        <v>571</v>
      </c>
      <c r="AJ30" s="86" t="b">
        <v>0</v>
      </c>
      <c r="AK30" s="86">
        <v>6</v>
      </c>
      <c r="AL30" s="89" t="s">
        <v>571</v>
      </c>
      <c r="AM30" s="86" t="s">
        <v>576</v>
      </c>
      <c r="AN30" s="86" t="b">
        <v>1</v>
      </c>
      <c r="AO30" s="89" t="s">
        <v>529</v>
      </c>
      <c r="AP30" s="86" t="s">
        <v>590</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v>1</v>
      </c>
      <c r="BE30" s="52">
        <v>4.545454545454546</v>
      </c>
      <c r="BF30" s="51">
        <v>0</v>
      </c>
      <c r="BG30" s="52">
        <v>0</v>
      </c>
      <c r="BH30" s="51">
        <v>0</v>
      </c>
      <c r="BI30" s="52">
        <v>0</v>
      </c>
      <c r="BJ30" s="51">
        <v>21</v>
      </c>
      <c r="BK30" s="52">
        <v>95.45454545454545</v>
      </c>
      <c r="BL30" s="51">
        <v>22</v>
      </c>
    </row>
    <row r="31" spans="1:64" ht="15">
      <c r="A31" s="84" t="s">
        <v>236</v>
      </c>
      <c r="B31" s="84" t="s">
        <v>237</v>
      </c>
      <c r="C31" s="53"/>
      <c r="D31" s="54"/>
      <c r="E31" s="65"/>
      <c r="F31" s="55"/>
      <c r="G31" s="53"/>
      <c r="H31" s="57"/>
      <c r="I31" s="56"/>
      <c r="J31" s="56"/>
      <c r="K31" s="36" t="s">
        <v>65</v>
      </c>
      <c r="L31" s="83">
        <v>49</v>
      </c>
      <c r="M31" s="83"/>
      <c r="N31" s="63"/>
      <c r="O31" s="86" t="s">
        <v>269</v>
      </c>
      <c r="P31" s="88">
        <v>43539.529652777775</v>
      </c>
      <c r="Q31" s="86" t="s">
        <v>291</v>
      </c>
      <c r="R31" s="86"/>
      <c r="S31" s="86"/>
      <c r="T31" s="86"/>
      <c r="U31" s="86"/>
      <c r="V31" s="91" t="s">
        <v>427</v>
      </c>
      <c r="W31" s="88">
        <v>43539.529652777775</v>
      </c>
      <c r="X31" s="91" t="s">
        <v>463</v>
      </c>
      <c r="Y31" s="86"/>
      <c r="Z31" s="86"/>
      <c r="AA31" s="89" t="s">
        <v>530</v>
      </c>
      <c r="AB31" s="86"/>
      <c r="AC31" s="86" t="b">
        <v>0</v>
      </c>
      <c r="AD31" s="86">
        <v>0</v>
      </c>
      <c r="AE31" s="89" t="s">
        <v>571</v>
      </c>
      <c r="AF31" s="86" t="b">
        <v>0</v>
      </c>
      <c r="AG31" s="86" t="s">
        <v>574</v>
      </c>
      <c r="AH31" s="86"/>
      <c r="AI31" s="89" t="s">
        <v>571</v>
      </c>
      <c r="AJ31" s="86" t="b">
        <v>0</v>
      </c>
      <c r="AK31" s="86">
        <v>0</v>
      </c>
      <c r="AL31" s="89" t="s">
        <v>529</v>
      </c>
      <c r="AM31" s="86" t="s">
        <v>581</v>
      </c>
      <c r="AN31" s="86" t="b">
        <v>0</v>
      </c>
      <c r="AO31" s="89" t="s">
        <v>529</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1</v>
      </c>
      <c r="BD31" s="51">
        <v>1</v>
      </c>
      <c r="BE31" s="52">
        <v>4.166666666666667</v>
      </c>
      <c r="BF31" s="51">
        <v>0</v>
      </c>
      <c r="BG31" s="52">
        <v>0</v>
      </c>
      <c r="BH31" s="51">
        <v>0</v>
      </c>
      <c r="BI31" s="52">
        <v>0</v>
      </c>
      <c r="BJ31" s="51">
        <v>23</v>
      </c>
      <c r="BK31" s="52">
        <v>95.83333333333333</v>
      </c>
      <c r="BL31" s="51">
        <v>24</v>
      </c>
    </row>
    <row r="32" spans="1:64" ht="15">
      <c r="A32" s="84" t="s">
        <v>238</v>
      </c>
      <c r="B32" s="84" t="s">
        <v>238</v>
      </c>
      <c r="C32" s="53"/>
      <c r="D32" s="54"/>
      <c r="E32" s="65"/>
      <c r="F32" s="55"/>
      <c r="G32" s="53"/>
      <c r="H32" s="57"/>
      <c r="I32" s="56"/>
      <c r="J32" s="56"/>
      <c r="K32" s="36" t="s">
        <v>65</v>
      </c>
      <c r="L32" s="83">
        <v>50</v>
      </c>
      <c r="M32" s="83"/>
      <c r="N32" s="63"/>
      <c r="O32" s="86" t="s">
        <v>176</v>
      </c>
      <c r="P32" s="88">
        <v>43350.5787037037</v>
      </c>
      <c r="Q32" s="86" t="s">
        <v>292</v>
      </c>
      <c r="R32" s="91" t="s">
        <v>341</v>
      </c>
      <c r="S32" s="86" t="s">
        <v>361</v>
      </c>
      <c r="T32" s="86" t="s">
        <v>379</v>
      </c>
      <c r="U32" s="91" t="s">
        <v>392</v>
      </c>
      <c r="V32" s="91" t="s">
        <v>392</v>
      </c>
      <c r="W32" s="88">
        <v>43350.5787037037</v>
      </c>
      <c r="X32" s="91" t="s">
        <v>464</v>
      </c>
      <c r="Y32" s="86"/>
      <c r="Z32" s="86"/>
      <c r="AA32" s="89" t="s">
        <v>531</v>
      </c>
      <c r="AB32" s="86"/>
      <c r="AC32" s="86" t="b">
        <v>0</v>
      </c>
      <c r="AD32" s="86">
        <v>38</v>
      </c>
      <c r="AE32" s="89" t="s">
        <v>571</v>
      </c>
      <c r="AF32" s="86" t="b">
        <v>0</v>
      </c>
      <c r="AG32" s="86" t="s">
        <v>574</v>
      </c>
      <c r="AH32" s="86"/>
      <c r="AI32" s="89" t="s">
        <v>571</v>
      </c>
      <c r="AJ32" s="86" t="b">
        <v>0</v>
      </c>
      <c r="AK32" s="86">
        <v>16</v>
      </c>
      <c r="AL32" s="89" t="s">
        <v>571</v>
      </c>
      <c r="AM32" s="86" t="s">
        <v>586</v>
      </c>
      <c r="AN32" s="86" t="b">
        <v>0</v>
      </c>
      <c r="AO32" s="89" t="s">
        <v>531</v>
      </c>
      <c r="AP32" s="86" t="s">
        <v>590</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1</v>
      </c>
      <c r="BD32" s="51">
        <v>1</v>
      </c>
      <c r="BE32" s="52">
        <v>4.166666666666667</v>
      </c>
      <c r="BF32" s="51">
        <v>0</v>
      </c>
      <c r="BG32" s="52">
        <v>0</v>
      </c>
      <c r="BH32" s="51">
        <v>0</v>
      </c>
      <c r="BI32" s="52">
        <v>0</v>
      </c>
      <c r="BJ32" s="51">
        <v>23</v>
      </c>
      <c r="BK32" s="52">
        <v>95.83333333333333</v>
      </c>
      <c r="BL32" s="51">
        <v>24</v>
      </c>
    </row>
    <row r="33" spans="1:64" ht="15">
      <c r="A33" s="84" t="s">
        <v>236</v>
      </c>
      <c r="B33" s="84" t="s">
        <v>238</v>
      </c>
      <c r="C33" s="53"/>
      <c r="D33" s="54"/>
      <c r="E33" s="65"/>
      <c r="F33" s="55"/>
      <c r="G33" s="53"/>
      <c r="H33" s="57"/>
      <c r="I33" s="56"/>
      <c r="J33" s="56"/>
      <c r="K33" s="36" t="s">
        <v>65</v>
      </c>
      <c r="L33" s="83">
        <v>51</v>
      </c>
      <c r="M33" s="83"/>
      <c r="N33" s="63"/>
      <c r="O33" s="86" t="s">
        <v>269</v>
      </c>
      <c r="P33" s="88">
        <v>43539.53162037037</v>
      </c>
      <c r="Q33" s="86" t="s">
        <v>293</v>
      </c>
      <c r="R33" s="86"/>
      <c r="S33" s="86"/>
      <c r="T33" s="86" t="s">
        <v>379</v>
      </c>
      <c r="U33" s="86"/>
      <c r="V33" s="91" t="s">
        <v>427</v>
      </c>
      <c r="W33" s="88">
        <v>43539.53162037037</v>
      </c>
      <c r="X33" s="91" t="s">
        <v>465</v>
      </c>
      <c r="Y33" s="86"/>
      <c r="Z33" s="86"/>
      <c r="AA33" s="89" t="s">
        <v>532</v>
      </c>
      <c r="AB33" s="86"/>
      <c r="AC33" s="86" t="b">
        <v>0</v>
      </c>
      <c r="AD33" s="86">
        <v>0</v>
      </c>
      <c r="AE33" s="89" t="s">
        <v>571</v>
      </c>
      <c r="AF33" s="86" t="b">
        <v>0</v>
      </c>
      <c r="AG33" s="86" t="s">
        <v>574</v>
      </c>
      <c r="AH33" s="86"/>
      <c r="AI33" s="89" t="s">
        <v>571</v>
      </c>
      <c r="AJ33" s="86" t="b">
        <v>0</v>
      </c>
      <c r="AK33" s="86">
        <v>16</v>
      </c>
      <c r="AL33" s="89" t="s">
        <v>531</v>
      </c>
      <c r="AM33" s="86" t="s">
        <v>581</v>
      </c>
      <c r="AN33" s="86" t="b">
        <v>0</v>
      </c>
      <c r="AO33" s="89" t="s">
        <v>531</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1</v>
      </c>
      <c r="BE33" s="52">
        <v>4.166666666666667</v>
      </c>
      <c r="BF33" s="51">
        <v>0</v>
      </c>
      <c r="BG33" s="52">
        <v>0</v>
      </c>
      <c r="BH33" s="51">
        <v>0</v>
      </c>
      <c r="BI33" s="52">
        <v>0</v>
      </c>
      <c r="BJ33" s="51">
        <v>23</v>
      </c>
      <c r="BK33" s="52">
        <v>95.83333333333333</v>
      </c>
      <c r="BL33" s="51">
        <v>24</v>
      </c>
    </row>
    <row r="34" spans="1:64" ht="15">
      <c r="A34" s="84" t="s">
        <v>239</v>
      </c>
      <c r="B34" s="84" t="s">
        <v>245</v>
      </c>
      <c r="C34" s="53"/>
      <c r="D34" s="54"/>
      <c r="E34" s="65"/>
      <c r="F34" s="55"/>
      <c r="G34" s="53"/>
      <c r="H34" s="57"/>
      <c r="I34" s="56"/>
      <c r="J34" s="56"/>
      <c r="K34" s="36" t="s">
        <v>65</v>
      </c>
      <c r="L34" s="83">
        <v>52</v>
      </c>
      <c r="M34" s="83"/>
      <c r="N34" s="63"/>
      <c r="O34" s="86" t="s">
        <v>269</v>
      </c>
      <c r="P34" s="88">
        <v>43356.734375</v>
      </c>
      <c r="Q34" s="86" t="s">
        <v>294</v>
      </c>
      <c r="R34" s="91" t="s">
        <v>342</v>
      </c>
      <c r="S34" s="86" t="s">
        <v>359</v>
      </c>
      <c r="T34" s="86" t="s">
        <v>379</v>
      </c>
      <c r="U34" s="86"/>
      <c r="V34" s="91" t="s">
        <v>429</v>
      </c>
      <c r="W34" s="88">
        <v>43356.734375</v>
      </c>
      <c r="X34" s="91" t="s">
        <v>466</v>
      </c>
      <c r="Y34" s="86"/>
      <c r="Z34" s="86"/>
      <c r="AA34" s="89" t="s">
        <v>533</v>
      </c>
      <c r="AB34" s="86"/>
      <c r="AC34" s="86" t="b">
        <v>0</v>
      </c>
      <c r="AD34" s="86">
        <v>6</v>
      </c>
      <c r="AE34" s="89" t="s">
        <v>571</v>
      </c>
      <c r="AF34" s="86" t="b">
        <v>0</v>
      </c>
      <c r="AG34" s="86" t="s">
        <v>574</v>
      </c>
      <c r="AH34" s="86"/>
      <c r="AI34" s="89" t="s">
        <v>571</v>
      </c>
      <c r="AJ34" s="86" t="b">
        <v>0</v>
      </c>
      <c r="AK34" s="86">
        <v>5</v>
      </c>
      <c r="AL34" s="89" t="s">
        <v>571</v>
      </c>
      <c r="AM34" s="86" t="s">
        <v>581</v>
      </c>
      <c r="AN34" s="86" t="b">
        <v>0</v>
      </c>
      <c r="AO34" s="89" t="s">
        <v>533</v>
      </c>
      <c r="AP34" s="86" t="s">
        <v>590</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1</v>
      </c>
      <c r="BE34" s="52">
        <v>3.8461538461538463</v>
      </c>
      <c r="BF34" s="51">
        <v>0</v>
      </c>
      <c r="BG34" s="52">
        <v>0</v>
      </c>
      <c r="BH34" s="51">
        <v>0</v>
      </c>
      <c r="BI34" s="52">
        <v>0</v>
      </c>
      <c r="BJ34" s="51">
        <v>25</v>
      </c>
      <c r="BK34" s="52">
        <v>96.15384615384616</v>
      </c>
      <c r="BL34" s="51">
        <v>26</v>
      </c>
    </row>
    <row r="35" spans="1:64" ht="15">
      <c r="A35" s="84" t="s">
        <v>236</v>
      </c>
      <c r="B35" s="84" t="s">
        <v>239</v>
      </c>
      <c r="C35" s="53"/>
      <c r="D35" s="54"/>
      <c r="E35" s="65"/>
      <c r="F35" s="55"/>
      <c r="G35" s="53"/>
      <c r="H35" s="57"/>
      <c r="I35" s="56"/>
      <c r="J35" s="56"/>
      <c r="K35" s="36" t="s">
        <v>65</v>
      </c>
      <c r="L35" s="83">
        <v>53</v>
      </c>
      <c r="M35" s="83"/>
      <c r="N35" s="63"/>
      <c r="O35" s="86" t="s">
        <v>269</v>
      </c>
      <c r="P35" s="88">
        <v>43539.535891203705</v>
      </c>
      <c r="Q35" s="86" t="s">
        <v>295</v>
      </c>
      <c r="R35" s="86"/>
      <c r="S35" s="86"/>
      <c r="T35" s="86"/>
      <c r="U35" s="86"/>
      <c r="V35" s="91" t="s">
        <v>427</v>
      </c>
      <c r="W35" s="88">
        <v>43539.535891203705</v>
      </c>
      <c r="X35" s="91" t="s">
        <v>467</v>
      </c>
      <c r="Y35" s="86"/>
      <c r="Z35" s="86"/>
      <c r="AA35" s="89" t="s">
        <v>534</v>
      </c>
      <c r="AB35" s="86"/>
      <c r="AC35" s="86" t="b">
        <v>0</v>
      </c>
      <c r="AD35" s="86">
        <v>0</v>
      </c>
      <c r="AE35" s="89" t="s">
        <v>571</v>
      </c>
      <c r="AF35" s="86" t="b">
        <v>0</v>
      </c>
      <c r="AG35" s="86" t="s">
        <v>574</v>
      </c>
      <c r="AH35" s="86"/>
      <c r="AI35" s="89" t="s">
        <v>571</v>
      </c>
      <c r="AJ35" s="86" t="b">
        <v>0</v>
      </c>
      <c r="AK35" s="86">
        <v>5</v>
      </c>
      <c r="AL35" s="89" t="s">
        <v>533</v>
      </c>
      <c r="AM35" s="86" t="s">
        <v>581</v>
      </c>
      <c r="AN35" s="86" t="b">
        <v>0</v>
      </c>
      <c r="AO35" s="89" t="s">
        <v>533</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1</v>
      </c>
      <c r="BE35" s="52">
        <v>4.3478260869565215</v>
      </c>
      <c r="BF35" s="51">
        <v>0</v>
      </c>
      <c r="BG35" s="52">
        <v>0</v>
      </c>
      <c r="BH35" s="51">
        <v>0</v>
      </c>
      <c r="BI35" s="52">
        <v>0</v>
      </c>
      <c r="BJ35" s="51">
        <v>22</v>
      </c>
      <c r="BK35" s="52">
        <v>95.65217391304348</v>
      </c>
      <c r="BL35" s="51">
        <v>23</v>
      </c>
    </row>
    <row r="36" spans="1:64" ht="15">
      <c r="A36" s="84" t="s">
        <v>240</v>
      </c>
      <c r="B36" s="84" t="s">
        <v>265</v>
      </c>
      <c r="C36" s="53"/>
      <c r="D36" s="54"/>
      <c r="E36" s="65"/>
      <c r="F36" s="55"/>
      <c r="G36" s="53"/>
      <c r="H36" s="57"/>
      <c r="I36" s="56"/>
      <c r="J36" s="56"/>
      <c r="K36" s="36" t="s">
        <v>65</v>
      </c>
      <c r="L36" s="83">
        <v>54</v>
      </c>
      <c r="M36" s="83"/>
      <c r="N36" s="63"/>
      <c r="O36" s="86" t="s">
        <v>269</v>
      </c>
      <c r="P36" s="88">
        <v>43356.745833333334</v>
      </c>
      <c r="Q36" s="86" t="s">
        <v>296</v>
      </c>
      <c r="R36" s="91" t="s">
        <v>343</v>
      </c>
      <c r="S36" s="86" t="s">
        <v>362</v>
      </c>
      <c r="T36" s="86" t="s">
        <v>379</v>
      </c>
      <c r="U36" s="91" t="s">
        <v>393</v>
      </c>
      <c r="V36" s="91" t="s">
        <v>393</v>
      </c>
      <c r="W36" s="88">
        <v>43356.745833333334</v>
      </c>
      <c r="X36" s="91" t="s">
        <v>468</v>
      </c>
      <c r="Y36" s="86"/>
      <c r="Z36" s="86"/>
      <c r="AA36" s="89" t="s">
        <v>535</v>
      </c>
      <c r="AB36" s="86"/>
      <c r="AC36" s="86" t="b">
        <v>0</v>
      </c>
      <c r="AD36" s="86">
        <v>5</v>
      </c>
      <c r="AE36" s="89" t="s">
        <v>571</v>
      </c>
      <c r="AF36" s="86" t="b">
        <v>0</v>
      </c>
      <c r="AG36" s="86" t="s">
        <v>574</v>
      </c>
      <c r="AH36" s="86"/>
      <c r="AI36" s="89" t="s">
        <v>571</v>
      </c>
      <c r="AJ36" s="86" t="b">
        <v>0</v>
      </c>
      <c r="AK36" s="86">
        <v>6</v>
      </c>
      <c r="AL36" s="89" t="s">
        <v>571</v>
      </c>
      <c r="AM36" s="86" t="s">
        <v>576</v>
      </c>
      <c r="AN36" s="86" t="b">
        <v>0</v>
      </c>
      <c r="AO36" s="89" t="s">
        <v>535</v>
      </c>
      <c r="AP36" s="86" t="s">
        <v>590</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v>2</v>
      </c>
      <c r="BE36" s="52">
        <v>4.545454545454546</v>
      </c>
      <c r="BF36" s="51">
        <v>0</v>
      </c>
      <c r="BG36" s="52">
        <v>0</v>
      </c>
      <c r="BH36" s="51">
        <v>0</v>
      </c>
      <c r="BI36" s="52">
        <v>0</v>
      </c>
      <c r="BJ36" s="51">
        <v>42</v>
      </c>
      <c r="BK36" s="52">
        <v>95.45454545454545</v>
      </c>
      <c r="BL36" s="51">
        <v>44</v>
      </c>
    </row>
    <row r="37" spans="1:64" ht="15">
      <c r="A37" s="84" t="s">
        <v>236</v>
      </c>
      <c r="B37" s="84" t="s">
        <v>265</v>
      </c>
      <c r="C37" s="53"/>
      <c r="D37" s="54"/>
      <c r="E37" s="65"/>
      <c r="F37" s="55"/>
      <c r="G37" s="53"/>
      <c r="H37" s="57"/>
      <c r="I37" s="56"/>
      <c r="J37" s="56"/>
      <c r="K37" s="36" t="s">
        <v>65</v>
      </c>
      <c r="L37" s="83">
        <v>55</v>
      </c>
      <c r="M37" s="83"/>
      <c r="N37" s="63"/>
      <c r="O37" s="86" t="s">
        <v>269</v>
      </c>
      <c r="P37" s="88">
        <v>43539.53748842593</v>
      </c>
      <c r="Q37" s="86" t="s">
        <v>297</v>
      </c>
      <c r="R37" s="86"/>
      <c r="S37" s="86"/>
      <c r="T37" s="86"/>
      <c r="U37" s="86"/>
      <c r="V37" s="91" t="s">
        <v>427</v>
      </c>
      <c r="W37" s="88">
        <v>43539.53748842593</v>
      </c>
      <c r="X37" s="91" t="s">
        <v>469</v>
      </c>
      <c r="Y37" s="86"/>
      <c r="Z37" s="86"/>
      <c r="AA37" s="89" t="s">
        <v>536</v>
      </c>
      <c r="AB37" s="86"/>
      <c r="AC37" s="86" t="b">
        <v>0</v>
      </c>
      <c r="AD37" s="86">
        <v>0</v>
      </c>
      <c r="AE37" s="89" t="s">
        <v>571</v>
      </c>
      <c r="AF37" s="86" t="b">
        <v>0</v>
      </c>
      <c r="AG37" s="86" t="s">
        <v>574</v>
      </c>
      <c r="AH37" s="86"/>
      <c r="AI37" s="89" t="s">
        <v>571</v>
      </c>
      <c r="AJ37" s="86" t="b">
        <v>0</v>
      </c>
      <c r="AK37" s="86">
        <v>6</v>
      </c>
      <c r="AL37" s="89" t="s">
        <v>535</v>
      </c>
      <c r="AM37" s="86" t="s">
        <v>581</v>
      </c>
      <c r="AN37" s="86" t="b">
        <v>0</v>
      </c>
      <c r="AO37" s="89" t="s">
        <v>535</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27</v>
      </c>
      <c r="BK37" s="52">
        <v>100</v>
      </c>
      <c r="BL37" s="51">
        <v>27</v>
      </c>
    </row>
    <row r="38" spans="1:64" ht="15">
      <c r="A38" s="84" t="s">
        <v>241</v>
      </c>
      <c r="B38" s="84" t="s">
        <v>241</v>
      </c>
      <c r="C38" s="53"/>
      <c r="D38" s="54"/>
      <c r="E38" s="65"/>
      <c r="F38" s="55"/>
      <c r="G38" s="53"/>
      <c r="H38" s="57"/>
      <c r="I38" s="56"/>
      <c r="J38" s="56"/>
      <c r="K38" s="36" t="s">
        <v>65</v>
      </c>
      <c r="L38" s="83">
        <v>57</v>
      </c>
      <c r="M38" s="83"/>
      <c r="N38" s="63"/>
      <c r="O38" s="86" t="s">
        <v>176</v>
      </c>
      <c r="P38" s="88">
        <v>43354.17724537037</v>
      </c>
      <c r="Q38" s="86" t="s">
        <v>298</v>
      </c>
      <c r="R38" s="86"/>
      <c r="S38" s="86"/>
      <c r="T38" s="86" t="s">
        <v>379</v>
      </c>
      <c r="U38" s="91" t="s">
        <v>394</v>
      </c>
      <c r="V38" s="91" t="s">
        <v>394</v>
      </c>
      <c r="W38" s="88">
        <v>43354.17724537037</v>
      </c>
      <c r="X38" s="91" t="s">
        <v>470</v>
      </c>
      <c r="Y38" s="86"/>
      <c r="Z38" s="86"/>
      <c r="AA38" s="89" t="s">
        <v>537</v>
      </c>
      <c r="AB38" s="86"/>
      <c r="AC38" s="86" t="b">
        <v>0</v>
      </c>
      <c r="AD38" s="86">
        <v>29</v>
      </c>
      <c r="AE38" s="89" t="s">
        <v>571</v>
      </c>
      <c r="AF38" s="86" t="b">
        <v>0</v>
      </c>
      <c r="AG38" s="86" t="s">
        <v>574</v>
      </c>
      <c r="AH38" s="86"/>
      <c r="AI38" s="89" t="s">
        <v>571</v>
      </c>
      <c r="AJ38" s="86" t="b">
        <v>0</v>
      </c>
      <c r="AK38" s="86">
        <v>7</v>
      </c>
      <c r="AL38" s="89" t="s">
        <v>571</v>
      </c>
      <c r="AM38" s="86" t="s">
        <v>583</v>
      </c>
      <c r="AN38" s="86" t="b">
        <v>0</v>
      </c>
      <c r="AO38" s="89" t="s">
        <v>537</v>
      </c>
      <c r="AP38" s="86" t="s">
        <v>590</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v>3</v>
      </c>
      <c r="BE38" s="52">
        <v>7.894736842105263</v>
      </c>
      <c r="BF38" s="51">
        <v>0</v>
      </c>
      <c r="BG38" s="52">
        <v>0</v>
      </c>
      <c r="BH38" s="51">
        <v>0</v>
      </c>
      <c r="BI38" s="52">
        <v>0</v>
      </c>
      <c r="BJ38" s="51">
        <v>35</v>
      </c>
      <c r="BK38" s="52">
        <v>92.10526315789474</v>
      </c>
      <c r="BL38" s="51">
        <v>38</v>
      </c>
    </row>
    <row r="39" spans="1:64" ht="15">
      <c r="A39" s="84" t="s">
        <v>236</v>
      </c>
      <c r="B39" s="84" t="s">
        <v>241</v>
      </c>
      <c r="C39" s="53"/>
      <c r="D39" s="54"/>
      <c r="E39" s="65"/>
      <c r="F39" s="55"/>
      <c r="G39" s="53"/>
      <c r="H39" s="57"/>
      <c r="I39" s="56"/>
      <c r="J39" s="56"/>
      <c r="K39" s="36" t="s">
        <v>65</v>
      </c>
      <c r="L39" s="83">
        <v>58</v>
      </c>
      <c r="M39" s="83"/>
      <c r="N39" s="63"/>
      <c r="O39" s="86" t="s">
        <v>269</v>
      </c>
      <c r="P39" s="88">
        <v>43539.53758101852</v>
      </c>
      <c r="Q39" s="86" t="s">
        <v>299</v>
      </c>
      <c r="R39" s="86"/>
      <c r="S39" s="86"/>
      <c r="T39" s="86" t="s">
        <v>379</v>
      </c>
      <c r="U39" s="86"/>
      <c r="V39" s="91" t="s">
        <v>427</v>
      </c>
      <c r="W39" s="88">
        <v>43539.53758101852</v>
      </c>
      <c r="X39" s="91" t="s">
        <v>471</v>
      </c>
      <c r="Y39" s="86"/>
      <c r="Z39" s="86"/>
      <c r="AA39" s="89" t="s">
        <v>538</v>
      </c>
      <c r="AB39" s="86"/>
      <c r="AC39" s="86" t="b">
        <v>0</v>
      </c>
      <c r="AD39" s="86">
        <v>0</v>
      </c>
      <c r="AE39" s="89" t="s">
        <v>571</v>
      </c>
      <c r="AF39" s="86" t="b">
        <v>0</v>
      </c>
      <c r="AG39" s="86" t="s">
        <v>574</v>
      </c>
      <c r="AH39" s="86"/>
      <c r="AI39" s="89" t="s">
        <v>571</v>
      </c>
      <c r="AJ39" s="86" t="b">
        <v>0</v>
      </c>
      <c r="AK39" s="86">
        <v>7</v>
      </c>
      <c r="AL39" s="89" t="s">
        <v>537</v>
      </c>
      <c r="AM39" s="86" t="s">
        <v>581</v>
      </c>
      <c r="AN39" s="86" t="b">
        <v>0</v>
      </c>
      <c r="AO39" s="89" t="s">
        <v>537</v>
      </c>
      <c r="AP39" s="86" t="s">
        <v>176</v>
      </c>
      <c r="AQ39" s="86">
        <v>0</v>
      </c>
      <c r="AR39" s="86">
        <v>0</v>
      </c>
      <c r="AS39" s="86"/>
      <c r="AT39" s="86"/>
      <c r="AU39" s="86"/>
      <c r="AV39" s="86"/>
      <c r="AW39" s="86"/>
      <c r="AX39" s="86"/>
      <c r="AY39" s="86"/>
      <c r="AZ39" s="86"/>
      <c r="BA39">
        <v>1</v>
      </c>
      <c r="BB39" s="85" t="str">
        <f>REPLACE(INDEX(GroupVertices[Group],MATCH(Edges24[[#This Row],[Vertex 1]],GroupVertices[Vertex],0)),1,1,"")</f>
        <v>1</v>
      </c>
      <c r="BC39" s="85" t="str">
        <f>REPLACE(INDEX(GroupVertices[Group],MATCH(Edges24[[#This Row],[Vertex 2]],GroupVertices[Vertex],0)),1,1,"")</f>
        <v>1</v>
      </c>
      <c r="BD39" s="51">
        <v>2</v>
      </c>
      <c r="BE39" s="52">
        <v>8</v>
      </c>
      <c r="BF39" s="51">
        <v>0</v>
      </c>
      <c r="BG39" s="52">
        <v>0</v>
      </c>
      <c r="BH39" s="51">
        <v>0</v>
      </c>
      <c r="BI39" s="52">
        <v>0</v>
      </c>
      <c r="BJ39" s="51">
        <v>23</v>
      </c>
      <c r="BK39" s="52">
        <v>92</v>
      </c>
      <c r="BL39" s="51">
        <v>25</v>
      </c>
    </row>
    <row r="40" spans="1:64" ht="15">
      <c r="A40" s="84" t="s">
        <v>236</v>
      </c>
      <c r="B40" s="84" t="s">
        <v>213</v>
      </c>
      <c r="C40" s="53"/>
      <c r="D40" s="54"/>
      <c r="E40" s="65"/>
      <c r="F40" s="55"/>
      <c r="G40" s="53"/>
      <c r="H40" s="57"/>
      <c r="I40" s="56"/>
      <c r="J40" s="56"/>
      <c r="K40" s="36" t="s">
        <v>65</v>
      </c>
      <c r="L40" s="83">
        <v>60</v>
      </c>
      <c r="M40" s="83"/>
      <c r="N40" s="63"/>
      <c r="O40" s="86" t="s">
        <v>269</v>
      </c>
      <c r="P40" s="88">
        <v>43539.53773148148</v>
      </c>
      <c r="Q40" s="86" t="s">
        <v>300</v>
      </c>
      <c r="R40" s="86"/>
      <c r="S40" s="86"/>
      <c r="T40" s="86" t="s">
        <v>380</v>
      </c>
      <c r="U40" s="86"/>
      <c r="V40" s="91" t="s">
        <v>427</v>
      </c>
      <c r="W40" s="88">
        <v>43539.53773148148</v>
      </c>
      <c r="X40" s="91" t="s">
        <v>472</v>
      </c>
      <c r="Y40" s="86"/>
      <c r="Z40" s="86"/>
      <c r="AA40" s="89" t="s">
        <v>539</v>
      </c>
      <c r="AB40" s="86"/>
      <c r="AC40" s="86" t="b">
        <v>0</v>
      </c>
      <c r="AD40" s="86">
        <v>0</v>
      </c>
      <c r="AE40" s="89" t="s">
        <v>571</v>
      </c>
      <c r="AF40" s="86" t="b">
        <v>0</v>
      </c>
      <c r="AG40" s="86" t="s">
        <v>573</v>
      </c>
      <c r="AH40" s="86"/>
      <c r="AI40" s="89" t="s">
        <v>571</v>
      </c>
      <c r="AJ40" s="86" t="b">
        <v>0</v>
      </c>
      <c r="AK40" s="86">
        <v>9</v>
      </c>
      <c r="AL40" s="89" t="s">
        <v>503</v>
      </c>
      <c r="AM40" s="86" t="s">
        <v>581</v>
      </c>
      <c r="AN40" s="86" t="b">
        <v>0</v>
      </c>
      <c r="AO40" s="89" t="s">
        <v>503</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4</v>
      </c>
      <c r="BD40" s="51">
        <v>0</v>
      </c>
      <c r="BE40" s="52">
        <v>0</v>
      </c>
      <c r="BF40" s="51">
        <v>0</v>
      </c>
      <c r="BG40" s="52">
        <v>0</v>
      </c>
      <c r="BH40" s="51">
        <v>0</v>
      </c>
      <c r="BI40" s="52">
        <v>0</v>
      </c>
      <c r="BJ40" s="51">
        <v>19</v>
      </c>
      <c r="BK40" s="52">
        <v>100</v>
      </c>
      <c r="BL40" s="51">
        <v>19</v>
      </c>
    </row>
    <row r="41" spans="1:64" ht="15">
      <c r="A41" s="84" t="s">
        <v>242</v>
      </c>
      <c r="B41" s="84" t="s">
        <v>266</v>
      </c>
      <c r="C41" s="53"/>
      <c r="D41" s="54"/>
      <c r="E41" s="65"/>
      <c r="F41" s="55"/>
      <c r="G41" s="53"/>
      <c r="H41" s="57"/>
      <c r="I41" s="56"/>
      <c r="J41" s="56"/>
      <c r="K41" s="36" t="s">
        <v>65</v>
      </c>
      <c r="L41" s="83">
        <v>61</v>
      </c>
      <c r="M41" s="83"/>
      <c r="N41" s="63"/>
      <c r="O41" s="86" t="s">
        <v>269</v>
      </c>
      <c r="P41" s="88">
        <v>43356.32409722222</v>
      </c>
      <c r="Q41" s="86" t="s">
        <v>301</v>
      </c>
      <c r="R41" s="91" t="s">
        <v>344</v>
      </c>
      <c r="S41" s="86" t="s">
        <v>363</v>
      </c>
      <c r="T41" s="86" t="s">
        <v>381</v>
      </c>
      <c r="U41" s="91" t="s">
        <v>395</v>
      </c>
      <c r="V41" s="91" t="s">
        <v>395</v>
      </c>
      <c r="W41" s="88">
        <v>43356.32409722222</v>
      </c>
      <c r="X41" s="91" t="s">
        <v>473</v>
      </c>
      <c r="Y41" s="86"/>
      <c r="Z41" s="86"/>
      <c r="AA41" s="89" t="s">
        <v>540</v>
      </c>
      <c r="AB41" s="86"/>
      <c r="AC41" s="86" t="b">
        <v>0</v>
      </c>
      <c r="AD41" s="86">
        <v>19</v>
      </c>
      <c r="AE41" s="89" t="s">
        <v>571</v>
      </c>
      <c r="AF41" s="86" t="b">
        <v>0</v>
      </c>
      <c r="AG41" s="86" t="s">
        <v>574</v>
      </c>
      <c r="AH41" s="86"/>
      <c r="AI41" s="89" t="s">
        <v>571</v>
      </c>
      <c r="AJ41" s="86" t="b">
        <v>0</v>
      </c>
      <c r="AK41" s="86">
        <v>16</v>
      </c>
      <c r="AL41" s="89" t="s">
        <v>571</v>
      </c>
      <c r="AM41" s="86" t="s">
        <v>583</v>
      </c>
      <c r="AN41" s="86" t="b">
        <v>0</v>
      </c>
      <c r="AO41" s="89" t="s">
        <v>540</v>
      </c>
      <c r="AP41" s="86" t="s">
        <v>590</v>
      </c>
      <c r="AQ41" s="86">
        <v>0</v>
      </c>
      <c r="AR41" s="86">
        <v>0</v>
      </c>
      <c r="AS41" s="86"/>
      <c r="AT41" s="86"/>
      <c r="AU41" s="86"/>
      <c r="AV41" s="86"/>
      <c r="AW41" s="86"/>
      <c r="AX41" s="86"/>
      <c r="AY41" s="86"/>
      <c r="AZ41" s="86"/>
      <c r="BA41">
        <v>1</v>
      </c>
      <c r="BB41" s="85" t="str">
        <f>REPLACE(INDEX(GroupVertices[Group],MATCH(Edges24[[#This Row],[Vertex 1]],GroupVertices[Vertex],0)),1,1,"")</f>
        <v>4</v>
      </c>
      <c r="BC41" s="85" t="str">
        <f>REPLACE(INDEX(GroupVertices[Group],MATCH(Edges24[[#This Row],[Vertex 2]],GroupVertices[Vertex],0)),1,1,"")</f>
        <v>4</v>
      </c>
      <c r="BD41" s="51">
        <v>0</v>
      </c>
      <c r="BE41" s="52">
        <v>0</v>
      </c>
      <c r="BF41" s="51">
        <v>0</v>
      </c>
      <c r="BG41" s="52">
        <v>0</v>
      </c>
      <c r="BH41" s="51">
        <v>0</v>
      </c>
      <c r="BI41" s="52">
        <v>0</v>
      </c>
      <c r="BJ41" s="51">
        <v>23</v>
      </c>
      <c r="BK41" s="52">
        <v>100</v>
      </c>
      <c r="BL41" s="51">
        <v>23</v>
      </c>
    </row>
    <row r="42" spans="1:64" ht="15">
      <c r="A42" s="84" t="s">
        <v>236</v>
      </c>
      <c r="B42" s="84" t="s">
        <v>266</v>
      </c>
      <c r="C42" s="53"/>
      <c r="D42" s="54"/>
      <c r="E42" s="65"/>
      <c r="F42" s="55"/>
      <c r="G42" s="53"/>
      <c r="H42" s="57"/>
      <c r="I42" s="56"/>
      <c r="J42" s="56"/>
      <c r="K42" s="36" t="s">
        <v>65</v>
      </c>
      <c r="L42" s="83">
        <v>62</v>
      </c>
      <c r="M42" s="83"/>
      <c r="N42" s="63"/>
      <c r="O42" s="86" t="s">
        <v>269</v>
      </c>
      <c r="P42" s="88">
        <v>43539.53790509259</v>
      </c>
      <c r="Q42" s="86" t="s">
        <v>302</v>
      </c>
      <c r="R42" s="86"/>
      <c r="S42" s="86"/>
      <c r="T42" s="86"/>
      <c r="U42" s="86"/>
      <c r="V42" s="91" t="s">
        <v>427</v>
      </c>
      <c r="W42" s="88">
        <v>43539.53790509259</v>
      </c>
      <c r="X42" s="91" t="s">
        <v>474</v>
      </c>
      <c r="Y42" s="86"/>
      <c r="Z42" s="86"/>
      <c r="AA42" s="89" t="s">
        <v>541</v>
      </c>
      <c r="AB42" s="86"/>
      <c r="AC42" s="86" t="b">
        <v>0</v>
      </c>
      <c r="AD42" s="86">
        <v>0</v>
      </c>
      <c r="AE42" s="89" t="s">
        <v>571</v>
      </c>
      <c r="AF42" s="86" t="b">
        <v>0</v>
      </c>
      <c r="AG42" s="86" t="s">
        <v>574</v>
      </c>
      <c r="AH42" s="86"/>
      <c r="AI42" s="89" t="s">
        <v>571</v>
      </c>
      <c r="AJ42" s="86" t="b">
        <v>0</v>
      </c>
      <c r="AK42" s="86">
        <v>16</v>
      </c>
      <c r="AL42" s="89" t="s">
        <v>540</v>
      </c>
      <c r="AM42" s="86" t="s">
        <v>581</v>
      </c>
      <c r="AN42" s="86" t="b">
        <v>0</v>
      </c>
      <c r="AO42" s="89" t="s">
        <v>540</v>
      </c>
      <c r="AP42" s="86" t="s">
        <v>176</v>
      </c>
      <c r="AQ42" s="86">
        <v>0</v>
      </c>
      <c r="AR42" s="86">
        <v>0</v>
      </c>
      <c r="AS42" s="86"/>
      <c r="AT42" s="86"/>
      <c r="AU42" s="86"/>
      <c r="AV42" s="86"/>
      <c r="AW42" s="86"/>
      <c r="AX42" s="86"/>
      <c r="AY42" s="86"/>
      <c r="AZ42" s="86"/>
      <c r="BA42">
        <v>1</v>
      </c>
      <c r="BB42" s="85" t="str">
        <f>REPLACE(INDEX(GroupVertices[Group],MATCH(Edges24[[#This Row],[Vertex 1]],GroupVertices[Vertex],0)),1,1,"")</f>
        <v>1</v>
      </c>
      <c r="BC42" s="85" t="str">
        <f>REPLACE(INDEX(GroupVertices[Group],MATCH(Edges24[[#This Row],[Vertex 2]],GroupVertices[Vertex],0)),1,1,"")</f>
        <v>4</v>
      </c>
      <c r="BD42" s="51"/>
      <c r="BE42" s="52"/>
      <c r="BF42" s="51"/>
      <c r="BG42" s="52"/>
      <c r="BH42" s="51"/>
      <c r="BI42" s="52"/>
      <c r="BJ42" s="51"/>
      <c r="BK42" s="52"/>
      <c r="BL42" s="51"/>
    </row>
    <row r="43" spans="1:64" ht="15">
      <c r="A43" s="84" t="s">
        <v>243</v>
      </c>
      <c r="B43" s="84" t="s">
        <v>243</v>
      </c>
      <c r="C43" s="53"/>
      <c r="D43" s="54"/>
      <c r="E43" s="65"/>
      <c r="F43" s="55"/>
      <c r="G43" s="53"/>
      <c r="H43" s="57"/>
      <c r="I43" s="56"/>
      <c r="J43" s="56"/>
      <c r="K43" s="36" t="s">
        <v>65</v>
      </c>
      <c r="L43" s="83">
        <v>64</v>
      </c>
      <c r="M43" s="83"/>
      <c r="N43" s="63"/>
      <c r="O43" s="86" t="s">
        <v>176</v>
      </c>
      <c r="P43" s="88">
        <v>43357.1234837963</v>
      </c>
      <c r="Q43" s="86" t="s">
        <v>303</v>
      </c>
      <c r="R43" s="86"/>
      <c r="S43" s="86"/>
      <c r="T43" s="86" t="s">
        <v>382</v>
      </c>
      <c r="U43" s="91" t="s">
        <v>396</v>
      </c>
      <c r="V43" s="91" t="s">
        <v>396</v>
      </c>
      <c r="W43" s="88">
        <v>43357.1234837963</v>
      </c>
      <c r="X43" s="91" t="s">
        <v>475</v>
      </c>
      <c r="Y43" s="86"/>
      <c r="Z43" s="86"/>
      <c r="AA43" s="89" t="s">
        <v>542</v>
      </c>
      <c r="AB43" s="86"/>
      <c r="AC43" s="86" t="b">
        <v>0</v>
      </c>
      <c r="AD43" s="86">
        <v>90</v>
      </c>
      <c r="AE43" s="89" t="s">
        <v>571</v>
      </c>
      <c r="AF43" s="86" t="b">
        <v>0</v>
      </c>
      <c r="AG43" s="86" t="s">
        <v>574</v>
      </c>
      <c r="AH43" s="86"/>
      <c r="AI43" s="89" t="s">
        <v>571</v>
      </c>
      <c r="AJ43" s="86" t="b">
        <v>0</v>
      </c>
      <c r="AK43" s="86">
        <v>9</v>
      </c>
      <c r="AL43" s="89" t="s">
        <v>571</v>
      </c>
      <c r="AM43" s="86" t="s">
        <v>581</v>
      </c>
      <c r="AN43" s="86" t="b">
        <v>0</v>
      </c>
      <c r="AO43" s="89" t="s">
        <v>542</v>
      </c>
      <c r="AP43" s="86" t="s">
        <v>590</v>
      </c>
      <c r="AQ43" s="86">
        <v>0</v>
      </c>
      <c r="AR43" s="86">
        <v>0</v>
      </c>
      <c r="AS43" s="86"/>
      <c r="AT43" s="86"/>
      <c r="AU43" s="86"/>
      <c r="AV43" s="86"/>
      <c r="AW43" s="86"/>
      <c r="AX43" s="86"/>
      <c r="AY43" s="86"/>
      <c r="AZ43" s="86"/>
      <c r="BA43">
        <v>1</v>
      </c>
      <c r="BB43" s="85" t="str">
        <f>REPLACE(INDEX(GroupVertices[Group],MATCH(Edges24[[#This Row],[Vertex 1]],GroupVertices[Vertex],0)),1,1,"")</f>
        <v>1</v>
      </c>
      <c r="BC43" s="85" t="str">
        <f>REPLACE(INDEX(GroupVertices[Group],MATCH(Edges24[[#This Row],[Vertex 2]],GroupVertices[Vertex],0)),1,1,"")</f>
        <v>1</v>
      </c>
      <c r="BD43" s="51">
        <v>0</v>
      </c>
      <c r="BE43" s="52">
        <v>0</v>
      </c>
      <c r="BF43" s="51">
        <v>0</v>
      </c>
      <c r="BG43" s="52">
        <v>0</v>
      </c>
      <c r="BH43" s="51">
        <v>0</v>
      </c>
      <c r="BI43" s="52">
        <v>0</v>
      </c>
      <c r="BJ43" s="51">
        <v>36</v>
      </c>
      <c r="BK43" s="52">
        <v>100</v>
      </c>
      <c r="BL43" s="51">
        <v>36</v>
      </c>
    </row>
    <row r="44" spans="1:64" ht="15">
      <c r="A44" s="84" t="s">
        <v>236</v>
      </c>
      <c r="B44" s="84" t="s">
        <v>243</v>
      </c>
      <c r="C44" s="53"/>
      <c r="D44" s="54"/>
      <c r="E44" s="65"/>
      <c r="F44" s="55"/>
      <c r="G44" s="53"/>
      <c r="H44" s="57"/>
      <c r="I44" s="56"/>
      <c r="J44" s="56"/>
      <c r="K44" s="36" t="s">
        <v>65</v>
      </c>
      <c r="L44" s="83">
        <v>65</v>
      </c>
      <c r="M44" s="83"/>
      <c r="N44" s="63"/>
      <c r="O44" s="86" t="s">
        <v>269</v>
      </c>
      <c r="P44" s="88">
        <v>43539.538611111115</v>
      </c>
      <c r="Q44" s="86" t="s">
        <v>304</v>
      </c>
      <c r="R44" s="86"/>
      <c r="S44" s="86"/>
      <c r="T44" s="86" t="s">
        <v>383</v>
      </c>
      <c r="U44" s="86"/>
      <c r="V44" s="91" t="s">
        <v>427</v>
      </c>
      <c r="W44" s="88">
        <v>43539.538611111115</v>
      </c>
      <c r="X44" s="91" t="s">
        <v>476</v>
      </c>
      <c r="Y44" s="86"/>
      <c r="Z44" s="86"/>
      <c r="AA44" s="89" t="s">
        <v>543</v>
      </c>
      <c r="AB44" s="86"/>
      <c r="AC44" s="86" t="b">
        <v>0</v>
      </c>
      <c r="AD44" s="86">
        <v>0</v>
      </c>
      <c r="AE44" s="89" t="s">
        <v>571</v>
      </c>
      <c r="AF44" s="86" t="b">
        <v>0</v>
      </c>
      <c r="AG44" s="86" t="s">
        <v>574</v>
      </c>
      <c r="AH44" s="86"/>
      <c r="AI44" s="89" t="s">
        <v>571</v>
      </c>
      <c r="AJ44" s="86" t="b">
        <v>0</v>
      </c>
      <c r="AK44" s="86">
        <v>9</v>
      </c>
      <c r="AL44" s="89" t="s">
        <v>542</v>
      </c>
      <c r="AM44" s="86" t="s">
        <v>581</v>
      </c>
      <c r="AN44" s="86" t="b">
        <v>0</v>
      </c>
      <c r="AO44" s="89" t="s">
        <v>542</v>
      </c>
      <c r="AP44" s="86" t="s">
        <v>176</v>
      </c>
      <c r="AQ44" s="86">
        <v>0</v>
      </c>
      <c r="AR44" s="86">
        <v>0</v>
      </c>
      <c r="AS44" s="86"/>
      <c r="AT44" s="86"/>
      <c r="AU44" s="86"/>
      <c r="AV44" s="86"/>
      <c r="AW44" s="86"/>
      <c r="AX44" s="86"/>
      <c r="AY44" s="86"/>
      <c r="AZ44" s="86"/>
      <c r="BA44">
        <v>1</v>
      </c>
      <c r="BB44" s="85" t="str">
        <f>REPLACE(INDEX(GroupVertices[Group],MATCH(Edges24[[#This Row],[Vertex 1]],GroupVertices[Vertex],0)),1,1,"")</f>
        <v>1</v>
      </c>
      <c r="BC44" s="85" t="str">
        <f>REPLACE(INDEX(GroupVertices[Group],MATCH(Edges24[[#This Row],[Vertex 2]],GroupVertices[Vertex],0)),1,1,"")</f>
        <v>1</v>
      </c>
      <c r="BD44" s="51">
        <v>0</v>
      </c>
      <c r="BE44" s="52">
        <v>0</v>
      </c>
      <c r="BF44" s="51">
        <v>0</v>
      </c>
      <c r="BG44" s="52">
        <v>0</v>
      </c>
      <c r="BH44" s="51">
        <v>0</v>
      </c>
      <c r="BI44" s="52">
        <v>0</v>
      </c>
      <c r="BJ44" s="51">
        <v>27</v>
      </c>
      <c r="BK44" s="52">
        <v>100</v>
      </c>
      <c r="BL44" s="51">
        <v>27</v>
      </c>
    </row>
    <row r="45" spans="1:64" ht="15">
      <c r="A45" s="84" t="s">
        <v>236</v>
      </c>
      <c r="B45" s="84" t="s">
        <v>214</v>
      </c>
      <c r="C45" s="53"/>
      <c r="D45" s="54"/>
      <c r="E45" s="65"/>
      <c r="F45" s="55"/>
      <c r="G45" s="53"/>
      <c r="H45" s="57"/>
      <c r="I45" s="56"/>
      <c r="J45" s="56"/>
      <c r="K45" s="36" t="s">
        <v>65</v>
      </c>
      <c r="L45" s="83">
        <v>66</v>
      </c>
      <c r="M45" s="83"/>
      <c r="N45" s="63"/>
      <c r="O45" s="86" t="s">
        <v>269</v>
      </c>
      <c r="P45" s="88">
        <v>43539.54206018519</v>
      </c>
      <c r="Q45" s="86" t="s">
        <v>305</v>
      </c>
      <c r="R45" s="86"/>
      <c r="S45" s="86"/>
      <c r="T45" s="86"/>
      <c r="U45" s="86"/>
      <c r="V45" s="91" t="s">
        <v>427</v>
      </c>
      <c r="W45" s="88">
        <v>43539.54206018519</v>
      </c>
      <c r="X45" s="91" t="s">
        <v>477</v>
      </c>
      <c r="Y45" s="86"/>
      <c r="Z45" s="86"/>
      <c r="AA45" s="89" t="s">
        <v>544</v>
      </c>
      <c r="AB45" s="86"/>
      <c r="AC45" s="86" t="b">
        <v>0</v>
      </c>
      <c r="AD45" s="86">
        <v>0</v>
      </c>
      <c r="AE45" s="89" t="s">
        <v>571</v>
      </c>
      <c r="AF45" s="86" t="b">
        <v>0</v>
      </c>
      <c r="AG45" s="86" t="s">
        <v>574</v>
      </c>
      <c r="AH45" s="86"/>
      <c r="AI45" s="89" t="s">
        <v>571</v>
      </c>
      <c r="AJ45" s="86" t="b">
        <v>0</v>
      </c>
      <c r="AK45" s="86">
        <v>5</v>
      </c>
      <c r="AL45" s="89" t="s">
        <v>504</v>
      </c>
      <c r="AM45" s="86" t="s">
        <v>581</v>
      </c>
      <c r="AN45" s="86" t="b">
        <v>0</v>
      </c>
      <c r="AO45" s="89" t="s">
        <v>504</v>
      </c>
      <c r="AP45" s="86" t="s">
        <v>176</v>
      </c>
      <c r="AQ45" s="86">
        <v>0</v>
      </c>
      <c r="AR45" s="86">
        <v>0</v>
      </c>
      <c r="AS45" s="86"/>
      <c r="AT45" s="86"/>
      <c r="AU45" s="86"/>
      <c r="AV45" s="86"/>
      <c r="AW45" s="86"/>
      <c r="AX45" s="86"/>
      <c r="AY45" s="86"/>
      <c r="AZ45" s="86"/>
      <c r="BA45">
        <v>1</v>
      </c>
      <c r="BB45" s="85" t="str">
        <f>REPLACE(INDEX(GroupVertices[Group],MATCH(Edges24[[#This Row],[Vertex 1]],GroupVertices[Vertex],0)),1,1,"")</f>
        <v>1</v>
      </c>
      <c r="BC45" s="85" t="str">
        <f>REPLACE(INDEX(GroupVertices[Group],MATCH(Edges24[[#This Row],[Vertex 2]],GroupVertices[Vertex],0)),1,1,"")</f>
        <v>6</v>
      </c>
      <c r="BD45" s="51">
        <v>1</v>
      </c>
      <c r="BE45" s="52">
        <v>4</v>
      </c>
      <c r="BF45" s="51">
        <v>0</v>
      </c>
      <c r="BG45" s="52">
        <v>0</v>
      </c>
      <c r="BH45" s="51">
        <v>0</v>
      </c>
      <c r="BI45" s="52">
        <v>0</v>
      </c>
      <c r="BJ45" s="51">
        <v>24</v>
      </c>
      <c r="BK45" s="52">
        <v>96</v>
      </c>
      <c r="BL45" s="51">
        <v>25</v>
      </c>
    </row>
    <row r="46" spans="1:64" ht="15">
      <c r="A46" s="84" t="s">
        <v>244</v>
      </c>
      <c r="B46" s="84" t="s">
        <v>267</v>
      </c>
      <c r="C46" s="53"/>
      <c r="D46" s="54"/>
      <c r="E46" s="65"/>
      <c r="F46" s="55"/>
      <c r="G46" s="53"/>
      <c r="H46" s="57"/>
      <c r="I46" s="56"/>
      <c r="J46" s="56"/>
      <c r="K46" s="36" t="s">
        <v>65</v>
      </c>
      <c r="L46" s="83">
        <v>67</v>
      </c>
      <c r="M46" s="83"/>
      <c r="N46" s="63"/>
      <c r="O46" s="86" t="s">
        <v>269</v>
      </c>
      <c r="P46" s="88">
        <v>43356.593819444446</v>
      </c>
      <c r="Q46" s="86" t="s">
        <v>306</v>
      </c>
      <c r="R46" s="91" t="s">
        <v>345</v>
      </c>
      <c r="S46" s="86" t="s">
        <v>364</v>
      </c>
      <c r="T46" s="86" t="s">
        <v>379</v>
      </c>
      <c r="U46" s="91" t="s">
        <v>397</v>
      </c>
      <c r="V46" s="91" t="s">
        <v>397</v>
      </c>
      <c r="W46" s="88">
        <v>43356.593819444446</v>
      </c>
      <c r="X46" s="91" t="s">
        <v>478</v>
      </c>
      <c r="Y46" s="86"/>
      <c r="Z46" s="86"/>
      <c r="AA46" s="89" t="s">
        <v>545</v>
      </c>
      <c r="AB46" s="86"/>
      <c r="AC46" s="86" t="b">
        <v>0</v>
      </c>
      <c r="AD46" s="86">
        <v>14</v>
      </c>
      <c r="AE46" s="89" t="s">
        <v>571</v>
      </c>
      <c r="AF46" s="86" t="b">
        <v>0</v>
      </c>
      <c r="AG46" s="86" t="s">
        <v>574</v>
      </c>
      <c r="AH46" s="86"/>
      <c r="AI46" s="89" t="s">
        <v>571</v>
      </c>
      <c r="AJ46" s="86" t="b">
        <v>0</v>
      </c>
      <c r="AK46" s="86">
        <v>10</v>
      </c>
      <c r="AL46" s="89" t="s">
        <v>571</v>
      </c>
      <c r="AM46" s="86" t="s">
        <v>576</v>
      </c>
      <c r="AN46" s="86" t="b">
        <v>0</v>
      </c>
      <c r="AO46" s="89" t="s">
        <v>545</v>
      </c>
      <c r="AP46" s="86" t="s">
        <v>590</v>
      </c>
      <c r="AQ46" s="86">
        <v>0</v>
      </c>
      <c r="AR46" s="86">
        <v>0</v>
      </c>
      <c r="AS46" s="86"/>
      <c r="AT46" s="86"/>
      <c r="AU46" s="86"/>
      <c r="AV46" s="86"/>
      <c r="AW46" s="86"/>
      <c r="AX46" s="86"/>
      <c r="AY46" s="86"/>
      <c r="AZ46" s="86"/>
      <c r="BA46">
        <v>1</v>
      </c>
      <c r="BB46" s="85" t="str">
        <f>REPLACE(INDEX(GroupVertices[Group],MATCH(Edges24[[#This Row],[Vertex 1]],GroupVertices[Vertex],0)),1,1,"")</f>
        <v>1</v>
      </c>
      <c r="BC46" s="85" t="str">
        <f>REPLACE(INDEX(GroupVertices[Group],MATCH(Edges24[[#This Row],[Vertex 2]],GroupVertices[Vertex],0)),1,1,"")</f>
        <v>1</v>
      </c>
      <c r="BD46" s="51"/>
      <c r="BE46" s="52"/>
      <c r="BF46" s="51"/>
      <c r="BG46" s="52"/>
      <c r="BH46" s="51"/>
      <c r="BI46" s="52"/>
      <c r="BJ46" s="51"/>
      <c r="BK46" s="52"/>
      <c r="BL46" s="51"/>
    </row>
    <row r="47" spans="1:64" ht="15">
      <c r="A47" s="84" t="s">
        <v>236</v>
      </c>
      <c r="B47" s="84" t="s">
        <v>267</v>
      </c>
      <c r="C47" s="53"/>
      <c r="D47" s="54"/>
      <c r="E47" s="65"/>
      <c r="F47" s="55"/>
      <c r="G47" s="53"/>
      <c r="H47" s="57"/>
      <c r="I47" s="56"/>
      <c r="J47" s="56"/>
      <c r="K47" s="36" t="s">
        <v>65</v>
      </c>
      <c r="L47" s="83">
        <v>68</v>
      </c>
      <c r="M47" s="83"/>
      <c r="N47" s="63"/>
      <c r="O47" s="86" t="s">
        <v>269</v>
      </c>
      <c r="P47" s="88">
        <v>43539.54353009259</v>
      </c>
      <c r="Q47" s="86" t="s">
        <v>307</v>
      </c>
      <c r="R47" s="86"/>
      <c r="S47" s="86"/>
      <c r="T47" s="86"/>
      <c r="U47" s="86"/>
      <c r="V47" s="91" t="s">
        <v>427</v>
      </c>
      <c r="W47" s="88">
        <v>43539.54353009259</v>
      </c>
      <c r="X47" s="91" t="s">
        <v>479</v>
      </c>
      <c r="Y47" s="86"/>
      <c r="Z47" s="86"/>
      <c r="AA47" s="89" t="s">
        <v>546</v>
      </c>
      <c r="AB47" s="86"/>
      <c r="AC47" s="86" t="b">
        <v>0</v>
      </c>
      <c r="AD47" s="86">
        <v>0</v>
      </c>
      <c r="AE47" s="89" t="s">
        <v>571</v>
      </c>
      <c r="AF47" s="86" t="b">
        <v>0</v>
      </c>
      <c r="AG47" s="86" t="s">
        <v>574</v>
      </c>
      <c r="AH47" s="86"/>
      <c r="AI47" s="89" t="s">
        <v>571</v>
      </c>
      <c r="AJ47" s="86" t="b">
        <v>0</v>
      </c>
      <c r="AK47" s="86">
        <v>10</v>
      </c>
      <c r="AL47" s="89" t="s">
        <v>545</v>
      </c>
      <c r="AM47" s="86" t="s">
        <v>581</v>
      </c>
      <c r="AN47" s="86" t="b">
        <v>0</v>
      </c>
      <c r="AO47" s="89" t="s">
        <v>545</v>
      </c>
      <c r="AP47" s="86" t="s">
        <v>176</v>
      </c>
      <c r="AQ47" s="86">
        <v>0</v>
      </c>
      <c r="AR47" s="86">
        <v>0</v>
      </c>
      <c r="AS47" s="86"/>
      <c r="AT47" s="86"/>
      <c r="AU47" s="86"/>
      <c r="AV47" s="86"/>
      <c r="AW47" s="86"/>
      <c r="AX47" s="86"/>
      <c r="AY47" s="86"/>
      <c r="AZ47" s="86"/>
      <c r="BA47">
        <v>1</v>
      </c>
      <c r="BB47" s="85" t="str">
        <f>REPLACE(INDEX(GroupVertices[Group],MATCH(Edges24[[#This Row],[Vertex 1]],GroupVertices[Vertex],0)),1,1,"")</f>
        <v>1</v>
      </c>
      <c r="BC47" s="85" t="str">
        <f>REPLACE(INDEX(GroupVertices[Group],MATCH(Edges24[[#This Row],[Vertex 2]],GroupVertices[Vertex],0)),1,1,"")</f>
        <v>1</v>
      </c>
      <c r="BD47" s="51"/>
      <c r="BE47" s="52"/>
      <c r="BF47" s="51"/>
      <c r="BG47" s="52"/>
      <c r="BH47" s="51"/>
      <c r="BI47" s="52"/>
      <c r="BJ47" s="51"/>
      <c r="BK47" s="52"/>
      <c r="BL47" s="51"/>
    </row>
    <row r="48" spans="1:64" ht="15">
      <c r="A48" s="84" t="s">
        <v>244</v>
      </c>
      <c r="B48" s="84" t="s">
        <v>244</v>
      </c>
      <c r="C48" s="53"/>
      <c r="D48" s="54"/>
      <c r="E48" s="65"/>
      <c r="F48" s="55"/>
      <c r="G48" s="53"/>
      <c r="H48" s="57"/>
      <c r="I48" s="56"/>
      <c r="J48" s="56"/>
      <c r="K48" s="36" t="s">
        <v>65</v>
      </c>
      <c r="L48" s="83">
        <v>71</v>
      </c>
      <c r="M48" s="83"/>
      <c r="N48" s="63"/>
      <c r="O48" s="86" t="s">
        <v>176</v>
      </c>
      <c r="P48" s="88">
        <v>43356.62535879629</v>
      </c>
      <c r="Q48" s="86" t="s">
        <v>308</v>
      </c>
      <c r="R48" s="91" t="s">
        <v>345</v>
      </c>
      <c r="S48" s="86" t="s">
        <v>364</v>
      </c>
      <c r="T48" s="86" t="s">
        <v>384</v>
      </c>
      <c r="U48" s="91" t="s">
        <v>398</v>
      </c>
      <c r="V48" s="91" t="s">
        <v>398</v>
      </c>
      <c r="W48" s="88">
        <v>43356.62535879629</v>
      </c>
      <c r="X48" s="91" t="s">
        <v>480</v>
      </c>
      <c r="Y48" s="86"/>
      <c r="Z48" s="86"/>
      <c r="AA48" s="89" t="s">
        <v>547</v>
      </c>
      <c r="AB48" s="86"/>
      <c r="AC48" s="86" t="b">
        <v>0</v>
      </c>
      <c r="AD48" s="86">
        <v>67</v>
      </c>
      <c r="AE48" s="89" t="s">
        <v>571</v>
      </c>
      <c r="AF48" s="86" t="b">
        <v>0</v>
      </c>
      <c r="AG48" s="86" t="s">
        <v>574</v>
      </c>
      <c r="AH48" s="86"/>
      <c r="AI48" s="89" t="s">
        <v>571</v>
      </c>
      <c r="AJ48" s="86" t="b">
        <v>0</v>
      </c>
      <c r="AK48" s="86">
        <v>11</v>
      </c>
      <c r="AL48" s="89" t="s">
        <v>571</v>
      </c>
      <c r="AM48" s="86" t="s">
        <v>576</v>
      </c>
      <c r="AN48" s="86" t="b">
        <v>0</v>
      </c>
      <c r="AO48" s="89" t="s">
        <v>547</v>
      </c>
      <c r="AP48" s="86" t="s">
        <v>590</v>
      </c>
      <c r="AQ48" s="86">
        <v>0</v>
      </c>
      <c r="AR48" s="86">
        <v>0</v>
      </c>
      <c r="AS48" s="86"/>
      <c r="AT48" s="86"/>
      <c r="AU48" s="86"/>
      <c r="AV48" s="86"/>
      <c r="AW48" s="86"/>
      <c r="AX48" s="86"/>
      <c r="AY48" s="86"/>
      <c r="AZ48" s="86"/>
      <c r="BA48">
        <v>1</v>
      </c>
      <c r="BB48" s="85" t="str">
        <f>REPLACE(INDEX(GroupVertices[Group],MATCH(Edges24[[#This Row],[Vertex 1]],GroupVertices[Vertex],0)),1,1,"")</f>
        <v>1</v>
      </c>
      <c r="BC48" s="85" t="str">
        <f>REPLACE(INDEX(GroupVertices[Group],MATCH(Edges24[[#This Row],[Vertex 2]],GroupVertices[Vertex],0)),1,1,"")</f>
        <v>1</v>
      </c>
      <c r="BD48" s="51">
        <v>3</v>
      </c>
      <c r="BE48" s="52">
        <v>12</v>
      </c>
      <c r="BF48" s="51">
        <v>0</v>
      </c>
      <c r="BG48" s="52">
        <v>0</v>
      </c>
      <c r="BH48" s="51">
        <v>0</v>
      </c>
      <c r="BI48" s="52">
        <v>0</v>
      </c>
      <c r="BJ48" s="51">
        <v>22</v>
      </c>
      <c r="BK48" s="52">
        <v>88</v>
      </c>
      <c r="BL48" s="51">
        <v>25</v>
      </c>
    </row>
    <row r="49" spans="1:64" ht="15">
      <c r="A49" s="84" t="s">
        <v>236</v>
      </c>
      <c r="B49" s="84" t="s">
        <v>244</v>
      </c>
      <c r="C49" s="53"/>
      <c r="D49" s="54"/>
      <c r="E49" s="65"/>
      <c r="F49" s="55"/>
      <c r="G49" s="53"/>
      <c r="H49" s="57"/>
      <c r="I49" s="56"/>
      <c r="J49" s="56"/>
      <c r="K49" s="36" t="s">
        <v>65</v>
      </c>
      <c r="L49" s="83">
        <v>73</v>
      </c>
      <c r="M49" s="83"/>
      <c r="N49" s="63"/>
      <c r="O49" s="86" t="s">
        <v>269</v>
      </c>
      <c r="P49" s="88">
        <v>43539.543587962966</v>
      </c>
      <c r="Q49" s="86" t="s">
        <v>309</v>
      </c>
      <c r="R49" s="86"/>
      <c r="S49" s="86"/>
      <c r="T49" s="86" t="s">
        <v>384</v>
      </c>
      <c r="U49" s="86"/>
      <c r="V49" s="91" t="s">
        <v>427</v>
      </c>
      <c r="W49" s="88">
        <v>43539.543587962966</v>
      </c>
      <c r="X49" s="91" t="s">
        <v>481</v>
      </c>
      <c r="Y49" s="86"/>
      <c r="Z49" s="86"/>
      <c r="AA49" s="89" t="s">
        <v>548</v>
      </c>
      <c r="AB49" s="86"/>
      <c r="AC49" s="86" t="b">
        <v>0</v>
      </c>
      <c r="AD49" s="86">
        <v>0</v>
      </c>
      <c r="AE49" s="89" t="s">
        <v>571</v>
      </c>
      <c r="AF49" s="86" t="b">
        <v>0</v>
      </c>
      <c r="AG49" s="86" t="s">
        <v>574</v>
      </c>
      <c r="AH49" s="86"/>
      <c r="AI49" s="89" t="s">
        <v>571</v>
      </c>
      <c r="AJ49" s="86" t="b">
        <v>0</v>
      </c>
      <c r="AK49" s="86">
        <v>11</v>
      </c>
      <c r="AL49" s="89" t="s">
        <v>547</v>
      </c>
      <c r="AM49" s="86" t="s">
        <v>581</v>
      </c>
      <c r="AN49" s="86" t="b">
        <v>0</v>
      </c>
      <c r="AO49" s="89" t="s">
        <v>547</v>
      </c>
      <c r="AP49" s="86" t="s">
        <v>176</v>
      </c>
      <c r="AQ49" s="86">
        <v>0</v>
      </c>
      <c r="AR49" s="86">
        <v>0</v>
      </c>
      <c r="AS49" s="86"/>
      <c r="AT49" s="86"/>
      <c r="AU49" s="86"/>
      <c r="AV49" s="86"/>
      <c r="AW49" s="86"/>
      <c r="AX49" s="86"/>
      <c r="AY49" s="86"/>
      <c r="AZ49" s="86"/>
      <c r="BA49">
        <v>2</v>
      </c>
      <c r="BB49" s="85" t="str">
        <f>REPLACE(INDEX(GroupVertices[Group],MATCH(Edges24[[#This Row],[Vertex 1]],GroupVertices[Vertex],0)),1,1,"")</f>
        <v>1</v>
      </c>
      <c r="BC49" s="85" t="str">
        <f>REPLACE(INDEX(GroupVertices[Group],MATCH(Edges24[[#This Row],[Vertex 2]],GroupVertices[Vertex],0)),1,1,"")</f>
        <v>1</v>
      </c>
      <c r="BD49" s="51">
        <v>3</v>
      </c>
      <c r="BE49" s="52">
        <v>13.043478260869565</v>
      </c>
      <c r="BF49" s="51">
        <v>0</v>
      </c>
      <c r="BG49" s="52">
        <v>0</v>
      </c>
      <c r="BH49" s="51">
        <v>0</v>
      </c>
      <c r="BI49" s="52">
        <v>0</v>
      </c>
      <c r="BJ49" s="51">
        <v>20</v>
      </c>
      <c r="BK49" s="52">
        <v>86.95652173913044</v>
      </c>
      <c r="BL49" s="51">
        <v>23</v>
      </c>
    </row>
    <row r="50" spans="1:64" ht="15">
      <c r="A50" s="84" t="s">
        <v>245</v>
      </c>
      <c r="B50" s="84" t="s">
        <v>245</v>
      </c>
      <c r="C50" s="53"/>
      <c r="D50" s="54"/>
      <c r="E50" s="65"/>
      <c r="F50" s="55"/>
      <c r="G50" s="53"/>
      <c r="H50" s="57"/>
      <c r="I50" s="56"/>
      <c r="J50" s="56"/>
      <c r="K50" s="36" t="s">
        <v>65</v>
      </c>
      <c r="L50" s="83">
        <v>74</v>
      </c>
      <c r="M50" s="83"/>
      <c r="N50" s="63"/>
      <c r="O50" s="86" t="s">
        <v>176</v>
      </c>
      <c r="P50" s="88">
        <v>43360.627534722225</v>
      </c>
      <c r="Q50" s="86" t="s">
        <v>310</v>
      </c>
      <c r="R50" s="91" t="s">
        <v>346</v>
      </c>
      <c r="S50" s="86" t="s">
        <v>365</v>
      </c>
      <c r="T50" s="86"/>
      <c r="U50" s="91" t="s">
        <v>399</v>
      </c>
      <c r="V50" s="91" t="s">
        <v>399</v>
      </c>
      <c r="W50" s="88">
        <v>43360.627534722225</v>
      </c>
      <c r="X50" s="91" t="s">
        <v>482</v>
      </c>
      <c r="Y50" s="86"/>
      <c r="Z50" s="86"/>
      <c r="AA50" s="89" t="s">
        <v>549</v>
      </c>
      <c r="AB50" s="86"/>
      <c r="AC50" s="86" t="b">
        <v>0</v>
      </c>
      <c r="AD50" s="86">
        <v>27</v>
      </c>
      <c r="AE50" s="89" t="s">
        <v>571</v>
      </c>
      <c r="AF50" s="86" t="b">
        <v>0</v>
      </c>
      <c r="AG50" s="86" t="s">
        <v>574</v>
      </c>
      <c r="AH50" s="86"/>
      <c r="AI50" s="89" t="s">
        <v>571</v>
      </c>
      <c r="AJ50" s="86" t="b">
        <v>0</v>
      </c>
      <c r="AK50" s="86">
        <v>8</v>
      </c>
      <c r="AL50" s="89" t="s">
        <v>571</v>
      </c>
      <c r="AM50" s="86" t="s">
        <v>587</v>
      </c>
      <c r="AN50" s="86" t="b">
        <v>0</v>
      </c>
      <c r="AO50" s="89" t="s">
        <v>549</v>
      </c>
      <c r="AP50" s="86" t="s">
        <v>590</v>
      </c>
      <c r="AQ50" s="86">
        <v>0</v>
      </c>
      <c r="AR50" s="86">
        <v>0</v>
      </c>
      <c r="AS50" s="86"/>
      <c r="AT50" s="86"/>
      <c r="AU50" s="86"/>
      <c r="AV50" s="86"/>
      <c r="AW50" s="86"/>
      <c r="AX50" s="86"/>
      <c r="AY50" s="86"/>
      <c r="AZ50" s="86"/>
      <c r="BA50">
        <v>1</v>
      </c>
      <c r="BB50" s="85" t="str">
        <f>REPLACE(INDEX(GroupVertices[Group],MATCH(Edges24[[#This Row],[Vertex 1]],GroupVertices[Vertex],0)),1,1,"")</f>
        <v>1</v>
      </c>
      <c r="BC50" s="85" t="str">
        <f>REPLACE(INDEX(GroupVertices[Group],MATCH(Edges24[[#This Row],[Vertex 2]],GroupVertices[Vertex],0)),1,1,"")</f>
        <v>1</v>
      </c>
      <c r="BD50" s="51">
        <v>1</v>
      </c>
      <c r="BE50" s="52">
        <v>6.666666666666667</v>
      </c>
      <c r="BF50" s="51">
        <v>0</v>
      </c>
      <c r="BG50" s="52">
        <v>0</v>
      </c>
      <c r="BH50" s="51">
        <v>0</v>
      </c>
      <c r="BI50" s="52">
        <v>0</v>
      </c>
      <c r="BJ50" s="51">
        <v>14</v>
      </c>
      <c r="BK50" s="52">
        <v>93.33333333333333</v>
      </c>
      <c r="BL50" s="51">
        <v>15</v>
      </c>
    </row>
    <row r="51" spans="1:64" ht="15">
      <c r="A51" s="84" t="s">
        <v>246</v>
      </c>
      <c r="B51" s="84" t="s">
        <v>245</v>
      </c>
      <c r="C51" s="53"/>
      <c r="D51" s="54"/>
      <c r="E51" s="65"/>
      <c r="F51" s="55"/>
      <c r="G51" s="53"/>
      <c r="H51" s="57"/>
      <c r="I51" s="56"/>
      <c r="J51" s="56"/>
      <c r="K51" s="36" t="s">
        <v>65</v>
      </c>
      <c r="L51" s="83">
        <v>75</v>
      </c>
      <c r="M51" s="83"/>
      <c r="N51" s="63"/>
      <c r="O51" s="86" t="s">
        <v>269</v>
      </c>
      <c r="P51" s="88">
        <v>43356.691782407404</v>
      </c>
      <c r="Q51" s="86" t="s">
        <v>311</v>
      </c>
      <c r="R51" s="91" t="s">
        <v>345</v>
      </c>
      <c r="S51" s="86" t="s">
        <v>364</v>
      </c>
      <c r="T51" s="86" t="s">
        <v>385</v>
      </c>
      <c r="U51" s="91" t="s">
        <v>400</v>
      </c>
      <c r="V51" s="91" t="s">
        <v>400</v>
      </c>
      <c r="W51" s="88">
        <v>43356.691782407404</v>
      </c>
      <c r="X51" s="91" t="s">
        <v>483</v>
      </c>
      <c r="Y51" s="86"/>
      <c r="Z51" s="86"/>
      <c r="AA51" s="89" t="s">
        <v>550</v>
      </c>
      <c r="AB51" s="86"/>
      <c r="AC51" s="86" t="b">
        <v>0</v>
      </c>
      <c r="AD51" s="86">
        <v>93</v>
      </c>
      <c r="AE51" s="89" t="s">
        <v>571</v>
      </c>
      <c r="AF51" s="86" t="b">
        <v>0</v>
      </c>
      <c r="AG51" s="86" t="s">
        <v>574</v>
      </c>
      <c r="AH51" s="86"/>
      <c r="AI51" s="89" t="s">
        <v>571</v>
      </c>
      <c r="AJ51" s="86" t="b">
        <v>0</v>
      </c>
      <c r="AK51" s="86">
        <v>23</v>
      </c>
      <c r="AL51" s="89" t="s">
        <v>571</v>
      </c>
      <c r="AM51" s="86" t="s">
        <v>576</v>
      </c>
      <c r="AN51" s="86" t="b">
        <v>0</v>
      </c>
      <c r="AO51" s="89" t="s">
        <v>550</v>
      </c>
      <c r="AP51" s="86" t="s">
        <v>590</v>
      </c>
      <c r="AQ51" s="86">
        <v>0</v>
      </c>
      <c r="AR51" s="86">
        <v>0</v>
      </c>
      <c r="AS51" s="86"/>
      <c r="AT51" s="86"/>
      <c r="AU51" s="86"/>
      <c r="AV51" s="86"/>
      <c r="AW51" s="86"/>
      <c r="AX51" s="86"/>
      <c r="AY51" s="86"/>
      <c r="AZ51" s="86"/>
      <c r="BA51">
        <v>2</v>
      </c>
      <c r="BB51" s="85" t="str">
        <f>REPLACE(INDEX(GroupVertices[Group],MATCH(Edges24[[#This Row],[Vertex 1]],GroupVertices[Vertex],0)),1,1,"")</f>
        <v>1</v>
      </c>
      <c r="BC51" s="85" t="str">
        <f>REPLACE(INDEX(GroupVertices[Group],MATCH(Edges24[[#This Row],[Vertex 2]],GroupVertices[Vertex],0)),1,1,"")</f>
        <v>1</v>
      </c>
      <c r="BD51" s="51">
        <v>1</v>
      </c>
      <c r="BE51" s="52">
        <v>3.125</v>
      </c>
      <c r="BF51" s="51">
        <v>0</v>
      </c>
      <c r="BG51" s="52">
        <v>0</v>
      </c>
      <c r="BH51" s="51">
        <v>0</v>
      </c>
      <c r="BI51" s="52">
        <v>0</v>
      </c>
      <c r="BJ51" s="51">
        <v>31</v>
      </c>
      <c r="BK51" s="52">
        <v>96.875</v>
      </c>
      <c r="BL51" s="51">
        <v>32</v>
      </c>
    </row>
    <row r="52" spans="1:64" ht="15">
      <c r="A52" s="84" t="s">
        <v>246</v>
      </c>
      <c r="B52" s="84" t="s">
        <v>245</v>
      </c>
      <c r="C52" s="53"/>
      <c r="D52" s="54"/>
      <c r="E52" s="65"/>
      <c r="F52" s="55"/>
      <c r="G52" s="53"/>
      <c r="H52" s="57"/>
      <c r="I52" s="56"/>
      <c r="J52" s="56"/>
      <c r="K52" s="36" t="s">
        <v>65</v>
      </c>
      <c r="L52" s="83">
        <v>76</v>
      </c>
      <c r="M52" s="83"/>
      <c r="N52" s="63"/>
      <c r="O52" s="86" t="s">
        <v>269</v>
      </c>
      <c r="P52" s="88">
        <v>43356.69616898148</v>
      </c>
      <c r="Q52" s="86" t="s">
        <v>312</v>
      </c>
      <c r="R52" s="91" t="s">
        <v>345</v>
      </c>
      <c r="S52" s="86" t="s">
        <v>364</v>
      </c>
      <c r="T52" s="86" t="s">
        <v>386</v>
      </c>
      <c r="U52" s="91" t="s">
        <v>401</v>
      </c>
      <c r="V52" s="91" t="s">
        <v>401</v>
      </c>
      <c r="W52" s="88">
        <v>43356.69616898148</v>
      </c>
      <c r="X52" s="91" t="s">
        <v>484</v>
      </c>
      <c r="Y52" s="86"/>
      <c r="Z52" s="86"/>
      <c r="AA52" s="89" t="s">
        <v>551</v>
      </c>
      <c r="AB52" s="86"/>
      <c r="AC52" s="86" t="b">
        <v>0</v>
      </c>
      <c r="AD52" s="86">
        <v>163</v>
      </c>
      <c r="AE52" s="89" t="s">
        <v>571</v>
      </c>
      <c r="AF52" s="86" t="b">
        <v>0</v>
      </c>
      <c r="AG52" s="86" t="s">
        <v>574</v>
      </c>
      <c r="AH52" s="86"/>
      <c r="AI52" s="89" t="s">
        <v>571</v>
      </c>
      <c r="AJ52" s="86" t="b">
        <v>0</v>
      </c>
      <c r="AK52" s="86">
        <v>52</v>
      </c>
      <c r="AL52" s="89" t="s">
        <v>571</v>
      </c>
      <c r="AM52" s="86" t="s">
        <v>576</v>
      </c>
      <c r="AN52" s="86" t="b">
        <v>0</v>
      </c>
      <c r="AO52" s="89" t="s">
        <v>551</v>
      </c>
      <c r="AP52" s="86" t="s">
        <v>590</v>
      </c>
      <c r="AQ52" s="86">
        <v>0</v>
      </c>
      <c r="AR52" s="86">
        <v>0</v>
      </c>
      <c r="AS52" s="86"/>
      <c r="AT52" s="86"/>
      <c r="AU52" s="86"/>
      <c r="AV52" s="86"/>
      <c r="AW52" s="86"/>
      <c r="AX52" s="86"/>
      <c r="AY52" s="86"/>
      <c r="AZ52" s="86"/>
      <c r="BA52">
        <v>2</v>
      </c>
      <c r="BB52" s="85" t="str">
        <f>REPLACE(INDEX(GroupVertices[Group],MATCH(Edges24[[#This Row],[Vertex 1]],GroupVertices[Vertex],0)),1,1,"")</f>
        <v>1</v>
      </c>
      <c r="BC52" s="85" t="str">
        <f>REPLACE(INDEX(GroupVertices[Group],MATCH(Edges24[[#This Row],[Vertex 2]],GroupVertices[Vertex],0)),1,1,"")</f>
        <v>1</v>
      </c>
      <c r="BD52" s="51">
        <v>1</v>
      </c>
      <c r="BE52" s="52">
        <v>3.0303030303030303</v>
      </c>
      <c r="BF52" s="51">
        <v>0</v>
      </c>
      <c r="BG52" s="52">
        <v>0</v>
      </c>
      <c r="BH52" s="51">
        <v>0</v>
      </c>
      <c r="BI52" s="52">
        <v>0</v>
      </c>
      <c r="BJ52" s="51">
        <v>32</v>
      </c>
      <c r="BK52" s="52">
        <v>96.96969696969697</v>
      </c>
      <c r="BL52" s="51">
        <v>33</v>
      </c>
    </row>
    <row r="53" spans="1:64" ht="15">
      <c r="A53" s="84" t="s">
        <v>236</v>
      </c>
      <c r="B53" s="84" t="s">
        <v>245</v>
      </c>
      <c r="C53" s="53"/>
      <c r="D53" s="54"/>
      <c r="E53" s="65"/>
      <c r="F53" s="55"/>
      <c r="G53" s="53"/>
      <c r="H53" s="57"/>
      <c r="I53" s="56"/>
      <c r="J53" s="56"/>
      <c r="K53" s="36" t="s">
        <v>65</v>
      </c>
      <c r="L53" s="83">
        <v>77</v>
      </c>
      <c r="M53" s="83"/>
      <c r="N53" s="63"/>
      <c r="O53" s="86" t="s">
        <v>269</v>
      </c>
      <c r="P53" s="88">
        <v>43539.54724537037</v>
      </c>
      <c r="Q53" s="86" t="s">
        <v>313</v>
      </c>
      <c r="R53" s="91" t="s">
        <v>346</v>
      </c>
      <c r="S53" s="86" t="s">
        <v>365</v>
      </c>
      <c r="T53" s="86"/>
      <c r="U53" s="86"/>
      <c r="V53" s="91" t="s">
        <v>427</v>
      </c>
      <c r="W53" s="88">
        <v>43539.54724537037</v>
      </c>
      <c r="X53" s="91" t="s">
        <v>485</v>
      </c>
      <c r="Y53" s="86"/>
      <c r="Z53" s="86"/>
      <c r="AA53" s="89" t="s">
        <v>552</v>
      </c>
      <c r="AB53" s="86"/>
      <c r="AC53" s="86" t="b">
        <v>0</v>
      </c>
      <c r="AD53" s="86">
        <v>0</v>
      </c>
      <c r="AE53" s="89" t="s">
        <v>571</v>
      </c>
      <c r="AF53" s="86" t="b">
        <v>0</v>
      </c>
      <c r="AG53" s="86" t="s">
        <v>574</v>
      </c>
      <c r="AH53" s="86"/>
      <c r="AI53" s="89" t="s">
        <v>571</v>
      </c>
      <c r="AJ53" s="86" t="b">
        <v>0</v>
      </c>
      <c r="AK53" s="86">
        <v>8</v>
      </c>
      <c r="AL53" s="89" t="s">
        <v>549</v>
      </c>
      <c r="AM53" s="86" t="s">
        <v>581</v>
      </c>
      <c r="AN53" s="86" t="b">
        <v>0</v>
      </c>
      <c r="AO53" s="89" t="s">
        <v>549</v>
      </c>
      <c r="AP53" s="86" t="s">
        <v>176</v>
      </c>
      <c r="AQ53" s="86">
        <v>0</v>
      </c>
      <c r="AR53" s="86">
        <v>0</v>
      </c>
      <c r="AS53" s="86"/>
      <c r="AT53" s="86"/>
      <c r="AU53" s="86"/>
      <c r="AV53" s="86"/>
      <c r="AW53" s="86"/>
      <c r="AX53" s="86"/>
      <c r="AY53" s="86"/>
      <c r="AZ53" s="86"/>
      <c r="BA53">
        <v>1</v>
      </c>
      <c r="BB53" s="85" t="str">
        <f>REPLACE(INDEX(GroupVertices[Group],MATCH(Edges24[[#This Row],[Vertex 1]],GroupVertices[Vertex],0)),1,1,"")</f>
        <v>1</v>
      </c>
      <c r="BC53" s="85" t="str">
        <f>REPLACE(INDEX(GroupVertices[Group],MATCH(Edges24[[#This Row],[Vertex 2]],GroupVertices[Vertex],0)),1,1,"")</f>
        <v>1</v>
      </c>
      <c r="BD53" s="51">
        <v>1</v>
      </c>
      <c r="BE53" s="52">
        <v>5.882352941176471</v>
      </c>
      <c r="BF53" s="51">
        <v>0</v>
      </c>
      <c r="BG53" s="52">
        <v>0</v>
      </c>
      <c r="BH53" s="51">
        <v>0</v>
      </c>
      <c r="BI53" s="52">
        <v>0</v>
      </c>
      <c r="BJ53" s="51">
        <v>16</v>
      </c>
      <c r="BK53" s="52">
        <v>94.11764705882354</v>
      </c>
      <c r="BL53" s="51">
        <v>17</v>
      </c>
    </row>
    <row r="54" spans="1:64" ht="15">
      <c r="A54" s="84" t="s">
        <v>247</v>
      </c>
      <c r="B54" s="84" t="s">
        <v>247</v>
      </c>
      <c r="C54" s="53"/>
      <c r="D54" s="54"/>
      <c r="E54" s="65"/>
      <c r="F54" s="55"/>
      <c r="G54" s="53"/>
      <c r="H54" s="57"/>
      <c r="I54" s="56"/>
      <c r="J54" s="56"/>
      <c r="K54" s="36" t="s">
        <v>65</v>
      </c>
      <c r="L54" s="83">
        <v>78</v>
      </c>
      <c r="M54" s="83"/>
      <c r="N54" s="63"/>
      <c r="O54" s="86" t="s">
        <v>176</v>
      </c>
      <c r="P54" s="88">
        <v>43354.97179398148</v>
      </c>
      <c r="Q54" s="86" t="s">
        <v>314</v>
      </c>
      <c r="R54" s="91" t="s">
        <v>347</v>
      </c>
      <c r="S54" s="86" t="s">
        <v>366</v>
      </c>
      <c r="T54" s="86" t="s">
        <v>379</v>
      </c>
      <c r="U54" s="91" t="s">
        <v>402</v>
      </c>
      <c r="V54" s="91" t="s">
        <v>402</v>
      </c>
      <c r="W54" s="88">
        <v>43354.97179398148</v>
      </c>
      <c r="X54" s="91" t="s">
        <v>486</v>
      </c>
      <c r="Y54" s="86"/>
      <c r="Z54" s="86"/>
      <c r="AA54" s="89" t="s">
        <v>553</v>
      </c>
      <c r="AB54" s="86"/>
      <c r="AC54" s="86" t="b">
        <v>0</v>
      </c>
      <c r="AD54" s="86">
        <v>13</v>
      </c>
      <c r="AE54" s="89" t="s">
        <v>571</v>
      </c>
      <c r="AF54" s="86" t="b">
        <v>0</v>
      </c>
      <c r="AG54" s="86" t="s">
        <v>574</v>
      </c>
      <c r="AH54" s="86"/>
      <c r="AI54" s="89" t="s">
        <v>571</v>
      </c>
      <c r="AJ54" s="86" t="b">
        <v>0</v>
      </c>
      <c r="AK54" s="86">
        <v>14</v>
      </c>
      <c r="AL54" s="89" t="s">
        <v>571</v>
      </c>
      <c r="AM54" s="86" t="s">
        <v>576</v>
      </c>
      <c r="AN54" s="86" t="b">
        <v>0</v>
      </c>
      <c r="AO54" s="89" t="s">
        <v>553</v>
      </c>
      <c r="AP54" s="86" t="s">
        <v>590</v>
      </c>
      <c r="AQ54" s="86">
        <v>0</v>
      </c>
      <c r="AR54" s="86">
        <v>0</v>
      </c>
      <c r="AS54" s="86"/>
      <c r="AT54" s="86"/>
      <c r="AU54" s="86"/>
      <c r="AV54" s="86"/>
      <c r="AW54" s="86"/>
      <c r="AX54" s="86"/>
      <c r="AY54" s="86"/>
      <c r="AZ54" s="86"/>
      <c r="BA54">
        <v>2</v>
      </c>
      <c r="BB54" s="85" t="str">
        <f>REPLACE(INDEX(GroupVertices[Group],MATCH(Edges24[[#This Row],[Vertex 1]],GroupVertices[Vertex],0)),1,1,"")</f>
        <v>1</v>
      </c>
      <c r="BC54" s="85" t="str">
        <f>REPLACE(INDEX(GroupVertices[Group],MATCH(Edges24[[#This Row],[Vertex 2]],GroupVertices[Vertex],0)),1,1,"")</f>
        <v>1</v>
      </c>
      <c r="BD54" s="51">
        <v>0</v>
      </c>
      <c r="BE54" s="52">
        <v>0</v>
      </c>
      <c r="BF54" s="51">
        <v>1</v>
      </c>
      <c r="BG54" s="52">
        <v>2.272727272727273</v>
      </c>
      <c r="BH54" s="51">
        <v>0</v>
      </c>
      <c r="BI54" s="52">
        <v>0</v>
      </c>
      <c r="BJ54" s="51">
        <v>43</v>
      </c>
      <c r="BK54" s="52">
        <v>97.72727272727273</v>
      </c>
      <c r="BL54" s="51">
        <v>44</v>
      </c>
    </row>
    <row r="55" spans="1:64" ht="15">
      <c r="A55" s="84" t="s">
        <v>247</v>
      </c>
      <c r="B55" s="84" t="s">
        <v>247</v>
      </c>
      <c r="C55" s="53"/>
      <c r="D55" s="54"/>
      <c r="E55" s="65"/>
      <c r="F55" s="55"/>
      <c r="G55" s="53"/>
      <c r="H55" s="57"/>
      <c r="I55" s="56"/>
      <c r="J55" s="56"/>
      <c r="K55" s="36" t="s">
        <v>65</v>
      </c>
      <c r="L55" s="83">
        <v>79</v>
      </c>
      <c r="M55" s="83"/>
      <c r="N55" s="63"/>
      <c r="O55" s="86" t="s">
        <v>176</v>
      </c>
      <c r="P55" s="88">
        <v>43452.80678240741</v>
      </c>
      <c r="Q55" s="86" t="s">
        <v>315</v>
      </c>
      <c r="R55" s="91" t="s">
        <v>348</v>
      </c>
      <c r="S55" s="86" t="s">
        <v>367</v>
      </c>
      <c r="T55" s="86"/>
      <c r="U55" s="86"/>
      <c r="V55" s="91" t="s">
        <v>430</v>
      </c>
      <c r="W55" s="88">
        <v>43452.80678240741</v>
      </c>
      <c r="X55" s="91" t="s">
        <v>487</v>
      </c>
      <c r="Y55" s="86"/>
      <c r="Z55" s="86"/>
      <c r="AA55" s="89" t="s">
        <v>554</v>
      </c>
      <c r="AB55" s="86"/>
      <c r="AC55" s="86" t="b">
        <v>0</v>
      </c>
      <c r="AD55" s="86">
        <v>41</v>
      </c>
      <c r="AE55" s="89" t="s">
        <v>571</v>
      </c>
      <c r="AF55" s="86" t="b">
        <v>0</v>
      </c>
      <c r="AG55" s="86" t="s">
        <v>574</v>
      </c>
      <c r="AH55" s="86"/>
      <c r="AI55" s="89" t="s">
        <v>571</v>
      </c>
      <c r="AJ55" s="86" t="b">
        <v>0</v>
      </c>
      <c r="AK55" s="86">
        <v>21</v>
      </c>
      <c r="AL55" s="89" t="s">
        <v>571</v>
      </c>
      <c r="AM55" s="86" t="s">
        <v>581</v>
      </c>
      <c r="AN55" s="86" t="b">
        <v>0</v>
      </c>
      <c r="AO55" s="89" t="s">
        <v>554</v>
      </c>
      <c r="AP55" s="86" t="s">
        <v>590</v>
      </c>
      <c r="AQ55" s="86">
        <v>0</v>
      </c>
      <c r="AR55" s="86">
        <v>0</v>
      </c>
      <c r="AS55" s="86"/>
      <c r="AT55" s="86"/>
      <c r="AU55" s="86"/>
      <c r="AV55" s="86"/>
      <c r="AW55" s="86"/>
      <c r="AX55" s="86"/>
      <c r="AY55" s="86"/>
      <c r="AZ55" s="86"/>
      <c r="BA55">
        <v>2</v>
      </c>
      <c r="BB55" s="85" t="str">
        <f>REPLACE(INDEX(GroupVertices[Group],MATCH(Edges24[[#This Row],[Vertex 1]],GroupVertices[Vertex],0)),1,1,"")</f>
        <v>1</v>
      </c>
      <c r="BC55" s="85" t="str">
        <f>REPLACE(INDEX(GroupVertices[Group],MATCH(Edges24[[#This Row],[Vertex 2]],GroupVertices[Vertex],0)),1,1,"")</f>
        <v>1</v>
      </c>
      <c r="BD55" s="51">
        <v>3</v>
      </c>
      <c r="BE55" s="52">
        <v>7.317073170731708</v>
      </c>
      <c r="BF55" s="51">
        <v>0</v>
      </c>
      <c r="BG55" s="52">
        <v>0</v>
      </c>
      <c r="BH55" s="51">
        <v>0</v>
      </c>
      <c r="BI55" s="52">
        <v>0</v>
      </c>
      <c r="BJ55" s="51">
        <v>38</v>
      </c>
      <c r="BK55" s="52">
        <v>92.6829268292683</v>
      </c>
      <c r="BL55" s="51">
        <v>41</v>
      </c>
    </row>
    <row r="56" spans="1:64" ht="15">
      <c r="A56" s="84" t="s">
        <v>236</v>
      </c>
      <c r="B56" s="84" t="s">
        <v>247</v>
      </c>
      <c r="C56" s="53"/>
      <c r="D56" s="54"/>
      <c r="E56" s="65"/>
      <c r="F56" s="55"/>
      <c r="G56" s="53"/>
      <c r="H56" s="57"/>
      <c r="I56" s="56"/>
      <c r="J56" s="56"/>
      <c r="K56" s="36" t="s">
        <v>65</v>
      </c>
      <c r="L56" s="83">
        <v>80</v>
      </c>
      <c r="M56" s="83"/>
      <c r="N56" s="63"/>
      <c r="O56" s="86" t="s">
        <v>269</v>
      </c>
      <c r="P56" s="88">
        <v>43539.53303240741</v>
      </c>
      <c r="Q56" s="86" t="s">
        <v>316</v>
      </c>
      <c r="R56" s="86"/>
      <c r="S56" s="86"/>
      <c r="T56" s="86"/>
      <c r="U56" s="86"/>
      <c r="V56" s="91" t="s">
        <v>427</v>
      </c>
      <c r="W56" s="88">
        <v>43539.53303240741</v>
      </c>
      <c r="X56" s="91" t="s">
        <v>488</v>
      </c>
      <c r="Y56" s="86"/>
      <c r="Z56" s="86"/>
      <c r="AA56" s="89" t="s">
        <v>555</v>
      </c>
      <c r="AB56" s="86"/>
      <c r="AC56" s="86" t="b">
        <v>0</v>
      </c>
      <c r="AD56" s="86">
        <v>0</v>
      </c>
      <c r="AE56" s="89" t="s">
        <v>571</v>
      </c>
      <c r="AF56" s="86" t="b">
        <v>0</v>
      </c>
      <c r="AG56" s="86" t="s">
        <v>574</v>
      </c>
      <c r="AH56" s="86"/>
      <c r="AI56" s="89" t="s">
        <v>571</v>
      </c>
      <c r="AJ56" s="86" t="b">
        <v>0</v>
      </c>
      <c r="AK56" s="86">
        <v>14</v>
      </c>
      <c r="AL56" s="89" t="s">
        <v>553</v>
      </c>
      <c r="AM56" s="86" t="s">
        <v>581</v>
      </c>
      <c r="AN56" s="86" t="b">
        <v>0</v>
      </c>
      <c r="AO56" s="89" t="s">
        <v>553</v>
      </c>
      <c r="AP56" s="86" t="s">
        <v>176</v>
      </c>
      <c r="AQ56" s="86">
        <v>0</v>
      </c>
      <c r="AR56" s="86">
        <v>0</v>
      </c>
      <c r="AS56" s="86"/>
      <c r="AT56" s="86"/>
      <c r="AU56" s="86"/>
      <c r="AV56" s="86"/>
      <c r="AW56" s="86"/>
      <c r="AX56" s="86"/>
      <c r="AY56" s="86"/>
      <c r="AZ56" s="86"/>
      <c r="BA56">
        <v>2</v>
      </c>
      <c r="BB56" s="85" t="str">
        <f>REPLACE(INDEX(GroupVertices[Group],MATCH(Edges24[[#This Row],[Vertex 1]],GroupVertices[Vertex],0)),1,1,"")</f>
        <v>1</v>
      </c>
      <c r="BC56" s="85" t="str">
        <f>REPLACE(INDEX(GroupVertices[Group],MATCH(Edges24[[#This Row],[Vertex 2]],GroupVertices[Vertex],0)),1,1,"")</f>
        <v>1</v>
      </c>
      <c r="BD56" s="51">
        <v>0</v>
      </c>
      <c r="BE56" s="52">
        <v>0</v>
      </c>
      <c r="BF56" s="51">
        <v>0</v>
      </c>
      <c r="BG56" s="52">
        <v>0</v>
      </c>
      <c r="BH56" s="51">
        <v>0</v>
      </c>
      <c r="BI56" s="52">
        <v>0</v>
      </c>
      <c r="BJ56" s="51">
        <v>22</v>
      </c>
      <c r="BK56" s="52">
        <v>100</v>
      </c>
      <c r="BL56" s="51">
        <v>22</v>
      </c>
    </row>
    <row r="57" spans="1:64" ht="15">
      <c r="A57" s="84" t="s">
        <v>236</v>
      </c>
      <c r="B57" s="84" t="s">
        <v>247</v>
      </c>
      <c r="C57" s="53"/>
      <c r="D57" s="54"/>
      <c r="E57" s="65"/>
      <c r="F57" s="55"/>
      <c r="G57" s="53"/>
      <c r="H57" s="57"/>
      <c r="I57" s="56"/>
      <c r="J57" s="56"/>
      <c r="K57" s="36" t="s">
        <v>65</v>
      </c>
      <c r="L57" s="83">
        <v>81</v>
      </c>
      <c r="M57" s="83"/>
      <c r="N57" s="63"/>
      <c r="O57" s="86" t="s">
        <v>269</v>
      </c>
      <c r="P57" s="88">
        <v>43539.55017361111</v>
      </c>
      <c r="Q57" s="86" t="s">
        <v>317</v>
      </c>
      <c r="R57" s="86"/>
      <c r="S57" s="86"/>
      <c r="T57" s="86"/>
      <c r="U57" s="86"/>
      <c r="V57" s="91" t="s">
        <v>427</v>
      </c>
      <c r="W57" s="88">
        <v>43539.55017361111</v>
      </c>
      <c r="X57" s="91" t="s">
        <v>489</v>
      </c>
      <c r="Y57" s="86"/>
      <c r="Z57" s="86"/>
      <c r="AA57" s="89" t="s">
        <v>556</v>
      </c>
      <c r="AB57" s="86"/>
      <c r="AC57" s="86" t="b">
        <v>0</v>
      </c>
      <c r="AD57" s="86">
        <v>0</v>
      </c>
      <c r="AE57" s="89" t="s">
        <v>571</v>
      </c>
      <c r="AF57" s="86" t="b">
        <v>0</v>
      </c>
      <c r="AG57" s="86" t="s">
        <v>574</v>
      </c>
      <c r="AH57" s="86"/>
      <c r="AI57" s="89" t="s">
        <v>571</v>
      </c>
      <c r="AJ57" s="86" t="b">
        <v>0</v>
      </c>
      <c r="AK57" s="86">
        <v>21</v>
      </c>
      <c r="AL57" s="89" t="s">
        <v>554</v>
      </c>
      <c r="AM57" s="86" t="s">
        <v>581</v>
      </c>
      <c r="AN57" s="86" t="b">
        <v>0</v>
      </c>
      <c r="AO57" s="89" t="s">
        <v>554</v>
      </c>
      <c r="AP57" s="86" t="s">
        <v>176</v>
      </c>
      <c r="AQ57" s="86">
        <v>0</v>
      </c>
      <c r="AR57" s="86">
        <v>0</v>
      </c>
      <c r="AS57" s="86"/>
      <c r="AT57" s="86"/>
      <c r="AU57" s="86"/>
      <c r="AV57" s="86"/>
      <c r="AW57" s="86"/>
      <c r="AX57" s="86"/>
      <c r="AY57" s="86"/>
      <c r="AZ57" s="86"/>
      <c r="BA57">
        <v>2</v>
      </c>
      <c r="BB57" s="85" t="str">
        <f>REPLACE(INDEX(GroupVertices[Group],MATCH(Edges24[[#This Row],[Vertex 1]],GroupVertices[Vertex],0)),1,1,"")</f>
        <v>1</v>
      </c>
      <c r="BC57" s="85" t="str">
        <f>REPLACE(INDEX(GroupVertices[Group],MATCH(Edges24[[#This Row],[Vertex 2]],GroupVertices[Vertex],0)),1,1,"")</f>
        <v>1</v>
      </c>
      <c r="BD57" s="51">
        <v>0</v>
      </c>
      <c r="BE57" s="52">
        <v>0</v>
      </c>
      <c r="BF57" s="51">
        <v>0</v>
      </c>
      <c r="BG57" s="52">
        <v>0</v>
      </c>
      <c r="BH57" s="51">
        <v>0</v>
      </c>
      <c r="BI57" s="52">
        <v>0</v>
      </c>
      <c r="BJ57" s="51">
        <v>22</v>
      </c>
      <c r="BK57" s="52">
        <v>100</v>
      </c>
      <c r="BL57" s="51">
        <v>22</v>
      </c>
    </row>
    <row r="58" spans="1:64" ht="15">
      <c r="A58" s="84" t="s">
        <v>236</v>
      </c>
      <c r="B58" s="84" t="s">
        <v>246</v>
      </c>
      <c r="C58" s="53"/>
      <c r="D58" s="54"/>
      <c r="E58" s="65"/>
      <c r="F58" s="55"/>
      <c r="G58" s="53"/>
      <c r="H58" s="57"/>
      <c r="I58" s="56"/>
      <c r="J58" s="56"/>
      <c r="K58" s="36" t="s">
        <v>65</v>
      </c>
      <c r="L58" s="83">
        <v>82</v>
      </c>
      <c r="M58" s="83"/>
      <c r="N58" s="63"/>
      <c r="O58" s="86" t="s">
        <v>269</v>
      </c>
      <c r="P58" s="88">
        <v>43539.53021990741</v>
      </c>
      <c r="Q58" s="86" t="s">
        <v>318</v>
      </c>
      <c r="R58" s="91" t="s">
        <v>349</v>
      </c>
      <c r="S58" s="86" t="s">
        <v>364</v>
      </c>
      <c r="T58" s="86" t="s">
        <v>384</v>
      </c>
      <c r="U58" s="91" t="s">
        <v>403</v>
      </c>
      <c r="V58" s="91" t="s">
        <v>403</v>
      </c>
      <c r="W58" s="88">
        <v>43539.53021990741</v>
      </c>
      <c r="X58" s="91" t="s">
        <v>490</v>
      </c>
      <c r="Y58" s="86"/>
      <c r="Z58" s="86"/>
      <c r="AA58" s="89" t="s">
        <v>557</v>
      </c>
      <c r="AB58" s="86"/>
      <c r="AC58" s="86" t="b">
        <v>0</v>
      </c>
      <c r="AD58" s="86">
        <v>0</v>
      </c>
      <c r="AE58" s="89" t="s">
        <v>571</v>
      </c>
      <c r="AF58" s="86" t="b">
        <v>0</v>
      </c>
      <c r="AG58" s="86" t="s">
        <v>574</v>
      </c>
      <c r="AH58" s="86"/>
      <c r="AI58" s="89" t="s">
        <v>571</v>
      </c>
      <c r="AJ58" s="86" t="b">
        <v>0</v>
      </c>
      <c r="AK58" s="86">
        <v>76</v>
      </c>
      <c r="AL58" s="89" t="s">
        <v>564</v>
      </c>
      <c r="AM58" s="86" t="s">
        <v>581</v>
      </c>
      <c r="AN58" s="86" t="b">
        <v>0</v>
      </c>
      <c r="AO58" s="89" t="s">
        <v>564</v>
      </c>
      <c r="AP58" s="86" t="s">
        <v>176</v>
      </c>
      <c r="AQ58" s="86">
        <v>0</v>
      </c>
      <c r="AR58" s="86">
        <v>0</v>
      </c>
      <c r="AS58" s="86"/>
      <c r="AT58" s="86"/>
      <c r="AU58" s="86"/>
      <c r="AV58" s="86"/>
      <c r="AW58" s="86"/>
      <c r="AX58" s="86"/>
      <c r="AY58" s="86"/>
      <c r="AZ58" s="86"/>
      <c r="BA58">
        <v>4</v>
      </c>
      <c r="BB58" s="85" t="str">
        <f>REPLACE(INDEX(GroupVertices[Group],MATCH(Edges24[[#This Row],[Vertex 1]],GroupVertices[Vertex],0)),1,1,"")</f>
        <v>1</v>
      </c>
      <c r="BC58" s="85" t="str">
        <f>REPLACE(INDEX(GroupVertices[Group],MATCH(Edges24[[#This Row],[Vertex 2]],GroupVertices[Vertex],0)),1,1,"")</f>
        <v>1</v>
      </c>
      <c r="BD58" s="51">
        <v>0</v>
      </c>
      <c r="BE58" s="52">
        <v>0</v>
      </c>
      <c r="BF58" s="51">
        <v>1</v>
      </c>
      <c r="BG58" s="52">
        <v>6.25</v>
      </c>
      <c r="BH58" s="51">
        <v>0</v>
      </c>
      <c r="BI58" s="52">
        <v>0</v>
      </c>
      <c r="BJ58" s="51">
        <v>15</v>
      </c>
      <c r="BK58" s="52">
        <v>93.75</v>
      </c>
      <c r="BL58" s="51">
        <v>16</v>
      </c>
    </row>
    <row r="59" spans="1:64" ht="15">
      <c r="A59" s="84" t="s">
        <v>236</v>
      </c>
      <c r="B59" s="84" t="s">
        <v>246</v>
      </c>
      <c r="C59" s="53"/>
      <c r="D59" s="54"/>
      <c r="E59" s="65"/>
      <c r="F59" s="55"/>
      <c r="G59" s="53"/>
      <c r="H59" s="57"/>
      <c r="I59" s="56"/>
      <c r="J59" s="56"/>
      <c r="K59" s="36" t="s">
        <v>65</v>
      </c>
      <c r="L59" s="83">
        <v>83</v>
      </c>
      <c r="M59" s="83"/>
      <c r="N59" s="63"/>
      <c r="O59" s="86" t="s">
        <v>269</v>
      </c>
      <c r="P59" s="88">
        <v>43539.530335648145</v>
      </c>
      <c r="Q59" s="86" t="s">
        <v>319</v>
      </c>
      <c r="R59" s="86"/>
      <c r="S59" s="86"/>
      <c r="T59" s="86" t="s">
        <v>384</v>
      </c>
      <c r="U59" s="86"/>
      <c r="V59" s="91" t="s">
        <v>427</v>
      </c>
      <c r="W59" s="88">
        <v>43539.530335648145</v>
      </c>
      <c r="X59" s="91" t="s">
        <v>491</v>
      </c>
      <c r="Y59" s="86"/>
      <c r="Z59" s="86"/>
      <c r="AA59" s="89" t="s">
        <v>558</v>
      </c>
      <c r="AB59" s="86"/>
      <c r="AC59" s="86" t="b">
        <v>0</v>
      </c>
      <c r="AD59" s="86">
        <v>0</v>
      </c>
      <c r="AE59" s="89" t="s">
        <v>571</v>
      </c>
      <c r="AF59" s="86" t="b">
        <v>0</v>
      </c>
      <c r="AG59" s="86" t="s">
        <v>574</v>
      </c>
      <c r="AH59" s="86"/>
      <c r="AI59" s="89" t="s">
        <v>571</v>
      </c>
      <c r="AJ59" s="86" t="b">
        <v>0</v>
      </c>
      <c r="AK59" s="86">
        <v>40</v>
      </c>
      <c r="AL59" s="89" t="s">
        <v>565</v>
      </c>
      <c r="AM59" s="86" t="s">
        <v>581</v>
      </c>
      <c r="AN59" s="86" t="b">
        <v>0</v>
      </c>
      <c r="AO59" s="89" t="s">
        <v>565</v>
      </c>
      <c r="AP59" s="86" t="s">
        <v>176</v>
      </c>
      <c r="AQ59" s="86">
        <v>0</v>
      </c>
      <c r="AR59" s="86">
        <v>0</v>
      </c>
      <c r="AS59" s="86"/>
      <c r="AT59" s="86"/>
      <c r="AU59" s="86"/>
      <c r="AV59" s="86"/>
      <c r="AW59" s="86"/>
      <c r="AX59" s="86"/>
      <c r="AY59" s="86"/>
      <c r="AZ59" s="86"/>
      <c r="BA59">
        <v>4</v>
      </c>
      <c r="BB59" s="85" t="str">
        <f>REPLACE(INDEX(GroupVertices[Group],MATCH(Edges24[[#This Row],[Vertex 1]],GroupVertices[Vertex],0)),1,1,"")</f>
        <v>1</v>
      </c>
      <c r="BC59" s="85" t="str">
        <f>REPLACE(INDEX(GroupVertices[Group],MATCH(Edges24[[#This Row],[Vertex 2]],GroupVertices[Vertex],0)),1,1,"")</f>
        <v>1</v>
      </c>
      <c r="BD59" s="51">
        <v>0</v>
      </c>
      <c r="BE59" s="52">
        <v>0</v>
      </c>
      <c r="BF59" s="51">
        <v>0</v>
      </c>
      <c r="BG59" s="52">
        <v>0</v>
      </c>
      <c r="BH59" s="51">
        <v>0</v>
      </c>
      <c r="BI59" s="52">
        <v>0</v>
      </c>
      <c r="BJ59" s="51">
        <v>22</v>
      </c>
      <c r="BK59" s="52">
        <v>100</v>
      </c>
      <c r="BL59" s="51">
        <v>22</v>
      </c>
    </row>
    <row r="60" spans="1:64" ht="15">
      <c r="A60" s="84" t="s">
        <v>236</v>
      </c>
      <c r="B60" s="84" t="s">
        <v>246</v>
      </c>
      <c r="C60" s="53"/>
      <c r="D60" s="54"/>
      <c r="E60" s="65"/>
      <c r="F60" s="55"/>
      <c r="G60" s="53"/>
      <c r="H60" s="57"/>
      <c r="I60" s="56"/>
      <c r="J60" s="56"/>
      <c r="K60" s="36" t="s">
        <v>65</v>
      </c>
      <c r="L60" s="83">
        <v>84</v>
      </c>
      <c r="M60" s="83"/>
      <c r="N60" s="63"/>
      <c r="O60" s="86" t="s">
        <v>269</v>
      </c>
      <c r="P60" s="88">
        <v>43539.543807870374</v>
      </c>
      <c r="Q60" s="86" t="s">
        <v>320</v>
      </c>
      <c r="R60" s="86"/>
      <c r="S60" s="86"/>
      <c r="T60" s="86" t="s">
        <v>384</v>
      </c>
      <c r="U60" s="86"/>
      <c r="V60" s="91" t="s">
        <v>427</v>
      </c>
      <c r="W60" s="88">
        <v>43539.543807870374</v>
      </c>
      <c r="X60" s="91" t="s">
        <v>492</v>
      </c>
      <c r="Y60" s="86"/>
      <c r="Z60" s="86"/>
      <c r="AA60" s="89" t="s">
        <v>559</v>
      </c>
      <c r="AB60" s="86"/>
      <c r="AC60" s="86" t="b">
        <v>0</v>
      </c>
      <c r="AD60" s="86">
        <v>0</v>
      </c>
      <c r="AE60" s="89" t="s">
        <v>571</v>
      </c>
      <c r="AF60" s="86" t="b">
        <v>0</v>
      </c>
      <c r="AG60" s="86" t="s">
        <v>574</v>
      </c>
      <c r="AH60" s="86"/>
      <c r="AI60" s="89" t="s">
        <v>571</v>
      </c>
      <c r="AJ60" s="86" t="b">
        <v>0</v>
      </c>
      <c r="AK60" s="86">
        <v>23</v>
      </c>
      <c r="AL60" s="89" t="s">
        <v>550</v>
      </c>
      <c r="AM60" s="86" t="s">
        <v>581</v>
      </c>
      <c r="AN60" s="86" t="b">
        <v>0</v>
      </c>
      <c r="AO60" s="89" t="s">
        <v>550</v>
      </c>
      <c r="AP60" s="86" t="s">
        <v>176</v>
      </c>
      <c r="AQ60" s="86">
        <v>0</v>
      </c>
      <c r="AR60" s="86">
        <v>0</v>
      </c>
      <c r="AS60" s="86"/>
      <c r="AT60" s="86"/>
      <c r="AU60" s="86"/>
      <c r="AV60" s="86"/>
      <c r="AW60" s="86"/>
      <c r="AX60" s="86"/>
      <c r="AY60" s="86"/>
      <c r="AZ60" s="86"/>
      <c r="BA60">
        <v>4</v>
      </c>
      <c r="BB60" s="85" t="str">
        <f>REPLACE(INDEX(GroupVertices[Group],MATCH(Edges24[[#This Row],[Vertex 1]],GroupVertices[Vertex],0)),1,1,"")</f>
        <v>1</v>
      </c>
      <c r="BC60" s="85" t="str">
        <f>REPLACE(INDEX(GroupVertices[Group],MATCH(Edges24[[#This Row],[Vertex 2]],GroupVertices[Vertex],0)),1,1,"")</f>
        <v>1</v>
      </c>
      <c r="BD60" s="51">
        <v>0</v>
      </c>
      <c r="BE60" s="52">
        <v>0</v>
      </c>
      <c r="BF60" s="51">
        <v>0</v>
      </c>
      <c r="BG60" s="52">
        <v>0</v>
      </c>
      <c r="BH60" s="51">
        <v>0</v>
      </c>
      <c r="BI60" s="52">
        <v>0</v>
      </c>
      <c r="BJ60" s="51">
        <v>26</v>
      </c>
      <c r="BK60" s="52">
        <v>100</v>
      </c>
      <c r="BL60" s="51">
        <v>26</v>
      </c>
    </row>
    <row r="61" spans="1:64" ht="15">
      <c r="A61" s="84" t="s">
        <v>236</v>
      </c>
      <c r="B61" s="84" t="s">
        <v>246</v>
      </c>
      <c r="C61" s="53"/>
      <c r="D61" s="54"/>
      <c r="E61" s="65"/>
      <c r="F61" s="55"/>
      <c r="G61" s="53"/>
      <c r="H61" s="57"/>
      <c r="I61" s="56"/>
      <c r="J61" s="56"/>
      <c r="K61" s="36" t="s">
        <v>65</v>
      </c>
      <c r="L61" s="83">
        <v>85</v>
      </c>
      <c r="M61" s="83"/>
      <c r="N61" s="63"/>
      <c r="O61" s="86" t="s">
        <v>269</v>
      </c>
      <c r="P61" s="88">
        <v>43539.543912037036</v>
      </c>
      <c r="Q61" s="86" t="s">
        <v>321</v>
      </c>
      <c r="R61" s="86"/>
      <c r="S61" s="86"/>
      <c r="T61" s="86" t="s">
        <v>387</v>
      </c>
      <c r="U61" s="86"/>
      <c r="V61" s="91" t="s">
        <v>427</v>
      </c>
      <c r="W61" s="88">
        <v>43539.543912037036</v>
      </c>
      <c r="X61" s="91" t="s">
        <v>493</v>
      </c>
      <c r="Y61" s="86"/>
      <c r="Z61" s="86"/>
      <c r="AA61" s="89" t="s">
        <v>560</v>
      </c>
      <c r="AB61" s="86"/>
      <c r="AC61" s="86" t="b">
        <v>0</v>
      </c>
      <c r="AD61" s="86">
        <v>0</v>
      </c>
      <c r="AE61" s="89" t="s">
        <v>571</v>
      </c>
      <c r="AF61" s="86" t="b">
        <v>0</v>
      </c>
      <c r="AG61" s="86" t="s">
        <v>574</v>
      </c>
      <c r="AH61" s="86"/>
      <c r="AI61" s="89" t="s">
        <v>571</v>
      </c>
      <c r="AJ61" s="86" t="b">
        <v>0</v>
      </c>
      <c r="AK61" s="86">
        <v>52</v>
      </c>
      <c r="AL61" s="89" t="s">
        <v>551</v>
      </c>
      <c r="AM61" s="86" t="s">
        <v>581</v>
      </c>
      <c r="AN61" s="86" t="b">
        <v>0</v>
      </c>
      <c r="AO61" s="89" t="s">
        <v>551</v>
      </c>
      <c r="AP61" s="86" t="s">
        <v>176</v>
      </c>
      <c r="AQ61" s="86">
        <v>0</v>
      </c>
      <c r="AR61" s="86">
        <v>0</v>
      </c>
      <c r="AS61" s="86"/>
      <c r="AT61" s="86"/>
      <c r="AU61" s="86"/>
      <c r="AV61" s="86"/>
      <c r="AW61" s="86"/>
      <c r="AX61" s="86"/>
      <c r="AY61" s="86"/>
      <c r="AZ61" s="86"/>
      <c r="BA61">
        <v>4</v>
      </c>
      <c r="BB61" s="85" t="str">
        <f>REPLACE(INDEX(GroupVertices[Group],MATCH(Edges24[[#This Row],[Vertex 1]],GroupVertices[Vertex],0)),1,1,"")</f>
        <v>1</v>
      </c>
      <c r="BC61" s="85" t="str">
        <f>REPLACE(INDEX(GroupVertices[Group],MATCH(Edges24[[#This Row],[Vertex 2]],GroupVertices[Vertex],0)),1,1,"")</f>
        <v>1</v>
      </c>
      <c r="BD61" s="51">
        <v>1</v>
      </c>
      <c r="BE61" s="52">
        <v>3.8461538461538463</v>
      </c>
      <c r="BF61" s="51">
        <v>0</v>
      </c>
      <c r="BG61" s="52">
        <v>0</v>
      </c>
      <c r="BH61" s="51">
        <v>0</v>
      </c>
      <c r="BI61" s="52">
        <v>0</v>
      </c>
      <c r="BJ61" s="51">
        <v>25</v>
      </c>
      <c r="BK61" s="52">
        <v>96.15384615384616</v>
      </c>
      <c r="BL61" s="51">
        <v>26</v>
      </c>
    </row>
    <row r="62" spans="1:64" ht="15">
      <c r="A62" s="84" t="s">
        <v>248</v>
      </c>
      <c r="B62" s="84" t="s">
        <v>248</v>
      </c>
      <c r="C62" s="53"/>
      <c r="D62" s="54"/>
      <c r="E62" s="65"/>
      <c r="F62" s="55"/>
      <c r="G62" s="53"/>
      <c r="H62" s="57"/>
      <c r="I62" s="56"/>
      <c r="J62" s="56"/>
      <c r="K62" s="36" t="s">
        <v>65</v>
      </c>
      <c r="L62" s="83">
        <v>86</v>
      </c>
      <c r="M62" s="83"/>
      <c r="N62" s="63"/>
      <c r="O62" s="86" t="s">
        <v>176</v>
      </c>
      <c r="P62" s="88">
        <v>43548.29415509259</v>
      </c>
      <c r="Q62" s="86" t="s">
        <v>322</v>
      </c>
      <c r="R62" s="91" t="s">
        <v>350</v>
      </c>
      <c r="S62" s="86" t="s">
        <v>357</v>
      </c>
      <c r="T62" s="86"/>
      <c r="U62" s="86"/>
      <c r="V62" s="91" t="s">
        <v>431</v>
      </c>
      <c r="W62" s="88">
        <v>43548.29415509259</v>
      </c>
      <c r="X62" s="91" t="s">
        <v>494</v>
      </c>
      <c r="Y62" s="86"/>
      <c r="Z62" s="86"/>
      <c r="AA62" s="89" t="s">
        <v>561</v>
      </c>
      <c r="AB62" s="86"/>
      <c r="AC62" s="86" t="b">
        <v>0</v>
      </c>
      <c r="AD62" s="86">
        <v>0</v>
      </c>
      <c r="AE62" s="89" t="s">
        <v>571</v>
      </c>
      <c r="AF62" s="86" t="b">
        <v>0</v>
      </c>
      <c r="AG62" s="86" t="s">
        <v>574</v>
      </c>
      <c r="AH62" s="86"/>
      <c r="AI62" s="89" t="s">
        <v>571</v>
      </c>
      <c r="AJ62" s="86" t="b">
        <v>0</v>
      </c>
      <c r="AK62" s="86">
        <v>0</v>
      </c>
      <c r="AL62" s="89" t="s">
        <v>571</v>
      </c>
      <c r="AM62" s="86" t="s">
        <v>588</v>
      </c>
      <c r="AN62" s="86" t="b">
        <v>1</v>
      </c>
      <c r="AO62" s="89" t="s">
        <v>561</v>
      </c>
      <c r="AP62" s="86" t="s">
        <v>176</v>
      </c>
      <c r="AQ62" s="86">
        <v>0</v>
      </c>
      <c r="AR62" s="86">
        <v>0</v>
      </c>
      <c r="AS62" s="86"/>
      <c r="AT62" s="86"/>
      <c r="AU62" s="86"/>
      <c r="AV62" s="86"/>
      <c r="AW62" s="86"/>
      <c r="AX62" s="86"/>
      <c r="AY62" s="86"/>
      <c r="AZ62" s="86"/>
      <c r="BA62">
        <v>1</v>
      </c>
      <c r="BB62" s="85" t="str">
        <f>REPLACE(INDEX(GroupVertices[Group],MATCH(Edges24[[#This Row],[Vertex 1]],GroupVertices[Vertex],0)),1,1,"")</f>
        <v>10</v>
      </c>
      <c r="BC62" s="85" t="str">
        <f>REPLACE(INDEX(GroupVertices[Group],MATCH(Edges24[[#This Row],[Vertex 2]],GroupVertices[Vertex],0)),1,1,"")</f>
        <v>10</v>
      </c>
      <c r="BD62" s="51">
        <v>1</v>
      </c>
      <c r="BE62" s="52">
        <v>6.666666666666667</v>
      </c>
      <c r="BF62" s="51">
        <v>0</v>
      </c>
      <c r="BG62" s="52">
        <v>0</v>
      </c>
      <c r="BH62" s="51">
        <v>0</v>
      </c>
      <c r="BI62" s="52">
        <v>0</v>
      </c>
      <c r="BJ62" s="51">
        <v>14</v>
      </c>
      <c r="BK62" s="52">
        <v>93.33333333333333</v>
      </c>
      <c r="BL62" s="51">
        <v>15</v>
      </c>
    </row>
    <row r="63" spans="1:64" ht="15">
      <c r="A63" s="84" t="s">
        <v>249</v>
      </c>
      <c r="B63" s="84" t="s">
        <v>249</v>
      </c>
      <c r="C63" s="53"/>
      <c r="D63" s="54"/>
      <c r="E63" s="65"/>
      <c r="F63" s="55"/>
      <c r="G63" s="53"/>
      <c r="H63" s="57"/>
      <c r="I63" s="56"/>
      <c r="J63" s="56"/>
      <c r="K63" s="36" t="s">
        <v>65</v>
      </c>
      <c r="L63" s="83">
        <v>87</v>
      </c>
      <c r="M63" s="83"/>
      <c r="N63" s="63"/>
      <c r="O63" s="86" t="s">
        <v>176</v>
      </c>
      <c r="P63" s="88">
        <v>43548.08710648148</v>
      </c>
      <c r="Q63" s="86" t="s">
        <v>323</v>
      </c>
      <c r="R63" s="91" t="s">
        <v>351</v>
      </c>
      <c r="S63" s="86" t="s">
        <v>357</v>
      </c>
      <c r="T63" s="86"/>
      <c r="U63" s="86"/>
      <c r="V63" s="91" t="s">
        <v>432</v>
      </c>
      <c r="W63" s="88">
        <v>43548.08710648148</v>
      </c>
      <c r="X63" s="91" t="s">
        <v>495</v>
      </c>
      <c r="Y63" s="86"/>
      <c r="Z63" s="86"/>
      <c r="AA63" s="89" t="s">
        <v>562</v>
      </c>
      <c r="AB63" s="86"/>
      <c r="AC63" s="86" t="b">
        <v>0</v>
      </c>
      <c r="AD63" s="86">
        <v>0</v>
      </c>
      <c r="AE63" s="89" t="s">
        <v>571</v>
      </c>
      <c r="AF63" s="86" t="b">
        <v>0</v>
      </c>
      <c r="AG63" s="86" t="s">
        <v>574</v>
      </c>
      <c r="AH63" s="86"/>
      <c r="AI63" s="89" t="s">
        <v>571</v>
      </c>
      <c r="AJ63" s="86" t="b">
        <v>0</v>
      </c>
      <c r="AK63" s="86">
        <v>0</v>
      </c>
      <c r="AL63" s="89" t="s">
        <v>571</v>
      </c>
      <c r="AM63" s="86" t="s">
        <v>589</v>
      </c>
      <c r="AN63" s="86" t="b">
        <v>1</v>
      </c>
      <c r="AO63" s="89" t="s">
        <v>562</v>
      </c>
      <c r="AP63" s="86" t="s">
        <v>176</v>
      </c>
      <c r="AQ63" s="86">
        <v>0</v>
      </c>
      <c r="AR63" s="86">
        <v>0</v>
      </c>
      <c r="AS63" s="86"/>
      <c r="AT63" s="86"/>
      <c r="AU63" s="86"/>
      <c r="AV63" s="86"/>
      <c r="AW63" s="86"/>
      <c r="AX63" s="86"/>
      <c r="AY63" s="86"/>
      <c r="AZ63" s="86"/>
      <c r="BA63">
        <v>2</v>
      </c>
      <c r="BB63" s="85" t="str">
        <f>REPLACE(INDEX(GroupVertices[Group],MATCH(Edges24[[#This Row],[Vertex 1]],GroupVertices[Vertex],0)),1,1,"")</f>
        <v>10</v>
      </c>
      <c r="BC63" s="85" t="str">
        <f>REPLACE(INDEX(GroupVertices[Group],MATCH(Edges24[[#This Row],[Vertex 2]],GroupVertices[Vertex],0)),1,1,"")</f>
        <v>10</v>
      </c>
      <c r="BD63" s="51">
        <v>1</v>
      </c>
      <c r="BE63" s="52">
        <v>6.25</v>
      </c>
      <c r="BF63" s="51">
        <v>0</v>
      </c>
      <c r="BG63" s="52">
        <v>0</v>
      </c>
      <c r="BH63" s="51">
        <v>0</v>
      </c>
      <c r="BI63" s="52">
        <v>0</v>
      </c>
      <c r="BJ63" s="51">
        <v>15</v>
      </c>
      <c r="BK63" s="52">
        <v>93.75</v>
      </c>
      <c r="BL63" s="51">
        <v>16</v>
      </c>
    </row>
    <row r="64" spans="1:64" ht="15">
      <c r="A64" s="84" t="s">
        <v>249</v>
      </c>
      <c r="B64" s="84" t="s">
        <v>249</v>
      </c>
      <c r="C64" s="53"/>
      <c r="D64" s="54"/>
      <c r="E64" s="65"/>
      <c r="F64" s="55"/>
      <c r="G64" s="53"/>
      <c r="H64" s="57"/>
      <c r="I64" s="56"/>
      <c r="J64" s="56"/>
      <c r="K64" s="36" t="s">
        <v>65</v>
      </c>
      <c r="L64" s="83">
        <v>88</v>
      </c>
      <c r="M64" s="83"/>
      <c r="N64" s="63"/>
      <c r="O64" s="86" t="s">
        <v>176</v>
      </c>
      <c r="P64" s="88">
        <v>43555.628900462965</v>
      </c>
      <c r="Q64" s="86" t="s">
        <v>324</v>
      </c>
      <c r="R64" s="91" t="s">
        <v>352</v>
      </c>
      <c r="S64" s="86" t="s">
        <v>368</v>
      </c>
      <c r="T64" s="86"/>
      <c r="U64" s="91" t="s">
        <v>404</v>
      </c>
      <c r="V64" s="91" t="s">
        <v>404</v>
      </c>
      <c r="W64" s="88">
        <v>43555.628900462965</v>
      </c>
      <c r="X64" s="91" t="s">
        <v>496</v>
      </c>
      <c r="Y64" s="86"/>
      <c r="Z64" s="86"/>
      <c r="AA64" s="89" t="s">
        <v>563</v>
      </c>
      <c r="AB64" s="86"/>
      <c r="AC64" s="86" t="b">
        <v>0</v>
      </c>
      <c r="AD64" s="86">
        <v>3</v>
      </c>
      <c r="AE64" s="89" t="s">
        <v>571</v>
      </c>
      <c r="AF64" s="86" t="b">
        <v>0</v>
      </c>
      <c r="AG64" s="86" t="s">
        <v>574</v>
      </c>
      <c r="AH64" s="86"/>
      <c r="AI64" s="89" t="s">
        <v>571</v>
      </c>
      <c r="AJ64" s="86" t="b">
        <v>0</v>
      </c>
      <c r="AK64" s="86">
        <v>0</v>
      </c>
      <c r="AL64" s="89" t="s">
        <v>571</v>
      </c>
      <c r="AM64" s="86" t="s">
        <v>589</v>
      </c>
      <c r="AN64" s="86" t="b">
        <v>0</v>
      </c>
      <c r="AO64" s="89" t="s">
        <v>563</v>
      </c>
      <c r="AP64" s="86" t="s">
        <v>176</v>
      </c>
      <c r="AQ64" s="86">
        <v>0</v>
      </c>
      <c r="AR64" s="86">
        <v>0</v>
      </c>
      <c r="AS64" s="86"/>
      <c r="AT64" s="86"/>
      <c r="AU64" s="86"/>
      <c r="AV64" s="86"/>
      <c r="AW64" s="86"/>
      <c r="AX64" s="86"/>
      <c r="AY64" s="86"/>
      <c r="AZ64" s="86"/>
      <c r="BA64">
        <v>2</v>
      </c>
      <c r="BB64" s="85" t="str">
        <f>REPLACE(INDEX(GroupVertices[Group],MATCH(Edges24[[#This Row],[Vertex 1]],GroupVertices[Vertex],0)),1,1,"")</f>
        <v>10</v>
      </c>
      <c r="BC64" s="85" t="str">
        <f>REPLACE(INDEX(GroupVertices[Group],MATCH(Edges24[[#This Row],[Vertex 2]],GroupVertices[Vertex],0)),1,1,"")</f>
        <v>10</v>
      </c>
      <c r="BD64" s="51">
        <v>1</v>
      </c>
      <c r="BE64" s="52">
        <v>3.8461538461538463</v>
      </c>
      <c r="BF64" s="51">
        <v>0</v>
      </c>
      <c r="BG64" s="52">
        <v>0</v>
      </c>
      <c r="BH64" s="51">
        <v>0</v>
      </c>
      <c r="BI64" s="52">
        <v>0</v>
      </c>
      <c r="BJ64" s="51">
        <v>25</v>
      </c>
      <c r="BK64" s="52">
        <v>96.15384615384616</v>
      </c>
      <c r="BL64" s="51">
        <v>26</v>
      </c>
    </row>
    <row r="65" spans="1:64" ht="15">
      <c r="A65" s="84" t="s">
        <v>246</v>
      </c>
      <c r="B65" s="84" t="s">
        <v>246</v>
      </c>
      <c r="C65" s="53"/>
      <c r="D65" s="54"/>
      <c r="E65" s="65"/>
      <c r="F65" s="55"/>
      <c r="G65" s="53"/>
      <c r="H65" s="57"/>
      <c r="I65" s="56"/>
      <c r="J65" s="56"/>
      <c r="K65" s="36" t="s">
        <v>65</v>
      </c>
      <c r="L65" s="83">
        <v>89</v>
      </c>
      <c r="M65" s="83"/>
      <c r="N65" s="63"/>
      <c r="O65" s="86" t="s">
        <v>176</v>
      </c>
      <c r="P65" s="88">
        <v>43348.437476851854</v>
      </c>
      <c r="Q65" s="86" t="s">
        <v>325</v>
      </c>
      <c r="R65" s="91" t="s">
        <v>349</v>
      </c>
      <c r="S65" s="86" t="s">
        <v>364</v>
      </c>
      <c r="T65" s="86" t="s">
        <v>384</v>
      </c>
      <c r="U65" s="91" t="s">
        <v>403</v>
      </c>
      <c r="V65" s="91" t="s">
        <v>403</v>
      </c>
      <c r="W65" s="88">
        <v>43348.437476851854</v>
      </c>
      <c r="X65" s="91" t="s">
        <v>497</v>
      </c>
      <c r="Y65" s="86"/>
      <c r="Z65" s="86"/>
      <c r="AA65" s="89" t="s">
        <v>564</v>
      </c>
      <c r="AB65" s="86"/>
      <c r="AC65" s="86" t="b">
        <v>0</v>
      </c>
      <c r="AD65" s="86">
        <v>253</v>
      </c>
      <c r="AE65" s="89" t="s">
        <v>571</v>
      </c>
      <c r="AF65" s="86" t="b">
        <v>0</v>
      </c>
      <c r="AG65" s="86" t="s">
        <v>574</v>
      </c>
      <c r="AH65" s="86"/>
      <c r="AI65" s="89" t="s">
        <v>571</v>
      </c>
      <c r="AJ65" s="86" t="b">
        <v>0</v>
      </c>
      <c r="AK65" s="86">
        <v>76</v>
      </c>
      <c r="AL65" s="89" t="s">
        <v>571</v>
      </c>
      <c r="AM65" s="86" t="s">
        <v>581</v>
      </c>
      <c r="AN65" s="86" t="b">
        <v>0</v>
      </c>
      <c r="AO65" s="89" t="s">
        <v>564</v>
      </c>
      <c r="AP65" s="86" t="s">
        <v>590</v>
      </c>
      <c r="AQ65" s="86">
        <v>0</v>
      </c>
      <c r="AR65" s="86">
        <v>0</v>
      </c>
      <c r="AS65" s="86"/>
      <c r="AT65" s="86"/>
      <c r="AU65" s="86"/>
      <c r="AV65" s="86"/>
      <c r="AW65" s="86"/>
      <c r="AX65" s="86"/>
      <c r="AY65" s="86"/>
      <c r="AZ65" s="86"/>
      <c r="BA65">
        <v>3</v>
      </c>
      <c r="BB65" s="85" t="str">
        <f>REPLACE(INDEX(GroupVertices[Group],MATCH(Edges24[[#This Row],[Vertex 1]],GroupVertices[Vertex],0)),1,1,"")</f>
        <v>1</v>
      </c>
      <c r="BC65" s="85" t="str">
        <f>REPLACE(INDEX(GroupVertices[Group],MATCH(Edges24[[#This Row],[Vertex 2]],GroupVertices[Vertex],0)),1,1,"")</f>
        <v>1</v>
      </c>
      <c r="BD65" s="51">
        <v>0</v>
      </c>
      <c r="BE65" s="52">
        <v>0</v>
      </c>
      <c r="BF65" s="51">
        <v>1</v>
      </c>
      <c r="BG65" s="52">
        <v>7.142857142857143</v>
      </c>
      <c r="BH65" s="51">
        <v>0</v>
      </c>
      <c r="BI65" s="52">
        <v>0</v>
      </c>
      <c r="BJ65" s="51">
        <v>13</v>
      </c>
      <c r="BK65" s="52">
        <v>92.85714285714286</v>
      </c>
      <c r="BL65" s="51">
        <v>14</v>
      </c>
    </row>
    <row r="66" spans="1:64" ht="15">
      <c r="A66" s="84" t="s">
        <v>246</v>
      </c>
      <c r="B66" s="84" t="s">
        <v>246</v>
      </c>
      <c r="C66" s="53"/>
      <c r="D66" s="54"/>
      <c r="E66" s="65"/>
      <c r="F66" s="55"/>
      <c r="G66" s="53"/>
      <c r="H66" s="57"/>
      <c r="I66" s="56"/>
      <c r="J66" s="56"/>
      <c r="K66" s="36" t="s">
        <v>65</v>
      </c>
      <c r="L66" s="83">
        <v>90</v>
      </c>
      <c r="M66" s="83"/>
      <c r="N66" s="63"/>
      <c r="O66" s="86" t="s">
        <v>176</v>
      </c>
      <c r="P66" s="88">
        <v>43348.534780092596</v>
      </c>
      <c r="Q66" s="86" t="s">
        <v>326</v>
      </c>
      <c r="R66" s="91" t="s">
        <v>345</v>
      </c>
      <c r="S66" s="86" t="s">
        <v>364</v>
      </c>
      <c r="T66" s="86" t="s">
        <v>388</v>
      </c>
      <c r="U66" s="91" t="s">
        <v>405</v>
      </c>
      <c r="V66" s="91" t="s">
        <v>405</v>
      </c>
      <c r="W66" s="88">
        <v>43348.534780092596</v>
      </c>
      <c r="X66" s="91" t="s">
        <v>498</v>
      </c>
      <c r="Y66" s="86"/>
      <c r="Z66" s="86"/>
      <c r="AA66" s="89" t="s">
        <v>565</v>
      </c>
      <c r="AB66" s="86"/>
      <c r="AC66" s="86" t="b">
        <v>0</v>
      </c>
      <c r="AD66" s="86">
        <v>176</v>
      </c>
      <c r="AE66" s="89" t="s">
        <v>571</v>
      </c>
      <c r="AF66" s="86" t="b">
        <v>0</v>
      </c>
      <c r="AG66" s="86" t="s">
        <v>574</v>
      </c>
      <c r="AH66" s="86"/>
      <c r="AI66" s="89" t="s">
        <v>571</v>
      </c>
      <c r="AJ66" s="86" t="b">
        <v>0</v>
      </c>
      <c r="AK66" s="86">
        <v>40</v>
      </c>
      <c r="AL66" s="89" t="s">
        <v>571</v>
      </c>
      <c r="AM66" s="86" t="s">
        <v>576</v>
      </c>
      <c r="AN66" s="86" t="b">
        <v>0</v>
      </c>
      <c r="AO66" s="89" t="s">
        <v>565</v>
      </c>
      <c r="AP66" s="86" t="s">
        <v>590</v>
      </c>
      <c r="AQ66" s="86">
        <v>0</v>
      </c>
      <c r="AR66" s="86">
        <v>0</v>
      </c>
      <c r="AS66" s="86"/>
      <c r="AT66" s="86"/>
      <c r="AU66" s="86"/>
      <c r="AV66" s="86"/>
      <c r="AW66" s="86"/>
      <c r="AX66" s="86"/>
      <c r="AY66" s="86"/>
      <c r="AZ66" s="86"/>
      <c r="BA66">
        <v>3</v>
      </c>
      <c r="BB66" s="85" t="str">
        <f>REPLACE(INDEX(GroupVertices[Group],MATCH(Edges24[[#This Row],[Vertex 1]],GroupVertices[Vertex],0)),1,1,"")</f>
        <v>1</v>
      </c>
      <c r="BC66" s="85" t="str">
        <f>REPLACE(INDEX(GroupVertices[Group],MATCH(Edges24[[#This Row],[Vertex 2]],GroupVertices[Vertex],0)),1,1,"")</f>
        <v>1</v>
      </c>
      <c r="BD66" s="51">
        <v>0</v>
      </c>
      <c r="BE66" s="52">
        <v>0</v>
      </c>
      <c r="BF66" s="51">
        <v>0</v>
      </c>
      <c r="BG66" s="52">
        <v>0</v>
      </c>
      <c r="BH66" s="51">
        <v>0</v>
      </c>
      <c r="BI66" s="52">
        <v>0</v>
      </c>
      <c r="BJ66" s="51">
        <v>23</v>
      </c>
      <c r="BK66" s="52">
        <v>100</v>
      </c>
      <c r="BL66" s="51">
        <v>23</v>
      </c>
    </row>
    <row r="67" spans="1:64" ht="15">
      <c r="A67" s="84" t="s">
        <v>246</v>
      </c>
      <c r="B67" s="84" t="s">
        <v>246</v>
      </c>
      <c r="C67" s="53"/>
      <c r="D67" s="54"/>
      <c r="E67" s="65"/>
      <c r="F67" s="55"/>
      <c r="G67" s="53"/>
      <c r="H67" s="57"/>
      <c r="I67" s="56"/>
      <c r="J67" s="56"/>
      <c r="K67" s="36" t="s">
        <v>65</v>
      </c>
      <c r="L67" s="83">
        <v>91</v>
      </c>
      <c r="M67" s="83"/>
      <c r="N67" s="63"/>
      <c r="O67" s="86" t="s">
        <v>176</v>
      </c>
      <c r="P67" s="88">
        <v>43357.81263888889</v>
      </c>
      <c r="Q67" s="86" t="s">
        <v>327</v>
      </c>
      <c r="R67" s="91" t="s">
        <v>345</v>
      </c>
      <c r="S67" s="86" t="s">
        <v>364</v>
      </c>
      <c r="T67" s="86" t="s">
        <v>379</v>
      </c>
      <c r="U67" s="91" t="s">
        <v>406</v>
      </c>
      <c r="V67" s="91" t="s">
        <v>406</v>
      </c>
      <c r="W67" s="88">
        <v>43357.81263888889</v>
      </c>
      <c r="X67" s="91" t="s">
        <v>499</v>
      </c>
      <c r="Y67" s="86"/>
      <c r="Z67" s="86"/>
      <c r="AA67" s="89" t="s">
        <v>566</v>
      </c>
      <c r="AB67" s="86"/>
      <c r="AC67" s="86" t="b">
        <v>0</v>
      </c>
      <c r="AD67" s="86">
        <v>114</v>
      </c>
      <c r="AE67" s="89" t="s">
        <v>571</v>
      </c>
      <c r="AF67" s="86" t="b">
        <v>0</v>
      </c>
      <c r="AG67" s="86" t="s">
        <v>574</v>
      </c>
      <c r="AH67" s="86"/>
      <c r="AI67" s="89" t="s">
        <v>571</v>
      </c>
      <c r="AJ67" s="86" t="b">
        <v>0</v>
      </c>
      <c r="AK67" s="86">
        <v>20</v>
      </c>
      <c r="AL67" s="89" t="s">
        <v>571</v>
      </c>
      <c r="AM67" s="86" t="s">
        <v>576</v>
      </c>
      <c r="AN67" s="86" t="b">
        <v>0</v>
      </c>
      <c r="AO67" s="89" t="s">
        <v>566</v>
      </c>
      <c r="AP67" s="86" t="s">
        <v>590</v>
      </c>
      <c r="AQ67" s="86">
        <v>0</v>
      </c>
      <c r="AR67" s="86">
        <v>0</v>
      </c>
      <c r="AS67" s="86"/>
      <c r="AT67" s="86"/>
      <c r="AU67" s="86"/>
      <c r="AV67" s="86"/>
      <c r="AW67" s="86"/>
      <c r="AX67" s="86"/>
      <c r="AY67" s="86"/>
      <c r="AZ67" s="86"/>
      <c r="BA67">
        <v>3</v>
      </c>
      <c r="BB67" s="85" t="str">
        <f>REPLACE(INDEX(GroupVertices[Group],MATCH(Edges24[[#This Row],[Vertex 1]],GroupVertices[Vertex],0)),1,1,"")</f>
        <v>1</v>
      </c>
      <c r="BC67" s="85" t="str">
        <f>REPLACE(INDEX(GroupVertices[Group],MATCH(Edges24[[#This Row],[Vertex 2]],GroupVertices[Vertex],0)),1,1,"")</f>
        <v>1</v>
      </c>
      <c r="BD67" s="51">
        <v>0</v>
      </c>
      <c r="BE67" s="52">
        <v>0</v>
      </c>
      <c r="BF67" s="51">
        <v>0</v>
      </c>
      <c r="BG67" s="52">
        <v>0</v>
      </c>
      <c r="BH67" s="51">
        <v>0</v>
      </c>
      <c r="BI67" s="52">
        <v>0</v>
      </c>
      <c r="BJ67" s="51">
        <v>23</v>
      </c>
      <c r="BK67" s="52">
        <v>100</v>
      </c>
      <c r="BL67" s="51">
        <v>23</v>
      </c>
    </row>
    <row r="68" spans="1:64" ht="15">
      <c r="A68" s="84" t="s">
        <v>250</v>
      </c>
      <c r="B68" s="84" t="s">
        <v>246</v>
      </c>
      <c r="C68" s="53"/>
      <c r="D68" s="54"/>
      <c r="E68" s="65"/>
      <c r="F68" s="55"/>
      <c r="G68" s="53"/>
      <c r="H68" s="57"/>
      <c r="I68" s="56"/>
      <c r="J68" s="56"/>
      <c r="K68" s="36" t="s">
        <v>65</v>
      </c>
      <c r="L68" s="83">
        <v>92</v>
      </c>
      <c r="M68" s="83"/>
      <c r="N68" s="63"/>
      <c r="O68" s="86" t="s">
        <v>269</v>
      </c>
      <c r="P68" s="88">
        <v>43556.10056712963</v>
      </c>
      <c r="Q68" s="86" t="s">
        <v>328</v>
      </c>
      <c r="R68" s="86"/>
      <c r="S68" s="86"/>
      <c r="T68" s="86" t="s">
        <v>379</v>
      </c>
      <c r="U68" s="86"/>
      <c r="V68" s="91" t="s">
        <v>433</v>
      </c>
      <c r="W68" s="88">
        <v>43556.10056712963</v>
      </c>
      <c r="X68" s="91" t="s">
        <v>500</v>
      </c>
      <c r="Y68" s="86"/>
      <c r="Z68" s="86"/>
      <c r="AA68" s="89" t="s">
        <v>567</v>
      </c>
      <c r="AB68" s="86"/>
      <c r="AC68" s="86" t="b">
        <v>0</v>
      </c>
      <c r="AD68" s="86">
        <v>0</v>
      </c>
      <c r="AE68" s="89" t="s">
        <v>571</v>
      </c>
      <c r="AF68" s="86" t="b">
        <v>0</v>
      </c>
      <c r="AG68" s="86" t="s">
        <v>574</v>
      </c>
      <c r="AH68" s="86"/>
      <c r="AI68" s="89" t="s">
        <v>571</v>
      </c>
      <c r="AJ68" s="86" t="b">
        <v>0</v>
      </c>
      <c r="AK68" s="86">
        <v>20</v>
      </c>
      <c r="AL68" s="89" t="s">
        <v>566</v>
      </c>
      <c r="AM68" s="86" t="s">
        <v>583</v>
      </c>
      <c r="AN68" s="86" t="b">
        <v>0</v>
      </c>
      <c r="AO68" s="89" t="s">
        <v>566</v>
      </c>
      <c r="AP68" s="86" t="s">
        <v>176</v>
      </c>
      <c r="AQ68" s="86">
        <v>0</v>
      </c>
      <c r="AR68" s="86">
        <v>0</v>
      </c>
      <c r="AS68" s="86"/>
      <c r="AT68" s="86"/>
      <c r="AU68" s="86"/>
      <c r="AV68" s="86"/>
      <c r="AW68" s="86"/>
      <c r="AX68" s="86"/>
      <c r="AY68" s="86"/>
      <c r="AZ68" s="86"/>
      <c r="BA68">
        <v>1</v>
      </c>
      <c r="BB68" s="85" t="str">
        <f>REPLACE(INDEX(GroupVertices[Group],MATCH(Edges24[[#This Row],[Vertex 1]],GroupVertices[Vertex],0)),1,1,"")</f>
        <v>1</v>
      </c>
      <c r="BC68" s="85" t="str">
        <f>REPLACE(INDEX(GroupVertices[Group],MATCH(Edges24[[#This Row],[Vertex 2]],GroupVertices[Vertex],0)),1,1,"")</f>
        <v>1</v>
      </c>
      <c r="BD68" s="51">
        <v>0</v>
      </c>
      <c r="BE68" s="52">
        <v>0</v>
      </c>
      <c r="BF68" s="51">
        <v>0</v>
      </c>
      <c r="BG68" s="52">
        <v>0</v>
      </c>
      <c r="BH68" s="51">
        <v>0</v>
      </c>
      <c r="BI68" s="52">
        <v>0</v>
      </c>
      <c r="BJ68" s="51">
        <v>25</v>
      </c>
      <c r="BK68" s="52">
        <v>100</v>
      </c>
      <c r="BL68" s="51">
        <v>25</v>
      </c>
    </row>
    <row r="69" spans="1:64" ht="15">
      <c r="A69" s="84" t="s">
        <v>251</v>
      </c>
      <c r="B69" s="84" t="s">
        <v>251</v>
      </c>
      <c r="C69" s="53"/>
      <c r="D69" s="54"/>
      <c r="E69" s="65"/>
      <c r="F69" s="55"/>
      <c r="G69" s="53"/>
      <c r="H69" s="57"/>
      <c r="I69" s="56"/>
      <c r="J69" s="56"/>
      <c r="K69" s="36" t="s">
        <v>65</v>
      </c>
      <c r="L69" s="83">
        <v>93</v>
      </c>
      <c r="M69" s="83"/>
      <c r="N69" s="63"/>
      <c r="O69" s="86" t="s">
        <v>176</v>
      </c>
      <c r="P69" s="88">
        <v>43578.93206018519</v>
      </c>
      <c r="Q69" s="86" t="s">
        <v>329</v>
      </c>
      <c r="R69" s="86" t="s">
        <v>353</v>
      </c>
      <c r="S69" s="86" t="s">
        <v>369</v>
      </c>
      <c r="T69" s="86"/>
      <c r="U69" s="86"/>
      <c r="V69" s="91" t="s">
        <v>434</v>
      </c>
      <c r="W69" s="88">
        <v>43578.93206018519</v>
      </c>
      <c r="X69" s="91" t="s">
        <v>501</v>
      </c>
      <c r="Y69" s="86"/>
      <c r="Z69" s="86"/>
      <c r="AA69" s="89" t="s">
        <v>568</v>
      </c>
      <c r="AB69" s="86"/>
      <c r="AC69" s="86" t="b">
        <v>0</v>
      </c>
      <c r="AD69" s="86">
        <v>0</v>
      </c>
      <c r="AE69" s="89" t="s">
        <v>571</v>
      </c>
      <c r="AF69" s="86" t="b">
        <v>0</v>
      </c>
      <c r="AG69" s="86" t="s">
        <v>574</v>
      </c>
      <c r="AH69" s="86"/>
      <c r="AI69" s="89" t="s">
        <v>571</v>
      </c>
      <c r="AJ69" s="86" t="b">
        <v>0</v>
      </c>
      <c r="AK69" s="86">
        <v>0</v>
      </c>
      <c r="AL69" s="89" t="s">
        <v>571</v>
      </c>
      <c r="AM69" s="86" t="s">
        <v>588</v>
      </c>
      <c r="AN69" s="86" t="b">
        <v>1</v>
      </c>
      <c r="AO69" s="89" t="s">
        <v>568</v>
      </c>
      <c r="AP69" s="86" t="s">
        <v>176</v>
      </c>
      <c r="AQ69" s="86">
        <v>0</v>
      </c>
      <c r="AR69" s="86">
        <v>0</v>
      </c>
      <c r="AS69" s="86"/>
      <c r="AT69" s="86"/>
      <c r="AU69" s="86"/>
      <c r="AV69" s="86"/>
      <c r="AW69" s="86"/>
      <c r="AX69" s="86"/>
      <c r="AY69" s="86"/>
      <c r="AZ69" s="86"/>
      <c r="BA69">
        <v>1</v>
      </c>
      <c r="BB69" s="85" t="str">
        <f>REPLACE(INDEX(GroupVertices[Group],MATCH(Edges24[[#This Row],[Vertex 1]],GroupVertices[Vertex],0)),1,1,"")</f>
        <v>10</v>
      </c>
      <c r="BC69" s="85" t="str">
        <f>REPLACE(INDEX(GroupVertices[Group],MATCH(Edges24[[#This Row],[Vertex 2]],GroupVertices[Vertex],0)),1,1,"")</f>
        <v>10</v>
      </c>
      <c r="BD69" s="51">
        <v>0</v>
      </c>
      <c r="BE69" s="52">
        <v>0</v>
      </c>
      <c r="BF69" s="51">
        <v>0</v>
      </c>
      <c r="BG69" s="52">
        <v>0</v>
      </c>
      <c r="BH69" s="51">
        <v>0</v>
      </c>
      <c r="BI69" s="52">
        <v>0</v>
      </c>
      <c r="BJ69" s="51">
        <v>14</v>
      </c>
      <c r="BK69" s="52">
        <v>100</v>
      </c>
      <c r="BL69" s="51">
        <v>14</v>
      </c>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hyperlinks>
    <hyperlink ref="R3" r:id="rId1" display="https://andalucia.openfuture.org/blog/noticias-el-patio-cordoba/ok-located-mobile-world-congress-americas-2018/#main"/>
    <hyperlink ref="R4" r:id="rId2" display="http://www.red.es/redes/es/actualidad/magazin-en-red/mwcapital-conecta-ecosistemas-con-una-delegaci%C3%B3n-en-gsma-mobile-world"/>
    <hyperlink ref="R6" r:id="rId3" display="https://internetofthingsagenda.techtarget.com/blog/IoT-Agenda/IoT-use-cases-dominate-Mobile-World-Congress-Americas?utm_campaign=iotagenda&amp;utm_content=1549057548&amp;utm_medium=social&amp;utm_source=twitter"/>
    <hyperlink ref="R9" r:id="rId4" display="https://twitter.com/i/web/status/1096915353345519616"/>
    <hyperlink ref="R17" r:id="rId5" display="https://www.wipr.pr/cisco-systems-anuncia-inversion-de-130-millones-para-la-transformacion-digital-de-puerto-rico/"/>
    <hyperlink ref="R19" r:id="rId6" display="https://twitter.com/i/web/status/1100281833638514688"/>
    <hyperlink ref="R21" r:id="rId7" display="https://twitter.com/i/web/status/1099245664922423297"/>
    <hyperlink ref="R22" r:id="rId8" display="https://twitter.com/i/web/status/1100993398151020544"/>
    <hyperlink ref="R24" r:id="rId9" display="https://www.youtube.com/channel/UC-CnZSj1AkotjlkzwGnFvew"/>
    <hyperlink ref="R28" r:id="rId10" display="http://embedded-computing.com/news/kerlink-world-congress-americas/?utm_source=dlvr.it&amp;utm_medium=twitter"/>
    <hyperlink ref="R30" r:id="rId11" display="https://twitter.com/i/web/status/1037089332182573056"/>
    <hyperlink ref="R32" r:id="rId12" display="https://www.verizon.com/about/news/2018-mobile-world-congress-americas"/>
    <hyperlink ref="R34" r:id="rId13" display="https://www.youtube.com/watch?v=v2ga51NP1_A"/>
    <hyperlink ref="R36" r:id="rId14" display="https://www.mwcamericas.com/conference-programs/agenda/the-future-of-work-with-and-around-autonomous-systems/?platform=hootsuite"/>
    <hyperlink ref="R41" r:id="rId15" display="http://catalonia.com/export/sites/catalonia/.content/documents/MWC-Americas18-DEF2.pdf?utm_source=twitterg&amp;utm_medium=xxss&amp;utm_campaign=xxss"/>
    <hyperlink ref="R46" r:id="rId16" display="https://www.nokia.com/en_int/about-nokia/news-events/events-calendar/mobile-world-congress-americas-2018?did=d000000000x3&amp;utm_campaign=turn_up&amp;utm_source=twitter&amp;utm_medium=organic&amp;utm_content=mwca-2018-posts"/>
    <hyperlink ref="R48" r:id="rId17" display="https://www.nokia.com/en_int/about-nokia/news-events/events-calendar/mobile-world-congress-americas-2018?did=d000000000x3&amp;utm_campaign=turn_up&amp;utm_source=twitter&amp;utm_medium=organic&amp;utm_content=mwca-2018-posts"/>
    <hyperlink ref="R50" r:id="rId18" display="http://r.socialstudio.radian6.com/1e182d22-93d4-443b-ba83-dd6cd44341de"/>
    <hyperlink ref="R51" r:id="rId19" display="https://www.nokia.com/en_int/about-nokia/news-events/events-calendar/mobile-world-congress-americas-2018?did=d000000000x3&amp;utm_campaign=turn_up&amp;utm_source=twitter&amp;utm_medium=organic&amp;utm_content=mwca-2018-posts"/>
    <hyperlink ref="R52" r:id="rId20" display="https://www.nokia.com/en_int/about-nokia/news-events/events-calendar/mobile-world-congress-americas-2018?did=d000000000x3&amp;utm_campaign=turn_up&amp;utm_source=twitter&amp;utm_medium=organic&amp;utm_content=mwca-2018-posts"/>
    <hyperlink ref="R53" r:id="rId21" display="http://r.socialstudio.radian6.com/1e182d22-93d4-443b-ba83-dd6cd44341de"/>
    <hyperlink ref="R54" r:id="rId22" display="https://spectrumcollaborationchallenge.com/program-manager-paul-tilghman-to-speak-at-mobile-world-congress-americas-2018/"/>
    <hyperlink ref="R55" r:id="rId23" display="https://spectrum.ieee.org/tech-talk/telecom/wireless/darpas-spectrum-collaboration-challenge-subjects-ais-to-a-gauntlet-of-broadcasting-scenarios-and-they-succeed"/>
    <hyperlink ref="R58" r:id="rId24" display="https://www.nokia.com/en_int/about-nokia/news-events/events-calendar/mobile-world-congress-americas-2018?did=d000000000x3&amp;utm_campaign=turn_up&amp;utm_source=twitter&amp;utm_medium=organic&amp;utm_content=mwca"/>
    <hyperlink ref="R62" r:id="rId25" display="https://twitter.com/i/web/status/1109712345360670720"/>
    <hyperlink ref="R63" r:id="rId26" display="https://twitter.com/i/web/status/1109637313817120769"/>
    <hyperlink ref="R64" r:id="rId27" display="http://www.techrepublic.com/article/6-tips-for-integrating-ai-into-your-business/?ftag=COS-05-10aaa0g&amp;utm_campaign=trueAnthem:+Trending+Content&amp;utm_content=5ca0d73b3ed3f00001725197&amp;utm_medium=trueAnthem&amp;utm_source=twitter"/>
    <hyperlink ref="R65" r:id="rId28" display="https://www.nokia.com/en_int/about-nokia/news-events/events-calendar/mobile-world-congress-americas-2018?did=d000000000x3&amp;utm_campaign=turn_up&amp;utm_source=twitter&amp;utm_medium=organic&amp;utm_content=mwca"/>
    <hyperlink ref="R66" r:id="rId29" display="https://www.nokia.com/en_int/about-nokia/news-events/events-calendar/mobile-world-congress-americas-2018?did=d000000000x3&amp;utm_campaign=turn_up&amp;utm_source=twitter&amp;utm_medium=organic&amp;utm_content=mwca-2018-posts"/>
    <hyperlink ref="R67" r:id="rId30" display="https://www.nokia.com/en_int/about-nokia/news-events/events-calendar/mobile-world-congress-americas-2018?did=d000000000x3&amp;utm_campaign=turn_up&amp;utm_source=twitter&amp;utm_medium=organic&amp;utm_content=mwca-2018-posts"/>
    <hyperlink ref="U5" r:id="rId31" display="https://pbs.twimg.com/media/DnFoef4XoAEpJnT.jpg"/>
    <hyperlink ref="U15" r:id="rId32" display="https://pbs.twimg.com/media/D0WNWvrWwAEFkED.jpg"/>
    <hyperlink ref="U24" r:id="rId33" display="https://pbs.twimg.com/media/D07IM09XQAAk8aq.jpg"/>
    <hyperlink ref="U32" r:id="rId34" display="https://pbs.twimg.com/tweet_video_thumb/Dmfu1IlWwAAdXws.jpg"/>
    <hyperlink ref="U36" r:id="rId35" display="https://pbs.twimg.com/media/Dm_hHi5WsAEwPzo.jpg"/>
    <hyperlink ref="U38" r:id="rId36" display="https://pbs.twimg.com/media/DmySe33XsAEN0SL.jpg"/>
    <hyperlink ref="U41" r:id="rId37" display="https://pbs.twimg.com/media/Dm9WEhWWwAAliHe.jpg"/>
    <hyperlink ref="U43" r:id="rId38" display="https://pbs.twimg.com/media/DnBdgzSVAAA34KP.jpg"/>
    <hyperlink ref="U46" r:id="rId39" display="https://pbs.twimg.com/media/Dm-vA4uWwAAUbtQ.jpg"/>
    <hyperlink ref="U48" r:id="rId40" display="https://pbs.twimg.com/ext_tw_video_thumb/1040253067072077824/pu/img/K_Tz_BAYzWoyZcOU.jpg"/>
    <hyperlink ref="U50" r:id="rId41" display="https://pbs.twimg.com/media/DnTgeYlWwAYrXn-.jpg"/>
    <hyperlink ref="U51" r:id="rId42" display="https://pbs.twimg.com/media/Dm_PTSnXoAAZ2Kx.jpg"/>
    <hyperlink ref="U52" r:id="rId43" display="https://pbs.twimg.com/media/Dm_Qv1vXgAEYp5t.jpg"/>
    <hyperlink ref="U54" r:id="rId44" display="https://pbs.twimg.com/media/Dm2YaV3W4AIM_s-.jpg"/>
    <hyperlink ref="U58" r:id="rId45" display="https://pbs.twimg.com/ext_tw_video_thumb/1037285339927326721/pu/img/zivyaQv9JTPonUrk.jpg"/>
    <hyperlink ref="U64" r:id="rId46" display="https://pbs.twimg.com/media/D2_u9SCX0AAfS2z.jpg"/>
    <hyperlink ref="U65" r:id="rId47" display="https://pbs.twimg.com/ext_tw_video_thumb/1037285339927326721/pu/img/zivyaQv9JTPonUrk.jpg"/>
    <hyperlink ref="U66" r:id="rId48" display="https://pbs.twimg.com/media/DmVO1gHUUAANQY1.jpg"/>
    <hyperlink ref="U67" r:id="rId49" display="https://pbs.twimg.com/media/DnFAuTiXgAAMjE2.jpg"/>
    <hyperlink ref="V3" r:id="rId50" display="http://pbs.twimg.com/profile_images/481079009560653824/LAJUx2Ya_normal.jpeg"/>
    <hyperlink ref="V4" r:id="rId51" display="http://pbs.twimg.com/profile_images/1079873159107629056/ujtd-7RL_normal.jpg"/>
    <hyperlink ref="V5" r:id="rId52" display="https://pbs.twimg.com/media/DnFoef4XoAEpJnT.jpg"/>
    <hyperlink ref="V6" r:id="rId53" display="http://pbs.twimg.com/profile_images/676876225663492096/HgBolQ9p_normal.png"/>
    <hyperlink ref="V7" r:id="rId54" display="http://pbs.twimg.com/profile_images/1020281627275157505/NzLxTVJ5_normal.jpg"/>
    <hyperlink ref="V8" r:id="rId55" display="http://pbs.twimg.com/profile_images/565965058673360896/ZezKMnDJ_normal.jpeg"/>
    <hyperlink ref="V9" r:id="rId56" display="http://pbs.twimg.com/profile_images/1066129888816488451/upQ61_TN_normal.jpg"/>
    <hyperlink ref="V10" r:id="rId57" display="http://pbs.twimg.com/profile_images/1066129888816488451/upQ61_TN_normal.jpg"/>
    <hyperlink ref="V11" r:id="rId58" display="http://pbs.twimg.com/profile_images/768561409806393344/xVevR4iu_normal.jpg"/>
    <hyperlink ref="V12" r:id="rId59" display="http://pbs.twimg.com/profile_images/1038510309001048064/U_45fPnr_normal.jpg"/>
    <hyperlink ref="V13" r:id="rId60" display="http://abs.twimg.com/sticky/default_profile_images/default_profile_normal.png"/>
    <hyperlink ref="V14" r:id="rId61" display="http://pbs.twimg.com/profile_images/1065963217380245505/kaVax2-Y_normal.jpg"/>
    <hyperlink ref="V15" r:id="rId62" display="https://pbs.twimg.com/media/D0WNWvrWwAEFkED.jpg"/>
    <hyperlink ref="V16" r:id="rId63" display="http://pbs.twimg.com/profile_images/1000027315512881152/w3PZ2tHB_normal.jpg"/>
    <hyperlink ref="V17" r:id="rId64" display="http://pbs.twimg.com/profile_images/1050397062678736897/MdiQe9I3_normal.jpg"/>
    <hyperlink ref="V18" r:id="rId65" display="http://pbs.twimg.com/profile_images/715339507147649024/pIOBj42j_normal.jpg"/>
    <hyperlink ref="V19" r:id="rId66" display="http://pbs.twimg.com/profile_images/1106136186958082053/IL3SsoKm_normal.png"/>
    <hyperlink ref="V20" r:id="rId67" display="http://pbs.twimg.com/profile_images/1062342412499066880/0lUgCNwb_normal.jpg"/>
    <hyperlink ref="V21" r:id="rId68" display="http://abs.twimg.com/sticky/default_profile_images/default_profile_normal.png"/>
    <hyperlink ref="V22" r:id="rId69" display="http://abs.twimg.com/sticky/default_profile_images/default_profile_normal.png"/>
    <hyperlink ref="V23" r:id="rId70" display="http://pbs.twimg.com/profile_images/1076160600537993216/hk76yqUL_normal.jpg"/>
    <hyperlink ref="V24" r:id="rId71" display="https://pbs.twimg.com/media/D07IM09XQAAk8aq.jpg"/>
    <hyperlink ref="V25" r:id="rId72" display="http://pbs.twimg.com/profile_images/982032205127081985/bblamXpC_normal.jpg"/>
    <hyperlink ref="V26" r:id="rId73" display="http://pbs.twimg.com/profile_images/1024076051889238018/BIXF3nIw_normal.jpg"/>
    <hyperlink ref="V27" r:id="rId74" display="http://pbs.twimg.com/profile_images/1030440676066902016/3-SAfkgq_normal.jpg"/>
    <hyperlink ref="V28" r:id="rId75" display="http://pbs.twimg.com/profile_images/573543312763682816/JLsBi0BS_normal.jpeg"/>
    <hyperlink ref="V29" r:id="rId76" display="http://pbs.twimg.com/profile_images/593155500180639746/W3oBC4Nf_normal.png"/>
    <hyperlink ref="V30" r:id="rId77" display="http://pbs.twimg.com/profile_images/460894066637430785/vlCM3coW_normal.jpeg"/>
    <hyperlink ref="V31" r:id="rId78" display="http://pbs.twimg.com/profile_images/593155500180639746/W3oBC4Nf_normal.png"/>
    <hyperlink ref="V32" r:id="rId79" display="https://pbs.twimg.com/tweet_video_thumb/Dmfu1IlWwAAdXws.jpg"/>
    <hyperlink ref="V33" r:id="rId80" display="http://pbs.twimg.com/profile_images/593155500180639746/W3oBC4Nf_normal.png"/>
    <hyperlink ref="V34" r:id="rId81" display="http://pbs.twimg.com/profile_images/1086025795888283649/SOtvMLFN_normal.jpg"/>
    <hyperlink ref="V35" r:id="rId82" display="http://pbs.twimg.com/profile_images/593155500180639746/W3oBC4Nf_normal.png"/>
    <hyperlink ref="V36" r:id="rId83" display="https://pbs.twimg.com/media/Dm_hHi5WsAEwPzo.jpg"/>
    <hyperlink ref="V37" r:id="rId84" display="http://pbs.twimg.com/profile_images/593155500180639746/W3oBC4Nf_normal.png"/>
    <hyperlink ref="V38" r:id="rId85" display="https://pbs.twimg.com/media/DmySe33XsAEN0SL.jpg"/>
    <hyperlink ref="V39" r:id="rId86" display="http://pbs.twimg.com/profile_images/593155500180639746/W3oBC4Nf_normal.png"/>
    <hyperlink ref="V40" r:id="rId87" display="http://pbs.twimg.com/profile_images/593155500180639746/W3oBC4Nf_normal.png"/>
    <hyperlink ref="V41" r:id="rId88" display="https://pbs.twimg.com/media/Dm9WEhWWwAAliHe.jpg"/>
    <hyperlink ref="V42" r:id="rId89" display="http://pbs.twimg.com/profile_images/593155500180639746/W3oBC4Nf_normal.png"/>
    <hyperlink ref="V43" r:id="rId90" display="https://pbs.twimg.com/media/DnBdgzSVAAA34KP.jpg"/>
    <hyperlink ref="V44" r:id="rId91" display="http://pbs.twimg.com/profile_images/593155500180639746/W3oBC4Nf_normal.png"/>
    <hyperlink ref="V45" r:id="rId92" display="http://pbs.twimg.com/profile_images/593155500180639746/W3oBC4Nf_normal.png"/>
    <hyperlink ref="V46" r:id="rId93" display="https://pbs.twimg.com/media/Dm-vA4uWwAAUbtQ.jpg"/>
    <hyperlink ref="V47" r:id="rId94" display="http://pbs.twimg.com/profile_images/593155500180639746/W3oBC4Nf_normal.png"/>
    <hyperlink ref="V48" r:id="rId95" display="https://pbs.twimg.com/ext_tw_video_thumb/1040253067072077824/pu/img/K_Tz_BAYzWoyZcOU.jpg"/>
    <hyperlink ref="V49" r:id="rId96" display="http://pbs.twimg.com/profile_images/593155500180639746/W3oBC4Nf_normal.png"/>
    <hyperlink ref="V50" r:id="rId97" display="https://pbs.twimg.com/media/DnTgeYlWwAYrXn-.jpg"/>
    <hyperlink ref="V51" r:id="rId98" display="https://pbs.twimg.com/media/Dm_PTSnXoAAZ2Kx.jpg"/>
    <hyperlink ref="V52" r:id="rId99" display="https://pbs.twimg.com/media/Dm_Qv1vXgAEYp5t.jpg"/>
    <hyperlink ref="V53" r:id="rId100" display="http://pbs.twimg.com/profile_images/593155500180639746/W3oBC4Nf_normal.png"/>
    <hyperlink ref="V54" r:id="rId101" display="https://pbs.twimg.com/media/Dm2YaV3W4AIM_s-.jpg"/>
    <hyperlink ref="V55" r:id="rId102" display="http://pbs.twimg.com/profile_images/1011252505064493056/8P-2AhX__normal.jpg"/>
    <hyperlink ref="V56" r:id="rId103" display="http://pbs.twimg.com/profile_images/593155500180639746/W3oBC4Nf_normal.png"/>
    <hyperlink ref="V57" r:id="rId104" display="http://pbs.twimg.com/profile_images/593155500180639746/W3oBC4Nf_normal.png"/>
    <hyperlink ref="V58" r:id="rId105" display="https://pbs.twimg.com/ext_tw_video_thumb/1037285339927326721/pu/img/zivyaQv9JTPonUrk.jpg"/>
    <hyperlink ref="V59" r:id="rId106" display="http://pbs.twimg.com/profile_images/593155500180639746/W3oBC4Nf_normal.png"/>
    <hyperlink ref="V60" r:id="rId107" display="http://pbs.twimg.com/profile_images/593155500180639746/W3oBC4Nf_normal.png"/>
    <hyperlink ref="V61" r:id="rId108" display="http://pbs.twimg.com/profile_images/593155500180639746/W3oBC4Nf_normal.png"/>
    <hyperlink ref="V62" r:id="rId109" display="http://pbs.twimg.com/profile_images/522984348/Scoundrel_09-2_normal.jpg"/>
    <hyperlink ref="V63" r:id="rId110" display="http://pbs.twimg.com/profile_images/842067018358624256/eHpTR1g8_normal.jpg"/>
    <hyperlink ref="V64" r:id="rId111" display="https://pbs.twimg.com/media/D2_u9SCX0AAfS2z.jpg"/>
    <hyperlink ref="V65" r:id="rId112" display="https://pbs.twimg.com/ext_tw_video_thumb/1037285339927326721/pu/img/zivyaQv9JTPonUrk.jpg"/>
    <hyperlink ref="V66" r:id="rId113" display="https://pbs.twimg.com/media/DmVO1gHUUAANQY1.jpg"/>
    <hyperlink ref="V67" r:id="rId114" display="https://pbs.twimg.com/media/DnFAuTiXgAAMjE2.jpg"/>
    <hyperlink ref="V68" r:id="rId115" display="http://pbs.twimg.com/profile_images/1115709371340738570/v8KdPUJC_normal.jpg"/>
    <hyperlink ref="V69" r:id="rId116" display="http://pbs.twimg.com/profile_images/3384826748/794c98b6b045fca3693aa02a03bcaa5e_normal.jpeg"/>
    <hyperlink ref="X3" r:id="rId117" display="https://twitter.com/#!/openfuture_and/status/1036578316256468993"/>
    <hyperlink ref="X4" r:id="rId118" display="https://twitter.com/#!/espanaglobal/status/1039449747499757569"/>
    <hyperlink ref="X5" r:id="rId119" display="https://twitter.com/#!/wipro/status/1040727914315173894"/>
    <hyperlink ref="X6" r:id="rId120" display="https://twitter.com/#!/iotagenda/status/1092501543843176449"/>
    <hyperlink ref="X7" r:id="rId121" display="https://twitter.com/#!/yourtechcompany/status/1092501707991515139"/>
    <hyperlink ref="X8" r:id="rId122" display="https://twitter.com/#!/bobby_gratz/status/1096942444778790914"/>
    <hyperlink ref="X9" r:id="rId123" display="https://twitter.com/#!/zoginstor/status/1096915353345519616"/>
    <hyperlink ref="X10" r:id="rId124" display="https://twitter.com/#!/zoginstor/status/1096937979333959680"/>
    <hyperlink ref="X11" r:id="rId125" display="https://twitter.com/#!/wohlforddr/status/1097143989793366017"/>
    <hyperlink ref="X12" r:id="rId126" display="https://twitter.com/#!/andrestrauss1/status/1100327241471479808"/>
    <hyperlink ref="X13" r:id="rId127" display="https://twitter.com/#!/juanram79897900/status/1100462105277419521"/>
    <hyperlink ref="X14" r:id="rId128" display="https://twitter.com/#!/mrluisramos/status/1100511312331845635"/>
    <hyperlink ref="X15" r:id="rId129" display="https://twitter.com/#!/netpronline/status/1100441113016631296"/>
    <hyperlink ref="X16" r:id="rId130" display="https://twitter.com/#!/codecom3/status/1100524840572932097"/>
    <hyperlink ref="X17" r:id="rId131" display="https://twitter.com/#!/notiseis360pr/status/1100501039755730944"/>
    <hyperlink ref="X18" r:id="rId132" display="https://twitter.com/#!/ortizjohanna75/status/1100553131379826688"/>
    <hyperlink ref="X19" r:id="rId133" display="https://twitter.com/#!/iot_nxt/status/1100281833638514688"/>
    <hyperlink ref="X20" r:id="rId134" display="https://twitter.com/#!/dwv13/status/1100793694511394821"/>
    <hyperlink ref="X21" r:id="rId135" display="https://twitter.com/#!/treda10/status/1099245664922423297"/>
    <hyperlink ref="X22" r:id="rId136" display="https://twitter.com/#!/treda10/status/1100993398151020544"/>
    <hyperlink ref="X23" r:id="rId137" display="https://twitter.com/#!/deepstratwealth/status/1103039973492703232"/>
    <hyperlink ref="X24" r:id="rId138" display="https://twitter.com/#!/yorklink/status/1103039423107735553"/>
    <hyperlink ref="X25" r:id="rId139" display="https://twitter.com/#!/yspaceyu/status/1103046342685982728"/>
    <hyperlink ref="X26" r:id="rId140" display="https://twitter.com/#!/eekfarms/status/1103063370725437440"/>
    <hyperlink ref="X27" r:id="rId141" display="https://twitter.com/#!/thetinastream/status/1103301923028041728"/>
    <hyperlink ref="X28" r:id="rId142" display="https://twitter.com/#!/marcusbwebster/status/1103338096370757632"/>
    <hyperlink ref="X29" r:id="rId143" display="https://twitter.com/#!/americasdc/status/1106536161072295936"/>
    <hyperlink ref="X30" r:id="rId144" display="https://twitter.com/#!/rcrwirelessnews/status/1037089332182573056"/>
    <hyperlink ref="X31" r:id="rId145" display="https://twitter.com/#!/americasdc/status/1106536195574648834"/>
    <hyperlink ref="X32" r:id="rId146" display="https://twitter.com/#!/verizonnews/status/1038062666588336128"/>
    <hyperlink ref="X33" r:id="rId147" display="https://twitter.com/#!/americasdc/status/1106536911001346048"/>
    <hyperlink ref="X34" r:id="rId148" display="https://twitter.com/#!/ladotofficial/status/1040293405916487681"/>
    <hyperlink ref="X35" r:id="rId149" display="https://twitter.com/#!/americasdc/status/1106538458661773325"/>
    <hyperlink ref="X36" r:id="rId150" display="https://twitter.com/#!/kespry/status/1040297560471207937"/>
    <hyperlink ref="X37" r:id="rId151" display="https://twitter.com/#!/americasdc/status/1106539035248463872"/>
    <hyperlink ref="X38" r:id="rId152" display="https://twitter.com/#!/matsgranryd/status/1039366732127854592"/>
    <hyperlink ref="X39" r:id="rId153" display="https://twitter.com/#!/americasdc/status/1106539072170979328"/>
    <hyperlink ref="X40" r:id="rId154" display="https://twitter.com/#!/americasdc/status/1106539125648302080"/>
    <hyperlink ref="X41" r:id="rId155" display="https://twitter.com/#!/catalonia_ti/status/1040144726312267777"/>
    <hyperlink ref="X42" r:id="rId156" display="https://twitter.com/#!/americasdc/status/1106539189380763649"/>
    <hyperlink ref="X43" r:id="rId157" display="https://twitter.com/#!/nevilleray/status/1040434413392162817"/>
    <hyperlink ref="X44" r:id="rId158" display="https://twitter.com/#!/americasdc/status/1106539444600033281"/>
    <hyperlink ref="X45" r:id="rId159" display="https://twitter.com/#!/americasdc/status/1106540694527721480"/>
    <hyperlink ref="X46" r:id="rId160" display="https://twitter.com/#!/nokianetworks/status/1040242471513595904"/>
    <hyperlink ref="X47" r:id="rId161" display="https://twitter.com/#!/americasdc/status/1106541226961092609"/>
    <hyperlink ref="X48" r:id="rId162" display="https://twitter.com/#!/nokianetworks/status/1040253899335184384"/>
    <hyperlink ref="X49" r:id="rId163" display="https://twitter.com/#!/americasdc/status/1106541247085334528"/>
    <hyperlink ref="X50" r:id="rId164" display="https://twitter.com/#!/gsma/status/1041704240765394944"/>
    <hyperlink ref="X51" r:id="rId165" display="https://twitter.com/#!/nokia/status/1040277970949160960"/>
    <hyperlink ref="X52" r:id="rId166" display="https://twitter.com/#!/nokia/status/1040279561127292933"/>
    <hyperlink ref="X53" r:id="rId167" display="https://twitter.com/#!/americasdc/status/1106542571109658630"/>
    <hyperlink ref="X54" r:id="rId168" display="https://twitter.com/#!/darpa/status/1039654669419798528"/>
    <hyperlink ref="X55" r:id="rId169" display="https://twitter.com/#!/darpa/status/1075108883088228352"/>
    <hyperlink ref="X56" r:id="rId170" display="https://twitter.com/#!/americasdc/status/1106537420491771904"/>
    <hyperlink ref="X57" r:id="rId171" display="https://twitter.com/#!/americasdc/status/1106543632415363072"/>
    <hyperlink ref="X58" r:id="rId172" display="https://twitter.com/#!/americasdc/status/1106536401611431938"/>
    <hyperlink ref="X59" r:id="rId173" display="https://twitter.com/#!/americasdc/status/1106536444347195393"/>
    <hyperlink ref="X60" r:id="rId174" display="https://twitter.com/#!/americasdc/status/1106541327074893824"/>
    <hyperlink ref="X61" r:id="rId175" display="https://twitter.com/#!/americasdc/status/1106541363015884800"/>
    <hyperlink ref="X62" r:id="rId176" display="https://twitter.com/#!/scoundrel666/status/1109712345360670720"/>
    <hyperlink ref="X63" r:id="rId177" display="https://twitter.com/#!/techrepublic/status/1109637313817120769"/>
    <hyperlink ref="X64" r:id="rId178" display="https://twitter.com/#!/techrepublic/status/1112370370613596160"/>
    <hyperlink ref="X65" r:id="rId179" display="https://twitter.com/#!/nokia/status/1037286709505998849"/>
    <hyperlink ref="X66" r:id="rId180" display="https://twitter.com/#!/nokia/status/1037321972332539905"/>
    <hyperlink ref="X67" r:id="rId181" display="https://twitter.com/#!/nokia/status/1040684155271438337"/>
    <hyperlink ref="X68" r:id="rId182" display="https://twitter.com/#!/urwosc/status/1112541293446684673"/>
    <hyperlink ref="X69" r:id="rId183" display="https://twitter.com/#!/rss_feed_reader/status/1120815149814886407"/>
    <hyperlink ref="AZ5" r:id="rId184" display="https://api.twitter.com/1.1/geo/id/3b77caf94bfc81fe.json"/>
  </hyperlinks>
  <printOptions/>
  <pageMargins left="0.7" right="0.7" top="0.75" bottom="0.75" header="0.3" footer="0.3"/>
  <pageSetup horizontalDpi="600" verticalDpi="600" orientation="portrait" r:id="rId188"/>
  <legacyDrawing r:id="rId186"/>
  <tableParts>
    <tablePart r:id="rId18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1687</v>
      </c>
      <c r="B1" s="13" t="s">
        <v>34</v>
      </c>
    </row>
    <row r="2" spans="1:2" ht="15">
      <c r="A2" s="124" t="s">
        <v>236</v>
      </c>
      <c r="B2" s="85">
        <v>639</v>
      </c>
    </row>
    <row r="3" spans="1:2" ht="15">
      <c r="A3" s="124" t="s">
        <v>212</v>
      </c>
      <c r="B3" s="85">
        <v>196</v>
      </c>
    </row>
    <row r="4" spans="1:2" ht="15">
      <c r="A4" s="124" t="s">
        <v>214</v>
      </c>
      <c r="B4" s="85">
        <v>102</v>
      </c>
    </row>
    <row r="5" spans="1:2" ht="15">
      <c r="A5" s="124" t="s">
        <v>213</v>
      </c>
      <c r="B5" s="85">
        <v>52</v>
      </c>
    </row>
    <row r="6" spans="1:2" ht="15">
      <c r="A6" s="124" t="s">
        <v>246</v>
      </c>
      <c r="B6" s="85">
        <v>52</v>
      </c>
    </row>
    <row r="7" spans="1:2" ht="15">
      <c r="A7" s="124" t="s">
        <v>231</v>
      </c>
      <c r="B7" s="85">
        <v>4.4</v>
      </c>
    </row>
    <row r="8" spans="1:2" ht="15">
      <c r="A8" s="124" t="s">
        <v>262</v>
      </c>
      <c r="B8" s="85">
        <v>4</v>
      </c>
    </row>
    <row r="9" spans="1:2" ht="15">
      <c r="A9" s="124" t="s">
        <v>261</v>
      </c>
      <c r="B9" s="85">
        <v>4</v>
      </c>
    </row>
    <row r="10" spans="1:2" ht="15">
      <c r="A10" s="124" t="s">
        <v>225</v>
      </c>
      <c r="B10" s="85">
        <v>2</v>
      </c>
    </row>
    <row r="11" spans="1:2" ht="15">
      <c r="A11" s="124" t="s">
        <v>227</v>
      </c>
      <c r="B11" s="85">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1689</v>
      </c>
      <c r="B25" t="s">
        <v>1688</v>
      </c>
    </row>
    <row r="26" spans="1:2" ht="15">
      <c r="A26" s="136" t="s">
        <v>1487</v>
      </c>
      <c r="B26" s="3"/>
    </row>
    <row r="27" spans="1:2" ht="15">
      <c r="A27" s="137" t="s">
        <v>1691</v>
      </c>
      <c r="B27" s="3"/>
    </row>
    <row r="28" spans="1:2" ht="15">
      <c r="A28" s="138" t="s">
        <v>1692</v>
      </c>
      <c r="B28" s="3"/>
    </row>
    <row r="29" spans="1:2" ht="15">
      <c r="A29" s="139" t="s">
        <v>1693</v>
      </c>
      <c r="B29" s="3">
        <v>1</v>
      </c>
    </row>
    <row r="30" spans="1:2" ht="15">
      <c r="A30" s="138" t="s">
        <v>1694</v>
      </c>
      <c r="B30" s="3"/>
    </row>
    <row r="31" spans="1:2" ht="15">
      <c r="A31" s="139" t="s">
        <v>1695</v>
      </c>
      <c r="B31" s="3">
        <v>1</v>
      </c>
    </row>
    <row r="32" spans="1:2" ht="15">
      <c r="A32" s="138" t="s">
        <v>1696</v>
      </c>
      <c r="B32" s="3"/>
    </row>
    <row r="33" spans="1:2" ht="15">
      <c r="A33" s="139" t="s">
        <v>1697</v>
      </c>
      <c r="B33" s="3">
        <v>1</v>
      </c>
    </row>
    <row r="34" spans="1:2" ht="15">
      <c r="A34" s="139" t="s">
        <v>1698</v>
      </c>
      <c r="B34" s="3">
        <v>1</v>
      </c>
    </row>
    <row r="35" spans="1:2" ht="15">
      <c r="A35" s="138" t="s">
        <v>1699</v>
      </c>
      <c r="B35" s="3"/>
    </row>
    <row r="36" spans="1:2" ht="15">
      <c r="A36" s="139" t="s">
        <v>1700</v>
      </c>
      <c r="B36" s="3">
        <v>1</v>
      </c>
    </row>
    <row r="37" spans="1:2" ht="15">
      <c r="A37" s="138" t="s">
        <v>1701</v>
      </c>
      <c r="B37" s="3"/>
    </row>
    <row r="38" spans="1:2" ht="15">
      <c r="A38" s="139" t="s">
        <v>1702</v>
      </c>
      <c r="B38" s="3">
        <v>1</v>
      </c>
    </row>
    <row r="39" spans="1:2" ht="15">
      <c r="A39" s="139" t="s">
        <v>1703</v>
      </c>
      <c r="B39" s="3">
        <v>1</v>
      </c>
    </row>
    <row r="40" spans="1:2" ht="15">
      <c r="A40" s="139" t="s">
        <v>1704</v>
      </c>
      <c r="B40" s="3">
        <v>1</v>
      </c>
    </row>
    <row r="41" spans="1:2" ht="15">
      <c r="A41" s="138" t="s">
        <v>1705</v>
      </c>
      <c r="B41" s="3"/>
    </row>
    <row r="42" spans="1:2" ht="15">
      <c r="A42" s="139" t="s">
        <v>1706</v>
      </c>
      <c r="B42" s="3">
        <v>1</v>
      </c>
    </row>
    <row r="43" spans="1:2" ht="15">
      <c r="A43" s="139" t="s">
        <v>1707</v>
      </c>
      <c r="B43" s="3">
        <v>1</v>
      </c>
    </row>
    <row r="44" spans="1:2" ht="15">
      <c r="A44" s="139" t="s">
        <v>1708</v>
      </c>
      <c r="B44" s="3">
        <v>1</v>
      </c>
    </row>
    <row r="45" spans="1:2" ht="15">
      <c r="A45" s="139" t="s">
        <v>1709</v>
      </c>
      <c r="B45" s="3">
        <v>2</v>
      </c>
    </row>
    <row r="46" spans="1:2" ht="15">
      <c r="A46" s="139" t="s">
        <v>1710</v>
      </c>
      <c r="B46" s="3">
        <v>2</v>
      </c>
    </row>
    <row r="47" spans="1:2" ht="15">
      <c r="A47" s="138" t="s">
        <v>1711</v>
      </c>
      <c r="B47" s="3"/>
    </row>
    <row r="48" spans="1:2" ht="15">
      <c r="A48" s="139" t="s">
        <v>1712</v>
      </c>
      <c r="B48" s="3">
        <v>1</v>
      </c>
    </row>
    <row r="49" spans="1:2" ht="15">
      <c r="A49" s="139" t="s">
        <v>1713</v>
      </c>
      <c r="B49" s="3">
        <v>1</v>
      </c>
    </row>
    <row r="50" spans="1:2" ht="15">
      <c r="A50" s="139" t="s">
        <v>1714</v>
      </c>
      <c r="B50" s="3">
        <v>1</v>
      </c>
    </row>
    <row r="51" spans="1:2" ht="15">
      <c r="A51" s="138" t="s">
        <v>1715</v>
      </c>
      <c r="B51" s="3"/>
    </row>
    <row r="52" spans="1:2" ht="15">
      <c r="A52" s="139" t="s">
        <v>1708</v>
      </c>
      <c r="B52" s="3">
        <v>1</v>
      </c>
    </row>
    <row r="53" spans="1:2" ht="15">
      <c r="A53" s="137" t="s">
        <v>1716</v>
      </c>
      <c r="B53" s="3"/>
    </row>
    <row r="54" spans="1:2" ht="15">
      <c r="A54" s="138" t="s">
        <v>1717</v>
      </c>
      <c r="B54" s="3"/>
    </row>
    <row r="55" spans="1:2" ht="15">
      <c r="A55" s="139" t="s">
        <v>1713</v>
      </c>
      <c r="B55" s="3">
        <v>1</v>
      </c>
    </row>
    <row r="56" spans="1:2" ht="15">
      <c r="A56" s="136" t="s">
        <v>1224</v>
      </c>
      <c r="B56" s="3"/>
    </row>
    <row r="57" spans="1:2" ht="15">
      <c r="A57" s="137" t="s">
        <v>1718</v>
      </c>
      <c r="B57" s="3"/>
    </row>
    <row r="58" spans="1:2" ht="15">
      <c r="A58" s="138" t="s">
        <v>1719</v>
      </c>
      <c r="B58" s="3"/>
    </row>
    <row r="59" spans="1:2" ht="15">
      <c r="A59" s="139" t="s">
        <v>1713</v>
      </c>
      <c r="B59" s="3">
        <v>2</v>
      </c>
    </row>
    <row r="60" spans="1:2" ht="15">
      <c r="A60" s="138" t="s">
        <v>1720</v>
      </c>
      <c r="B60" s="3"/>
    </row>
    <row r="61" spans="1:2" ht="15">
      <c r="A61" s="139" t="s">
        <v>1704</v>
      </c>
      <c r="B61" s="3">
        <v>1</v>
      </c>
    </row>
    <row r="62" spans="1:2" ht="15">
      <c r="A62" s="138" t="s">
        <v>1721</v>
      </c>
      <c r="B62" s="3"/>
    </row>
    <row r="63" spans="1:2" ht="15">
      <c r="A63" s="139" t="s">
        <v>1722</v>
      </c>
      <c r="B63" s="3">
        <v>2</v>
      </c>
    </row>
    <row r="64" spans="1:2" ht="15">
      <c r="A64" s="139" t="s">
        <v>1707</v>
      </c>
      <c r="B64" s="3">
        <v>1</v>
      </c>
    </row>
    <row r="65" spans="1:2" ht="15">
      <c r="A65" s="138" t="s">
        <v>1723</v>
      </c>
      <c r="B65" s="3"/>
    </row>
    <row r="66" spans="1:2" ht="15">
      <c r="A66" s="139" t="s">
        <v>1703</v>
      </c>
      <c r="B66" s="3">
        <v>1</v>
      </c>
    </row>
    <row r="67" spans="1:2" ht="15">
      <c r="A67" s="138" t="s">
        <v>1724</v>
      </c>
      <c r="B67" s="3"/>
    </row>
    <row r="68" spans="1:2" ht="15">
      <c r="A68" s="139" t="s">
        <v>1725</v>
      </c>
      <c r="B68" s="3">
        <v>1</v>
      </c>
    </row>
    <row r="69" spans="1:2" ht="15">
      <c r="A69" s="139" t="s">
        <v>1703</v>
      </c>
      <c r="B69" s="3">
        <v>1</v>
      </c>
    </row>
    <row r="70" spans="1:2" ht="15">
      <c r="A70" s="139" t="s">
        <v>1710</v>
      </c>
      <c r="B70" s="3">
        <v>1</v>
      </c>
    </row>
    <row r="71" spans="1:2" ht="15">
      <c r="A71" s="139" t="s">
        <v>1726</v>
      </c>
      <c r="B71" s="3">
        <v>1</v>
      </c>
    </row>
    <row r="72" spans="1:2" ht="15">
      <c r="A72" s="139" t="s">
        <v>1695</v>
      </c>
      <c r="B72" s="3">
        <v>2</v>
      </c>
    </row>
    <row r="73" spans="1:2" ht="15">
      <c r="A73" s="139" t="s">
        <v>1714</v>
      </c>
      <c r="B73" s="3">
        <v>1</v>
      </c>
    </row>
    <row r="74" spans="1:2" ht="15">
      <c r="A74" s="138" t="s">
        <v>1727</v>
      </c>
      <c r="B74" s="3"/>
    </row>
    <row r="75" spans="1:2" ht="15">
      <c r="A75" s="139" t="s">
        <v>1728</v>
      </c>
      <c r="B75" s="3">
        <v>1</v>
      </c>
    </row>
    <row r="76" spans="1:2" ht="15">
      <c r="A76" s="139" t="s">
        <v>1709</v>
      </c>
      <c r="B76" s="3">
        <v>1</v>
      </c>
    </row>
    <row r="77" spans="1:2" ht="15">
      <c r="A77" s="138" t="s">
        <v>1729</v>
      </c>
      <c r="B77" s="3"/>
    </row>
    <row r="78" spans="1:2" ht="15">
      <c r="A78" s="139" t="s">
        <v>1730</v>
      </c>
      <c r="B78" s="3">
        <v>1</v>
      </c>
    </row>
    <row r="79" spans="1:2" ht="15">
      <c r="A79" s="137" t="s">
        <v>1731</v>
      </c>
      <c r="B79" s="3"/>
    </row>
    <row r="80" spans="1:2" ht="15">
      <c r="A80" s="138" t="s">
        <v>1732</v>
      </c>
      <c r="B80" s="3"/>
    </row>
    <row r="81" spans="1:2" ht="15">
      <c r="A81" s="139" t="s">
        <v>1695</v>
      </c>
      <c r="B81" s="3">
        <v>3</v>
      </c>
    </row>
    <row r="82" spans="1:2" ht="15">
      <c r="A82" s="139" t="s">
        <v>1714</v>
      </c>
      <c r="B82" s="3">
        <v>1</v>
      </c>
    </row>
    <row r="83" spans="1:2" ht="15">
      <c r="A83" s="138" t="s">
        <v>1733</v>
      </c>
      <c r="B83" s="3"/>
    </row>
    <row r="84" spans="1:2" ht="15">
      <c r="A84" s="139" t="s">
        <v>1707</v>
      </c>
      <c r="B84" s="3">
        <v>1</v>
      </c>
    </row>
    <row r="85" spans="1:2" ht="15">
      <c r="A85" s="139" t="s">
        <v>1709</v>
      </c>
      <c r="B85" s="3">
        <v>1</v>
      </c>
    </row>
    <row r="86" spans="1:2" ht="15">
      <c r="A86" s="138" t="s">
        <v>1734</v>
      </c>
      <c r="B86" s="3"/>
    </row>
    <row r="87" spans="1:2" ht="15">
      <c r="A87" s="139" t="s">
        <v>1698</v>
      </c>
      <c r="B87" s="3">
        <v>12</v>
      </c>
    </row>
    <row r="88" spans="1:2" ht="15">
      <c r="A88" s="139" t="s">
        <v>1700</v>
      </c>
      <c r="B88" s="3">
        <v>7</v>
      </c>
    </row>
    <row r="89" spans="1:2" ht="15">
      <c r="A89" s="138" t="s">
        <v>1735</v>
      </c>
      <c r="B89" s="3"/>
    </row>
    <row r="90" spans="1:2" ht="15">
      <c r="A90" s="139" t="s">
        <v>1712</v>
      </c>
      <c r="B90" s="3">
        <v>1</v>
      </c>
    </row>
    <row r="91" spans="1:2" ht="15">
      <c r="A91" s="139" t="s">
        <v>1706</v>
      </c>
      <c r="B91" s="3">
        <v>1</v>
      </c>
    </row>
    <row r="92" spans="1:2" ht="15">
      <c r="A92" s="138" t="s">
        <v>1736</v>
      </c>
      <c r="B92" s="3"/>
    </row>
    <row r="93" spans="1:2" ht="15">
      <c r="A93" s="139" t="s">
        <v>1708</v>
      </c>
      <c r="B93" s="3">
        <v>1</v>
      </c>
    </row>
    <row r="94" spans="1:2" ht="15">
      <c r="A94" s="137" t="s">
        <v>1737</v>
      </c>
      <c r="B94" s="3"/>
    </row>
    <row r="95" spans="1:2" ht="15">
      <c r="A95" s="138" t="s">
        <v>1738</v>
      </c>
      <c r="B95" s="3"/>
    </row>
    <row r="96" spans="1:2" ht="15">
      <c r="A96" s="139" t="s">
        <v>1712</v>
      </c>
      <c r="B96" s="3">
        <v>1</v>
      </c>
    </row>
    <row r="97" spans="1:2" ht="15">
      <c r="A97" s="138" t="s">
        <v>1739</v>
      </c>
      <c r="B97" s="3"/>
    </row>
    <row r="98" spans="1:2" ht="15">
      <c r="A98" s="139" t="s">
        <v>1714</v>
      </c>
      <c r="B98" s="3">
        <v>1</v>
      </c>
    </row>
    <row r="99" spans="1:2" ht="15">
      <c r="A99" s="136" t="s">
        <v>1690</v>
      </c>
      <c r="B99"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599</v>
      </c>
      <c r="AE2" s="13" t="s">
        <v>600</v>
      </c>
      <c r="AF2" s="13" t="s">
        <v>601</v>
      </c>
      <c r="AG2" s="13" t="s">
        <v>602</v>
      </c>
      <c r="AH2" s="13" t="s">
        <v>603</v>
      </c>
      <c r="AI2" s="13" t="s">
        <v>604</v>
      </c>
      <c r="AJ2" s="13" t="s">
        <v>605</v>
      </c>
      <c r="AK2" s="13" t="s">
        <v>606</v>
      </c>
      <c r="AL2" s="13" t="s">
        <v>607</v>
      </c>
      <c r="AM2" s="13" t="s">
        <v>608</v>
      </c>
      <c r="AN2" s="13" t="s">
        <v>609</v>
      </c>
      <c r="AO2" s="13" t="s">
        <v>610</v>
      </c>
      <c r="AP2" s="13" t="s">
        <v>611</v>
      </c>
      <c r="AQ2" s="13" t="s">
        <v>612</v>
      </c>
      <c r="AR2" s="13" t="s">
        <v>613</v>
      </c>
      <c r="AS2" s="13" t="s">
        <v>192</v>
      </c>
      <c r="AT2" s="13" t="s">
        <v>614</v>
      </c>
      <c r="AU2" s="13" t="s">
        <v>615</v>
      </c>
      <c r="AV2" s="13" t="s">
        <v>616</v>
      </c>
      <c r="AW2" s="13" t="s">
        <v>617</v>
      </c>
      <c r="AX2" s="13" t="s">
        <v>618</v>
      </c>
      <c r="AY2" s="13" t="s">
        <v>619</v>
      </c>
      <c r="AZ2" s="13" t="s">
        <v>1085</v>
      </c>
      <c r="BA2" s="130" t="s">
        <v>1394</v>
      </c>
      <c r="BB2" s="130" t="s">
        <v>1399</v>
      </c>
      <c r="BC2" s="130" t="s">
        <v>1401</v>
      </c>
      <c r="BD2" s="130" t="s">
        <v>1405</v>
      </c>
      <c r="BE2" s="130" t="s">
        <v>1406</v>
      </c>
      <c r="BF2" s="130" t="s">
        <v>1409</v>
      </c>
      <c r="BG2" s="130" t="s">
        <v>1412</v>
      </c>
      <c r="BH2" s="130" t="s">
        <v>1444</v>
      </c>
      <c r="BI2" s="130" t="s">
        <v>1451</v>
      </c>
      <c r="BJ2" s="130" t="s">
        <v>1480</v>
      </c>
      <c r="BK2" s="130" t="s">
        <v>1675</v>
      </c>
      <c r="BL2" s="130" t="s">
        <v>1676</v>
      </c>
      <c r="BM2" s="130" t="s">
        <v>1677</v>
      </c>
      <c r="BN2" s="130" t="s">
        <v>1678</v>
      </c>
      <c r="BO2" s="130" t="s">
        <v>1679</v>
      </c>
      <c r="BP2" s="130" t="s">
        <v>1680</v>
      </c>
      <c r="BQ2" s="130" t="s">
        <v>1681</v>
      </c>
      <c r="BR2" s="130" t="s">
        <v>1682</v>
      </c>
      <c r="BS2" s="130" t="s">
        <v>1684</v>
      </c>
      <c r="BT2" s="3"/>
      <c r="BU2" s="3"/>
    </row>
    <row r="3" spans="1:73" ht="15" customHeight="1">
      <c r="A3" s="50" t="s">
        <v>212</v>
      </c>
      <c r="B3" s="53"/>
      <c r="C3" s="53" t="s">
        <v>64</v>
      </c>
      <c r="D3" s="54">
        <v>164.38277347493528</v>
      </c>
      <c r="E3" s="55"/>
      <c r="F3" s="112" t="s">
        <v>407</v>
      </c>
      <c r="G3" s="53"/>
      <c r="H3" s="57" t="s">
        <v>212</v>
      </c>
      <c r="I3" s="56"/>
      <c r="J3" s="56"/>
      <c r="K3" s="114" t="s">
        <v>964</v>
      </c>
      <c r="L3" s="59">
        <v>3067.679186228482</v>
      </c>
      <c r="M3" s="60">
        <v>3822.623779296875</v>
      </c>
      <c r="N3" s="60">
        <v>2554.69775390625</v>
      </c>
      <c r="O3" s="58"/>
      <c r="P3" s="61"/>
      <c r="Q3" s="61"/>
      <c r="R3" s="51"/>
      <c r="S3" s="51">
        <v>1</v>
      </c>
      <c r="T3" s="51">
        <v>5</v>
      </c>
      <c r="U3" s="52">
        <v>196</v>
      </c>
      <c r="V3" s="52">
        <v>0.019231</v>
      </c>
      <c r="W3" s="52">
        <v>0.043466</v>
      </c>
      <c r="X3" s="52">
        <v>2.401755</v>
      </c>
      <c r="Y3" s="52">
        <v>0.03333333333333333</v>
      </c>
      <c r="Z3" s="52">
        <v>0</v>
      </c>
      <c r="AA3" s="62">
        <v>3</v>
      </c>
      <c r="AB3" s="62"/>
      <c r="AC3" s="63"/>
      <c r="AD3" s="85" t="s">
        <v>620</v>
      </c>
      <c r="AE3" s="85">
        <v>800</v>
      </c>
      <c r="AF3" s="85">
        <v>6205</v>
      </c>
      <c r="AG3" s="85">
        <v>15999</v>
      </c>
      <c r="AH3" s="85">
        <v>5502</v>
      </c>
      <c r="AI3" s="85"/>
      <c r="AJ3" s="85" t="s">
        <v>676</v>
      </c>
      <c r="AK3" s="85" t="s">
        <v>730</v>
      </c>
      <c r="AL3" s="90" t="s">
        <v>772</v>
      </c>
      <c r="AM3" s="85"/>
      <c r="AN3" s="87">
        <v>41799.631215277775</v>
      </c>
      <c r="AO3" s="90" t="s">
        <v>817</v>
      </c>
      <c r="AP3" s="85" t="b">
        <v>0</v>
      </c>
      <c r="AQ3" s="85" t="b">
        <v>0</v>
      </c>
      <c r="AR3" s="85" t="b">
        <v>1</v>
      </c>
      <c r="AS3" s="85" t="s">
        <v>573</v>
      </c>
      <c r="AT3" s="85">
        <v>452</v>
      </c>
      <c r="AU3" s="90" t="s">
        <v>868</v>
      </c>
      <c r="AV3" s="85" t="b">
        <v>0</v>
      </c>
      <c r="AW3" s="85" t="s">
        <v>906</v>
      </c>
      <c r="AX3" s="90" t="s">
        <v>907</v>
      </c>
      <c r="AY3" s="85" t="s">
        <v>66</v>
      </c>
      <c r="AZ3" s="85" t="str">
        <f>REPLACE(INDEX(GroupVertices[Group],MATCH(Vertices[[#This Row],[Vertex]],GroupVertices[Vertex],0)),1,1,"")</f>
        <v>3</v>
      </c>
      <c r="BA3" s="51" t="s">
        <v>330</v>
      </c>
      <c r="BB3" s="51" t="s">
        <v>330</v>
      </c>
      <c r="BC3" s="51" t="s">
        <v>354</v>
      </c>
      <c r="BD3" s="51" t="s">
        <v>354</v>
      </c>
      <c r="BE3" s="51" t="s">
        <v>370</v>
      </c>
      <c r="BF3" s="51" t="s">
        <v>370</v>
      </c>
      <c r="BG3" s="131" t="s">
        <v>1413</v>
      </c>
      <c r="BH3" s="131" t="s">
        <v>1413</v>
      </c>
      <c r="BI3" s="131" t="s">
        <v>1452</v>
      </c>
      <c r="BJ3" s="131" t="s">
        <v>1452</v>
      </c>
      <c r="BK3" s="131">
        <v>0</v>
      </c>
      <c r="BL3" s="134">
        <v>0</v>
      </c>
      <c r="BM3" s="131">
        <v>0</v>
      </c>
      <c r="BN3" s="134">
        <v>0</v>
      </c>
      <c r="BO3" s="131">
        <v>0</v>
      </c>
      <c r="BP3" s="134">
        <v>0</v>
      </c>
      <c r="BQ3" s="131">
        <v>29</v>
      </c>
      <c r="BR3" s="134">
        <v>100</v>
      </c>
      <c r="BS3" s="131">
        <v>29</v>
      </c>
      <c r="BT3" s="3"/>
      <c r="BU3" s="3"/>
    </row>
    <row r="4" spans="1:76" ht="15">
      <c r="A4" s="14" t="s">
        <v>252</v>
      </c>
      <c r="B4" s="15"/>
      <c r="C4" s="15" t="s">
        <v>64</v>
      </c>
      <c r="D4" s="93">
        <v>163.54434754073415</v>
      </c>
      <c r="E4" s="81"/>
      <c r="F4" s="112" t="s">
        <v>878</v>
      </c>
      <c r="G4" s="15"/>
      <c r="H4" s="16" t="s">
        <v>252</v>
      </c>
      <c r="I4" s="66"/>
      <c r="J4" s="66"/>
      <c r="K4" s="114" t="s">
        <v>965</v>
      </c>
      <c r="L4" s="94">
        <v>1</v>
      </c>
      <c r="M4" s="95">
        <v>3266.37646484375</v>
      </c>
      <c r="N4" s="95">
        <v>4446.6142578125</v>
      </c>
      <c r="O4" s="77"/>
      <c r="P4" s="96"/>
      <c r="Q4" s="96"/>
      <c r="R4" s="97"/>
      <c r="S4" s="51">
        <v>1</v>
      </c>
      <c r="T4" s="51">
        <v>0</v>
      </c>
      <c r="U4" s="52">
        <v>0</v>
      </c>
      <c r="V4" s="52">
        <v>0.012821</v>
      </c>
      <c r="W4" s="52">
        <v>0.008439</v>
      </c>
      <c r="X4" s="52">
        <v>0.490248</v>
      </c>
      <c r="Y4" s="52">
        <v>0</v>
      </c>
      <c r="Z4" s="52">
        <v>0</v>
      </c>
      <c r="AA4" s="82">
        <v>4</v>
      </c>
      <c r="AB4" s="82"/>
      <c r="AC4" s="98"/>
      <c r="AD4" s="85" t="s">
        <v>621</v>
      </c>
      <c r="AE4" s="85">
        <v>1599</v>
      </c>
      <c r="AF4" s="85">
        <v>4022</v>
      </c>
      <c r="AG4" s="85">
        <v>4788</v>
      </c>
      <c r="AH4" s="85">
        <v>1386</v>
      </c>
      <c r="AI4" s="85"/>
      <c r="AJ4" s="85" t="s">
        <v>677</v>
      </c>
      <c r="AK4" s="85" t="s">
        <v>731</v>
      </c>
      <c r="AL4" s="90" t="s">
        <v>773</v>
      </c>
      <c r="AM4" s="85"/>
      <c r="AN4" s="87">
        <v>40890.79582175926</v>
      </c>
      <c r="AO4" s="90" t="s">
        <v>818</v>
      </c>
      <c r="AP4" s="85" t="b">
        <v>0</v>
      </c>
      <c r="AQ4" s="85" t="b">
        <v>0</v>
      </c>
      <c r="AR4" s="85" t="b">
        <v>1</v>
      </c>
      <c r="AS4" s="85" t="s">
        <v>573</v>
      </c>
      <c r="AT4" s="85">
        <v>118</v>
      </c>
      <c r="AU4" s="90" t="s">
        <v>869</v>
      </c>
      <c r="AV4" s="85" t="b">
        <v>0</v>
      </c>
      <c r="AW4" s="85" t="s">
        <v>906</v>
      </c>
      <c r="AX4" s="90" t="s">
        <v>908</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253</v>
      </c>
      <c r="B5" s="15"/>
      <c r="C5" s="15" t="s">
        <v>64</v>
      </c>
      <c r="D5" s="93">
        <v>164.65047062387626</v>
      </c>
      <c r="E5" s="81"/>
      <c r="F5" s="112" t="s">
        <v>879</v>
      </c>
      <c r="G5" s="15"/>
      <c r="H5" s="16" t="s">
        <v>253</v>
      </c>
      <c r="I5" s="66"/>
      <c r="J5" s="66"/>
      <c r="K5" s="114" t="s">
        <v>966</v>
      </c>
      <c r="L5" s="94">
        <v>1</v>
      </c>
      <c r="M5" s="95">
        <v>4814.33349609375</v>
      </c>
      <c r="N5" s="95">
        <v>1695.3038330078125</v>
      </c>
      <c r="O5" s="77"/>
      <c r="P5" s="96"/>
      <c r="Q5" s="96"/>
      <c r="R5" s="97"/>
      <c r="S5" s="51">
        <v>1</v>
      </c>
      <c r="T5" s="51">
        <v>0</v>
      </c>
      <c r="U5" s="52">
        <v>0</v>
      </c>
      <c r="V5" s="52">
        <v>0.012821</v>
      </c>
      <c r="W5" s="52">
        <v>0.008439</v>
      </c>
      <c r="X5" s="52">
        <v>0.490248</v>
      </c>
      <c r="Y5" s="52">
        <v>0</v>
      </c>
      <c r="Z5" s="52">
        <v>0</v>
      </c>
      <c r="AA5" s="82">
        <v>5</v>
      </c>
      <c r="AB5" s="82"/>
      <c r="AC5" s="98"/>
      <c r="AD5" s="85" t="s">
        <v>622</v>
      </c>
      <c r="AE5" s="85">
        <v>168</v>
      </c>
      <c r="AF5" s="85">
        <v>6902</v>
      </c>
      <c r="AG5" s="85">
        <v>731</v>
      </c>
      <c r="AH5" s="85">
        <v>3</v>
      </c>
      <c r="AI5" s="85">
        <v>3600</v>
      </c>
      <c r="AJ5" s="85" t="s">
        <v>678</v>
      </c>
      <c r="AK5" s="85" t="s">
        <v>732</v>
      </c>
      <c r="AL5" s="90" t="s">
        <v>774</v>
      </c>
      <c r="AM5" s="85" t="s">
        <v>816</v>
      </c>
      <c r="AN5" s="87">
        <v>41007.378854166665</v>
      </c>
      <c r="AO5" s="85"/>
      <c r="AP5" s="85" t="b">
        <v>0</v>
      </c>
      <c r="AQ5" s="85" t="b">
        <v>0</v>
      </c>
      <c r="AR5" s="85" t="b">
        <v>0</v>
      </c>
      <c r="AS5" s="85" t="s">
        <v>573</v>
      </c>
      <c r="AT5" s="85">
        <v>84</v>
      </c>
      <c r="AU5" s="90" t="s">
        <v>870</v>
      </c>
      <c r="AV5" s="85" t="b">
        <v>0</v>
      </c>
      <c r="AW5" s="85" t="s">
        <v>906</v>
      </c>
      <c r="AX5" s="90" t="s">
        <v>909</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254</v>
      </c>
      <c r="B6" s="15"/>
      <c r="C6" s="15" t="s">
        <v>64</v>
      </c>
      <c r="D6" s="93">
        <v>188.4666832577796</v>
      </c>
      <c r="E6" s="81"/>
      <c r="F6" s="112" t="s">
        <v>880</v>
      </c>
      <c r="G6" s="15"/>
      <c r="H6" s="16" t="s">
        <v>254</v>
      </c>
      <c r="I6" s="66"/>
      <c r="J6" s="66"/>
      <c r="K6" s="114" t="s">
        <v>967</v>
      </c>
      <c r="L6" s="94">
        <v>1</v>
      </c>
      <c r="M6" s="95">
        <v>3730.941162109375</v>
      </c>
      <c r="N6" s="95">
        <v>388.4319763183594</v>
      </c>
      <c r="O6" s="77"/>
      <c r="P6" s="96"/>
      <c r="Q6" s="96"/>
      <c r="R6" s="97"/>
      <c r="S6" s="51">
        <v>1</v>
      </c>
      <c r="T6" s="51">
        <v>0</v>
      </c>
      <c r="U6" s="52">
        <v>0</v>
      </c>
      <c r="V6" s="52">
        <v>0.012821</v>
      </c>
      <c r="W6" s="52">
        <v>0.008439</v>
      </c>
      <c r="X6" s="52">
        <v>0.490248</v>
      </c>
      <c r="Y6" s="52">
        <v>0</v>
      </c>
      <c r="Z6" s="52">
        <v>0</v>
      </c>
      <c r="AA6" s="82">
        <v>6</v>
      </c>
      <c r="AB6" s="82"/>
      <c r="AC6" s="98"/>
      <c r="AD6" s="85" t="s">
        <v>623</v>
      </c>
      <c r="AE6" s="85">
        <v>522</v>
      </c>
      <c r="AF6" s="85">
        <v>68912</v>
      </c>
      <c r="AG6" s="85">
        <v>19047</v>
      </c>
      <c r="AH6" s="85">
        <v>16412</v>
      </c>
      <c r="AI6" s="85"/>
      <c r="AJ6" s="85" t="s">
        <v>679</v>
      </c>
      <c r="AK6" s="85" t="s">
        <v>733</v>
      </c>
      <c r="AL6" s="90" t="s">
        <v>775</v>
      </c>
      <c r="AM6" s="85"/>
      <c r="AN6" s="87">
        <v>40025.44421296296</v>
      </c>
      <c r="AO6" s="90" t="s">
        <v>819</v>
      </c>
      <c r="AP6" s="85" t="b">
        <v>0</v>
      </c>
      <c r="AQ6" s="85" t="b">
        <v>0</v>
      </c>
      <c r="AR6" s="85" t="b">
        <v>0</v>
      </c>
      <c r="AS6" s="85" t="s">
        <v>573</v>
      </c>
      <c r="AT6" s="85">
        <v>1092</v>
      </c>
      <c r="AU6" s="90" t="s">
        <v>869</v>
      </c>
      <c r="AV6" s="85" t="b">
        <v>1</v>
      </c>
      <c r="AW6" s="85" t="s">
        <v>906</v>
      </c>
      <c r="AX6" s="90" t="s">
        <v>910</v>
      </c>
      <c r="AY6" s="85" t="s">
        <v>65</v>
      </c>
      <c r="AZ6" s="85" t="str">
        <f>REPLACE(INDEX(GroupVertices[Group],MATCH(Vertices[[#This Row],[Vertex]],GroupVertices[Vertex],0)),1,1,"")</f>
        <v>3</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255</v>
      </c>
      <c r="B7" s="15"/>
      <c r="C7" s="15" t="s">
        <v>64</v>
      </c>
      <c r="D7" s="93">
        <v>170.83323777402262</v>
      </c>
      <c r="E7" s="81"/>
      <c r="F7" s="112" t="s">
        <v>881</v>
      </c>
      <c r="G7" s="15"/>
      <c r="H7" s="16" t="s">
        <v>255</v>
      </c>
      <c r="I7" s="66"/>
      <c r="J7" s="66"/>
      <c r="K7" s="114" t="s">
        <v>968</v>
      </c>
      <c r="L7" s="94">
        <v>1</v>
      </c>
      <c r="M7" s="95">
        <v>2774.25146484375</v>
      </c>
      <c r="N7" s="95">
        <v>2053.307373046875</v>
      </c>
      <c r="O7" s="77"/>
      <c r="P7" s="96"/>
      <c r="Q7" s="96"/>
      <c r="R7" s="97"/>
      <c r="S7" s="51">
        <v>1</v>
      </c>
      <c r="T7" s="51">
        <v>0</v>
      </c>
      <c r="U7" s="52">
        <v>0</v>
      </c>
      <c r="V7" s="52">
        <v>0.012821</v>
      </c>
      <c r="W7" s="52">
        <v>0.008439</v>
      </c>
      <c r="X7" s="52">
        <v>0.490248</v>
      </c>
      <c r="Y7" s="52">
        <v>0</v>
      </c>
      <c r="Z7" s="52">
        <v>0</v>
      </c>
      <c r="AA7" s="82">
        <v>7</v>
      </c>
      <c r="AB7" s="82"/>
      <c r="AC7" s="98"/>
      <c r="AD7" s="85" t="s">
        <v>624</v>
      </c>
      <c r="AE7" s="85">
        <v>3170</v>
      </c>
      <c r="AF7" s="85">
        <v>23000</v>
      </c>
      <c r="AG7" s="85">
        <v>18345</v>
      </c>
      <c r="AH7" s="85">
        <v>4115</v>
      </c>
      <c r="AI7" s="85"/>
      <c r="AJ7" s="85" t="s">
        <v>680</v>
      </c>
      <c r="AK7" s="85" t="s">
        <v>730</v>
      </c>
      <c r="AL7" s="90" t="s">
        <v>776</v>
      </c>
      <c r="AM7" s="85"/>
      <c r="AN7" s="87">
        <v>40422.62954861111</v>
      </c>
      <c r="AO7" s="90" t="s">
        <v>820</v>
      </c>
      <c r="AP7" s="85" t="b">
        <v>0</v>
      </c>
      <c r="AQ7" s="85" t="b">
        <v>0</v>
      </c>
      <c r="AR7" s="85" t="b">
        <v>0</v>
      </c>
      <c r="AS7" s="85" t="s">
        <v>573</v>
      </c>
      <c r="AT7" s="85">
        <v>609</v>
      </c>
      <c r="AU7" s="90" t="s">
        <v>869</v>
      </c>
      <c r="AV7" s="85" t="b">
        <v>1</v>
      </c>
      <c r="AW7" s="85" t="s">
        <v>906</v>
      </c>
      <c r="AX7" s="90" t="s">
        <v>911</v>
      </c>
      <c r="AY7" s="85" t="s">
        <v>65</v>
      </c>
      <c r="AZ7" s="85" t="str">
        <f>REPLACE(INDEX(GroupVertices[Group],MATCH(Vertices[[#This Row],[Vertex]],GroupVertices[Vertex],0)),1,1,"")</f>
        <v>3</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213</v>
      </c>
      <c r="B8" s="15"/>
      <c r="C8" s="15" t="s">
        <v>64</v>
      </c>
      <c r="D8" s="93">
        <v>175.87377921261879</v>
      </c>
      <c r="E8" s="81"/>
      <c r="F8" s="112" t="s">
        <v>408</v>
      </c>
      <c r="G8" s="15"/>
      <c r="H8" s="16" t="s">
        <v>213</v>
      </c>
      <c r="I8" s="66"/>
      <c r="J8" s="66"/>
      <c r="K8" s="114" t="s">
        <v>969</v>
      </c>
      <c r="L8" s="94">
        <v>814.6087636932707</v>
      </c>
      <c r="M8" s="95">
        <v>8040.13134765625</v>
      </c>
      <c r="N8" s="95">
        <v>7166.9306640625</v>
      </c>
      <c r="O8" s="77"/>
      <c r="P8" s="96"/>
      <c r="Q8" s="96"/>
      <c r="R8" s="97"/>
      <c r="S8" s="51">
        <v>1</v>
      </c>
      <c r="T8" s="51">
        <v>2</v>
      </c>
      <c r="U8" s="52">
        <v>52</v>
      </c>
      <c r="V8" s="52">
        <v>0.017241</v>
      </c>
      <c r="W8" s="52">
        <v>0.039708</v>
      </c>
      <c r="X8" s="52">
        <v>1.095826</v>
      </c>
      <c r="Y8" s="52">
        <v>0.16666666666666666</v>
      </c>
      <c r="Z8" s="52">
        <v>0</v>
      </c>
      <c r="AA8" s="82">
        <v>8</v>
      </c>
      <c r="AB8" s="82"/>
      <c r="AC8" s="98"/>
      <c r="AD8" s="85" t="s">
        <v>625</v>
      </c>
      <c r="AE8" s="85">
        <v>793</v>
      </c>
      <c r="AF8" s="85">
        <v>36124</v>
      </c>
      <c r="AG8" s="85">
        <v>9607</v>
      </c>
      <c r="AH8" s="85">
        <v>3293</v>
      </c>
      <c r="AI8" s="85"/>
      <c r="AJ8" s="85" t="s">
        <v>681</v>
      </c>
      <c r="AK8" s="85" t="s">
        <v>734</v>
      </c>
      <c r="AL8" s="90" t="s">
        <v>777</v>
      </c>
      <c r="AM8" s="85"/>
      <c r="AN8" s="87">
        <v>41387.32650462963</v>
      </c>
      <c r="AO8" s="90" t="s">
        <v>821</v>
      </c>
      <c r="AP8" s="85" t="b">
        <v>0</v>
      </c>
      <c r="AQ8" s="85" t="b">
        <v>0</v>
      </c>
      <c r="AR8" s="85" t="b">
        <v>0</v>
      </c>
      <c r="AS8" s="85" t="s">
        <v>573</v>
      </c>
      <c r="AT8" s="85">
        <v>615</v>
      </c>
      <c r="AU8" s="90" t="s">
        <v>869</v>
      </c>
      <c r="AV8" s="85" t="b">
        <v>1</v>
      </c>
      <c r="AW8" s="85" t="s">
        <v>906</v>
      </c>
      <c r="AX8" s="90" t="s">
        <v>912</v>
      </c>
      <c r="AY8" s="85" t="s">
        <v>66</v>
      </c>
      <c r="AZ8" s="85" t="str">
        <f>REPLACE(INDEX(GroupVertices[Group],MATCH(Vertices[[#This Row],[Vertex]],GroupVertices[Vertex],0)),1,1,"")</f>
        <v>4</v>
      </c>
      <c r="BA8" s="51" t="s">
        <v>331</v>
      </c>
      <c r="BB8" s="51" t="s">
        <v>331</v>
      </c>
      <c r="BC8" s="51" t="s">
        <v>355</v>
      </c>
      <c r="BD8" s="51" t="s">
        <v>355</v>
      </c>
      <c r="BE8" s="51" t="s">
        <v>371</v>
      </c>
      <c r="BF8" s="51" t="s">
        <v>371</v>
      </c>
      <c r="BG8" s="131" t="s">
        <v>1414</v>
      </c>
      <c r="BH8" s="131" t="s">
        <v>1414</v>
      </c>
      <c r="BI8" s="131" t="s">
        <v>1453</v>
      </c>
      <c r="BJ8" s="131" t="s">
        <v>1453</v>
      </c>
      <c r="BK8" s="131">
        <v>0</v>
      </c>
      <c r="BL8" s="134">
        <v>0</v>
      </c>
      <c r="BM8" s="131">
        <v>0</v>
      </c>
      <c r="BN8" s="134">
        <v>0</v>
      </c>
      <c r="BO8" s="131">
        <v>0</v>
      </c>
      <c r="BP8" s="134">
        <v>0</v>
      </c>
      <c r="BQ8" s="131">
        <v>20</v>
      </c>
      <c r="BR8" s="134">
        <v>100</v>
      </c>
      <c r="BS8" s="131">
        <v>20</v>
      </c>
      <c r="BT8" s="2"/>
      <c r="BU8" s="3"/>
      <c r="BV8" s="3"/>
      <c r="BW8" s="3"/>
      <c r="BX8" s="3"/>
    </row>
    <row r="9" spans="1:76" ht="15">
      <c r="A9" s="14" t="s">
        <v>256</v>
      </c>
      <c r="B9" s="15"/>
      <c r="C9" s="15" t="s">
        <v>64</v>
      </c>
      <c r="D9" s="93">
        <v>238.96696306094117</v>
      </c>
      <c r="E9" s="81"/>
      <c r="F9" s="112" t="s">
        <v>882</v>
      </c>
      <c r="G9" s="15"/>
      <c r="H9" s="16" t="s">
        <v>256</v>
      </c>
      <c r="I9" s="66"/>
      <c r="J9" s="66"/>
      <c r="K9" s="114" t="s">
        <v>970</v>
      </c>
      <c r="L9" s="94">
        <v>1</v>
      </c>
      <c r="M9" s="95">
        <v>7227.99755859375</v>
      </c>
      <c r="N9" s="95">
        <v>8819.7060546875</v>
      </c>
      <c r="O9" s="77"/>
      <c r="P9" s="96"/>
      <c r="Q9" s="96"/>
      <c r="R9" s="97"/>
      <c r="S9" s="51">
        <v>1</v>
      </c>
      <c r="T9" s="51">
        <v>0</v>
      </c>
      <c r="U9" s="52">
        <v>0</v>
      </c>
      <c r="V9" s="52">
        <v>0.011905</v>
      </c>
      <c r="W9" s="52">
        <v>0.00771</v>
      </c>
      <c r="X9" s="52">
        <v>0.460484</v>
      </c>
      <c r="Y9" s="52">
        <v>0</v>
      </c>
      <c r="Z9" s="52">
        <v>0</v>
      </c>
      <c r="AA9" s="82">
        <v>9</v>
      </c>
      <c r="AB9" s="82"/>
      <c r="AC9" s="98"/>
      <c r="AD9" s="85" t="s">
        <v>626</v>
      </c>
      <c r="AE9" s="85">
        <v>1898</v>
      </c>
      <c r="AF9" s="85">
        <v>200399</v>
      </c>
      <c r="AG9" s="85">
        <v>21129</v>
      </c>
      <c r="AH9" s="85">
        <v>8610</v>
      </c>
      <c r="AI9" s="85"/>
      <c r="AJ9" s="85" t="s">
        <v>682</v>
      </c>
      <c r="AK9" s="85" t="s">
        <v>735</v>
      </c>
      <c r="AL9" s="90" t="s">
        <v>778</v>
      </c>
      <c r="AM9" s="85"/>
      <c r="AN9" s="87">
        <v>39471.39732638889</v>
      </c>
      <c r="AO9" s="90" t="s">
        <v>822</v>
      </c>
      <c r="AP9" s="85" t="b">
        <v>0</v>
      </c>
      <c r="AQ9" s="85" t="b">
        <v>0</v>
      </c>
      <c r="AR9" s="85" t="b">
        <v>1</v>
      </c>
      <c r="AS9" s="85" t="s">
        <v>573</v>
      </c>
      <c r="AT9" s="85">
        <v>3062</v>
      </c>
      <c r="AU9" s="90" t="s">
        <v>869</v>
      </c>
      <c r="AV9" s="85" t="b">
        <v>1</v>
      </c>
      <c r="AW9" s="85" t="s">
        <v>906</v>
      </c>
      <c r="AX9" s="90" t="s">
        <v>913</v>
      </c>
      <c r="AY9" s="85" t="s">
        <v>65</v>
      </c>
      <c r="AZ9" s="85" t="str">
        <f>REPLACE(INDEX(GroupVertices[Group],MATCH(Vertices[[#This Row],[Vertex]],GroupVertices[Vertex],0)),1,1,"")</f>
        <v>4</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214</v>
      </c>
      <c r="B10" s="15"/>
      <c r="C10" s="15" t="s">
        <v>64</v>
      </c>
      <c r="D10" s="93">
        <v>324.9111903390224</v>
      </c>
      <c r="E10" s="81"/>
      <c r="F10" s="112" t="s">
        <v>883</v>
      </c>
      <c r="G10" s="15"/>
      <c r="H10" s="16" t="s">
        <v>214</v>
      </c>
      <c r="I10" s="66"/>
      <c r="J10" s="66"/>
      <c r="K10" s="114" t="s">
        <v>971</v>
      </c>
      <c r="L10" s="94">
        <v>1596.924882629108</v>
      </c>
      <c r="M10" s="95">
        <v>7039.58154296875</v>
      </c>
      <c r="N10" s="95">
        <v>4002.540771484375</v>
      </c>
      <c r="O10" s="77"/>
      <c r="P10" s="96"/>
      <c r="Q10" s="96"/>
      <c r="R10" s="97"/>
      <c r="S10" s="51">
        <v>1</v>
      </c>
      <c r="T10" s="51">
        <v>2</v>
      </c>
      <c r="U10" s="52">
        <v>102</v>
      </c>
      <c r="V10" s="52">
        <v>0.017544</v>
      </c>
      <c r="W10" s="52">
        <v>0.031947</v>
      </c>
      <c r="X10" s="52">
        <v>1.291157</v>
      </c>
      <c r="Y10" s="52">
        <v>0</v>
      </c>
      <c r="Z10" s="52">
        <v>0</v>
      </c>
      <c r="AA10" s="82">
        <v>10</v>
      </c>
      <c r="AB10" s="82"/>
      <c r="AC10" s="98"/>
      <c r="AD10" s="85" t="s">
        <v>627</v>
      </c>
      <c r="AE10" s="85">
        <v>860</v>
      </c>
      <c r="AF10" s="85">
        <v>424171</v>
      </c>
      <c r="AG10" s="85">
        <v>23232</v>
      </c>
      <c r="AH10" s="85">
        <v>3341</v>
      </c>
      <c r="AI10" s="85"/>
      <c r="AJ10" s="85" t="s">
        <v>683</v>
      </c>
      <c r="AK10" s="85" t="s">
        <v>736</v>
      </c>
      <c r="AL10" s="90" t="s">
        <v>779</v>
      </c>
      <c r="AM10" s="85"/>
      <c r="AN10" s="87">
        <v>39552.86481481481</v>
      </c>
      <c r="AO10" s="90" t="s">
        <v>823</v>
      </c>
      <c r="AP10" s="85" t="b">
        <v>0</v>
      </c>
      <c r="AQ10" s="85" t="b">
        <v>0</v>
      </c>
      <c r="AR10" s="85" t="b">
        <v>1</v>
      </c>
      <c r="AS10" s="85" t="s">
        <v>574</v>
      </c>
      <c r="AT10" s="85">
        <v>2042</v>
      </c>
      <c r="AU10" s="90" t="s">
        <v>869</v>
      </c>
      <c r="AV10" s="85" t="b">
        <v>1</v>
      </c>
      <c r="AW10" s="85" t="s">
        <v>906</v>
      </c>
      <c r="AX10" s="90" t="s">
        <v>914</v>
      </c>
      <c r="AY10" s="85" t="s">
        <v>66</v>
      </c>
      <c r="AZ10" s="85" t="str">
        <f>REPLACE(INDEX(GroupVertices[Group],MATCH(Vertices[[#This Row],[Vertex]],GroupVertices[Vertex],0)),1,1,"")</f>
        <v>6</v>
      </c>
      <c r="BA10" s="51"/>
      <c r="BB10" s="51"/>
      <c r="BC10" s="51"/>
      <c r="BD10" s="51"/>
      <c r="BE10" s="51" t="s">
        <v>372</v>
      </c>
      <c r="BF10" s="51" t="s">
        <v>372</v>
      </c>
      <c r="BG10" s="131" t="s">
        <v>1415</v>
      </c>
      <c r="BH10" s="131" t="s">
        <v>1415</v>
      </c>
      <c r="BI10" s="131" t="s">
        <v>1454</v>
      </c>
      <c r="BJ10" s="131" t="s">
        <v>1454</v>
      </c>
      <c r="BK10" s="131">
        <v>3</v>
      </c>
      <c r="BL10" s="134">
        <v>7.6923076923076925</v>
      </c>
      <c r="BM10" s="131">
        <v>0</v>
      </c>
      <c r="BN10" s="134">
        <v>0</v>
      </c>
      <c r="BO10" s="131">
        <v>0</v>
      </c>
      <c r="BP10" s="134">
        <v>0</v>
      </c>
      <c r="BQ10" s="131">
        <v>36</v>
      </c>
      <c r="BR10" s="134">
        <v>92.3076923076923</v>
      </c>
      <c r="BS10" s="131">
        <v>39</v>
      </c>
      <c r="BT10" s="2"/>
      <c r="BU10" s="3"/>
      <c r="BV10" s="3"/>
      <c r="BW10" s="3"/>
      <c r="BX10" s="3"/>
    </row>
    <row r="11" spans="1:76" ht="15">
      <c r="A11" s="14" t="s">
        <v>257</v>
      </c>
      <c r="B11" s="15"/>
      <c r="C11" s="15" t="s">
        <v>64</v>
      </c>
      <c r="D11" s="93">
        <v>162.0783503850559</v>
      </c>
      <c r="E11" s="81"/>
      <c r="F11" s="112" t="s">
        <v>884</v>
      </c>
      <c r="G11" s="15"/>
      <c r="H11" s="16" t="s">
        <v>257</v>
      </c>
      <c r="I11" s="66"/>
      <c r="J11" s="66"/>
      <c r="K11" s="114" t="s">
        <v>972</v>
      </c>
      <c r="L11" s="94">
        <v>1</v>
      </c>
      <c r="M11" s="95">
        <v>7039.58154296875</v>
      </c>
      <c r="N11" s="95">
        <v>5325.9375</v>
      </c>
      <c r="O11" s="77"/>
      <c r="P11" s="96"/>
      <c r="Q11" s="96"/>
      <c r="R11" s="97"/>
      <c r="S11" s="51">
        <v>1</v>
      </c>
      <c r="T11" s="51">
        <v>0</v>
      </c>
      <c r="U11" s="52">
        <v>0</v>
      </c>
      <c r="V11" s="52">
        <v>0.012048</v>
      </c>
      <c r="W11" s="52">
        <v>0.006203</v>
      </c>
      <c r="X11" s="52">
        <v>0.515827</v>
      </c>
      <c r="Y11" s="52">
        <v>0</v>
      </c>
      <c r="Z11" s="52">
        <v>0</v>
      </c>
      <c r="AA11" s="82">
        <v>11</v>
      </c>
      <c r="AB11" s="82"/>
      <c r="AC11" s="98"/>
      <c r="AD11" s="85" t="s">
        <v>628</v>
      </c>
      <c r="AE11" s="85">
        <v>67</v>
      </c>
      <c r="AF11" s="85">
        <v>205</v>
      </c>
      <c r="AG11" s="85">
        <v>194</v>
      </c>
      <c r="AH11" s="85">
        <v>194</v>
      </c>
      <c r="AI11" s="85"/>
      <c r="AJ11" s="85" t="s">
        <v>684</v>
      </c>
      <c r="AK11" s="85" t="s">
        <v>737</v>
      </c>
      <c r="AL11" s="85"/>
      <c r="AM11" s="85"/>
      <c r="AN11" s="87">
        <v>42556.71724537037</v>
      </c>
      <c r="AO11" s="90" t="s">
        <v>824</v>
      </c>
      <c r="AP11" s="85" t="b">
        <v>0</v>
      </c>
      <c r="AQ11" s="85" t="b">
        <v>0</v>
      </c>
      <c r="AR11" s="85" t="b">
        <v>1</v>
      </c>
      <c r="AS11" s="85" t="s">
        <v>574</v>
      </c>
      <c r="AT11" s="85">
        <v>2</v>
      </c>
      <c r="AU11" s="90" t="s">
        <v>869</v>
      </c>
      <c r="AV11" s="85" t="b">
        <v>0</v>
      </c>
      <c r="AW11" s="85" t="s">
        <v>906</v>
      </c>
      <c r="AX11" s="90" t="s">
        <v>915</v>
      </c>
      <c r="AY11" s="85" t="s">
        <v>65</v>
      </c>
      <c r="AZ11" s="85" t="str">
        <f>REPLACE(INDEX(GroupVertices[Group],MATCH(Vertices[[#This Row],[Vertex]],GroupVertices[Vertex],0)),1,1,"")</f>
        <v>6</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258</v>
      </c>
      <c r="B12" s="15"/>
      <c r="C12" s="15" t="s">
        <v>64</v>
      </c>
      <c r="D12" s="93">
        <v>162.76890917098976</v>
      </c>
      <c r="E12" s="81"/>
      <c r="F12" s="112" t="s">
        <v>885</v>
      </c>
      <c r="G12" s="15"/>
      <c r="H12" s="16" t="s">
        <v>258</v>
      </c>
      <c r="I12" s="66"/>
      <c r="J12" s="66"/>
      <c r="K12" s="114" t="s">
        <v>973</v>
      </c>
      <c r="L12" s="94">
        <v>1</v>
      </c>
      <c r="M12" s="95">
        <v>7773.751953125</v>
      </c>
      <c r="N12" s="95">
        <v>5325.9375</v>
      </c>
      <c r="O12" s="77"/>
      <c r="P12" s="96"/>
      <c r="Q12" s="96"/>
      <c r="R12" s="97"/>
      <c r="S12" s="51">
        <v>1</v>
      </c>
      <c r="T12" s="51">
        <v>0</v>
      </c>
      <c r="U12" s="52">
        <v>0</v>
      </c>
      <c r="V12" s="52">
        <v>0.012048</v>
      </c>
      <c r="W12" s="52">
        <v>0.006203</v>
      </c>
      <c r="X12" s="52">
        <v>0.515827</v>
      </c>
      <c r="Y12" s="52">
        <v>0</v>
      </c>
      <c r="Z12" s="52">
        <v>0</v>
      </c>
      <c r="AA12" s="82">
        <v>12</v>
      </c>
      <c r="AB12" s="82"/>
      <c r="AC12" s="98"/>
      <c r="AD12" s="85" t="s">
        <v>629</v>
      </c>
      <c r="AE12" s="85">
        <v>1001</v>
      </c>
      <c r="AF12" s="85">
        <v>2003</v>
      </c>
      <c r="AG12" s="85">
        <v>4246</v>
      </c>
      <c r="AH12" s="85">
        <v>5004</v>
      </c>
      <c r="AI12" s="85"/>
      <c r="AJ12" s="85" t="s">
        <v>685</v>
      </c>
      <c r="AK12" s="85" t="s">
        <v>738</v>
      </c>
      <c r="AL12" s="85"/>
      <c r="AM12" s="85"/>
      <c r="AN12" s="87">
        <v>39970.81103009259</v>
      </c>
      <c r="AO12" s="90" t="s">
        <v>825</v>
      </c>
      <c r="AP12" s="85" t="b">
        <v>0</v>
      </c>
      <c r="AQ12" s="85" t="b">
        <v>0</v>
      </c>
      <c r="AR12" s="85" t="b">
        <v>1</v>
      </c>
      <c r="AS12" s="85" t="s">
        <v>574</v>
      </c>
      <c r="AT12" s="85">
        <v>114</v>
      </c>
      <c r="AU12" s="90" t="s">
        <v>871</v>
      </c>
      <c r="AV12" s="85" t="b">
        <v>0</v>
      </c>
      <c r="AW12" s="85" t="s">
        <v>906</v>
      </c>
      <c r="AX12" s="90" t="s">
        <v>916</v>
      </c>
      <c r="AY12" s="85" t="s">
        <v>65</v>
      </c>
      <c r="AZ12" s="85" t="str">
        <f>REPLACE(INDEX(GroupVertices[Group],MATCH(Vertices[[#This Row],[Vertex]],GroupVertices[Vertex],0)),1,1,"")</f>
        <v>6</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215</v>
      </c>
      <c r="B13" s="15"/>
      <c r="C13" s="15" t="s">
        <v>64</v>
      </c>
      <c r="D13" s="93">
        <v>163.25821500707414</v>
      </c>
      <c r="E13" s="81"/>
      <c r="F13" s="112" t="s">
        <v>409</v>
      </c>
      <c r="G13" s="15"/>
      <c r="H13" s="16" t="s">
        <v>215</v>
      </c>
      <c r="I13" s="66"/>
      <c r="J13" s="66"/>
      <c r="K13" s="114" t="s">
        <v>974</v>
      </c>
      <c r="L13" s="94">
        <v>1</v>
      </c>
      <c r="M13" s="95">
        <v>9069.91796875</v>
      </c>
      <c r="N13" s="95">
        <v>5575.9130859375</v>
      </c>
      <c r="O13" s="77"/>
      <c r="P13" s="96"/>
      <c r="Q13" s="96"/>
      <c r="R13" s="97"/>
      <c r="S13" s="51">
        <v>2</v>
      </c>
      <c r="T13" s="51">
        <v>1</v>
      </c>
      <c r="U13" s="52">
        <v>0</v>
      </c>
      <c r="V13" s="52">
        <v>1</v>
      </c>
      <c r="W13" s="52">
        <v>0</v>
      </c>
      <c r="X13" s="52">
        <v>1.298233</v>
      </c>
      <c r="Y13" s="52">
        <v>0</v>
      </c>
      <c r="Z13" s="52">
        <v>0</v>
      </c>
      <c r="AA13" s="82">
        <v>13</v>
      </c>
      <c r="AB13" s="82"/>
      <c r="AC13" s="98"/>
      <c r="AD13" s="85" t="s">
        <v>630</v>
      </c>
      <c r="AE13" s="85">
        <v>135</v>
      </c>
      <c r="AF13" s="85">
        <v>3277</v>
      </c>
      <c r="AG13" s="85">
        <v>11385</v>
      </c>
      <c r="AH13" s="85">
        <v>417</v>
      </c>
      <c r="AI13" s="85"/>
      <c r="AJ13" s="85" t="s">
        <v>686</v>
      </c>
      <c r="AK13" s="85" t="s">
        <v>739</v>
      </c>
      <c r="AL13" s="90" t="s">
        <v>780</v>
      </c>
      <c r="AM13" s="85"/>
      <c r="AN13" s="87">
        <v>42311.768159722225</v>
      </c>
      <c r="AO13" s="90" t="s">
        <v>826</v>
      </c>
      <c r="AP13" s="85" t="b">
        <v>0</v>
      </c>
      <c r="AQ13" s="85" t="b">
        <v>0</v>
      </c>
      <c r="AR13" s="85" t="b">
        <v>0</v>
      </c>
      <c r="AS13" s="85" t="s">
        <v>574</v>
      </c>
      <c r="AT13" s="85">
        <v>405</v>
      </c>
      <c r="AU13" s="90" t="s">
        <v>869</v>
      </c>
      <c r="AV13" s="85" t="b">
        <v>0</v>
      </c>
      <c r="AW13" s="85" t="s">
        <v>906</v>
      </c>
      <c r="AX13" s="90" t="s">
        <v>917</v>
      </c>
      <c r="AY13" s="85" t="s">
        <v>66</v>
      </c>
      <c r="AZ13" s="85" t="str">
        <f>REPLACE(INDEX(GroupVertices[Group],MATCH(Vertices[[#This Row],[Vertex]],GroupVertices[Vertex],0)),1,1,"")</f>
        <v>13</v>
      </c>
      <c r="BA13" s="51" t="s">
        <v>332</v>
      </c>
      <c r="BB13" s="51" t="s">
        <v>332</v>
      </c>
      <c r="BC13" s="51" t="s">
        <v>356</v>
      </c>
      <c r="BD13" s="51" t="s">
        <v>356</v>
      </c>
      <c r="BE13" s="51" t="s">
        <v>373</v>
      </c>
      <c r="BF13" s="51" t="s">
        <v>373</v>
      </c>
      <c r="BG13" s="131" t="s">
        <v>1416</v>
      </c>
      <c r="BH13" s="131" t="s">
        <v>1416</v>
      </c>
      <c r="BI13" s="131" t="s">
        <v>1337</v>
      </c>
      <c r="BJ13" s="131" t="s">
        <v>1337</v>
      </c>
      <c r="BK13" s="131">
        <v>0</v>
      </c>
      <c r="BL13" s="134">
        <v>0</v>
      </c>
      <c r="BM13" s="131">
        <v>0</v>
      </c>
      <c r="BN13" s="134">
        <v>0</v>
      </c>
      <c r="BO13" s="131">
        <v>0</v>
      </c>
      <c r="BP13" s="134">
        <v>0</v>
      </c>
      <c r="BQ13" s="131">
        <v>21</v>
      </c>
      <c r="BR13" s="134">
        <v>100</v>
      </c>
      <c r="BS13" s="131">
        <v>21</v>
      </c>
      <c r="BT13" s="2"/>
      <c r="BU13" s="3"/>
      <c r="BV13" s="3"/>
      <c r="BW13" s="3"/>
      <c r="BX13" s="3"/>
    </row>
    <row r="14" spans="1:76" ht="15">
      <c r="A14" s="14" t="s">
        <v>216</v>
      </c>
      <c r="B14" s="15"/>
      <c r="C14" s="15" t="s">
        <v>64</v>
      </c>
      <c r="D14" s="93">
        <v>162.22391311023327</v>
      </c>
      <c r="E14" s="81"/>
      <c r="F14" s="112" t="s">
        <v>410</v>
      </c>
      <c r="G14" s="15"/>
      <c r="H14" s="16" t="s">
        <v>216</v>
      </c>
      <c r="I14" s="66"/>
      <c r="J14" s="66"/>
      <c r="K14" s="114" t="s">
        <v>975</v>
      </c>
      <c r="L14" s="94">
        <v>1</v>
      </c>
      <c r="M14" s="95">
        <v>9069.91796875</v>
      </c>
      <c r="N14" s="95">
        <v>4752.4658203125</v>
      </c>
      <c r="O14" s="77"/>
      <c r="P14" s="96"/>
      <c r="Q14" s="96"/>
      <c r="R14" s="97"/>
      <c r="S14" s="51">
        <v>0</v>
      </c>
      <c r="T14" s="51">
        <v>1</v>
      </c>
      <c r="U14" s="52">
        <v>0</v>
      </c>
      <c r="V14" s="52">
        <v>1</v>
      </c>
      <c r="W14" s="52">
        <v>0</v>
      </c>
      <c r="X14" s="52">
        <v>0.701748</v>
      </c>
      <c r="Y14" s="52">
        <v>0</v>
      </c>
      <c r="Z14" s="52">
        <v>0</v>
      </c>
      <c r="AA14" s="82">
        <v>14</v>
      </c>
      <c r="AB14" s="82"/>
      <c r="AC14" s="98"/>
      <c r="AD14" s="85" t="s">
        <v>579</v>
      </c>
      <c r="AE14" s="85">
        <v>0</v>
      </c>
      <c r="AF14" s="85">
        <v>584</v>
      </c>
      <c r="AG14" s="85">
        <v>23033</v>
      </c>
      <c r="AH14" s="85">
        <v>1</v>
      </c>
      <c r="AI14" s="85"/>
      <c r="AJ14" s="85" t="s">
        <v>687</v>
      </c>
      <c r="AK14" s="85"/>
      <c r="AL14" s="90" t="s">
        <v>781</v>
      </c>
      <c r="AM14" s="85"/>
      <c r="AN14" s="87">
        <v>43301.51194444444</v>
      </c>
      <c r="AO14" s="90" t="s">
        <v>827</v>
      </c>
      <c r="AP14" s="85" t="b">
        <v>1</v>
      </c>
      <c r="AQ14" s="85" t="b">
        <v>0</v>
      </c>
      <c r="AR14" s="85" t="b">
        <v>0</v>
      </c>
      <c r="AS14" s="85" t="s">
        <v>574</v>
      </c>
      <c r="AT14" s="85">
        <v>26</v>
      </c>
      <c r="AU14" s="85"/>
      <c r="AV14" s="85" t="b">
        <v>0</v>
      </c>
      <c r="AW14" s="85" t="s">
        <v>906</v>
      </c>
      <c r="AX14" s="90" t="s">
        <v>918</v>
      </c>
      <c r="AY14" s="85" t="s">
        <v>66</v>
      </c>
      <c r="AZ14" s="85" t="str">
        <f>REPLACE(INDEX(GroupVertices[Group],MATCH(Vertices[[#This Row],[Vertex]],GroupVertices[Vertex],0)),1,1,"")</f>
        <v>13</v>
      </c>
      <c r="BA14" s="51"/>
      <c r="BB14" s="51"/>
      <c r="BC14" s="51"/>
      <c r="BD14" s="51"/>
      <c r="BE14" s="51" t="s">
        <v>374</v>
      </c>
      <c r="BF14" s="51" t="s">
        <v>374</v>
      </c>
      <c r="BG14" s="131" t="s">
        <v>1417</v>
      </c>
      <c r="BH14" s="131" t="s">
        <v>1417</v>
      </c>
      <c r="BI14" s="131" t="s">
        <v>1455</v>
      </c>
      <c r="BJ14" s="131" t="s">
        <v>1455</v>
      </c>
      <c r="BK14" s="131">
        <v>0</v>
      </c>
      <c r="BL14" s="134">
        <v>0</v>
      </c>
      <c r="BM14" s="131">
        <v>0</v>
      </c>
      <c r="BN14" s="134">
        <v>0</v>
      </c>
      <c r="BO14" s="131">
        <v>0</v>
      </c>
      <c r="BP14" s="134">
        <v>0</v>
      </c>
      <c r="BQ14" s="131">
        <v>22</v>
      </c>
      <c r="BR14" s="134">
        <v>100</v>
      </c>
      <c r="BS14" s="131">
        <v>22</v>
      </c>
      <c r="BT14" s="2"/>
      <c r="BU14" s="3"/>
      <c r="BV14" s="3"/>
      <c r="BW14" s="3"/>
      <c r="BX14" s="3"/>
    </row>
    <row r="15" spans="1:76" ht="15">
      <c r="A15" s="14" t="s">
        <v>217</v>
      </c>
      <c r="B15" s="15"/>
      <c r="C15" s="15" t="s">
        <v>64</v>
      </c>
      <c r="D15" s="93">
        <v>162.3533448737815</v>
      </c>
      <c r="E15" s="81"/>
      <c r="F15" s="112" t="s">
        <v>411</v>
      </c>
      <c r="G15" s="15"/>
      <c r="H15" s="16" t="s">
        <v>217</v>
      </c>
      <c r="I15" s="66"/>
      <c r="J15" s="66"/>
      <c r="K15" s="114" t="s">
        <v>976</v>
      </c>
      <c r="L15" s="94">
        <v>1</v>
      </c>
      <c r="M15" s="95">
        <v>9222.5986328125</v>
      </c>
      <c r="N15" s="95">
        <v>9095.1689453125</v>
      </c>
      <c r="O15" s="77"/>
      <c r="P15" s="96"/>
      <c r="Q15" s="96"/>
      <c r="R15" s="97"/>
      <c r="S15" s="51">
        <v>0</v>
      </c>
      <c r="T15" s="51">
        <v>1</v>
      </c>
      <c r="U15" s="52">
        <v>0</v>
      </c>
      <c r="V15" s="52">
        <v>0.333333</v>
      </c>
      <c r="W15" s="52">
        <v>0</v>
      </c>
      <c r="X15" s="52">
        <v>0.638292</v>
      </c>
      <c r="Y15" s="52">
        <v>0</v>
      </c>
      <c r="Z15" s="52">
        <v>0</v>
      </c>
      <c r="AA15" s="82">
        <v>15</v>
      </c>
      <c r="AB15" s="82"/>
      <c r="AC15" s="98"/>
      <c r="AD15" s="85" t="s">
        <v>631</v>
      </c>
      <c r="AE15" s="85">
        <v>917</v>
      </c>
      <c r="AF15" s="85">
        <v>921</v>
      </c>
      <c r="AG15" s="85">
        <v>15338</v>
      </c>
      <c r="AH15" s="85">
        <v>2679</v>
      </c>
      <c r="AI15" s="85"/>
      <c r="AJ15" s="85" t="s">
        <v>688</v>
      </c>
      <c r="AK15" s="85" t="s">
        <v>740</v>
      </c>
      <c r="AL15" s="90" t="s">
        <v>782</v>
      </c>
      <c r="AM15" s="85"/>
      <c r="AN15" s="87">
        <v>42047.830509259256</v>
      </c>
      <c r="AO15" s="90" t="s">
        <v>828</v>
      </c>
      <c r="AP15" s="85" t="b">
        <v>0</v>
      </c>
      <c r="AQ15" s="85" t="b">
        <v>0</v>
      </c>
      <c r="AR15" s="85" t="b">
        <v>0</v>
      </c>
      <c r="AS15" s="85" t="s">
        <v>574</v>
      </c>
      <c r="AT15" s="85">
        <v>255</v>
      </c>
      <c r="AU15" s="90" t="s">
        <v>869</v>
      </c>
      <c r="AV15" s="85" t="b">
        <v>0</v>
      </c>
      <c r="AW15" s="85" t="s">
        <v>906</v>
      </c>
      <c r="AX15" s="90" t="s">
        <v>919</v>
      </c>
      <c r="AY15" s="85" t="s">
        <v>66</v>
      </c>
      <c r="AZ15" s="85" t="str">
        <f>REPLACE(INDEX(GroupVertices[Group],MATCH(Vertices[[#This Row],[Vertex]],GroupVertices[Vertex],0)),1,1,"")</f>
        <v>9</v>
      </c>
      <c r="BA15" s="51"/>
      <c r="BB15" s="51"/>
      <c r="BC15" s="51"/>
      <c r="BD15" s="51"/>
      <c r="BE15" s="51"/>
      <c r="BF15" s="51"/>
      <c r="BG15" s="131" t="s">
        <v>1418</v>
      </c>
      <c r="BH15" s="131" t="s">
        <v>1418</v>
      </c>
      <c r="BI15" s="131" t="s">
        <v>1456</v>
      </c>
      <c r="BJ15" s="131" t="s">
        <v>1456</v>
      </c>
      <c r="BK15" s="131">
        <v>4</v>
      </c>
      <c r="BL15" s="134">
        <v>18.181818181818183</v>
      </c>
      <c r="BM15" s="131">
        <v>0</v>
      </c>
      <c r="BN15" s="134">
        <v>0</v>
      </c>
      <c r="BO15" s="131">
        <v>0</v>
      </c>
      <c r="BP15" s="134">
        <v>0</v>
      </c>
      <c r="BQ15" s="131">
        <v>18</v>
      </c>
      <c r="BR15" s="134">
        <v>81.81818181818181</v>
      </c>
      <c r="BS15" s="131">
        <v>22</v>
      </c>
      <c r="BT15" s="2"/>
      <c r="BU15" s="3"/>
      <c r="BV15" s="3"/>
      <c r="BW15" s="3"/>
      <c r="BX15" s="3"/>
    </row>
    <row r="16" spans="1:76" ht="15">
      <c r="A16" s="14" t="s">
        <v>218</v>
      </c>
      <c r="B16" s="15"/>
      <c r="C16" s="15" t="s">
        <v>64</v>
      </c>
      <c r="D16" s="93">
        <v>164.80601918244312</v>
      </c>
      <c r="E16" s="81"/>
      <c r="F16" s="112" t="s">
        <v>412</v>
      </c>
      <c r="G16" s="15"/>
      <c r="H16" s="16" t="s">
        <v>218</v>
      </c>
      <c r="I16" s="66"/>
      <c r="J16" s="66"/>
      <c r="K16" s="114" t="s">
        <v>977</v>
      </c>
      <c r="L16" s="94">
        <v>32.29264475743349</v>
      </c>
      <c r="M16" s="95">
        <v>9222.5986328125</v>
      </c>
      <c r="N16" s="95">
        <v>6891.46826171875</v>
      </c>
      <c r="O16" s="77"/>
      <c r="P16" s="96"/>
      <c r="Q16" s="96"/>
      <c r="R16" s="97"/>
      <c r="S16" s="51">
        <v>3</v>
      </c>
      <c r="T16" s="51">
        <v>1</v>
      </c>
      <c r="U16" s="52">
        <v>2</v>
      </c>
      <c r="V16" s="52">
        <v>0.5</v>
      </c>
      <c r="W16" s="52">
        <v>0</v>
      </c>
      <c r="X16" s="52">
        <v>1.723387</v>
      </c>
      <c r="Y16" s="52">
        <v>0</v>
      </c>
      <c r="Z16" s="52">
        <v>0</v>
      </c>
      <c r="AA16" s="82">
        <v>16</v>
      </c>
      <c r="AB16" s="82"/>
      <c r="AC16" s="98"/>
      <c r="AD16" s="85" t="s">
        <v>632</v>
      </c>
      <c r="AE16" s="85">
        <v>7608</v>
      </c>
      <c r="AF16" s="85">
        <v>7307</v>
      </c>
      <c r="AG16" s="85">
        <v>16523</v>
      </c>
      <c r="AH16" s="85">
        <v>49</v>
      </c>
      <c r="AI16" s="85"/>
      <c r="AJ16" s="85" t="s">
        <v>689</v>
      </c>
      <c r="AK16" s="85" t="s">
        <v>741</v>
      </c>
      <c r="AL16" s="90" t="s">
        <v>783</v>
      </c>
      <c r="AM16" s="85"/>
      <c r="AN16" s="87">
        <v>39912.619375</v>
      </c>
      <c r="AO16" s="90" t="s">
        <v>829</v>
      </c>
      <c r="AP16" s="85" t="b">
        <v>0</v>
      </c>
      <c r="AQ16" s="85" t="b">
        <v>0</v>
      </c>
      <c r="AR16" s="85" t="b">
        <v>0</v>
      </c>
      <c r="AS16" s="85" t="s">
        <v>574</v>
      </c>
      <c r="AT16" s="85">
        <v>355</v>
      </c>
      <c r="AU16" s="90" t="s">
        <v>869</v>
      </c>
      <c r="AV16" s="85" t="b">
        <v>0</v>
      </c>
      <c r="AW16" s="85" t="s">
        <v>906</v>
      </c>
      <c r="AX16" s="90" t="s">
        <v>920</v>
      </c>
      <c r="AY16" s="85" t="s">
        <v>66</v>
      </c>
      <c r="AZ16" s="85" t="str">
        <f>REPLACE(INDEX(GroupVertices[Group],MATCH(Vertices[[#This Row],[Vertex]],GroupVertices[Vertex],0)),1,1,"")</f>
        <v>9</v>
      </c>
      <c r="BA16" s="51" t="s">
        <v>333</v>
      </c>
      <c r="BB16" s="51" t="s">
        <v>333</v>
      </c>
      <c r="BC16" s="51" t="s">
        <v>357</v>
      </c>
      <c r="BD16" s="51" t="s">
        <v>357</v>
      </c>
      <c r="BE16" s="51"/>
      <c r="BF16" s="51"/>
      <c r="BG16" s="131" t="s">
        <v>1251</v>
      </c>
      <c r="BH16" s="131" t="s">
        <v>1445</v>
      </c>
      <c r="BI16" s="131" t="s">
        <v>1334</v>
      </c>
      <c r="BJ16" s="131" t="s">
        <v>1481</v>
      </c>
      <c r="BK16" s="131">
        <v>8</v>
      </c>
      <c r="BL16" s="134">
        <v>19.51219512195122</v>
      </c>
      <c r="BM16" s="131">
        <v>0</v>
      </c>
      <c r="BN16" s="134">
        <v>0</v>
      </c>
      <c r="BO16" s="131">
        <v>0</v>
      </c>
      <c r="BP16" s="134">
        <v>0</v>
      </c>
      <c r="BQ16" s="131">
        <v>33</v>
      </c>
      <c r="BR16" s="134">
        <v>80.48780487804878</v>
      </c>
      <c r="BS16" s="131">
        <v>41</v>
      </c>
      <c r="BT16" s="2"/>
      <c r="BU16" s="3"/>
      <c r="BV16" s="3"/>
      <c r="BW16" s="3"/>
      <c r="BX16" s="3"/>
    </row>
    <row r="17" spans="1:76" ht="15">
      <c r="A17" s="14" t="s">
        <v>219</v>
      </c>
      <c r="B17" s="15"/>
      <c r="C17" s="15" t="s">
        <v>64</v>
      </c>
      <c r="D17" s="93">
        <v>164.7737572591848</v>
      </c>
      <c r="E17" s="81"/>
      <c r="F17" s="112" t="s">
        <v>413</v>
      </c>
      <c r="G17" s="15"/>
      <c r="H17" s="16" t="s">
        <v>219</v>
      </c>
      <c r="I17" s="66"/>
      <c r="J17" s="66"/>
      <c r="K17" s="114" t="s">
        <v>978</v>
      </c>
      <c r="L17" s="94">
        <v>1</v>
      </c>
      <c r="M17" s="95">
        <v>9222.5986328125</v>
      </c>
      <c r="N17" s="95">
        <v>7993.318359375</v>
      </c>
      <c r="O17" s="77"/>
      <c r="P17" s="96"/>
      <c r="Q17" s="96"/>
      <c r="R17" s="97"/>
      <c r="S17" s="51">
        <v>0</v>
      </c>
      <c r="T17" s="51">
        <v>1</v>
      </c>
      <c r="U17" s="52">
        <v>0</v>
      </c>
      <c r="V17" s="52">
        <v>0.333333</v>
      </c>
      <c r="W17" s="52">
        <v>0</v>
      </c>
      <c r="X17" s="52">
        <v>0.638292</v>
      </c>
      <c r="Y17" s="52">
        <v>0</v>
      </c>
      <c r="Z17" s="52">
        <v>0</v>
      </c>
      <c r="AA17" s="82">
        <v>17</v>
      </c>
      <c r="AB17" s="82"/>
      <c r="AC17" s="98"/>
      <c r="AD17" s="85" t="s">
        <v>633</v>
      </c>
      <c r="AE17" s="85">
        <v>7592</v>
      </c>
      <c r="AF17" s="85">
        <v>7223</v>
      </c>
      <c r="AG17" s="85">
        <v>6039</v>
      </c>
      <c r="AH17" s="85">
        <v>1709</v>
      </c>
      <c r="AI17" s="85"/>
      <c r="AJ17" s="85" t="s">
        <v>690</v>
      </c>
      <c r="AK17" s="85" t="s">
        <v>742</v>
      </c>
      <c r="AL17" s="85"/>
      <c r="AM17" s="85"/>
      <c r="AN17" s="87">
        <v>42606.88831018518</v>
      </c>
      <c r="AO17" s="90" t="s">
        <v>830</v>
      </c>
      <c r="AP17" s="85" t="b">
        <v>0</v>
      </c>
      <c r="AQ17" s="85" t="b">
        <v>0</v>
      </c>
      <c r="AR17" s="85" t="b">
        <v>1</v>
      </c>
      <c r="AS17" s="85" t="s">
        <v>574</v>
      </c>
      <c r="AT17" s="85">
        <v>428</v>
      </c>
      <c r="AU17" s="90" t="s">
        <v>869</v>
      </c>
      <c r="AV17" s="85" t="b">
        <v>0</v>
      </c>
      <c r="AW17" s="85" t="s">
        <v>906</v>
      </c>
      <c r="AX17" s="90" t="s">
        <v>921</v>
      </c>
      <c r="AY17" s="85" t="s">
        <v>66</v>
      </c>
      <c r="AZ17" s="85" t="str">
        <f>REPLACE(INDEX(GroupVertices[Group],MATCH(Vertices[[#This Row],[Vertex]],GroupVertices[Vertex],0)),1,1,"")</f>
        <v>9</v>
      </c>
      <c r="BA17" s="51"/>
      <c r="BB17" s="51"/>
      <c r="BC17" s="51"/>
      <c r="BD17" s="51"/>
      <c r="BE17" s="51"/>
      <c r="BF17" s="51"/>
      <c r="BG17" s="131" t="s">
        <v>1418</v>
      </c>
      <c r="BH17" s="131" t="s">
        <v>1418</v>
      </c>
      <c r="BI17" s="131" t="s">
        <v>1456</v>
      </c>
      <c r="BJ17" s="131" t="s">
        <v>1456</v>
      </c>
      <c r="BK17" s="131">
        <v>4</v>
      </c>
      <c r="BL17" s="134">
        <v>18.181818181818183</v>
      </c>
      <c r="BM17" s="131">
        <v>0</v>
      </c>
      <c r="BN17" s="134">
        <v>0</v>
      </c>
      <c r="BO17" s="131">
        <v>0</v>
      </c>
      <c r="BP17" s="134">
        <v>0</v>
      </c>
      <c r="BQ17" s="131">
        <v>18</v>
      </c>
      <c r="BR17" s="134">
        <v>81.81818181818181</v>
      </c>
      <c r="BS17" s="131">
        <v>22</v>
      </c>
      <c r="BT17" s="2"/>
      <c r="BU17" s="3"/>
      <c r="BV17" s="3"/>
      <c r="BW17" s="3"/>
      <c r="BX17" s="3"/>
    </row>
    <row r="18" spans="1:76" ht="15">
      <c r="A18" s="14" t="s">
        <v>220</v>
      </c>
      <c r="B18" s="15"/>
      <c r="C18" s="15" t="s">
        <v>64</v>
      </c>
      <c r="D18" s="93">
        <v>162.10984416728425</v>
      </c>
      <c r="E18" s="81"/>
      <c r="F18" s="112" t="s">
        <v>414</v>
      </c>
      <c r="G18" s="15"/>
      <c r="H18" s="16" t="s">
        <v>220</v>
      </c>
      <c r="I18" s="66"/>
      <c r="J18" s="66"/>
      <c r="K18" s="114" t="s">
        <v>979</v>
      </c>
      <c r="L18" s="94">
        <v>1</v>
      </c>
      <c r="M18" s="95">
        <v>7039.58154296875</v>
      </c>
      <c r="N18" s="95">
        <v>2329.1787109375</v>
      </c>
      <c r="O18" s="77"/>
      <c r="P18" s="96"/>
      <c r="Q18" s="96"/>
      <c r="R18" s="97"/>
      <c r="S18" s="51">
        <v>0</v>
      </c>
      <c r="T18" s="51">
        <v>1</v>
      </c>
      <c r="U18" s="52">
        <v>0</v>
      </c>
      <c r="V18" s="52">
        <v>0.333333</v>
      </c>
      <c r="W18" s="52">
        <v>0</v>
      </c>
      <c r="X18" s="52">
        <v>0.638292</v>
      </c>
      <c r="Y18" s="52">
        <v>0</v>
      </c>
      <c r="Z18" s="52">
        <v>0</v>
      </c>
      <c r="AA18" s="82">
        <v>18</v>
      </c>
      <c r="AB18" s="82"/>
      <c r="AC18" s="98"/>
      <c r="AD18" s="85" t="s">
        <v>634</v>
      </c>
      <c r="AE18" s="85">
        <v>150</v>
      </c>
      <c r="AF18" s="85">
        <v>287</v>
      </c>
      <c r="AG18" s="85">
        <v>534</v>
      </c>
      <c r="AH18" s="85">
        <v>21</v>
      </c>
      <c r="AI18" s="85"/>
      <c r="AJ18" s="85" t="s">
        <v>691</v>
      </c>
      <c r="AK18" s="85" t="s">
        <v>743</v>
      </c>
      <c r="AL18" s="90" t="s">
        <v>784</v>
      </c>
      <c r="AM18" s="85"/>
      <c r="AN18" s="87">
        <v>40586.42886574074</v>
      </c>
      <c r="AO18" s="85"/>
      <c r="AP18" s="85" t="b">
        <v>0</v>
      </c>
      <c r="AQ18" s="85" t="b">
        <v>0</v>
      </c>
      <c r="AR18" s="85" t="b">
        <v>1</v>
      </c>
      <c r="AS18" s="85" t="s">
        <v>574</v>
      </c>
      <c r="AT18" s="85">
        <v>14</v>
      </c>
      <c r="AU18" s="90" t="s">
        <v>869</v>
      </c>
      <c r="AV18" s="85" t="b">
        <v>0</v>
      </c>
      <c r="AW18" s="85" t="s">
        <v>906</v>
      </c>
      <c r="AX18" s="90" t="s">
        <v>922</v>
      </c>
      <c r="AY18" s="85" t="s">
        <v>66</v>
      </c>
      <c r="AZ18" s="85" t="str">
        <f>REPLACE(INDEX(GroupVertices[Group],MATCH(Vertices[[#This Row],[Vertex]],GroupVertices[Vertex],0)),1,1,"")</f>
        <v>7</v>
      </c>
      <c r="BA18" s="51"/>
      <c r="BB18" s="51"/>
      <c r="BC18" s="51"/>
      <c r="BD18" s="51"/>
      <c r="BE18" s="51"/>
      <c r="BF18" s="51"/>
      <c r="BG18" s="131" t="s">
        <v>1419</v>
      </c>
      <c r="BH18" s="131" t="s">
        <v>1419</v>
      </c>
      <c r="BI18" s="131" t="s">
        <v>1457</v>
      </c>
      <c r="BJ18" s="131" t="s">
        <v>1457</v>
      </c>
      <c r="BK18" s="131">
        <v>1</v>
      </c>
      <c r="BL18" s="134">
        <v>4</v>
      </c>
      <c r="BM18" s="131">
        <v>0</v>
      </c>
      <c r="BN18" s="134">
        <v>0</v>
      </c>
      <c r="BO18" s="131">
        <v>0</v>
      </c>
      <c r="BP18" s="134">
        <v>0</v>
      </c>
      <c r="BQ18" s="131">
        <v>24</v>
      </c>
      <c r="BR18" s="134">
        <v>96</v>
      </c>
      <c r="BS18" s="131">
        <v>25</v>
      </c>
      <c r="BT18" s="2"/>
      <c r="BU18" s="3"/>
      <c r="BV18" s="3"/>
      <c r="BW18" s="3"/>
      <c r="BX18" s="3"/>
    </row>
    <row r="19" spans="1:76" ht="15">
      <c r="A19" s="14" t="s">
        <v>227</v>
      </c>
      <c r="B19" s="15"/>
      <c r="C19" s="15" t="s">
        <v>64</v>
      </c>
      <c r="D19" s="93">
        <v>162.3683236238657</v>
      </c>
      <c r="E19" s="81"/>
      <c r="F19" s="112" t="s">
        <v>420</v>
      </c>
      <c r="G19" s="15"/>
      <c r="H19" s="16" t="s">
        <v>227</v>
      </c>
      <c r="I19" s="66"/>
      <c r="J19" s="66"/>
      <c r="K19" s="114" t="s">
        <v>980</v>
      </c>
      <c r="L19" s="94">
        <v>32.29264475743349</v>
      </c>
      <c r="M19" s="95">
        <v>7039.58154296875</v>
      </c>
      <c r="N19" s="95">
        <v>1011.6635131835938</v>
      </c>
      <c r="O19" s="77"/>
      <c r="P19" s="96"/>
      <c r="Q19" s="96"/>
      <c r="R19" s="97"/>
      <c r="S19" s="51">
        <v>3</v>
      </c>
      <c r="T19" s="51">
        <v>1</v>
      </c>
      <c r="U19" s="52">
        <v>2</v>
      </c>
      <c r="V19" s="52">
        <v>0.5</v>
      </c>
      <c r="W19" s="52">
        <v>0</v>
      </c>
      <c r="X19" s="52">
        <v>1.723387</v>
      </c>
      <c r="Y19" s="52">
        <v>0</v>
      </c>
      <c r="Z19" s="52">
        <v>0</v>
      </c>
      <c r="AA19" s="82">
        <v>19</v>
      </c>
      <c r="AB19" s="82"/>
      <c r="AC19" s="98"/>
      <c r="AD19" s="85" t="s">
        <v>635</v>
      </c>
      <c r="AE19" s="85">
        <v>400</v>
      </c>
      <c r="AF19" s="85">
        <v>960</v>
      </c>
      <c r="AG19" s="85">
        <v>1890</v>
      </c>
      <c r="AH19" s="85">
        <v>905</v>
      </c>
      <c r="AI19" s="85"/>
      <c r="AJ19" s="85" t="s">
        <v>692</v>
      </c>
      <c r="AK19" s="85" t="s">
        <v>744</v>
      </c>
      <c r="AL19" s="90" t="s">
        <v>785</v>
      </c>
      <c r="AM19" s="85"/>
      <c r="AN19" s="87">
        <v>42373.63311342592</v>
      </c>
      <c r="AO19" s="90" t="s">
        <v>831</v>
      </c>
      <c r="AP19" s="85" t="b">
        <v>0</v>
      </c>
      <c r="AQ19" s="85" t="b">
        <v>0</v>
      </c>
      <c r="AR19" s="85" t="b">
        <v>1</v>
      </c>
      <c r="AS19" s="85" t="s">
        <v>574</v>
      </c>
      <c r="AT19" s="85">
        <v>85</v>
      </c>
      <c r="AU19" s="90" t="s">
        <v>869</v>
      </c>
      <c r="AV19" s="85" t="b">
        <v>0</v>
      </c>
      <c r="AW19" s="85" t="s">
        <v>906</v>
      </c>
      <c r="AX19" s="90" t="s">
        <v>923</v>
      </c>
      <c r="AY19" s="85" t="s">
        <v>66</v>
      </c>
      <c r="AZ19" s="85" t="str">
        <f>REPLACE(INDEX(GroupVertices[Group],MATCH(Vertices[[#This Row],[Vertex]],GroupVertices[Vertex],0)),1,1,"")</f>
        <v>7</v>
      </c>
      <c r="BA19" s="51" t="s">
        <v>335</v>
      </c>
      <c r="BB19" s="51" t="s">
        <v>335</v>
      </c>
      <c r="BC19" s="51" t="s">
        <v>357</v>
      </c>
      <c r="BD19" s="51" t="s">
        <v>357</v>
      </c>
      <c r="BE19" s="51"/>
      <c r="BF19" s="51"/>
      <c r="BG19" s="131" t="s">
        <v>1420</v>
      </c>
      <c r="BH19" s="131" t="s">
        <v>1420</v>
      </c>
      <c r="BI19" s="131" t="s">
        <v>1332</v>
      </c>
      <c r="BJ19" s="131" t="s">
        <v>1332</v>
      </c>
      <c r="BK19" s="131">
        <v>1</v>
      </c>
      <c r="BL19" s="134">
        <v>4.761904761904762</v>
      </c>
      <c r="BM19" s="131">
        <v>0</v>
      </c>
      <c r="BN19" s="134">
        <v>0</v>
      </c>
      <c r="BO19" s="131">
        <v>0</v>
      </c>
      <c r="BP19" s="134">
        <v>0</v>
      </c>
      <c r="BQ19" s="131">
        <v>20</v>
      </c>
      <c r="BR19" s="134">
        <v>95.23809523809524</v>
      </c>
      <c r="BS19" s="131">
        <v>21</v>
      </c>
      <c r="BT19" s="2"/>
      <c r="BU19" s="3"/>
      <c r="BV19" s="3"/>
      <c r="BW19" s="3"/>
      <c r="BX19" s="3"/>
    </row>
    <row r="20" spans="1:76" ht="15">
      <c r="A20" s="14" t="s">
        <v>221</v>
      </c>
      <c r="B20" s="15"/>
      <c r="C20" s="15" t="s">
        <v>64</v>
      </c>
      <c r="D20" s="93">
        <v>162.03110971171338</v>
      </c>
      <c r="E20" s="81"/>
      <c r="F20" s="112" t="s">
        <v>415</v>
      </c>
      <c r="G20" s="15"/>
      <c r="H20" s="16" t="s">
        <v>221</v>
      </c>
      <c r="I20" s="66"/>
      <c r="J20" s="66"/>
      <c r="K20" s="114" t="s">
        <v>981</v>
      </c>
      <c r="L20" s="94">
        <v>1</v>
      </c>
      <c r="M20" s="95">
        <v>6627.017578125</v>
      </c>
      <c r="N20" s="95">
        <v>8396.1328125</v>
      </c>
      <c r="O20" s="77"/>
      <c r="P20" s="96"/>
      <c r="Q20" s="96"/>
      <c r="R20" s="97"/>
      <c r="S20" s="51">
        <v>0</v>
      </c>
      <c r="T20" s="51">
        <v>2</v>
      </c>
      <c r="U20" s="52">
        <v>0</v>
      </c>
      <c r="V20" s="52">
        <v>0.25</v>
      </c>
      <c r="W20" s="52">
        <v>0</v>
      </c>
      <c r="X20" s="52">
        <v>0.819141</v>
      </c>
      <c r="Y20" s="52">
        <v>0.5</v>
      </c>
      <c r="Z20" s="52">
        <v>0</v>
      </c>
      <c r="AA20" s="82">
        <v>20</v>
      </c>
      <c r="AB20" s="82"/>
      <c r="AC20" s="98"/>
      <c r="AD20" s="85" t="s">
        <v>636</v>
      </c>
      <c r="AE20" s="85">
        <v>94</v>
      </c>
      <c r="AF20" s="85">
        <v>82</v>
      </c>
      <c r="AG20" s="85">
        <v>13290</v>
      </c>
      <c r="AH20" s="85">
        <v>47109</v>
      </c>
      <c r="AI20" s="85"/>
      <c r="AJ20" s="85"/>
      <c r="AK20" s="85"/>
      <c r="AL20" s="85"/>
      <c r="AM20" s="85"/>
      <c r="AN20" s="87">
        <v>43212.02925925926</v>
      </c>
      <c r="AO20" s="85"/>
      <c r="AP20" s="85" t="b">
        <v>1</v>
      </c>
      <c r="AQ20" s="85" t="b">
        <v>1</v>
      </c>
      <c r="AR20" s="85" t="b">
        <v>0</v>
      </c>
      <c r="AS20" s="85" t="s">
        <v>574</v>
      </c>
      <c r="AT20" s="85">
        <v>0</v>
      </c>
      <c r="AU20" s="85"/>
      <c r="AV20" s="85" t="b">
        <v>0</v>
      </c>
      <c r="AW20" s="85" t="s">
        <v>906</v>
      </c>
      <c r="AX20" s="90" t="s">
        <v>924</v>
      </c>
      <c r="AY20" s="85" t="s">
        <v>66</v>
      </c>
      <c r="AZ20" s="85" t="str">
        <f>REPLACE(INDEX(GroupVertices[Group],MATCH(Vertices[[#This Row],[Vertex]],GroupVertices[Vertex],0)),1,1,"")</f>
        <v>5</v>
      </c>
      <c r="BA20" s="51"/>
      <c r="BB20" s="51"/>
      <c r="BC20" s="51"/>
      <c r="BD20" s="51"/>
      <c r="BE20" s="51"/>
      <c r="BF20" s="51"/>
      <c r="BG20" s="131" t="s">
        <v>1421</v>
      </c>
      <c r="BH20" s="131" t="s">
        <v>1421</v>
      </c>
      <c r="BI20" s="131" t="s">
        <v>1458</v>
      </c>
      <c r="BJ20" s="131" t="s">
        <v>1458</v>
      </c>
      <c r="BK20" s="131">
        <v>0</v>
      </c>
      <c r="BL20" s="134">
        <v>0</v>
      </c>
      <c r="BM20" s="131">
        <v>0</v>
      </c>
      <c r="BN20" s="134">
        <v>0</v>
      </c>
      <c r="BO20" s="131">
        <v>0</v>
      </c>
      <c r="BP20" s="134">
        <v>0</v>
      </c>
      <c r="BQ20" s="131">
        <v>23</v>
      </c>
      <c r="BR20" s="134">
        <v>100</v>
      </c>
      <c r="BS20" s="131">
        <v>23</v>
      </c>
      <c r="BT20" s="2"/>
      <c r="BU20" s="3"/>
      <c r="BV20" s="3"/>
      <c r="BW20" s="3"/>
      <c r="BX20" s="3"/>
    </row>
    <row r="21" spans="1:76" ht="15">
      <c r="A21" s="14" t="s">
        <v>259</v>
      </c>
      <c r="B21" s="15"/>
      <c r="C21" s="15" t="s">
        <v>64</v>
      </c>
      <c r="D21" s="93">
        <v>186.01362487860303</v>
      </c>
      <c r="E21" s="81"/>
      <c r="F21" s="112" t="s">
        <v>886</v>
      </c>
      <c r="G21" s="15"/>
      <c r="H21" s="16" t="s">
        <v>259</v>
      </c>
      <c r="I21" s="66"/>
      <c r="J21" s="66"/>
      <c r="K21" s="114" t="s">
        <v>982</v>
      </c>
      <c r="L21" s="94">
        <v>16.646322378716746</v>
      </c>
      <c r="M21" s="95">
        <v>5764.92724609375</v>
      </c>
      <c r="N21" s="95">
        <v>9610.568359375</v>
      </c>
      <c r="O21" s="77"/>
      <c r="P21" s="96"/>
      <c r="Q21" s="96"/>
      <c r="R21" s="97"/>
      <c r="S21" s="51">
        <v>3</v>
      </c>
      <c r="T21" s="51">
        <v>0</v>
      </c>
      <c r="U21" s="52">
        <v>1</v>
      </c>
      <c r="V21" s="52">
        <v>0.333333</v>
      </c>
      <c r="W21" s="52">
        <v>0</v>
      </c>
      <c r="X21" s="52">
        <v>1.18084</v>
      </c>
      <c r="Y21" s="52">
        <v>0.3333333333333333</v>
      </c>
      <c r="Z21" s="52">
        <v>0</v>
      </c>
      <c r="AA21" s="82">
        <v>21</v>
      </c>
      <c r="AB21" s="82"/>
      <c r="AC21" s="98"/>
      <c r="AD21" s="85" t="s">
        <v>637</v>
      </c>
      <c r="AE21" s="85">
        <v>5032</v>
      </c>
      <c r="AF21" s="85">
        <v>62525</v>
      </c>
      <c r="AG21" s="85">
        <v>19243</v>
      </c>
      <c r="AH21" s="85">
        <v>29894</v>
      </c>
      <c r="AI21" s="85"/>
      <c r="AJ21" s="85" t="s">
        <v>693</v>
      </c>
      <c r="AK21" s="85" t="s">
        <v>745</v>
      </c>
      <c r="AL21" s="90" t="s">
        <v>786</v>
      </c>
      <c r="AM21" s="85"/>
      <c r="AN21" s="87">
        <v>41038.8596875</v>
      </c>
      <c r="AO21" s="90" t="s">
        <v>832</v>
      </c>
      <c r="AP21" s="85" t="b">
        <v>1</v>
      </c>
      <c r="AQ21" s="85" t="b">
        <v>0</v>
      </c>
      <c r="AR21" s="85" t="b">
        <v>1</v>
      </c>
      <c r="AS21" s="85" t="s">
        <v>574</v>
      </c>
      <c r="AT21" s="85">
        <v>1297</v>
      </c>
      <c r="AU21" s="90" t="s">
        <v>869</v>
      </c>
      <c r="AV21" s="85" t="b">
        <v>1</v>
      </c>
      <c r="AW21" s="85" t="s">
        <v>906</v>
      </c>
      <c r="AX21" s="90" t="s">
        <v>925</v>
      </c>
      <c r="AY21" s="85" t="s">
        <v>65</v>
      </c>
      <c r="AZ21" s="85" t="str">
        <f>REPLACE(INDEX(GroupVertices[Group],MATCH(Vertices[[#This Row],[Vertex]],GroupVertices[Vertex],0)),1,1,"")</f>
        <v>5</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223</v>
      </c>
      <c r="B22" s="15"/>
      <c r="C22" s="15" t="s">
        <v>64</v>
      </c>
      <c r="D22" s="93">
        <v>163.82971193336422</v>
      </c>
      <c r="E22" s="81"/>
      <c r="F22" s="112" t="s">
        <v>887</v>
      </c>
      <c r="G22" s="15"/>
      <c r="H22" s="16" t="s">
        <v>223</v>
      </c>
      <c r="I22" s="66"/>
      <c r="J22" s="66"/>
      <c r="K22" s="114" t="s">
        <v>983</v>
      </c>
      <c r="L22" s="94">
        <v>16.646322378716746</v>
      </c>
      <c r="M22" s="95">
        <v>5871.3359375</v>
      </c>
      <c r="N22" s="95">
        <v>6340.54248046875</v>
      </c>
      <c r="O22" s="77"/>
      <c r="P22" s="96"/>
      <c r="Q22" s="96"/>
      <c r="R22" s="97"/>
      <c r="S22" s="51">
        <v>2</v>
      </c>
      <c r="T22" s="51">
        <v>1</v>
      </c>
      <c r="U22" s="52">
        <v>1</v>
      </c>
      <c r="V22" s="52">
        <v>0.333333</v>
      </c>
      <c r="W22" s="52">
        <v>0</v>
      </c>
      <c r="X22" s="52">
        <v>1.18084</v>
      </c>
      <c r="Y22" s="52">
        <v>0.3333333333333333</v>
      </c>
      <c r="Z22" s="52">
        <v>0</v>
      </c>
      <c r="AA22" s="82">
        <v>22</v>
      </c>
      <c r="AB22" s="82"/>
      <c r="AC22" s="98"/>
      <c r="AD22" s="85" t="s">
        <v>638</v>
      </c>
      <c r="AE22" s="85">
        <v>866</v>
      </c>
      <c r="AF22" s="85">
        <v>4765</v>
      </c>
      <c r="AG22" s="85">
        <v>12610</v>
      </c>
      <c r="AH22" s="85">
        <v>7781</v>
      </c>
      <c r="AI22" s="85"/>
      <c r="AJ22" s="85" t="s">
        <v>694</v>
      </c>
      <c r="AK22" s="85" t="s">
        <v>746</v>
      </c>
      <c r="AL22" s="90" t="s">
        <v>787</v>
      </c>
      <c r="AM22" s="85"/>
      <c r="AN22" s="87">
        <v>41522.60084490741</v>
      </c>
      <c r="AO22" s="90" t="s">
        <v>833</v>
      </c>
      <c r="AP22" s="85" t="b">
        <v>0</v>
      </c>
      <c r="AQ22" s="85" t="b">
        <v>0</v>
      </c>
      <c r="AR22" s="85" t="b">
        <v>1</v>
      </c>
      <c r="AS22" s="85" t="s">
        <v>574</v>
      </c>
      <c r="AT22" s="85">
        <v>96</v>
      </c>
      <c r="AU22" s="90" t="s">
        <v>869</v>
      </c>
      <c r="AV22" s="85" t="b">
        <v>0</v>
      </c>
      <c r="AW22" s="85" t="s">
        <v>906</v>
      </c>
      <c r="AX22" s="90" t="s">
        <v>926</v>
      </c>
      <c r="AY22" s="85" t="s">
        <v>66</v>
      </c>
      <c r="AZ22" s="85" t="str">
        <f>REPLACE(INDEX(GroupVertices[Group],MATCH(Vertices[[#This Row],[Vertex]],GroupVertices[Vertex],0)),1,1,"")</f>
        <v>5</v>
      </c>
      <c r="BA22" s="51"/>
      <c r="BB22" s="51"/>
      <c r="BC22" s="51"/>
      <c r="BD22" s="51"/>
      <c r="BE22" s="51" t="s">
        <v>375</v>
      </c>
      <c r="BF22" s="51" t="s">
        <v>375</v>
      </c>
      <c r="BG22" s="131" t="s">
        <v>1422</v>
      </c>
      <c r="BH22" s="131" t="s">
        <v>1422</v>
      </c>
      <c r="BI22" s="131" t="s">
        <v>1459</v>
      </c>
      <c r="BJ22" s="131" t="s">
        <v>1459</v>
      </c>
      <c r="BK22" s="131">
        <v>0</v>
      </c>
      <c r="BL22" s="134">
        <v>0</v>
      </c>
      <c r="BM22" s="131">
        <v>0</v>
      </c>
      <c r="BN22" s="134">
        <v>0</v>
      </c>
      <c r="BO22" s="131">
        <v>0</v>
      </c>
      <c r="BP22" s="134">
        <v>0</v>
      </c>
      <c r="BQ22" s="131">
        <v>39</v>
      </c>
      <c r="BR22" s="134">
        <v>100</v>
      </c>
      <c r="BS22" s="131">
        <v>39</v>
      </c>
      <c r="BT22" s="2"/>
      <c r="BU22" s="3"/>
      <c r="BV22" s="3"/>
      <c r="BW22" s="3"/>
      <c r="BX22" s="3"/>
    </row>
    <row r="23" spans="1:76" ht="15">
      <c r="A23" s="14" t="s">
        <v>222</v>
      </c>
      <c r="B23" s="15"/>
      <c r="C23" s="15" t="s">
        <v>64</v>
      </c>
      <c r="D23" s="93">
        <v>163.24822917368465</v>
      </c>
      <c r="E23" s="81"/>
      <c r="F23" s="112" t="s">
        <v>416</v>
      </c>
      <c r="G23" s="15"/>
      <c r="H23" s="16" t="s">
        <v>222</v>
      </c>
      <c r="I23" s="66"/>
      <c r="J23" s="66"/>
      <c r="K23" s="114" t="s">
        <v>984</v>
      </c>
      <c r="L23" s="94">
        <v>1</v>
      </c>
      <c r="M23" s="95">
        <v>5376.33056640625</v>
      </c>
      <c r="N23" s="95">
        <v>2329.1787109375</v>
      </c>
      <c r="O23" s="77"/>
      <c r="P23" s="96"/>
      <c r="Q23" s="96"/>
      <c r="R23" s="97"/>
      <c r="S23" s="51">
        <v>0</v>
      </c>
      <c r="T23" s="51">
        <v>1</v>
      </c>
      <c r="U23" s="52">
        <v>0</v>
      </c>
      <c r="V23" s="52">
        <v>0.333333</v>
      </c>
      <c r="W23" s="52">
        <v>0</v>
      </c>
      <c r="X23" s="52">
        <v>0.638292</v>
      </c>
      <c r="Y23" s="52">
        <v>0</v>
      </c>
      <c r="Z23" s="52">
        <v>0</v>
      </c>
      <c r="AA23" s="82">
        <v>23</v>
      </c>
      <c r="AB23" s="82"/>
      <c r="AC23" s="98"/>
      <c r="AD23" s="85" t="s">
        <v>639</v>
      </c>
      <c r="AE23" s="85">
        <v>3159</v>
      </c>
      <c r="AF23" s="85">
        <v>3251</v>
      </c>
      <c r="AG23" s="85">
        <v>48833</v>
      </c>
      <c r="AH23" s="85">
        <v>11292</v>
      </c>
      <c r="AI23" s="85"/>
      <c r="AJ23" s="85" t="s">
        <v>695</v>
      </c>
      <c r="AK23" s="85" t="s">
        <v>747</v>
      </c>
      <c r="AL23" s="90" t="s">
        <v>788</v>
      </c>
      <c r="AM23" s="85"/>
      <c r="AN23" s="87">
        <v>41307.961643518516</v>
      </c>
      <c r="AO23" s="90" t="s">
        <v>834</v>
      </c>
      <c r="AP23" s="85" t="b">
        <v>1</v>
      </c>
      <c r="AQ23" s="85" t="b">
        <v>0</v>
      </c>
      <c r="AR23" s="85" t="b">
        <v>0</v>
      </c>
      <c r="AS23" s="85" t="s">
        <v>574</v>
      </c>
      <c r="AT23" s="85">
        <v>21</v>
      </c>
      <c r="AU23" s="90" t="s">
        <v>869</v>
      </c>
      <c r="AV23" s="85" t="b">
        <v>0</v>
      </c>
      <c r="AW23" s="85" t="s">
        <v>906</v>
      </c>
      <c r="AX23" s="90" t="s">
        <v>927</v>
      </c>
      <c r="AY23" s="85" t="s">
        <v>66</v>
      </c>
      <c r="AZ23" s="85" t="str">
        <f>REPLACE(INDEX(GroupVertices[Group],MATCH(Vertices[[#This Row],[Vertex]],GroupVertices[Vertex],0)),1,1,"")</f>
        <v>8</v>
      </c>
      <c r="BA23" s="51"/>
      <c r="BB23" s="51"/>
      <c r="BC23" s="51"/>
      <c r="BD23" s="51"/>
      <c r="BE23" s="51"/>
      <c r="BF23" s="51"/>
      <c r="BG23" s="131" t="s">
        <v>1423</v>
      </c>
      <c r="BH23" s="131" t="s">
        <v>1423</v>
      </c>
      <c r="BI23" s="131" t="s">
        <v>1460</v>
      </c>
      <c r="BJ23" s="131" t="s">
        <v>1460</v>
      </c>
      <c r="BK23" s="131">
        <v>0</v>
      </c>
      <c r="BL23" s="134">
        <v>0</v>
      </c>
      <c r="BM23" s="131">
        <v>0</v>
      </c>
      <c r="BN23" s="134">
        <v>0</v>
      </c>
      <c r="BO23" s="131">
        <v>0</v>
      </c>
      <c r="BP23" s="134">
        <v>0</v>
      </c>
      <c r="BQ23" s="131">
        <v>21</v>
      </c>
      <c r="BR23" s="134">
        <v>100</v>
      </c>
      <c r="BS23" s="131">
        <v>21</v>
      </c>
      <c r="BT23" s="2"/>
      <c r="BU23" s="3"/>
      <c r="BV23" s="3"/>
      <c r="BW23" s="3"/>
      <c r="BX23" s="3"/>
    </row>
    <row r="24" spans="1:76" ht="15">
      <c r="A24" s="14" t="s">
        <v>225</v>
      </c>
      <c r="B24" s="15"/>
      <c r="C24" s="15" t="s">
        <v>64</v>
      </c>
      <c r="D24" s="93">
        <v>187.17812668002205</v>
      </c>
      <c r="E24" s="81"/>
      <c r="F24" s="112" t="s">
        <v>418</v>
      </c>
      <c r="G24" s="15"/>
      <c r="H24" s="16" t="s">
        <v>225</v>
      </c>
      <c r="I24" s="66"/>
      <c r="J24" s="66"/>
      <c r="K24" s="114" t="s">
        <v>985</v>
      </c>
      <c r="L24" s="94">
        <v>32.29264475743349</v>
      </c>
      <c r="M24" s="95">
        <v>5376.33056640625</v>
      </c>
      <c r="N24" s="95">
        <v>1011.6635131835938</v>
      </c>
      <c r="O24" s="77"/>
      <c r="P24" s="96"/>
      <c r="Q24" s="96"/>
      <c r="R24" s="97"/>
      <c r="S24" s="51">
        <v>3</v>
      </c>
      <c r="T24" s="51">
        <v>1</v>
      </c>
      <c r="U24" s="52">
        <v>2</v>
      </c>
      <c r="V24" s="52">
        <v>0.5</v>
      </c>
      <c r="W24" s="52">
        <v>0</v>
      </c>
      <c r="X24" s="52">
        <v>1.723387</v>
      </c>
      <c r="Y24" s="52">
        <v>0</v>
      </c>
      <c r="Z24" s="52">
        <v>0</v>
      </c>
      <c r="AA24" s="82">
        <v>24</v>
      </c>
      <c r="AB24" s="82"/>
      <c r="AC24" s="98"/>
      <c r="AD24" s="85" t="s">
        <v>640</v>
      </c>
      <c r="AE24" s="85">
        <v>1680</v>
      </c>
      <c r="AF24" s="85">
        <v>65557</v>
      </c>
      <c r="AG24" s="85">
        <v>61675</v>
      </c>
      <c r="AH24" s="85">
        <v>2256</v>
      </c>
      <c r="AI24" s="85"/>
      <c r="AJ24" s="85" t="s">
        <v>696</v>
      </c>
      <c r="AK24" s="85" t="s">
        <v>747</v>
      </c>
      <c r="AL24" s="90" t="s">
        <v>789</v>
      </c>
      <c r="AM24" s="85"/>
      <c r="AN24" s="87">
        <v>40245.65283564815</v>
      </c>
      <c r="AO24" s="90" t="s">
        <v>835</v>
      </c>
      <c r="AP24" s="85" t="b">
        <v>0</v>
      </c>
      <c r="AQ24" s="85" t="b">
        <v>0</v>
      </c>
      <c r="AR24" s="85" t="b">
        <v>1</v>
      </c>
      <c r="AS24" s="85" t="s">
        <v>574</v>
      </c>
      <c r="AT24" s="85">
        <v>352</v>
      </c>
      <c r="AU24" s="90" t="s">
        <v>872</v>
      </c>
      <c r="AV24" s="85" t="b">
        <v>0</v>
      </c>
      <c r="AW24" s="85" t="s">
        <v>906</v>
      </c>
      <c r="AX24" s="90" t="s">
        <v>928</v>
      </c>
      <c r="AY24" s="85" t="s">
        <v>66</v>
      </c>
      <c r="AZ24" s="85" t="str">
        <f>REPLACE(INDEX(GroupVertices[Group],MATCH(Vertices[[#This Row],[Vertex]],GroupVertices[Vertex],0)),1,1,"")</f>
        <v>8</v>
      </c>
      <c r="BA24" s="51" t="s">
        <v>334</v>
      </c>
      <c r="BB24" s="51" t="s">
        <v>334</v>
      </c>
      <c r="BC24" s="51" t="s">
        <v>358</v>
      </c>
      <c r="BD24" s="51" t="s">
        <v>358</v>
      </c>
      <c r="BE24" s="51"/>
      <c r="BF24" s="51"/>
      <c r="BG24" s="131" t="s">
        <v>1424</v>
      </c>
      <c r="BH24" s="131" t="s">
        <v>1424</v>
      </c>
      <c r="BI24" s="131" t="s">
        <v>1461</v>
      </c>
      <c r="BJ24" s="131" t="s">
        <v>1461</v>
      </c>
      <c r="BK24" s="131">
        <v>0</v>
      </c>
      <c r="BL24" s="134">
        <v>0</v>
      </c>
      <c r="BM24" s="131">
        <v>0</v>
      </c>
      <c r="BN24" s="134">
        <v>0</v>
      </c>
      <c r="BO24" s="131">
        <v>0</v>
      </c>
      <c r="BP24" s="134">
        <v>0</v>
      </c>
      <c r="BQ24" s="131">
        <v>33</v>
      </c>
      <c r="BR24" s="134">
        <v>100</v>
      </c>
      <c r="BS24" s="131">
        <v>33</v>
      </c>
      <c r="BT24" s="2"/>
      <c r="BU24" s="3"/>
      <c r="BV24" s="3"/>
      <c r="BW24" s="3"/>
      <c r="BX24" s="3"/>
    </row>
    <row r="25" spans="1:76" ht="15">
      <c r="A25" s="14" t="s">
        <v>224</v>
      </c>
      <c r="B25" s="15"/>
      <c r="C25" s="15" t="s">
        <v>64</v>
      </c>
      <c r="D25" s="93">
        <v>162.01574689111416</v>
      </c>
      <c r="E25" s="81"/>
      <c r="F25" s="112" t="s">
        <v>417</v>
      </c>
      <c r="G25" s="15"/>
      <c r="H25" s="16" t="s">
        <v>224</v>
      </c>
      <c r="I25" s="66"/>
      <c r="J25" s="66"/>
      <c r="K25" s="114" t="s">
        <v>986</v>
      </c>
      <c r="L25" s="94">
        <v>1</v>
      </c>
      <c r="M25" s="95">
        <v>5009.24560546875</v>
      </c>
      <c r="N25" s="95">
        <v>7590.50390625</v>
      </c>
      <c r="O25" s="77"/>
      <c r="P25" s="96"/>
      <c r="Q25" s="96"/>
      <c r="R25" s="97"/>
      <c r="S25" s="51">
        <v>0</v>
      </c>
      <c r="T25" s="51">
        <v>2</v>
      </c>
      <c r="U25" s="52">
        <v>0</v>
      </c>
      <c r="V25" s="52">
        <v>0.25</v>
      </c>
      <c r="W25" s="52">
        <v>0</v>
      </c>
      <c r="X25" s="52">
        <v>0.819141</v>
      </c>
      <c r="Y25" s="52">
        <v>0.5</v>
      </c>
      <c r="Z25" s="52">
        <v>0</v>
      </c>
      <c r="AA25" s="82">
        <v>25</v>
      </c>
      <c r="AB25" s="82"/>
      <c r="AC25" s="98"/>
      <c r="AD25" s="85" t="s">
        <v>641</v>
      </c>
      <c r="AE25" s="85">
        <v>68</v>
      </c>
      <c r="AF25" s="85">
        <v>42</v>
      </c>
      <c r="AG25" s="85">
        <v>433</v>
      </c>
      <c r="AH25" s="85">
        <v>283</v>
      </c>
      <c r="AI25" s="85"/>
      <c r="AJ25" s="85" t="s">
        <v>697</v>
      </c>
      <c r="AK25" s="85" t="s">
        <v>748</v>
      </c>
      <c r="AL25" s="90" t="s">
        <v>790</v>
      </c>
      <c r="AM25" s="85"/>
      <c r="AN25" s="87">
        <v>43245.613125</v>
      </c>
      <c r="AO25" s="85"/>
      <c r="AP25" s="85" t="b">
        <v>1</v>
      </c>
      <c r="AQ25" s="85" t="b">
        <v>0</v>
      </c>
      <c r="AR25" s="85" t="b">
        <v>0</v>
      </c>
      <c r="AS25" s="85" t="s">
        <v>574</v>
      </c>
      <c r="AT25" s="85">
        <v>0</v>
      </c>
      <c r="AU25" s="85"/>
      <c r="AV25" s="85" t="b">
        <v>0</v>
      </c>
      <c r="AW25" s="85" t="s">
        <v>906</v>
      </c>
      <c r="AX25" s="90" t="s">
        <v>929</v>
      </c>
      <c r="AY25" s="85" t="s">
        <v>66</v>
      </c>
      <c r="AZ25" s="85" t="str">
        <f>REPLACE(INDEX(GroupVertices[Group],MATCH(Vertices[[#This Row],[Vertex]],GroupVertices[Vertex],0)),1,1,"")</f>
        <v>5</v>
      </c>
      <c r="BA25" s="51"/>
      <c r="BB25" s="51"/>
      <c r="BC25" s="51"/>
      <c r="BD25" s="51"/>
      <c r="BE25" s="51"/>
      <c r="BF25" s="51"/>
      <c r="BG25" s="131" t="s">
        <v>1421</v>
      </c>
      <c r="BH25" s="131" t="s">
        <v>1421</v>
      </c>
      <c r="BI25" s="131" t="s">
        <v>1458</v>
      </c>
      <c r="BJ25" s="131" t="s">
        <v>1458</v>
      </c>
      <c r="BK25" s="131">
        <v>0</v>
      </c>
      <c r="BL25" s="134">
        <v>0</v>
      </c>
      <c r="BM25" s="131">
        <v>0</v>
      </c>
      <c r="BN25" s="134">
        <v>0</v>
      </c>
      <c r="BO25" s="131">
        <v>0</v>
      </c>
      <c r="BP25" s="134">
        <v>0</v>
      </c>
      <c r="BQ25" s="131">
        <v>23</v>
      </c>
      <c r="BR25" s="134">
        <v>100</v>
      </c>
      <c r="BS25" s="131">
        <v>23</v>
      </c>
      <c r="BT25" s="2"/>
      <c r="BU25" s="3"/>
      <c r="BV25" s="3"/>
      <c r="BW25" s="3"/>
      <c r="BX25" s="3"/>
    </row>
    <row r="26" spans="1:76" ht="15">
      <c r="A26" s="14" t="s">
        <v>226</v>
      </c>
      <c r="B26" s="15"/>
      <c r="C26" s="15" t="s">
        <v>64</v>
      </c>
      <c r="D26" s="93">
        <v>162.04109554510285</v>
      </c>
      <c r="E26" s="81"/>
      <c r="F26" s="112" t="s">
        <v>419</v>
      </c>
      <c r="G26" s="15"/>
      <c r="H26" s="16" t="s">
        <v>226</v>
      </c>
      <c r="I26" s="66"/>
      <c r="J26" s="66"/>
      <c r="K26" s="114" t="s">
        <v>987</v>
      </c>
      <c r="L26" s="94">
        <v>1</v>
      </c>
      <c r="M26" s="95">
        <v>6110.50048828125</v>
      </c>
      <c r="N26" s="95">
        <v>2329.1787109375</v>
      </c>
      <c r="O26" s="77"/>
      <c r="P26" s="96"/>
      <c r="Q26" s="96"/>
      <c r="R26" s="97"/>
      <c r="S26" s="51">
        <v>0</v>
      </c>
      <c r="T26" s="51">
        <v>1</v>
      </c>
      <c r="U26" s="52">
        <v>0</v>
      </c>
      <c r="V26" s="52">
        <v>0.333333</v>
      </c>
      <c r="W26" s="52">
        <v>0</v>
      </c>
      <c r="X26" s="52">
        <v>0.638292</v>
      </c>
      <c r="Y26" s="52">
        <v>0</v>
      </c>
      <c r="Z26" s="52">
        <v>0</v>
      </c>
      <c r="AA26" s="82">
        <v>26</v>
      </c>
      <c r="AB26" s="82"/>
      <c r="AC26" s="98"/>
      <c r="AD26" s="85" t="s">
        <v>642</v>
      </c>
      <c r="AE26" s="85">
        <v>351</v>
      </c>
      <c r="AF26" s="85">
        <v>108</v>
      </c>
      <c r="AG26" s="85">
        <v>7743</v>
      </c>
      <c r="AH26" s="85">
        <v>199</v>
      </c>
      <c r="AI26" s="85"/>
      <c r="AJ26" s="85" t="s">
        <v>698</v>
      </c>
      <c r="AK26" s="85"/>
      <c r="AL26" s="85"/>
      <c r="AM26" s="85"/>
      <c r="AN26" s="87">
        <v>41668.67581018519</v>
      </c>
      <c r="AO26" s="85"/>
      <c r="AP26" s="85" t="b">
        <v>1</v>
      </c>
      <c r="AQ26" s="85" t="b">
        <v>0</v>
      </c>
      <c r="AR26" s="85" t="b">
        <v>0</v>
      </c>
      <c r="AS26" s="85" t="s">
        <v>574</v>
      </c>
      <c r="AT26" s="85">
        <v>1</v>
      </c>
      <c r="AU26" s="90" t="s">
        <v>869</v>
      </c>
      <c r="AV26" s="85" t="b">
        <v>0</v>
      </c>
      <c r="AW26" s="85" t="s">
        <v>906</v>
      </c>
      <c r="AX26" s="90" t="s">
        <v>930</v>
      </c>
      <c r="AY26" s="85" t="s">
        <v>66</v>
      </c>
      <c r="AZ26" s="85" t="str">
        <f>REPLACE(INDEX(GroupVertices[Group],MATCH(Vertices[[#This Row],[Vertex]],GroupVertices[Vertex],0)),1,1,"")</f>
        <v>8</v>
      </c>
      <c r="BA26" s="51"/>
      <c r="BB26" s="51"/>
      <c r="BC26" s="51"/>
      <c r="BD26" s="51"/>
      <c r="BE26" s="51"/>
      <c r="BF26" s="51"/>
      <c r="BG26" s="131" t="s">
        <v>1423</v>
      </c>
      <c r="BH26" s="131" t="s">
        <v>1423</v>
      </c>
      <c r="BI26" s="131" t="s">
        <v>1460</v>
      </c>
      <c r="BJ26" s="131" t="s">
        <v>1460</v>
      </c>
      <c r="BK26" s="131">
        <v>0</v>
      </c>
      <c r="BL26" s="134">
        <v>0</v>
      </c>
      <c r="BM26" s="131">
        <v>0</v>
      </c>
      <c r="BN26" s="134">
        <v>0</v>
      </c>
      <c r="BO26" s="131">
        <v>0</v>
      </c>
      <c r="BP26" s="134">
        <v>0</v>
      </c>
      <c r="BQ26" s="131">
        <v>21</v>
      </c>
      <c r="BR26" s="134">
        <v>100</v>
      </c>
      <c r="BS26" s="131">
        <v>21</v>
      </c>
      <c r="BT26" s="2"/>
      <c r="BU26" s="3"/>
      <c r="BV26" s="3"/>
      <c r="BW26" s="3"/>
      <c r="BX26" s="3"/>
    </row>
    <row r="27" spans="1:76" ht="15">
      <c r="A27" s="14" t="s">
        <v>228</v>
      </c>
      <c r="B27" s="15"/>
      <c r="C27" s="15" t="s">
        <v>64</v>
      </c>
      <c r="D27" s="93">
        <v>162.61988981117756</v>
      </c>
      <c r="E27" s="81"/>
      <c r="F27" s="112" t="s">
        <v>421</v>
      </c>
      <c r="G27" s="15"/>
      <c r="H27" s="16" t="s">
        <v>228</v>
      </c>
      <c r="I27" s="66"/>
      <c r="J27" s="66"/>
      <c r="K27" s="114" t="s">
        <v>988</v>
      </c>
      <c r="L27" s="94">
        <v>1</v>
      </c>
      <c r="M27" s="95">
        <v>7773.751953125</v>
      </c>
      <c r="N27" s="95">
        <v>2329.1787109375</v>
      </c>
      <c r="O27" s="77"/>
      <c r="P27" s="96"/>
      <c r="Q27" s="96"/>
      <c r="R27" s="97"/>
      <c r="S27" s="51">
        <v>0</v>
      </c>
      <c r="T27" s="51">
        <v>1</v>
      </c>
      <c r="U27" s="52">
        <v>0</v>
      </c>
      <c r="V27" s="52">
        <v>0.333333</v>
      </c>
      <c r="W27" s="52">
        <v>0</v>
      </c>
      <c r="X27" s="52">
        <v>0.638292</v>
      </c>
      <c r="Y27" s="52">
        <v>0</v>
      </c>
      <c r="Z27" s="52">
        <v>0</v>
      </c>
      <c r="AA27" s="82">
        <v>27</v>
      </c>
      <c r="AB27" s="82"/>
      <c r="AC27" s="98"/>
      <c r="AD27" s="85" t="s">
        <v>643</v>
      </c>
      <c r="AE27" s="85">
        <v>4295</v>
      </c>
      <c r="AF27" s="85">
        <v>1615</v>
      </c>
      <c r="AG27" s="85">
        <v>65336</v>
      </c>
      <c r="AH27" s="85">
        <v>29725</v>
      </c>
      <c r="AI27" s="85"/>
      <c r="AJ27" s="85" t="s">
        <v>699</v>
      </c>
      <c r="AK27" s="85" t="s">
        <v>749</v>
      </c>
      <c r="AL27" s="90" t="s">
        <v>791</v>
      </c>
      <c r="AM27" s="85"/>
      <c r="AN27" s="87">
        <v>39780.65981481481</v>
      </c>
      <c r="AO27" s="90" t="s">
        <v>836</v>
      </c>
      <c r="AP27" s="85" t="b">
        <v>0</v>
      </c>
      <c r="AQ27" s="85" t="b">
        <v>0</v>
      </c>
      <c r="AR27" s="85" t="b">
        <v>0</v>
      </c>
      <c r="AS27" s="85" t="s">
        <v>865</v>
      </c>
      <c r="AT27" s="85">
        <v>769</v>
      </c>
      <c r="AU27" s="90" t="s">
        <v>873</v>
      </c>
      <c r="AV27" s="85" t="b">
        <v>0</v>
      </c>
      <c r="AW27" s="85" t="s">
        <v>906</v>
      </c>
      <c r="AX27" s="90" t="s">
        <v>931</v>
      </c>
      <c r="AY27" s="85" t="s">
        <v>66</v>
      </c>
      <c r="AZ27" s="85" t="str">
        <f>REPLACE(INDEX(GroupVertices[Group],MATCH(Vertices[[#This Row],[Vertex]],GroupVertices[Vertex],0)),1,1,"")</f>
        <v>7</v>
      </c>
      <c r="BA27" s="51"/>
      <c r="BB27" s="51"/>
      <c r="BC27" s="51"/>
      <c r="BD27" s="51"/>
      <c r="BE27" s="51"/>
      <c r="BF27" s="51"/>
      <c r="BG27" s="131" t="s">
        <v>1419</v>
      </c>
      <c r="BH27" s="131" t="s">
        <v>1419</v>
      </c>
      <c r="BI27" s="131" t="s">
        <v>1457</v>
      </c>
      <c r="BJ27" s="131" t="s">
        <v>1457</v>
      </c>
      <c r="BK27" s="131">
        <v>1</v>
      </c>
      <c r="BL27" s="134">
        <v>4</v>
      </c>
      <c r="BM27" s="131">
        <v>0</v>
      </c>
      <c r="BN27" s="134">
        <v>0</v>
      </c>
      <c r="BO27" s="131">
        <v>0</v>
      </c>
      <c r="BP27" s="134">
        <v>0</v>
      </c>
      <c r="BQ27" s="131">
        <v>24</v>
      </c>
      <c r="BR27" s="134">
        <v>96</v>
      </c>
      <c r="BS27" s="131">
        <v>25</v>
      </c>
      <c r="BT27" s="2"/>
      <c r="BU27" s="3"/>
      <c r="BV27" s="3"/>
      <c r="BW27" s="3"/>
      <c r="BX27" s="3"/>
    </row>
    <row r="28" spans="1:76" ht="15">
      <c r="A28" s="14" t="s">
        <v>229</v>
      </c>
      <c r="B28" s="15"/>
      <c r="C28" s="15" t="s">
        <v>64</v>
      </c>
      <c r="D28" s="93">
        <v>162.03034157068342</v>
      </c>
      <c r="E28" s="81"/>
      <c r="F28" s="112" t="s">
        <v>415</v>
      </c>
      <c r="G28" s="15"/>
      <c r="H28" s="16" t="s">
        <v>229</v>
      </c>
      <c r="I28" s="66"/>
      <c r="J28" s="66"/>
      <c r="K28" s="114" t="s">
        <v>989</v>
      </c>
      <c r="L28" s="94">
        <v>1</v>
      </c>
      <c r="M28" s="95">
        <v>9069.91796875</v>
      </c>
      <c r="N28" s="95">
        <v>2761.488525390625</v>
      </c>
      <c r="O28" s="77"/>
      <c r="P28" s="96"/>
      <c r="Q28" s="96"/>
      <c r="R28" s="97"/>
      <c r="S28" s="51">
        <v>0</v>
      </c>
      <c r="T28" s="51">
        <v>1</v>
      </c>
      <c r="U28" s="52">
        <v>0</v>
      </c>
      <c r="V28" s="52">
        <v>1</v>
      </c>
      <c r="W28" s="52">
        <v>0</v>
      </c>
      <c r="X28" s="52">
        <v>0.99999</v>
      </c>
      <c r="Y28" s="52">
        <v>0</v>
      </c>
      <c r="Z28" s="52">
        <v>0</v>
      </c>
      <c r="AA28" s="82">
        <v>28</v>
      </c>
      <c r="AB28" s="82"/>
      <c r="AC28" s="98"/>
      <c r="AD28" s="85" t="s">
        <v>644</v>
      </c>
      <c r="AE28" s="85">
        <v>25</v>
      </c>
      <c r="AF28" s="85">
        <v>80</v>
      </c>
      <c r="AG28" s="85">
        <v>37280</v>
      </c>
      <c r="AH28" s="85">
        <v>2759</v>
      </c>
      <c r="AI28" s="85"/>
      <c r="AJ28" s="85"/>
      <c r="AK28" s="85"/>
      <c r="AL28" s="85"/>
      <c r="AM28" s="85"/>
      <c r="AN28" s="87">
        <v>41881.43891203704</v>
      </c>
      <c r="AO28" s="85"/>
      <c r="AP28" s="85" t="b">
        <v>1</v>
      </c>
      <c r="AQ28" s="85" t="b">
        <v>0</v>
      </c>
      <c r="AR28" s="85" t="b">
        <v>0</v>
      </c>
      <c r="AS28" s="85" t="s">
        <v>866</v>
      </c>
      <c r="AT28" s="85">
        <v>7</v>
      </c>
      <c r="AU28" s="90" t="s">
        <v>869</v>
      </c>
      <c r="AV28" s="85" t="b">
        <v>0</v>
      </c>
      <c r="AW28" s="85" t="s">
        <v>906</v>
      </c>
      <c r="AX28" s="90" t="s">
        <v>932</v>
      </c>
      <c r="AY28" s="85" t="s">
        <v>66</v>
      </c>
      <c r="AZ28" s="85" t="str">
        <f>REPLACE(INDEX(GroupVertices[Group],MATCH(Vertices[[#This Row],[Vertex]],GroupVertices[Vertex],0)),1,1,"")</f>
        <v>12</v>
      </c>
      <c r="BA28" s="51" t="s">
        <v>1124</v>
      </c>
      <c r="BB28" s="51" t="s">
        <v>1124</v>
      </c>
      <c r="BC28" s="51" t="s">
        <v>357</v>
      </c>
      <c r="BD28" s="51" t="s">
        <v>357</v>
      </c>
      <c r="BE28" s="51"/>
      <c r="BF28" s="51"/>
      <c r="BG28" s="131" t="s">
        <v>1425</v>
      </c>
      <c r="BH28" s="131" t="s">
        <v>1425</v>
      </c>
      <c r="BI28" s="131" t="s">
        <v>1336</v>
      </c>
      <c r="BJ28" s="131" t="s">
        <v>1336</v>
      </c>
      <c r="BK28" s="131">
        <v>0</v>
      </c>
      <c r="BL28" s="134">
        <v>0</v>
      </c>
      <c r="BM28" s="131">
        <v>0</v>
      </c>
      <c r="BN28" s="134">
        <v>0</v>
      </c>
      <c r="BO28" s="131">
        <v>0</v>
      </c>
      <c r="BP28" s="134">
        <v>0</v>
      </c>
      <c r="BQ28" s="131">
        <v>42</v>
      </c>
      <c r="BR28" s="134">
        <v>100</v>
      </c>
      <c r="BS28" s="131">
        <v>42</v>
      </c>
      <c r="BT28" s="2"/>
      <c r="BU28" s="3"/>
      <c r="BV28" s="3"/>
      <c r="BW28" s="3"/>
      <c r="BX28" s="3"/>
    </row>
    <row r="29" spans="1:76" ht="15">
      <c r="A29" s="14" t="s">
        <v>260</v>
      </c>
      <c r="B29" s="15"/>
      <c r="C29" s="15" t="s">
        <v>64</v>
      </c>
      <c r="D29" s="93">
        <v>1000</v>
      </c>
      <c r="E29" s="81"/>
      <c r="F29" s="112" t="s">
        <v>888</v>
      </c>
      <c r="G29" s="15"/>
      <c r="H29" s="16" t="s">
        <v>260</v>
      </c>
      <c r="I29" s="66"/>
      <c r="J29" s="66"/>
      <c r="K29" s="114" t="s">
        <v>990</v>
      </c>
      <c r="L29" s="94">
        <v>1</v>
      </c>
      <c r="M29" s="95">
        <v>9069.91796875</v>
      </c>
      <c r="N29" s="95">
        <v>3579.0537109375</v>
      </c>
      <c r="O29" s="77"/>
      <c r="P29" s="96"/>
      <c r="Q29" s="96"/>
      <c r="R29" s="97"/>
      <c r="S29" s="51">
        <v>1</v>
      </c>
      <c r="T29" s="51">
        <v>0</v>
      </c>
      <c r="U29" s="52">
        <v>0</v>
      </c>
      <c r="V29" s="52">
        <v>1</v>
      </c>
      <c r="W29" s="52">
        <v>0</v>
      </c>
      <c r="X29" s="52">
        <v>0.99999</v>
      </c>
      <c r="Y29" s="52">
        <v>0</v>
      </c>
      <c r="Z29" s="52">
        <v>0</v>
      </c>
      <c r="AA29" s="82">
        <v>29</v>
      </c>
      <c r="AB29" s="82"/>
      <c r="AC29" s="98"/>
      <c r="AD29" s="85" t="s">
        <v>645</v>
      </c>
      <c r="AE29" s="85">
        <v>1125</v>
      </c>
      <c r="AF29" s="85">
        <v>16566603</v>
      </c>
      <c r="AG29" s="85">
        <v>274224</v>
      </c>
      <c r="AH29" s="85">
        <v>1237</v>
      </c>
      <c r="AI29" s="85"/>
      <c r="AJ29" s="85" t="s">
        <v>700</v>
      </c>
      <c r="AK29" s="85" t="s">
        <v>750</v>
      </c>
      <c r="AL29" s="90" t="s">
        <v>792</v>
      </c>
      <c r="AM29" s="85"/>
      <c r="AN29" s="87">
        <v>39173.26542824074</v>
      </c>
      <c r="AO29" s="90" t="s">
        <v>837</v>
      </c>
      <c r="AP29" s="85" t="b">
        <v>0</v>
      </c>
      <c r="AQ29" s="85" t="b">
        <v>0</v>
      </c>
      <c r="AR29" s="85" t="b">
        <v>1</v>
      </c>
      <c r="AS29" s="85" t="s">
        <v>574</v>
      </c>
      <c r="AT29" s="85">
        <v>112170</v>
      </c>
      <c r="AU29" s="90" t="s">
        <v>874</v>
      </c>
      <c r="AV29" s="85" t="b">
        <v>1</v>
      </c>
      <c r="AW29" s="85" t="s">
        <v>906</v>
      </c>
      <c r="AX29" s="90" t="s">
        <v>933</v>
      </c>
      <c r="AY29" s="85" t="s">
        <v>65</v>
      </c>
      <c r="AZ29" s="85" t="str">
        <f>REPLACE(INDEX(GroupVertices[Group],MATCH(Vertices[[#This Row],[Vertex]],GroupVertices[Vertex],0)),1,1,"")</f>
        <v>12</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230</v>
      </c>
      <c r="B30" s="15"/>
      <c r="C30" s="15" t="s">
        <v>64</v>
      </c>
      <c r="D30" s="93">
        <v>162.02995750016842</v>
      </c>
      <c r="E30" s="81"/>
      <c r="F30" s="112" t="s">
        <v>422</v>
      </c>
      <c r="G30" s="15"/>
      <c r="H30" s="16" t="s">
        <v>230</v>
      </c>
      <c r="I30" s="66"/>
      <c r="J30" s="66"/>
      <c r="K30" s="114" t="s">
        <v>991</v>
      </c>
      <c r="L30" s="94">
        <v>7.258528951486698</v>
      </c>
      <c r="M30" s="95">
        <v>3134.60205078125</v>
      </c>
      <c r="N30" s="95">
        <v>4799.52001953125</v>
      </c>
      <c r="O30" s="77"/>
      <c r="P30" s="96"/>
      <c r="Q30" s="96"/>
      <c r="R30" s="97"/>
      <c r="S30" s="51">
        <v>0</v>
      </c>
      <c r="T30" s="51">
        <v>3</v>
      </c>
      <c r="U30" s="52">
        <v>0.4</v>
      </c>
      <c r="V30" s="52">
        <v>0.111111</v>
      </c>
      <c r="W30" s="52">
        <v>4E-06</v>
      </c>
      <c r="X30" s="52">
        <v>0.773243</v>
      </c>
      <c r="Y30" s="52">
        <v>0.3333333333333333</v>
      </c>
      <c r="Z30" s="52">
        <v>0</v>
      </c>
      <c r="AA30" s="82">
        <v>30</v>
      </c>
      <c r="AB30" s="82"/>
      <c r="AC30" s="98"/>
      <c r="AD30" s="85" t="s">
        <v>646</v>
      </c>
      <c r="AE30" s="85">
        <v>191</v>
      </c>
      <c r="AF30" s="85">
        <v>79</v>
      </c>
      <c r="AG30" s="85">
        <v>745</v>
      </c>
      <c r="AH30" s="85">
        <v>290</v>
      </c>
      <c r="AI30" s="85"/>
      <c r="AJ30" s="85" t="s">
        <v>701</v>
      </c>
      <c r="AK30" s="85" t="s">
        <v>751</v>
      </c>
      <c r="AL30" s="90" t="s">
        <v>793</v>
      </c>
      <c r="AM30" s="85"/>
      <c r="AN30" s="87">
        <v>43455.66039351852</v>
      </c>
      <c r="AO30" s="90" t="s">
        <v>838</v>
      </c>
      <c r="AP30" s="85" t="b">
        <v>1</v>
      </c>
      <c r="AQ30" s="85" t="b">
        <v>0</v>
      </c>
      <c r="AR30" s="85" t="b">
        <v>0</v>
      </c>
      <c r="AS30" s="85" t="s">
        <v>574</v>
      </c>
      <c r="AT30" s="85">
        <v>1</v>
      </c>
      <c r="AU30" s="85"/>
      <c r="AV30" s="85" t="b">
        <v>0</v>
      </c>
      <c r="AW30" s="85" t="s">
        <v>906</v>
      </c>
      <c r="AX30" s="90" t="s">
        <v>934</v>
      </c>
      <c r="AY30" s="85" t="s">
        <v>66</v>
      </c>
      <c r="AZ30" s="85" t="str">
        <f>REPLACE(INDEX(GroupVertices[Group],MATCH(Vertices[[#This Row],[Vertex]],GroupVertices[Vertex],0)),1,1,"")</f>
        <v>2</v>
      </c>
      <c r="BA30" s="51"/>
      <c r="BB30" s="51"/>
      <c r="BC30" s="51"/>
      <c r="BD30" s="51"/>
      <c r="BE30" s="51" t="s">
        <v>376</v>
      </c>
      <c r="BF30" s="51" t="s">
        <v>376</v>
      </c>
      <c r="BG30" s="131" t="s">
        <v>1426</v>
      </c>
      <c r="BH30" s="131" t="s">
        <v>1426</v>
      </c>
      <c r="BI30" s="131" t="s">
        <v>1462</v>
      </c>
      <c r="BJ30" s="131" t="s">
        <v>1462</v>
      </c>
      <c r="BK30" s="131">
        <v>0</v>
      </c>
      <c r="BL30" s="134">
        <v>0</v>
      </c>
      <c r="BM30" s="131">
        <v>0</v>
      </c>
      <c r="BN30" s="134">
        <v>0</v>
      </c>
      <c r="BO30" s="131">
        <v>0</v>
      </c>
      <c r="BP30" s="134">
        <v>0</v>
      </c>
      <c r="BQ30" s="131">
        <v>20</v>
      </c>
      <c r="BR30" s="134">
        <v>100</v>
      </c>
      <c r="BS30" s="131">
        <v>20</v>
      </c>
      <c r="BT30" s="2"/>
      <c r="BU30" s="3"/>
      <c r="BV30" s="3"/>
      <c r="BW30" s="3"/>
      <c r="BX30" s="3"/>
    </row>
    <row r="31" spans="1:76" ht="15">
      <c r="A31" s="14" t="s">
        <v>261</v>
      </c>
      <c r="B31" s="15"/>
      <c r="C31" s="15" t="s">
        <v>64</v>
      </c>
      <c r="D31" s="93">
        <v>201.69176737059735</v>
      </c>
      <c r="E31" s="81"/>
      <c r="F31" s="112" t="s">
        <v>889</v>
      </c>
      <c r="G31" s="15"/>
      <c r="H31" s="16" t="s">
        <v>261</v>
      </c>
      <c r="I31" s="66"/>
      <c r="J31" s="66"/>
      <c r="K31" s="114" t="s">
        <v>992</v>
      </c>
      <c r="L31" s="94">
        <v>63.58528951486698</v>
      </c>
      <c r="M31" s="95">
        <v>4660.65283203125</v>
      </c>
      <c r="N31" s="95">
        <v>7498.5654296875</v>
      </c>
      <c r="O31" s="77"/>
      <c r="P31" s="96"/>
      <c r="Q31" s="96"/>
      <c r="R31" s="97"/>
      <c r="S31" s="51">
        <v>5</v>
      </c>
      <c r="T31" s="51">
        <v>0</v>
      </c>
      <c r="U31" s="52">
        <v>4</v>
      </c>
      <c r="V31" s="52">
        <v>0.142857</v>
      </c>
      <c r="W31" s="52">
        <v>5E-06</v>
      </c>
      <c r="X31" s="52">
        <v>1.231034</v>
      </c>
      <c r="Y31" s="52">
        <v>0.25</v>
      </c>
      <c r="Z31" s="52">
        <v>0</v>
      </c>
      <c r="AA31" s="82">
        <v>31</v>
      </c>
      <c r="AB31" s="82"/>
      <c r="AC31" s="98"/>
      <c r="AD31" s="85" t="s">
        <v>647</v>
      </c>
      <c r="AE31" s="85">
        <v>26557</v>
      </c>
      <c r="AF31" s="85">
        <v>103346</v>
      </c>
      <c r="AG31" s="85">
        <v>15168</v>
      </c>
      <c r="AH31" s="85">
        <v>11322</v>
      </c>
      <c r="AI31" s="85"/>
      <c r="AJ31" s="85" t="s">
        <v>702</v>
      </c>
      <c r="AK31" s="85" t="s">
        <v>752</v>
      </c>
      <c r="AL31" s="90" t="s">
        <v>794</v>
      </c>
      <c r="AM31" s="85"/>
      <c r="AN31" s="87">
        <v>40073.48957175926</v>
      </c>
      <c r="AO31" s="90" t="s">
        <v>839</v>
      </c>
      <c r="AP31" s="85" t="b">
        <v>0</v>
      </c>
      <c r="AQ31" s="85" t="b">
        <v>0</v>
      </c>
      <c r="AR31" s="85" t="b">
        <v>1</v>
      </c>
      <c r="AS31" s="85" t="s">
        <v>574</v>
      </c>
      <c r="AT31" s="85">
        <v>1743</v>
      </c>
      <c r="AU31" s="90" t="s">
        <v>868</v>
      </c>
      <c r="AV31" s="85" t="b">
        <v>1</v>
      </c>
      <c r="AW31" s="85" t="s">
        <v>906</v>
      </c>
      <c r="AX31" s="90" t="s">
        <v>935</v>
      </c>
      <c r="AY31" s="85" t="s">
        <v>65</v>
      </c>
      <c r="AZ31" s="85" t="str">
        <f>REPLACE(INDEX(GroupVertices[Group],MATCH(Vertices[[#This Row],[Vertex]],GroupVertices[Vertex],0)),1,1,"")</f>
        <v>2</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262</v>
      </c>
      <c r="B32" s="15"/>
      <c r="C32" s="15" t="s">
        <v>64</v>
      </c>
      <c r="D32" s="93">
        <v>275.30118598958427</v>
      </c>
      <c r="E32" s="81"/>
      <c r="F32" s="112" t="s">
        <v>890</v>
      </c>
      <c r="G32" s="15"/>
      <c r="H32" s="16" t="s">
        <v>262</v>
      </c>
      <c r="I32" s="66"/>
      <c r="J32" s="66"/>
      <c r="K32" s="114" t="s">
        <v>993</v>
      </c>
      <c r="L32" s="94">
        <v>63.58528951486698</v>
      </c>
      <c r="M32" s="95">
        <v>2897.46728515625</v>
      </c>
      <c r="N32" s="95">
        <v>7006.62646484375</v>
      </c>
      <c r="O32" s="77"/>
      <c r="P32" s="96"/>
      <c r="Q32" s="96"/>
      <c r="R32" s="97"/>
      <c r="S32" s="51">
        <v>5</v>
      </c>
      <c r="T32" s="51">
        <v>0</v>
      </c>
      <c r="U32" s="52">
        <v>4</v>
      </c>
      <c r="V32" s="52">
        <v>0.142857</v>
      </c>
      <c r="W32" s="52">
        <v>5E-06</v>
      </c>
      <c r="X32" s="52">
        <v>1.231034</v>
      </c>
      <c r="Y32" s="52">
        <v>0.25</v>
      </c>
      <c r="Z32" s="52">
        <v>0</v>
      </c>
      <c r="AA32" s="82">
        <v>32</v>
      </c>
      <c r="AB32" s="82"/>
      <c r="AC32" s="98"/>
      <c r="AD32" s="85" t="s">
        <v>648</v>
      </c>
      <c r="AE32" s="85">
        <v>2582</v>
      </c>
      <c r="AF32" s="85">
        <v>295002</v>
      </c>
      <c r="AG32" s="85">
        <v>22410</v>
      </c>
      <c r="AH32" s="85">
        <v>922</v>
      </c>
      <c r="AI32" s="85"/>
      <c r="AJ32" s="85" t="s">
        <v>703</v>
      </c>
      <c r="AK32" s="85" t="s">
        <v>753</v>
      </c>
      <c r="AL32" s="90" t="s">
        <v>795</v>
      </c>
      <c r="AM32" s="85"/>
      <c r="AN32" s="87">
        <v>39413.8428125</v>
      </c>
      <c r="AO32" s="90" t="s">
        <v>840</v>
      </c>
      <c r="AP32" s="85" t="b">
        <v>0</v>
      </c>
      <c r="AQ32" s="85" t="b">
        <v>0</v>
      </c>
      <c r="AR32" s="85" t="b">
        <v>1</v>
      </c>
      <c r="AS32" s="85" t="s">
        <v>574</v>
      </c>
      <c r="AT32" s="85">
        <v>4915</v>
      </c>
      <c r="AU32" s="90" t="s">
        <v>869</v>
      </c>
      <c r="AV32" s="85" t="b">
        <v>1</v>
      </c>
      <c r="AW32" s="85" t="s">
        <v>906</v>
      </c>
      <c r="AX32" s="90" t="s">
        <v>936</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231</v>
      </c>
      <c r="B33" s="15"/>
      <c r="C33" s="15" t="s">
        <v>64</v>
      </c>
      <c r="D33" s="93">
        <v>167.2456350935954</v>
      </c>
      <c r="E33" s="81"/>
      <c r="F33" s="112" t="s">
        <v>891</v>
      </c>
      <c r="G33" s="15"/>
      <c r="H33" s="16" t="s">
        <v>231</v>
      </c>
      <c r="I33" s="66"/>
      <c r="J33" s="66"/>
      <c r="K33" s="114" t="s">
        <v>994</v>
      </c>
      <c r="L33" s="94">
        <v>69.84381846635368</v>
      </c>
      <c r="M33" s="95">
        <v>3787.390625</v>
      </c>
      <c r="N33" s="95">
        <v>7150.08837890625</v>
      </c>
      <c r="O33" s="77"/>
      <c r="P33" s="96"/>
      <c r="Q33" s="96"/>
      <c r="R33" s="97"/>
      <c r="S33" s="51">
        <v>4</v>
      </c>
      <c r="T33" s="51">
        <v>3</v>
      </c>
      <c r="U33" s="52">
        <v>4.4</v>
      </c>
      <c r="V33" s="52">
        <v>0.166667</v>
      </c>
      <c r="W33" s="52">
        <v>6E-06</v>
      </c>
      <c r="X33" s="52">
        <v>1.444892</v>
      </c>
      <c r="Y33" s="52">
        <v>0.26666666666666666</v>
      </c>
      <c r="Z33" s="52">
        <v>0.16666666666666666</v>
      </c>
      <c r="AA33" s="82">
        <v>33</v>
      </c>
      <c r="AB33" s="82"/>
      <c r="AC33" s="98"/>
      <c r="AD33" s="85" t="s">
        <v>649</v>
      </c>
      <c r="AE33" s="85">
        <v>836</v>
      </c>
      <c r="AF33" s="85">
        <v>13659</v>
      </c>
      <c r="AG33" s="85">
        <v>6712</v>
      </c>
      <c r="AH33" s="85">
        <v>5896</v>
      </c>
      <c r="AI33" s="85"/>
      <c r="AJ33" s="85" t="s">
        <v>704</v>
      </c>
      <c r="AK33" s="85" t="s">
        <v>754</v>
      </c>
      <c r="AL33" s="90" t="s">
        <v>796</v>
      </c>
      <c r="AM33" s="85"/>
      <c r="AN33" s="87">
        <v>41067.648310185185</v>
      </c>
      <c r="AO33" s="90" t="s">
        <v>841</v>
      </c>
      <c r="AP33" s="85" t="b">
        <v>0</v>
      </c>
      <c r="AQ33" s="85" t="b">
        <v>0</v>
      </c>
      <c r="AR33" s="85" t="b">
        <v>1</v>
      </c>
      <c r="AS33" s="85" t="s">
        <v>574</v>
      </c>
      <c r="AT33" s="85">
        <v>232</v>
      </c>
      <c r="AU33" s="90" t="s">
        <v>869</v>
      </c>
      <c r="AV33" s="85" t="b">
        <v>0</v>
      </c>
      <c r="AW33" s="85" t="s">
        <v>906</v>
      </c>
      <c r="AX33" s="90" t="s">
        <v>937</v>
      </c>
      <c r="AY33" s="85" t="s">
        <v>66</v>
      </c>
      <c r="AZ33" s="85" t="str">
        <f>REPLACE(INDEX(GroupVertices[Group],MATCH(Vertices[[#This Row],[Vertex]],GroupVertices[Vertex],0)),1,1,"")</f>
        <v>2</v>
      </c>
      <c r="BA33" s="51" t="s">
        <v>338</v>
      </c>
      <c r="BB33" s="51" t="s">
        <v>338</v>
      </c>
      <c r="BC33" s="51" t="s">
        <v>359</v>
      </c>
      <c r="BD33" s="51" t="s">
        <v>359</v>
      </c>
      <c r="BE33" s="51" t="s">
        <v>377</v>
      </c>
      <c r="BF33" s="51" t="s">
        <v>377</v>
      </c>
      <c r="BG33" s="131" t="s">
        <v>1246</v>
      </c>
      <c r="BH33" s="131" t="s">
        <v>1246</v>
      </c>
      <c r="BI33" s="131" t="s">
        <v>1329</v>
      </c>
      <c r="BJ33" s="131" t="s">
        <v>1329</v>
      </c>
      <c r="BK33" s="131">
        <v>0</v>
      </c>
      <c r="BL33" s="134">
        <v>0</v>
      </c>
      <c r="BM33" s="131">
        <v>0</v>
      </c>
      <c r="BN33" s="134">
        <v>0</v>
      </c>
      <c r="BO33" s="131">
        <v>0</v>
      </c>
      <c r="BP33" s="134">
        <v>0</v>
      </c>
      <c r="BQ33" s="131">
        <v>40</v>
      </c>
      <c r="BR33" s="134">
        <v>100</v>
      </c>
      <c r="BS33" s="131">
        <v>40</v>
      </c>
      <c r="BT33" s="2"/>
      <c r="BU33" s="3"/>
      <c r="BV33" s="3"/>
      <c r="BW33" s="3"/>
      <c r="BX33" s="3"/>
    </row>
    <row r="34" spans="1:76" ht="15">
      <c r="A34" s="14" t="s">
        <v>232</v>
      </c>
      <c r="B34" s="15"/>
      <c r="C34" s="15" t="s">
        <v>64</v>
      </c>
      <c r="D34" s="93">
        <v>162.30111128374423</v>
      </c>
      <c r="E34" s="81"/>
      <c r="F34" s="112" t="s">
        <v>423</v>
      </c>
      <c r="G34" s="15"/>
      <c r="H34" s="16" t="s">
        <v>232</v>
      </c>
      <c r="I34" s="66"/>
      <c r="J34" s="66"/>
      <c r="K34" s="114" t="s">
        <v>995</v>
      </c>
      <c r="L34" s="94">
        <v>7.258528951486698</v>
      </c>
      <c r="M34" s="95">
        <v>4413.02392578125</v>
      </c>
      <c r="N34" s="95">
        <v>9626.154296875</v>
      </c>
      <c r="O34" s="77"/>
      <c r="P34" s="96"/>
      <c r="Q34" s="96"/>
      <c r="R34" s="97"/>
      <c r="S34" s="51">
        <v>1</v>
      </c>
      <c r="T34" s="51">
        <v>3</v>
      </c>
      <c r="U34" s="52">
        <v>0.4</v>
      </c>
      <c r="V34" s="52">
        <v>0.111111</v>
      </c>
      <c r="W34" s="52">
        <v>4E-06</v>
      </c>
      <c r="X34" s="52">
        <v>0.773243</v>
      </c>
      <c r="Y34" s="52">
        <v>0.3333333333333333</v>
      </c>
      <c r="Z34" s="52">
        <v>0.3333333333333333</v>
      </c>
      <c r="AA34" s="82">
        <v>34</v>
      </c>
      <c r="AB34" s="82"/>
      <c r="AC34" s="98"/>
      <c r="AD34" s="85" t="s">
        <v>650</v>
      </c>
      <c r="AE34" s="85">
        <v>383</v>
      </c>
      <c r="AF34" s="85">
        <v>785</v>
      </c>
      <c r="AG34" s="85">
        <v>1592</v>
      </c>
      <c r="AH34" s="85">
        <v>2656</v>
      </c>
      <c r="AI34" s="85"/>
      <c r="AJ34" s="85" t="s">
        <v>705</v>
      </c>
      <c r="AK34" s="85" t="s">
        <v>755</v>
      </c>
      <c r="AL34" s="90" t="s">
        <v>797</v>
      </c>
      <c r="AM34" s="85"/>
      <c r="AN34" s="87">
        <v>42924.01684027778</v>
      </c>
      <c r="AO34" s="90" t="s">
        <v>842</v>
      </c>
      <c r="AP34" s="85" t="b">
        <v>1</v>
      </c>
      <c r="AQ34" s="85" t="b">
        <v>0</v>
      </c>
      <c r="AR34" s="85" t="b">
        <v>1</v>
      </c>
      <c r="AS34" s="85" t="s">
        <v>574</v>
      </c>
      <c r="AT34" s="85">
        <v>21</v>
      </c>
      <c r="AU34" s="85"/>
      <c r="AV34" s="85" t="b">
        <v>0</v>
      </c>
      <c r="AW34" s="85" t="s">
        <v>906</v>
      </c>
      <c r="AX34" s="90" t="s">
        <v>938</v>
      </c>
      <c r="AY34" s="85" t="s">
        <v>66</v>
      </c>
      <c r="AZ34" s="85" t="str">
        <f>REPLACE(INDEX(GroupVertices[Group],MATCH(Vertices[[#This Row],[Vertex]],GroupVertices[Vertex],0)),1,1,"")</f>
        <v>2</v>
      </c>
      <c r="BA34" s="51"/>
      <c r="BB34" s="51"/>
      <c r="BC34" s="51"/>
      <c r="BD34" s="51"/>
      <c r="BE34" s="51" t="s">
        <v>376</v>
      </c>
      <c r="BF34" s="51" t="s">
        <v>376</v>
      </c>
      <c r="BG34" s="131" t="s">
        <v>1426</v>
      </c>
      <c r="BH34" s="131" t="s">
        <v>1426</v>
      </c>
      <c r="BI34" s="131" t="s">
        <v>1462</v>
      </c>
      <c r="BJ34" s="131" t="s">
        <v>1462</v>
      </c>
      <c r="BK34" s="131">
        <v>0</v>
      </c>
      <c r="BL34" s="134">
        <v>0</v>
      </c>
      <c r="BM34" s="131">
        <v>0</v>
      </c>
      <c r="BN34" s="134">
        <v>0</v>
      </c>
      <c r="BO34" s="131">
        <v>0</v>
      </c>
      <c r="BP34" s="134">
        <v>0</v>
      </c>
      <c r="BQ34" s="131">
        <v>20</v>
      </c>
      <c r="BR34" s="134">
        <v>100</v>
      </c>
      <c r="BS34" s="131">
        <v>20</v>
      </c>
      <c r="BT34" s="2"/>
      <c r="BU34" s="3"/>
      <c r="BV34" s="3"/>
      <c r="BW34" s="3"/>
      <c r="BX34" s="3"/>
    </row>
    <row r="35" spans="1:76" ht="15">
      <c r="A35" s="14" t="s">
        <v>233</v>
      </c>
      <c r="B35" s="15"/>
      <c r="C35" s="15" t="s">
        <v>64</v>
      </c>
      <c r="D35" s="93">
        <v>163.70258459290588</v>
      </c>
      <c r="E35" s="81"/>
      <c r="F35" s="112" t="s">
        <v>424</v>
      </c>
      <c r="G35" s="15"/>
      <c r="H35" s="16" t="s">
        <v>233</v>
      </c>
      <c r="I35" s="66"/>
      <c r="J35" s="66"/>
      <c r="K35" s="114" t="s">
        <v>996</v>
      </c>
      <c r="L35" s="94">
        <v>7.258528951486698</v>
      </c>
      <c r="M35" s="95">
        <v>2774.25146484375</v>
      </c>
      <c r="N35" s="95">
        <v>9188.6708984375</v>
      </c>
      <c r="O35" s="77"/>
      <c r="P35" s="96"/>
      <c r="Q35" s="96"/>
      <c r="R35" s="97"/>
      <c r="S35" s="51">
        <v>0</v>
      </c>
      <c r="T35" s="51">
        <v>3</v>
      </c>
      <c r="U35" s="52">
        <v>0.4</v>
      </c>
      <c r="V35" s="52">
        <v>0.111111</v>
      </c>
      <c r="W35" s="52">
        <v>4E-06</v>
      </c>
      <c r="X35" s="52">
        <v>0.773243</v>
      </c>
      <c r="Y35" s="52">
        <v>0.3333333333333333</v>
      </c>
      <c r="Z35" s="52">
        <v>0</v>
      </c>
      <c r="AA35" s="82">
        <v>35</v>
      </c>
      <c r="AB35" s="82"/>
      <c r="AC35" s="98"/>
      <c r="AD35" s="85" t="s">
        <v>651</v>
      </c>
      <c r="AE35" s="85">
        <v>4977</v>
      </c>
      <c r="AF35" s="85">
        <v>4434</v>
      </c>
      <c r="AG35" s="85">
        <v>47020</v>
      </c>
      <c r="AH35" s="85">
        <v>10388</v>
      </c>
      <c r="AI35" s="85"/>
      <c r="AJ35" s="85" t="s">
        <v>706</v>
      </c>
      <c r="AK35" s="85" t="s">
        <v>756</v>
      </c>
      <c r="AL35" s="85"/>
      <c r="AM35" s="85"/>
      <c r="AN35" s="87">
        <v>39874.579618055555</v>
      </c>
      <c r="AO35" s="90" t="s">
        <v>843</v>
      </c>
      <c r="AP35" s="85" t="b">
        <v>0</v>
      </c>
      <c r="AQ35" s="85" t="b">
        <v>0</v>
      </c>
      <c r="AR35" s="85" t="b">
        <v>1</v>
      </c>
      <c r="AS35" s="85" t="s">
        <v>574</v>
      </c>
      <c r="AT35" s="85">
        <v>322</v>
      </c>
      <c r="AU35" s="90" t="s">
        <v>875</v>
      </c>
      <c r="AV35" s="85" t="b">
        <v>0</v>
      </c>
      <c r="AW35" s="85" t="s">
        <v>906</v>
      </c>
      <c r="AX35" s="90" t="s">
        <v>939</v>
      </c>
      <c r="AY35" s="85" t="s">
        <v>66</v>
      </c>
      <c r="AZ35" s="85" t="str">
        <f>REPLACE(INDEX(GroupVertices[Group],MATCH(Vertices[[#This Row],[Vertex]],GroupVertices[Vertex],0)),1,1,"")</f>
        <v>2</v>
      </c>
      <c r="BA35" s="51"/>
      <c r="BB35" s="51"/>
      <c r="BC35" s="51"/>
      <c r="BD35" s="51"/>
      <c r="BE35" s="51" t="s">
        <v>376</v>
      </c>
      <c r="BF35" s="51" t="s">
        <v>376</v>
      </c>
      <c r="BG35" s="131" t="s">
        <v>1426</v>
      </c>
      <c r="BH35" s="131" t="s">
        <v>1426</v>
      </c>
      <c r="BI35" s="131" t="s">
        <v>1462</v>
      </c>
      <c r="BJ35" s="131" t="s">
        <v>1462</v>
      </c>
      <c r="BK35" s="131">
        <v>0</v>
      </c>
      <c r="BL35" s="134">
        <v>0</v>
      </c>
      <c r="BM35" s="131">
        <v>0</v>
      </c>
      <c r="BN35" s="134">
        <v>0</v>
      </c>
      <c r="BO35" s="131">
        <v>0</v>
      </c>
      <c r="BP35" s="134">
        <v>0</v>
      </c>
      <c r="BQ35" s="131">
        <v>20</v>
      </c>
      <c r="BR35" s="134">
        <v>100</v>
      </c>
      <c r="BS35" s="131">
        <v>20</v>
      </c>
      <c r="BT35" s="2"/>
      <c r="BU35" s="3"/>
      <c r="BV35" s="3"/>
      <c r="BW35" s="3"/>
      <c r="BX35" s="3"/>
    </row>
    <row r="36" spans="1:76" ht="15">
      <c r="A36" s="14" t="s">
        <v>234</v>
      </c>
      <c r="B36" s="15"/>
      <c r="C36" s="15" t="s">
        <v>64</v>
      </c>
      <c r="D36" s="93">
        <v>162.01421060905426</v>
      </c>
      <c r="E36" s="81"/>
      <c r="F36" s="112" t="s">
        <v>425</v>
      </c>
      <c r="G36" s="15"/>
      <c r="H36" s="16" t="s">
        <v>234</v>
      </c>
      <c r="I36" s="66"/>
      <c r="J36" s="66"/>
      <c r="K36" s="114" t="s">
        <v>997</v>
      </c>
      <c r="L36" s="94">
        <v>7.258528951486698</v>
      </c>
      <c r="M36" s="95">
        <v>4814.33349609375</v>
      </c>
      <c r="N36" s="95">
        <v>5283.79345703125</v>
      </c>
      <c r="O36" s="77"/>
      <c r="P36" s="96"/>
      <c r="Q36" s="96"/>
      <c r="R36" s="97"/>
      <c r="S36" s="51">
        <v>0</v>
      </c>
      <c r="T36" s="51">
        <v>3</v>
      </c>
      <c r="U36" s="52">
        <v>0.4</v>
      </c>
      <c r="V36" s="52">
        <v>0.111111</v>
      </c>
      <c r="W36" s="52">
        <v>4E-06</v>
      </c>
      <c r="X36" s="52">
        <v>0.773243</v>
      </c>
      <c r="Y36" s="52">
        <v>0.3333333333333333</v>
      </c>
      <c r="Z36" s="52">
        <v>0</v>
      </c>
      <c r="AA36" s="82">
        <v>36</v>
      </c>
      <c r="AB36" s="82"/>
      <c r="AC36" s="98"/>
      <c r="AD36" s="85" t="s">
        <v>652</v>
      </c>
      <c r="AE36" s="85">
        <v>302</v>
      </c>
      <c r="AF36" s="85">
        <v>38</v>
      </c>
      <c r="AG36" s="85">
        <v>82</v>
      </c>
      <c r="AH36" s="85">
        <v>3528</v>
      </c>
      <c r="AI36" s="85"/>
      <c r="AJ36" s="85"/>
      <c r="AK36" s="85" t="s">
        <v>755</v>
      </c>
      <c r="AL36" s="85"/>
      <c r="AM36" s="85"/>
      <c r="AN36" s="87">
        <v>43175.5534375</v>
      </c>
      <c r="AO36" s="85"/>
      <c r="AP36" s="85" t="b">
        <v>0</v>
      </c>
      <c r="AQ36" s="85" t="b">
        <v>0</v>
      </c>
      <c r="AR36" s="85" t="b">
        <v>0</v>
      </c>
      <c r="AS36" s="85" t="s">
        <v>574</v>
      </c>
      <c r="AT36" s="85">
        <v>0</v>
      </c>
      <c r="AU36" s="90" t="s">
        <v>869</v>
      </c>
      <c r="AV36" s="85" t="b">
        <v>0</v>
      </c>
      <c r="AW36" s="85" t="s">
        <v>906</v>
      </c>
      <c r="AX36" s="90" t="s">
        <v>940</v>
      </c>
      <c r="AY36" s="85" t="s">
        <v>66</v>
      </c>
      <c r="AZ36" s="85" t="str">
        <f>REPLACE(INDEX(GroupVertices[Group],MATCH(Vertices[[#This Row],[Vertex]],GroupVertices[Vertex],0)),1,1,"")</f>
        <v>2</v>
      </c>
      <c r="BA36" s="51"/>
      <c r="BB36" s="51"/>
      <c r="BC36" s="51"/>
      <c r="BD36" s="51"/>
      <c r="BE36" s="51" t="s">
        <v>376</v>
      </c>
      <c r="BF36" s="51" t="s">
        <v>376</v>
      </c>
      <c r="BG36" s="131" t="s">
        <v>1426</v>
      </c>
      <c r="BH36" s="131" t="s">
        <v>1426</v>
      </c>
      <c r="BI36" s="131" t="s">
        <v>1462</v>
      </c>
      <c r="BJ36" s="131" t="s">
        <v>1462</v>
      </c>
      <c r="BK36" s="131">
        <v>0</v>
      </c>
      <c r="BL36" s="134">
        <v>0</v>
      </c>
      <c r="BM36" s="131">
        <v>0</v>
      </c>
      <c r="BN36" s="134">
        <v>0</v>
      </c>
      <c r="BO36" s="131">
        <v>0</v>
      </c>
      <c r="BP36" s="134">
        <v>0</v>
      </c>
      <c r="BQ36" s="131">
        <v>20</v>
      </c>
      <c r="BR36" s="134">
        <v>100</v>
      </c>
      <c r="BS36" s="131">
        <v>20</v>
      </c>
      <c r="BT36" s="2"/>
      <c r="BU36" s="3"/>
      <c r="BV36" s="3"/>
      <c r="BW36" s="3"/>
      <c r="BX36" s="3"/>
    </row>
    <row r="37" spans="1:76" ht="15">
      <c r="A37" s="14" t="s">
        <v>235</v>
      </c>
      <c r="B37" s="15"/>
      <c r="C37" s="15" t="s">
        <v>64</v>
      </c>
      <c r="D37" s="93">
        <v>162.70668974756302</v>
      </c>
      <c r="E37" s="81"/>
      <c r="F37" s="112" t="s">
        <v>426</v>
      </c>
      <c r="G37" s="15"/>
      <c r="H37" s="16" t="s">
        <v>235</v>
      </c>
      <c r="I37" s="66"/>
      <c r="J37" s="66"/>
      <c r="K37" s="114" t="s">
        <v>998</v>
      </c>
      <c r="L37" s="94">
        <v>1</v>
      </c>
      <c r="M37" s="95">
        <v>9069.91796875</v>
      </c>
      <c r="N37" s="95">
        <v>764.62939453125</v>
      </c>
      <c r="O37" s="77"/>
      <c r="P37" s="96"/>
      <c r="Q37" s="96"/>
      <c r="R37" s="97"/>
      <c r="S37" s="51">
        <v>0</v>
      </c>
      <c r="T37" s="51">
        <v>1</v>
      </c>
      <c r="U37" s="52">
        <v>0</v>
      </c>
      <c r="V37" s="52">
        <v>1</v>
      </c>
      <c r="W37" s="52">
        <v>0</v>
      </c>
      <c r="X37" s="52">
        <v>0.99999</v>
      </c>
      <c r="Y37" s="52">
        <v>0</v>
      </c>
      <c r="Z37" s="52">
        <v>0</v>
      </c>
      <c r="AA37" s="82">
        <v>37</v>
      </c>
      <c r="AB37" s="82"/>
      <c r="AC37" s="98"/>
      <c r="AD37" s="85" t="s">
        <v>653</v>
      </c>
      <c r="AE37" s="85">
        <v>1758</v>
      </c>
      <c r="AF37" s="85">
        <v>1841</v>
      </c>
      <c r="AG37" s="85">
        <v>26928</v>
      </c>
      <c r="AH37" s="85">
        <v>298</v>
      </c>
      <c r="AI37" s="85"/>
      <c r="AJ37" s="85" t="s">
        <v>707</v>
      </c>
      <c r="AK37" s="85" t="s">
        <v>745</v>
      </c>
      <c r="AL37" s="90" t="s">
        <v>798</v>
      </c>
      <c r="AM37" s="85"/>
      <c r="AN37" s="87">
        <v>39916.9665625</v>
      </c>
      <c r="AO37" s="90" t="s">
        <v>844</v>
      </c>
      <c r="AP37" s="85" t="b">
        <v>0</v>
      </c>
      <c r="AQ37" s="85" t="b">
        <v>0</v>
      </c>
      <c r="AR37" s="85" t="b">
        <v>0</v>
      </c>
      <c r="AS37" s="85" t="s">
        <v>574</v>
      </c>
      <c r="AT37" s="85">
        <v>156</v>
      </c>
      <c r="AU37" s="90" t="s">
        <v>875</v>
      </c>
      <c r="AV37" s="85" t="b">
        <v>0</v>
      </c>
      <c r="AW37" s="85" t="s">
        <v>906</v>
      </c>
      <c r="AX37" s="90" t="s">
        <v>941</v>
      </c>
      <c r="AY37" s="85" t="s">
        <v>66</v>
      </c>
      <c r="AZ37" s="85" t="str">
        <f>REPLACE(INDEX(GroupVertices[Group],MATCH(Vertices[[#This Row],[Vertex]],GroupVertices[Vertex],0)),1,1,"")</f>
        <v>11</v>
      </c>
      <c r="BA37" s="51" t="s">
        <v>339</v>
      </c>
      <c r="BB37" s="51" t="s">
        <v>339</v>
      </c>
      <c r="BC37" s="51" t="s">
        <v>360</v>
      </c>
      <c r="BD37" s="51" t="s">
        <v>360</v>
      </c>
      <c r="BE37" s="51"/>
      <c r="BF37" s="51"/>
      <c r="BG37" s="131" t="s">
        <v>1427</v>
      </c>
      <c r="BH37" s="131" t="s">
        <v>1427</v>
      </c>
      <c r="BI37" s="131" t="s">
        <v>1463</v>
      </c>
      <c r="BJ37" s="131" t="s">
        <v>1463</v>
      </c>
      <c r="BK37" s="131">
        <v>0</v>
      </c>
      <c r="BL37" s="134">
        <v>0</v>
      </c>
      <c r="BM37" s="131">
        <v>0</v>
      </c>
      <c r="BN37" s="134">
        <v>0</v>
      </c>
      <c r="BO37" s="131">
        <v>0</v>
      </c>
      <c r="BP37" s="134">
        <v>0</v>
      </c>
      <c r="BQ37" s="131">
        <v>13</v>
      </c>
      <c r="BR37" s="134">
        <v>100</v>
      </c>
      <c r="BS37" s="131">
        <v>13</v>
      </c>
      <c r="BT37" s="2"/>
      <c r="BU37" s="3"/>
      <c r="BV37" s="3"/>
      <c r="BW37" s="3"/>
      <c r="BX37" s="3"/>
    </row>
    <row r="38" spans="1:76" ht="15">
      <c r="A38" s="14" t="s">
        <v>263</v>
      </c>
      <c r="B38" s="15"/>
      <c r="C38" s="15" t="s">
        <v>64</v>
      </c>
      <c r="D38" s="93">
        <v>169.66297491487887</v>
      </c>
      <c r="E38" s="81"/>
      <c r="F38" s="112" t="s">
        <v>892</v>
      </c>
      <c r="G38" s="15"/>
      <c r="H38" s="16" t="s">
        <v>263</v>
      </c>
      <c r="I38" s="66"/>
      <c r="J38" s="66"/>
      <c r="K38" s="114" t="s">
        <v>999</v>
      </c>
      <c r="L38" s="94">
        <v>1</v>
      </c>
      <c r="M38" s="95">
        <v>9069.91796875</v>
      </c>
      <c r="N38" s="95">
        <v>1588.076416015625</v>
      </c>
      <c r="O38" s="77"/>
      <c r="P38" s="96"/>
      <c r="Q38" s="96"/>
      <c r="R38" s="97"/>
      <c r="S38" s="51">
        <v>1</v>
      </c>
      <c r="T38" s="51">
        <v>0</v>
      </c>
      <c r="U38" s="52">
        <v>0</v>
      </c>
      <c r="V38" s="52">
        <v>1</v>
      </c>
      <c r="W38" s="52">
        <v>0</v>
      </c>
      <c r="X38" s="52">
        <v>0.99999</v>
      </c>
      <c r="Y38" s="52">
        <v>0</v>
      </c>
      <c r="Z38" s="52">
        <v>0</v>
      </c>
      <c r="AA38" s="82">
        <v>38</v>
      </c>
      <c r="AB38" s="82"/>
      <c r="AC38" s="98"/>
      <c r="AD38" s="85" t="s">
        <v>654</v>
      </c>
      <c r="AE38" s="85">
        <v>21883</v>
      </c>
      <c r="AF38" s="85">
        <v>19953</v>
      </c>
      <c r="AG38" s="85">
        <v>8273</v>
      </c>
      <c r="AH38" s="85">
        <v>3828</v>
      </c>
      <c r="AI38" s="85"/>
      <c r="AJ38" s="85" t="s">
        <v>708</v>
      </c>
      <c r="AK38" s="85" t="s">
        <v>757</v>
      </c>
      <c r="AL38" s="90" t="s">
        <v>799</v>
      </c>
      <c r="AM38" s="85"/>
      <c r="AN38" s="87">
        <v>39903.58613425926</v>
      </c>
      <c r="AO38" s="90" t="s">
        <v>845</v>
      </c>
      <c r="AP38" s="85" t="b">
        <v>0</v>
      </c>
      <c r="AQ38" s="85" t="b">
        <v>0</v>
      </c>
      <c r="AR38" s="85" t="b">
        <v>1</v>
      </c>
      <c r="AS38" s="85" t="s">
        <v>574</v>
      </c>
      <c r="AT38" s="85">
        <v>572</v>
      </c>
      <c r="AU38" s="90" t="s">
        <v>869</v>
      </c>
      <c r="AV38" s="85" t="b">
        <v>0</v>
      </c>
      <c r="AW38" s="85" t="s">
        <v>906</v>
      </c>
      <c r="AX38" s="90" t="s">
        <v>942</v>
      </c>
      <c r="AY38" s="85" t="s">
        <v>65</v>
      </c>
      <c r="AZ38" s="85" t="str">
        <f>REPLACE(INDEX(GroupVertices[Group],MATCH(Vertices[[#This Row],[Vertex]],GroupVertices[Vertex],0)),1,1,"")</f>
        <v>11</v>
      </c>
      <c r="BA38" s="51"/>
      <c r="BB38" s="51"/>
      <c r="BC38" s="51"/>
      <c r="BD38" s="51"/>
      <c r="BE38" s="51"/>
      <c r="BF38" s="51"/>
      <c r="BG38" s="51"/>
      <c r="BH38" s="51"/>
      <c r="BI38" s="51"/>
      <c r="BJ38" s="51"/>
      <c r="BK38" s="51"/>
      <c r="BL38" s="52"/>
      <c r="BM38" s="51"/>
      <c r="BN38" s="52"/>
      <c r="BO38" s="51"/>
      <c r="BP38" s="52"/>
      <c r="BQ38" s="51"/>
      <c r="BR38" s="52"/>
      <c r="BS38" s="51"/>
      <c r="BT38" s="2"/>
      <c r="BU38" s="3"/>
      <c r="BV38" s="3"/>
      <c r="BW38" s="3"/>
      <c r="BX38" s="3"/>
    </row>
    <row r="39" spans="1:76" ht="15">
      <c r="A39" s="14" t="s">
        <v>264</v>
      </c>
      <c r="B39" s="15"/>
      <c r="C39" s="15" t="s">
        <v>64</v>
      </c>
      <c r="D39" s="93">
        <v>162.8119250686675</v>
      </c>
      <c r="E39" s="81"/>
      <c r="F39" s="112" t="s">
        <v>893</v>
      </c>
      <c r="G39" s="15"/>
      <c r="H39" s="16" t="s">
        <v>264</v>
      </c>
      <c r="I39" s="66"/>
      <c r="J39" s="66"/>
      <c r="K39" s="114" t="s">
        <v>1000</v>
      </c>
      <c r="L39" s="94">
        <v>1</v>
      </c>
      <c r="M39" s="95">
        <v>4527.216796875</v>
      </c>
      <c r="N39" s="95">
        <v>4225.35595703125</v>
      </c>
      <c r="O39" s="77"/>
      <c r="P39" s="96"/>
      <c r="Q39" s="96"/>
      <c r="R39" s="97"/>
      <c r="S39" s="51">
        <v>2</v>
      </c>
      <c r="T39" s="51">
        <v>0</v>
      </c>
      <c r="U39" s="52">
        <v>0</v>
      </c>
      <c r="V39" s="52">
        <v>0.017857</v>
      </c>
      <c r="W39" s="52">
        <v>0.037978</v>
      </c>
      <c r="X39" s="52">
        <v>0.7545</v>
      </c>
      <c r="Y39" s="52">
        <v>0.5</v>
      </c>
      <c r="Z39" s="52">
        <v>0</v>
      </c>
      <c r="AA39" s="82">
        <v>39</v>
      </c>
      <c r="AB39" s="82"/>
      <c r="AC39" s="98"/>
      <c r="AD39" s="85" t="s">
        <v>655</v>
      </c>
      <c r="AE39" s="85">
        <v>1943</v>
      </c>
      <c r="AF39" s="85">
        <v>2115</v>
      </c>
      <c r="AG39" s="85">
        <v>1710</v>
      </c>
      <c r="AH39" s="85">
        <v>1008</v>
      </c>
      <c r="AI39" s="85"/>
      <c r="AJ39" s="85" t="s">
        <v>709</v>
      </c>
      <c r="AK39" s="85" t="s">
        <v>758</v>
      </c>
      <c r="AL39" s="90" t="s">
        <v>800</v>
      </c>
      <c r="AM39" s="85"/>
      <c r="AN39" s="87">
        <v>42254.458333333336</v>
      </c>
      <c r="AO39" s="90" t="s">
        <v>846</v>
      </c>
      <c r="AP39" s="85" t="b">
        <v>1</v>
      </c>
      <c r="AQ39" s="85" t="b">
        <v>0</v>
      </c>
      <c r="AR39" s="85" t="b">
        <v>1</v>
      </c>
      <c r="AS39" s="85" t="s">
        <v>573</v>
      </c>
      <c r="AT39" s="85">
        <v>33</v>
      </c>
      <c r="AU39" s="90" t="s">
        <v>869</v>
      </c>
      <c r="AV39" s="85" t="b">
        <v>0</v>
      </c>
      <c r="AW39" s="85" t="s">
        <v>906</v>
      </c>
      <c r="AX39" s="90" t="s">
        <v>943</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236</v>
      </c>
      <c r="B40" s="15"/>
      <c r="C40" s="15" t="s">
        <v>64</v>
      </c>
      <c r="D40" s="93">
        <v>162.51695891316294</v>
      </c>
      <c r="E40" s="81"/>
      <c r="F40" s="112" t="s">
        <v>427</v>
      </c>
      <c r="G40" s="15"/>
      <c r="H40" s="16" t="s">
        <v>236</v>
      </c>
      <c r="I40" s="66"/>
      <c r="J40" s="66"/>
      <c r="K40" s="114" t="s">
        <v>1001</v>
      </c>
      <c r="L40" s="94">
        <v>9999</v>
      </c>
      <c r="M40" s="95">
        <v>1712.0858154296875</v>
      </c>
      <c r="N40" s="95">
        <v>5053.244140625</v>
      </c>
      <c r="O40" s="77"/>
      <c r="P40" s="96"/>
      <c r="Q40" s="96"/>
      <c r="R40" s="97"/>
      <c r="S40" s="51">
        <v>0</v>
      </c>
      <c r="T40" s="51">
        <v>19</v>
      </c>
      <c r="U40" s="52">
        <v>639</v>
      </c>
      <c r="V40" s="52">
        <v>0.028571</v>
      </c>
      <c r="W40" s="52">
        <v>0.152137</v>
      </c>
      <c r="X40" s="52">
        <v>5.906809</v>
      </c>
      <c r="Y40" s="52">
        <v>0.023391812865497075</v>
      </c>
      <c r="Z40" s="52">
        <v>0</v>
      </c>
      <c r="AA40" s="82">
        <v>40</v>
      </c>
      <c r="AB40" s="82"/>
      <c r="AC40" s="98"/>
      <c r="AD40" s="85" t="s">
        <v>656</v>
      </c>
      <c r="AE40" s="85">
        <v>2324</v>
      </c>
      <c r="AF40" s="85">
        <v>1347</v>
      </c>
      <c r="AG40" s="85">
        <v>2751</v>
      </c>
      <c r="AH40" s="85">
        <v>308</v>
      </c>
      <c r="AI40" s="85"/>
      <c r="AJ40" s="85" t="s">
        <v>710</v>
      </c>
      <c r="AK40" s="85"/>
      <c r="AL40" s="90" t="s">
        <v>801</v>
      </c>
      <c r="AM40" s="85"/>
      <c r="AN40" s="87">
        <v>41508.891597222224</v>
      </c>
      <c r="AO40" s="90" t="s">
        <v>847</v>
      </c>
      <c r="AP40" s="85" t="b">
        <v>0</v>
      </c>
      <c r="AQ40" s="85" t="b">
        <v>0</v>
      </c>
      <c r="AR40" s="85" t="b">
        <v>0</v>
      </c>
      <c r="AS40" s="85" t="s">
        <v>574</v>
      </c>
      <c r="AT40" s="85">
        <v>122</v>
      </c>
      <c r="AU40" s="90" t="s">
        <v>869</v>
      </c>
      <c r="AV40" s="85" t="b">
        <v>0</v>
      </c>
      <c r="AW40" s="85" t="s">
        <v>906</v>
      </c>
      <c r="AX40" s="90" t="s">
        <v>944</v>
      </c>
      <c r="AY40" s="85" t="s">
        <v>66</v>
      </c>
      <c r="AZ40" s="85" t="str">
        <f>REPLACE(INDEX(GroupVertices[Group],MATCH(Vertices[[#This Row],[Vertex]],GroupVertices[Vertex],0)),1,1,"")</f>
        <v>1</v>
      </c>
      <c r="BA40" s="51" t="s">
        <v>1395</v>
      </c>
      <c r="BB40" s="51" t="s">
        <v>1395</v>
      </c>
      <c r="BC40" s="51" t="s">
        <v>1402</v>
      </c>
      <c r="BD40" s="51" t="s">
        <v>1402</v>
      </c>
      <c r="BE40" s="51" t="s">
        <v>1407</v>
      </c>
      <c r="BF40" s="51" t="s">
        <v>1410</v>
      </c>
      <c r="BG40" s="131" t="s">
        <v>1428</v>
      </c>
      <c r="BH40" s="131" t="s">
        <v>1446</v>
      </c>
      <c r="BI40" s="131" t="s">
        <v>1464</v>
      </c>
      <c r="BJ40" s="131" t="s">
        <v>1482</v>
      </c>
      <c r="BK40" s="131">
        <v>13</v>
      </c>
      <c r="BL40" s="134">
        <v>3.0588235294117645</v>
      </c>
      <c r="BM40" s="131">
        <v>1</v>
      </c>
      <c r="BN40" s="134">
        <v>0.23529411764705882</v>
      </c>
      <c r="BO40" s="131">
        <v>0</v>
      </c>
      <c r="BP40" s="134">
        <v>0</v>
      </c>
      <c r="BQ40" s="131">
        <v>411</v>
      </c>
      <c r="BR40" s="134">
        <v>96.70588235294117</v>
      </c>
      <c r="BS40" s="131">
        <v>425</v>
      </c>
      <c r="BT40" s="2"/>
      <c r="BU40" s="3"/>
      <c r="BV40" s="3"/>
      <c r="BW40" s="3"/>
      <c r="BX40" s="3"/>
    </row>
    <row r="41" spans="1:76" ht="15">
      <c r="A41" s="14" t="s">
        <v>237</v>
      </c>
      <c r="B41" s="15"/>
      <c r="C41" s="15" t="s">
        <v>64</v>
      </c>
      <c r="D41" s="93">
        <v>172.54311970671313</v>
      </c>
      <c r="E41" s="81"/>
      <c r="F41" s="112" t="s">
        <v>428</v>
      </c>
      <c r="G41" s="15"/>
      <c r="H41" s="16" t="s">
        <v>237</v>
      </c>
      <c r="I41" s="66"/>
      <c r="J41" s="66"/>
      <c r="K41" s="114" t="s">
        <v>1002</v>
      </c>
      <c r="L41" s="94">
        <v>1</v>
      </c>
      <c r="M41" s="95">
        <v>2133.271240234375</v>
      </c>
      <c r="N41" s="95">
        <v>6024.19580078125</v>
      </c>
      <c r="O41" s="77"/>
      <c r="P41" s="96"/>
      <c r="Q41" s="96"/>
      <c r="R41" s="97"/>
      <c r="S41" s="51">
        <v>2</v>
      </c>
      <c r="T41" s="51">
        <v>1</v>
      </c>
      <c r="U41" s="52">
        <v>0</v>
      </c>
      <c r="V41" s="52">
        <v>0.016393</v>
      </c>
      <c r="W41" s="52">
        <v>0.036655</v>
      </c>
      <c r="X41" s="52">
        <v>0.720436</v>
      </c>
      <c r="Y41" s="52">
        <v>0</v>
      </c>
      <c r="Z41" s="52">
        <v>0</v>
      </c>
      <c r="AA41" s="82">
        <v>41</v>
      </c>
      <c r="AB41" s="82"/>
      <c r="AC41" s="98"/>
      <c r="AD41" s="85" t="s">
        <v>657</v>
      </c>
      <c r="AE41" s="85">
        <v>3055</v>
      </c>
      <c r="AF41" s="85">
        <v>27452</v>
      </c>
      <c r="AG41" s="85">
        <v>21265</v>
      </c>
      <c r="AH41" s="85">
        <v>3238</v>
      </c>
      <c r="AI41" s="85"/>
      <c r="AJ41" s="85" t="s">
        <v>711</v>
      </c>
      <c r="AK41" s="85" t="s">
        <v>759</v>
      </c>
      <c r="AL41" s="90" t="s">
        <v>802</v>
      </c>
      <c r="AM41" s="85"/>
      <c r="AN41" s="87">
        <v>39951.635671296295</v>
      </c>
      <c r="AO41" s="90" t="s">
        <v>848</v>
      </c>
      <c r="AP41" s="85" t="b">
        <v>0</v>
      </c>
      <c r="AQ41" s="85" t="b">
        <v>0</v>
      </c>
      <c r="AR41" s="85" t="b">
        <v>1</v>
      </c>
      <c r="AS41" s="85" t="s">
        <v>574</v>
      </c>
      <c r="AT41" s="85">
        <v>1153</v>
      </c>
      <c r="AU41" s="90" t="s">
        <v>869</v>
      </c>
      <c r="AV41" s="85" t="b">
        <v>0</v>
      </c>
      <c r="AW41" s="85" t="s">
        <v>906</v>
      </c>
      <c r="AX41" s="90" t="s">
        <v>945</v>
      </c>
      <c r="AY41" s="85" t="s">
        <v>66</v>
      </c>
      <c r="AZ41" s="85" t="str">
        <f>REPLACE(INDEX(GroupVertices[Group],MATCH(Vertices[[#This Row],[Vertex]],GroupVertices[Vertex],0)),1,1,"")</f>
        <v>1</v>
      </c>
      <c r="BA41" s="51" t="s">
        <v>340</v>
      </c>
      <c r="BB41" s="51" t="s">
        <v>340</v>
      </c>
      <c r="BC41" s="51" t="s">
        <v>357</v>
      </c>
      <c r="BD41" s="51" t="s">
        <v>357</v>
      </c>
      <c r="BE41" s="51"/>
      <c r="BF41" s="51"/>
      <c r="BG41" s="131" t="s">
        <v>1429</v>
      </c>
      <c r="BH41" s="131" t="s">
        <v>1429</v>
      </c>
      <c r="BI41" s="131" t="s">
        <v>1465</v>
      </c>
      <c r="BJ41" s="131" t="s">
        <v>1465</v>
      </c>
      <c r="BK41" s="131">
        <v>1</v>
      </c>
      <c r="BL41" s="134">
        <v>4.545454545454546</v>
      </c>
      <c r="BM41" s="131">
        <v>0</v>
      </c>
      <c r="BN41" s="134">
        <v>0</v>
      </c>
      <c r="BO41" s="131">
        <v>0</v>
      </c>
      <c r="BP41" s="134">
        <v>0</v>
      </c>
      <c r="BQ41" s="131">
        <v>21</v>
      </c>
      <c r="BR41" s="134">
        <v>95.45454545454545</v>
      </c>
      <c r="BS41" s="131">
        <v>22</v>
      </c>
      <c r="BT41" s="2"/>
      <c r="BU41" s="3"/>
      <c r="BV41" s="3"/>
      <c r="BW41" s="3"/>
      <c r="BX41" s="3"/>
    </row>
    <row r="42" spans="1:76" ht="15">
      <c r="A42" s="14" t="s">
        <v>238</v>
      </c>
      <c r="B42" s="15"/>
      <c r="C42" s="15" t="s">
        <v>64</v>
      </c>
      <c r="D42" s="93">
        <v>300.2273624117795</v>
      </c>
      <c r="E42" s="81"/>
      <c r="F42" s="112" t="s">
        <v>894</v>
      </c>
      <c r="G42" s="15"/>
      <c r="H42" s="16" t="s">
        <v>238</v>
      </c>
      <c r="I42" s="66"/>
      <c r="J42" s="66"/>
      <c r="K42" s="114" t="s">
        <v>1003</v>
      </c>
      <c r="L42" s="94">
        <v>1</v>
      </c>
      <c r="M42" s="95">
        <v>2579.339111328125</v>
      </c>
      <c r="N42" s="95">
        <v>5209.30517578125</v>
      </c>
      <c r="O42" s="77"/>
      <c r="P42" s="96"/>
      <c r="Q42" s="96"/>
      <c r="R42" s="97"/>
      <c r="S42" s="51">
        <v>2</v>
      </c>
      <c r="T42" s="51">
        <v>1</v>
      </c>
      <c r="U42" s="52">
        <v>0</v>
      </c>
      <c r="V42" s="52">
        <v>0.016393</v>
      </c>
      <c r="W42" s="52">
        <v>0.036655</v>
      </c>
      <c r="X42" s="52">
        <v>0.720436</v>
      </c>
      <c r="Y42" s="52">
        <v>0</v>
      </c>
      <c r="Z42" s="52">
        <v>0</v>
      </c>
      <c r="AA42" s="82">
        <v>42</v>
      </c>
      <c r="AB42" s="82"/>
      <c r="AC42" s="98"/>
      <c r="AD42" s="85" t="s">
        <v>658</v>
      </c>
      <c r="AE42" s="85">
        <v>38</v>
      </c>
      <c r="AF42" s="85">
        <v>359902</v>
      </c>
      <c r="AG42" s="85">
        <v>14829</v>
      </c>
      <c r="AH42" s="85">
        <v>1076</v>
      </c>
      <c r="AI42" s="85"/>
      <c r="AJ42" s="85" t="s">
        <v>712</v>
      </c>
      <c r="AK42" s="85" t="s">
        <v>760</v>
      </c>
      <c r="AL42" s="90" t="s">
        <v>803</v>
      </c>
      <c r="AM42" s="85"/>
      <c r="AN42" s="87">
        <v>40070.57984953704</v>
      </c>
      <c r="AO42" s="90" t="s">
        <v>849</v>
      </c>
      <c r="AP42" s="85" t="b">
        <v>0</v>
      </c>
      <c r="AQ42" s="85" t="b">
        <v>0</v>
      </c>
      <c r="AR42" s="85" t="b">
        <v>1</v>
      </c>
      <c r="AS42" s="85" t="s">
        <v>574</v>
      </c>
      <c r="AT42" s="85">
        <v>2272</v>
      </c>
      <c r="AU42" s="90" t="s">
        <v>869</v>
      </c>
      <c r="AV42" s="85" t="b">
        <v>1</v>
      </c>
      <c r="AW42" s="85" t="s">
        <v>906</v>
      </c>
      <c r="AX42" s="90" t="s">
        <v>946</v>
      </c>
      <c r="AY42" s="85" t="s">
        <v>66</v>
      </c>
      <c r="AZ42" s="85" t="str">
        <f>REPLACE(INDEX(GroupVertices[Group],MATCH(Vertices[[#This Row],[Vertex]],GroupVertices[Vertex],0)),1,1,"")</f>
        <v>1</v>
      </c>
      <c r="BA42" s="51" t="s">
        <v>341</v>
      </c>
      <c r="BB42" s="51" t="s">
        <v>341</v>
      </c>
      <c r="BC42" s="51" t="s">
        <v>361</v>
      </c>
      <c r="BD42" s="51" t="s">
        <v>361</v>
      </c>
      <c r="BE42" s="51" t="s">
        <v>379</v>
      </c>
      <c r="BF42" s="51" t="s">
        <v>379</v>
      </c>
      <c r="BG42" s="131" t="s">
        <v>1430</v>
      </c>
      <c r="BH42" s="131" t="s">
        <v>1430</v>
      </c>
      <c r="BI42" s="131" t="s">
        <v>1466</v>
      </c>
      <c r="BJ42" s="131" t="s">
        <v>1466</v>
      </c>
      <c r="BK42" s="131">
        <v>1</v>
      </c>
      <c r="BL42" s="134">
        <v>4.166666666666667</v>
      </c>
      <c r="BM42" s="131">
        <v>0</v>
      </c>
      <c r="BN42" s="134">
        <v>0</v>
      </c>
      <c r="BO42" s="131">
        <v>0</v>
      </c>
      <c r="BP42" s="134">
        <v>0</v>
      </c>
      <c r="BQ42" s="131">
        <v>23</v>
      </c>
      <c r="BR42" s="134">
        <v>95.83333333333333</v>
      </c>
      <c r="BS42" s="131">
        <v>24</v>
      </c>
      <c r="BT42" s="2"/>
      <c r="BU42" s="3"/>
      <c r="BV42" s="3"/>
      <c r="BW42" s="3"/>
      <c r="BX42" s="3"/>
    </row>
    <row r="43" spans="1:76" ht="15">
      <c r="A43" s="14" t="s">
        <v>239</v>
      </c>
      <c r="B43" s="15"/>
      <c r="C43" s="15" t="s">
        <v>64</v>
      </c>
      <c r="D43" s="93">
        <v>165.79192819439652</v>
      </c>
      <c r="E43" s="81"/>
      <c r="F43" s="112" t="s">
        <v>429</v>
      </c>
      <c r="G43" s="15"/>
      <c r="H43" s="16" t="s">
        <v>239</v>
      </c>
      <c r="I43" s="66"/>
      <c r="J43" s="66"/>
      <c r="K43" s="114" t="s">
        <v>1004</v>
      </c>
      <c r="L43" s="94">
        <v>1</v>
      </c>
      <c r="M43" s="95">
        <v>1414.9376220703125</v>
      </c>
      <c r="N43" s="95">
        <v>1107.7806396484375</v>
      </c>
      <c r="O43" s="77"/>
      <c r="P43" s="96"/>
      <c r="Q43" s="96"/>
      <c r="R43" s="97"/>
      <c r="S43" s="51">
        <v>1</v>
      </c>
      <c r="T43" s="51">
        <v>1</v>
      </c>
      <c r="U43" s="52">
        <v>0</v>
      </c>
      <c r="V43" s="52">
        <v>0.016667</v>
      </c>
      <c r="W43" s="52">
        <v>0.041079</v>
      </c>
      <c r="X43" s="52">
        <v>0.680397</v>
      </c>
      <c r="Y43" s="52">
        <v>0.5</v>
      </c>
      <c r="Z43" s="52">
        <v>0</v>
      </c>
      <c r="AA43" s="82">
        <v>43</v>
      </c>
      <c r="AB43" s="82"/>
      <c r="AC43" s="98"/>
      <c r="AD43" s="85" t="s">
        <v>659</v>
      </c>
      <c r="AE43" s="85">
        <v>336</v>
      </c>
      <c r="AF43" s="85">
        <v>9874</v>
      </c>
      <c r="AG43" s="85">
        <v>5702</v>
      </c>
      <c r="AH43" s="85">
        <v>3282</v>
      </c>
      <c r="AI43" s="85"/>
      <c r="AJ43" s="85" t="s">
        <v>713</v>
      </c>
      <c r="AK43" s="85" t="s">
        <v>594</v>
      </c>
      <c r="AL43" s="90" t="s">
        <v>804</v>
      </c>
      <c r="AM43" s="85"/>
      <c r="AN43" s="87">
        <v>40023.76987268519</v>
      </c>
      <c r="AO43" s="90" t="s">
        <v>850</v>
      </c>
      <c r="AP43" s="85" t="b">
        <v>0</v>
      </c>
      <c r="AQ43" s="85" t="b">
        <v>0</v>
      </c>
      <c r="AR43" s="85" t="b">
        <v>1</v>
      </c>
      <c r="AS43" s="85" t="s">
        <v>574</v>
      </c>
      <c r="AT43" s="85">
        <v>330</v>
      </c>
      <c r="AU43" s="90" t="s">
        <v>876</v>
      </c>
      <c r="AV43" s="85" t="b">
        <v>1</v>
      </c>
      <c r="AW43" s="85" t="s">
        <v>906</v>
      </c>
      <c r="AX43" s="90" t="s">
        <v>947</v>
      </c>
      <c r="AY43" s="85" t="s">
        <v>66</v>
      </c>
      <c r="AZ43" s="85" t="str">
        <f>REPLACE(INDEX(GroupVertices[Group],MATCH(Vertices[[#This Row],[Vertex]],GroupVertices[Vertex],0)),1,1,"")</f>
        <v>1</v>
      </c>
      <c r="BA43" s="51" t="s">
        <v>342</v>
      </c>
      <c r="BB43" s="51" t="s">
        <v>342</v>
      </c>
      <c r="BC43" s="51" t="s">
        <v>359</v>
      </c>
      <c r="BD43" s="51" t="s">
        <v>359</v>
      </c>
      <c r="BE43" s="51" t="s">
        <v>379</v>
      </c>
      <c r="BF43" s="51" t="s">
        <v>379</v>
      </c>
      <c r="BG43" s="131" t="s">
        <v>1431</v>
      </c>
      <c r="BH43" s="131" t="s">
        <v>1431</v>
      </c>
      <c r="BI43" s="131" t="s">
        <v>1467</v>
      </c>
      <c r="BJ43" s="131" t="s">
        <v>1467</v>
      </c>
      <c r="BK43" s="131">
        <v>1</v>
      </c>
      <c r="BL43" s="134">
        <v>3.8461538461538463</v>
      </c>
      <c r="BM43" s="131">
        <v>0</v>
      </c>
      <c r="BN43" s="134">
        <v>0</v>
      </c>
      <c r="BO43" s="131">
        <v>0</v>
      </c>
      <c r="BP43" s="134">
        <v>0</v>
      </c>
      <c r="BQ43" s="131">
        <v>25</v>
      </c>
      <c r="BR43" s="134">
        <v>96.15384615384616</v>
      </c>
      <c r="BS43" s="131">
        <v>26</v>
      </c>
      <c r="BT43" s="2"/>
      <c r="BU43" s="3"/>
      <c r="BV43" s="3"/>
      <c r="BW43" s="3"/>
      <c r="BX43" s="3"/>
    </row>
    <row r="44" spans="1:76" ht="15">
      <c r="A44" s="14" t="s">
        <v>245</v>
      </c>
      <c r="B44" s="15"/>
      <c r="C44" s="15" t="s">
        <v>64</v>
      </c>
      <c r="D44" s="93">
        <v>196.75492497104577</v>
      </c>
      <c r="E44" s="81"/>
      <c r="F44" s="112" t="s">
        <v>895</v>
      </c>
      <c r="G44" s="15"/>
      <c r="H44" s="16" t="s">
        <v>245</v>
      </c>
      <c r="I44" s="66"/>
      <c r="J44" s="66"/>
      <c r="K44" s="114" t="s">
        <v>1005</v>
      </c>
      <c r="L44" s="94">
        <v>32.29264475743349</v>
      </c>
      <c r="M44" s="95">
        <v>1182.554931640625</v>
      </c>
      <c r="N44" s="95">
        <v>2713.09765625</v>
      </c>
      <c r="O44" s="77"/>
      <c r="P44" s="96"/>
      <c r="Q44" s="96"/>
      <c r="R44" s="97"/>
      <c r="S44" s="51">
        <v>4</v>
      </c>
      <c r="T44" s="51">
        <v>1</v>
      </c>
      <c r="U44" s="52">
        <v>2</v>
      </c>
      <c r="V44" s="52">
        <v>0.017241</v>
      </c>
      <c r="W44" s="52">
        <v>0.059437</v>
      </c>
      <c r="X44" s="52">
        <v>1.252454</v>
      </c>
      <c r="Y44" s="52">
        <v>0.3333333333333333</v>
      </c>
      <c r="Z44" s="52">
        <v>0</v>
      </c>
      <c r="AA44" s="82">
        <v>44</v>
      </c>
      <c r="AB44" s="82"/>
      <c r="AC44" s="98"/>
      <c r="AD44" s="85" t="s">
        <v>660</v>
      </c>
      <c r="AE44" s="85">
        <v>5545</v>
      </c>
      <c r="AF44" s="85">
        <v>90492</v>
      </c>
      <c r="AG44" s="85">
        <v>14288</v>
      </c>
      <c r="AH44" s="85">
        <v>194</v>
      </c>
      <c r="AI44" s="85"/>
      <c r="AJ44" s="85" t="s">
        <v>714</v>
      </c>
      <c r="AK44" s="85" t="s">
        <v>761</v>
      </c>
      <c r="AL44" s="90" t="s">
        <v>805</v>
      </c>
      <c r="AM44" s="85"/>
      <c r="AN44" s="87">
        <v>40814.70538194444</v>
      </c>
      <c r="AO44" s="90" t="s">
        <v>851</v>
      </c>
      <c r="AP44" s="85" t="b">
        <v>0</v>
      </c>
      <c r="AQ44" s="85" t="b">
        <v>0</v>
      </c>
      <c r="AR44" s="85" t="b">
        <v>1</v>
      </c>
      <c r="AS44" s="85" t="s">
        <v>574</v>
      </c>
      <c r="AT44" s="85">
        <v>1536</v>
      </c>
      <c r="AU44" s="90" t="s">
        <v>869</v>
      </c>
      <c r="AV44" s="85" t="b">
        <v>1</v>
      </c>
      <c r="AW44" s="85" t="s">
        <v>906</v>
      </c>
      <c r="AX44" s="90" t="s">
        <v>948</v>
      </c>
      <c r="AY44" s="85" t="s">
        <v>66</v>
      </c>
      <c r="AZ44" s="85" t="str">
        <f>REPLACE(INDEX(GroupVertices[Group],MATCH(Vertices[[#This Row],[Vertex]],GroupVertices[Vertex],0)),1,1,"")</f>
        <v>1</v>
      </c>
      <c r="BA44" s="51" t="s">
        <v>346</v>
      </c>
      <c r="BB44" s="51" t="s">
        <v>346</v>
      </c>
      <c r="BC44" s="51" t="s">
        <v>365</v>
      </c>
      <c r="BD44" s="51" t="s">
        <v>365</v>
      </c>
      <c r="BE44" s="51"/>
      <c r="BF44" s="51"/>
      <c r="BG44" s="131" t="s">
        <v>1432</v>
      </c>
      <c r="BH44" s="131" t="s">
        <v>1432</v>
      </c>
      <c r="BI44" s="131" t="s">
        <v>1468</v>
      </c>
      <c r="BJ44" s="131" t="s">
        <v>1468</v>
      </c>
      <c r="BK44" s="131">
        <v>1</v>
      </c>
      <c r="BL44" s="134">
        <v>6.666666666666667</v>
      </c>
      <c r="BM44" s="131">
        <v>0</v>
      </c>
      <c r="BN44" s="134">
        <v>0</v>
      </c>
      <c r="BO44" s="131">
        <v>0</v>
      </c>
      <c r="BP44" s="134">
        <v>0</v>
      </c>
      <c r="BQ44" s="131">
        <v>14</v>
      </c>
      <c r="BR44" s="134">
        <v>93.33333333333333</v>
      </c>
      <c r="BS44" s="131">
        <v>15</v>
      </c>
      <c r="BT44" s="2"/>
      <c r="BU44" s="3"/>
      <c r="BV44" s="3"/>
      <c r="BW44" s="3"/>
      <c r="BX44" s="3"/>
    </row>
    <row r="45" spans="1:76" ht="15">
      <c r="A45" s="14" t="s">
        <v>240</v>
      </c>
      <c r="B45" s="15"/>
      <c r="C45" s="15" t="s">
        <v>64</v>
      </c>
      <c r="D45" s="93">
        <v>163.7594270291229</v>
      </c>
      <c r="E45" s="81"/>
      <c r="F45" s="112" t="s">
        <v>896</v>
      </c>
      <c r="G45" s="15"/>
      <c r="H45" s="16" t="s">
        <v>240</v>
      </c>
      <c r="I45" s="66"/>
      <c r="J45" s="66"/>
      <c r="K45" s="114" t="s">
        <v>1006</v>
      </c>
      <c r="L45" s="94">
        <v>1</v>
      </c>
      <c r="M45" s="95">
        <v>1853.8516845703125</v>
      </c>
      <c r="N45" s="95">
        <v>372.84515380859375</v>
      </c>
      <c r="O45" s="77"/>
      <c r="P45" s="96"/>
      <c r="Q45" s="96"/>
      <c r="R45" s="97"/>
      <c r="S45" s="51">
        <v>1</v>
      </c>
      <c r="T45" s="51">
        <v>1</v>
      </c>
      <c r="U45" s="52">
        <v>0</v>
      </c>
      <c r="V45" s="52">
        <v>0.016667</v>
      </c>
      <c r="W45" s="52">
        <v>0.036655</v>
      </c>
      <c r="X45" s="52">
        <v>0.720436</v>
      </c>
      <c r="Y45" s="52">
        <v>0.5</v>
      </c>
      <c r="Z45" s="52">
        <v>0</v>
      </c>
      <c r="AA45" s="82">
        <v>45</v>
      </c>
      <c r="AB45" s="82"/>
      <c r="AC45" s="98"/>
      <c r="AD45" s="85" t="s">
        <v>661</v>
      </c>
      <c r="AE45" s="85">
        <v>2066</v>
      </c>
      <c r="AF45" s="85">
        <v>4582</v>
      </c>
      <c r="AG45" s="85">
        <v>2910</v>
      </c>
      <c r="AH45" s="85">
        <v>14492</v>
      </c>
      <c r="AI45" s="85"/>
      <c r="AJ45" s="85" t="s">
        <v>715</v>
      </c>
      <c r="AK45" s="85" t="s">
        <v>762</v>
      </c>
      <c r="AL45" s="90" t="s">
        <v>806</v>
      </c>
      <c r="AM45" s="85"/>
      <c r="AN45" s="87">
        <v>41934.906319444446</v>
      </c>
      <c r="AO45" s="90" t="s">
        <v>852</v>
      </c>
      <c r="AP45" s="85" t="b">
        <v>0</v>
      </c>
      <c r="AQ45" s="85" t="b">
        <v>0</v>
      </c>
      <c r="AR45" s="85" t="b">
        <v>1</v>
      </c>
      <c r="AS45" s="85" t="s">
        <v>574</v>
      </c>
      <c r="AT45" s="85">
        <v>202</v>
      </c>
      <c r="AU45" s="90" t="s">
        <v>869</v>
      </c>
      <c r="AV45" s="85" t="b">
        <v>0</v>
      </c>
      <c r="AW45" s="85" t="s">
        <v>906</v>
      </c>
      <c r="AX45" s="90" t="s">
        <v>949</v>
      </c>
      <c r="AY45" s="85" t="s">
        <v>66</v>
      </c>
      <c r="AZ45" s="85" t="str">
        <f>REPLACE(INDEX(GroupVertices[Group],MATCH(Vertices[[#This Row],[Vertex]],GroupVertices[Vertex],0)),1,1,"")</f>
        <v>1</v>
      </c>
      <c r="BA45" s="51" t="s">
        <v>343</v>
      </c>
      <c r="BB45" s="51" t="s">
        <v>343</v>
      </c>
      <c r="BC45" s="51" t="s">
        <v>362</v>
      </c>
      <c r="BD45" s="51" t="s">
        <v>362</v>
      </c>
      <c r="BE45" s="51" t="s">
        <v>379</v>
      </c>
      <c r="BF45" s="51" t="s">
        <v>379</v>
      </c>
      <c r="BG45" s="131" t="s">
        <v>1433</v>
      </c>
      <c r="BH45" s="131" t="s">
        <v>1433</v>
      </c>
      <c r="BI45" s="131" t="s">
        <v>1469</v>
      </c>
      <c r="BJ45" s="131" t="s">
        <v>1469</v>
      </c>
      <c r="BK45" s="131">
        <v>2</v>
      </c>
      <c r="BL45" s="134">
        <v>4.545454545454546</v>
      </c>
      <c r="BM45" s="131">
        <v>0</v>
      </c>
      <c r="BN45" s="134">
        <v>0</v>
      </c>
      <c r="BO45" s="131">
        <v>0</v>
      </c>
      <c r="BP45" s="134">
        <v>0</v>
      </c>
      <c r="BQ45" s="131">
        <v>42</v>
      </c>
      <c r="BR45" s="134">
        <v>95.45454545454545</v>
      </c>
      <c r="BS45" s="131">
        <v>44</v>
      </c>
      <c r="BT45" s="2"/>
      <c r="BU45" s="3"/>
      <c r="BV45" s="3"/>
      <c r="BW45" s="3"/>
      <c r="BX45" s="3"/>
    </row>
    <row r="46" spans="1:76" ht="15">
      <c r="A46" s="14" t="s">
        <v>265</v>
      </c>
      <c r="B46" s="15"/>
      <c r="C46" s="15" t="s">
        <v>64</v>
      </c>
      <c r="D46" s="93">
        <v>162.1778246484357</v>
      </c>
      <c r="E46" s="81"/>
      <c r="F46" s="112" t="s">
        <v>897</v>
      </c>
      <c r="G46" s="15"/>
      <c r="H46" s="16" t="s">
        <v>265</v>
      </c>
      <c r="I46" s="66"/>
      <c r="J46" s="66"/>
      <c r="K46" s="114" t="s">
        <v>1007</v>
      </c>
      <c r="L46" s="94">
        <v>1</v>
      </c>
      <c r="M46" s="95">
        <v>2108.798583984375</v>
      </c>
      <c r="N46" s="95">
        <v>1193.6636962890625</v>
      </c>
      <c r="O46" s="77"/>
      <c r="P46" s="96"/>
      <c r="Q46" s="96"/>
      <c r="R46" s="97"/>
      <c r="S46" s="51">
        <v>2</v>
      </c>
      <c r="T46" s="51">
        <v>0</v>
      </c>
      <c r="U46" s="52">
        <v>0</v>
      </c>
      <c r="V46" s="52">
        <v>0.016667</v>
      </c>
      <c r="W46" s="52">
        <v>0.036655</v>
      </c>
      <c r="X46" s="52">
        <v>0.720436</v>
      </c>
      <c r="Y46" s="52">
        <v>0.5</v>
      </c>
      <c r="Z46" s="52">
        <v>0</v>
      </c>
      <c r="AA46" s="82">
        <v>46</v>
      </c>
      <c r="AB46" s="82"/>
      <c r="AC46" s="98"/>
      <c r="AD46" s="85" t="s">
        <v>662</v>
      </c>
      <c r="AE46" s="85">
        <v>152</v>
      </c>
      <c r="AF46" s="85">
        <v>464</v>
      </c>
      <c r="AG46" s="85">
        <v>927</v>
      </c>
      <c r="AH46" s="85">
        <v>169</v>
      </c>
      <c r="AI46" s="85"/>
      <c r="AJ46" s="85" t="s">
        <v>716</v>
      </c>
      <c r="AK46" s="85" t="s">
        <v>763</v>
      </c>
      <c r="AL46" s="85"/>
      <c r="AM46" s="85"/>
      <c r="AN46" s="87">
        <v>40928.72994212963</v>
      </c>
      <c r="AO46" s="90" t="s">
        <v>853</v>
      </c>
      <c r="AP46" s="85" t="b">
        <v>1</v>
      </c>
      <c r="AQ46" s="85" t="b">
        <v>0</v>
      </c>
      <c r="AR46" s="85" t="b">
        <v>1</v>
      </c>
      <c r="AS46" s="85" t="s">
        <v>574</v>
      </c>
      <c r="AT46" s="85">
        <v>40</v>
      </c>
      <c r="AU46" s="90" t="s">
        <v>869</v>
      </c>
      <c r="AV46" s="85" t="b">
        <v>0</v>
      </c>
      <c r="AW46" s="85" t="s">
        <v>906</v>
      </c>
      <c r="AX46" s="90" t="s">
        <v>950</v>
      </c>
      <c r="AY46" s="85" t="s">
        <v>65</v>
      </c>
      <c r="AZ46" s="85" t="str">
        <f>REPLACE(INDEX(GroupVertices[Group],MATCH(Vertices[[#This Row],[Vertex]],GroupVertices[Vertex],0)),1,1,"")</f>
        <v>1</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241</v>
      </c>
      <c r="B47" s="15"/>
      <c r="C47" s="15" t="s">
        <v>64</v>
      </c>
      <c r="D47" s="93">
        <v>176.88503687856084</v>
      </c>
      <c r="E47" s="81"/>
      <c r="F47" s="112" t="s">
        <v>898</v>
      </c>
      <c r="G47" s="15"/>
      <c r="H47" s="16" t="s">
        <v>241</v>
      </c>
      <c r="I47" s="66"/>
      <c r="J47" s="66"/>
      <c r="K47" s="114" t="s">
        <v>1008</v>
      </c>
      <c r="L47" s="94">
        <v>1</v>
      </c>
      <c r="M47" s="95">
        <v>1993.6290283203125</v>
      </c>
      <c r="N47" s="95">
        <v>9591.552734375</v>
      </c>
      <c r="O47" s="77"/>
      <c r="P47" s="96"/>
      <c r="Q47" s="96"/>
      <c r="R47" s="97"/>
      <c r="S47" s="51">
        <v>2</v>
      </c>
      <c r="T47" s="51">
        <v>1</v>
      </c>
      <c r="U47" s="52">
        <v>0</v>
      </c>
      <c r="V47" s="52">
        <v>0.016393</v>
      </c>
      <c r="W47" s="52">
        <v>0.036655</v>
      </c>
      <c r="X47" s="52">
        <v>0.720436</v>
      </c>
      <c r="Y47" s="52">
        <v>0</v>
      </c>
      <c r="Z47" s="52">
        <v>0</v>
      </c>
      <c r="AA47" s="82">
        <v>47</v>
      </c>
      <c r="AB47" s="82"/>
      <c r="AC47" s="98"/>
      <c r="AD47" s="85" t="s">
        <v>663</v>
      </c>
      <c r="AE47" s="85">
        <v>637</v>
      </c>
      <c r="AF47" s="85">
        <v>38757</v>
      </c>
      <c r="AG47" s="85">
        <v>1565</v>
      </c>
      <c r="AH47" s="85">
        <v>3805</v>
      </c>
      <c r="AI47" s="85"/>
      <c r="AJ47" s="85" t="s">
        <v>717</v>
      </c>
      <c r="AK47" s="85"/>
      <c r="AL47" s="90" t="s">
        <v>807</v>
      </c>
      <c r="AM47" s="85"/>
      <c r="AN47" s="87">
        <v>42313.65269675926</v>
      </c>
      <c r="AO47" s="90" t="s">
        <v>854</v>
      </c>
      <c r="AP47" s="85" t="b">
        <v>1</v>
      </c>
      <c r="AQ47" s="85" t="b">
        <v>0</v>
      </c>
      <c r="AR47" s="85" t="b">
        <v>1</v>
      </c>
      <c r="AS47" s="85" t="s">
        <v>574</v>
      </c>
      <c r="AT47" s="85">
        <v>104</v>
      </c>
      <c r="AU47" s="90" t="s">
        <v>869</v>
      </c>
      <c r="AV47" s="85" t="b">
        <v>1</v>
      </c>
      <c r="AW47" s="85" t="s">
        <v>906</v>
      </c>
      <c r="AX47" s="90" t="s">
        <v>951</v>
      </c>
      <c r="AY47" s="85" t="s">
        <v>66</v>
      </c>
      <c r="AZ47" s="85" t="str">
        <f>REPLACE(INDEX(GroupVertices[Group],MATCH(Vertices[[#This Row],[Vertex]],GroupVertices[Vertex],0)),1,1,"")</f>
        <v>1</v>
      </c>
      <c r="BA47" s="51"/>
      <c r="BB47" s="51"/>
      <c r="BC47" s="51"/>
      <c r="BD47" s="51"/>
      <c r="BE47" s="51" t="s">
        <v>379</v>
      </c>
      <c r="BF47" s="51" t="s">
        <v>379</v>
      </c>
      <c r="BG47" s="131" t="s">
        <v>1434</v>
      </c>
      <c r="BH47" s="131" t="s">
        <v>1434</v>
      </c>
      <c r="BI47" s="131" t="s">
        <v>1470</v>
      </c>
      <c r="BJ47" s="131" t="s">
        <v>1470</v>
      </c>
      <c r="BK47" s="131">
        <v>3</v>
      </c>
      <c r="BL47" s="134">
        <v>7.894736842105263</v>
      </c>
      <c r="BM47" s="131">
        <v>0</v>
      </c>
      <c r="BN47" s="134">
        <v>0</v>
      </c>
      <c r="BO47" s="131">
        <v>0</v>
      </c>
      <c r="BP47" s="134">
        <v>0</v>
      </c>
      <c r="BQ47" s="131">
        <v>35</v>
      </c>
      <c r="BR47" s="134">
        <v>92.10526315789474</v>
      </c>
      <c r="BS47" s="131">
        <v>38</v>
      </c>
      <c r="BT47" s="2"/>
      <c r="BU47" s="3"/>
      <c r="BV47" s="3"/>
      <c r="BW47" s="3"/>
      <c r="BX47" s="3"/>
    </row>
    <row r="48" spans="1:76" ht="15">
      <c r="A48" s="14" t="s">
        <v>266</v>
      </c>
      <c r="B48" s="15"/>
      <c r="C48" s="15" t="s">
        <v>64</v>
      </c>
      <c r="D48" s="93">
        <v>180.8709206830222</v>
      </c>
      <c r="E48" s="81"/>
      <c r="F48" s="112" t="s">
        <v>899</v>
      </c>
      <c r="G48" s="15"/>
      <c r="H48" s="16" t="s">
        <v>266</v>
      </c>
      <c r="I48" s="66"/>
      <c r="J48" s="66"/>
      <c r="K48" s="114" t="s">
        <v>1009</v>
      </c>
      <c r="L48" s="94">
        <v>32.29264475743349</v>
      </c>
      <c r="M48" s="95">
        <v>7227.99755859375</v>
      </c>
      <c r="N48" s="95">
        <v>7166.9306640625</v>
      </c>
      <c r="O48" s="77"/>
      <c r="P48" s="96"/>
      <c r="Q48" s="96"/>
      <c r="R48" s="97"/>
      <c r="S48" s="51">
        <v>3</v>
      </c>
      <c r="T48" s="51">
        <v>0</v>
      </c>
      <c r="U48" s="52">
        <v>2</v>
      </c>
      <c r="V48" s="52">
        <v>0.017241</v>
      </c>
      <c r="W48" s="52">
        <v>0.044667</v>
      </c>
      <c r="X48" s="52">
        <v>1.024111</v>
      </c>
      <c r="Y48" s="52">
        <v>0.3333333333333333</v>
      </c>
      <c r="Z48" s="52">
        <v>0</v>
      </c>
      <c r="AA48" s="82">
        <v>48</v>
      </c>
      <c r="AB48" s="82"/>
      <c r="AC48" s="98"/>
      <c r="AD48" s="85" t="s">
        <v>664</v>
      </c>
      <c r="AE48" s="85">
        <v>7228</v>
      </c>
      <c r="AF48" s="85">
        <v>49135</v>
      </c>
      <c r="AG48" s="85">
        <v>28906</v>
      </c>
      <c r="AH48" s="85">
        <v>5133</v>
      </c>
      <c r="AI48" s="85"/>
      <c r="AJ48" s="85" t="s">
        <v>718</v>
      </c>
      <c r="AK48" s="85" t="s">
        <v>764</v>
      </c>
      <c r="AL48" s="90" t="s">
        <v>808</v>
      </c>
      <c r="AM48" s="85"/>
      <c r="AN48" s="87">
        <v>40965.42418981482</v>
      </c>
      <c r="AO48" s="90" t="s">
        <v>855</v>
      </c>
      <c r="AP48" s="85" t="b">
        <v>0</v>
      </c>
      <c r="AQ48" s="85" t="b">
        <v>0</v>
      </c>
      <c r="AR48" s="85" t="b">
        <v>1</v>
      </c>
      <c r="AS48" s="85" t="s">
        <v>574</v>
      </c>
      <c r="AT48" s="85">
        <v>1422</v>
      </c>
      <c r="AU48" s="90" t="s">
        <v>869</v>
      </c>
      <c r="AV48" s="85" t="b">
        <v>1</v>
      </c>
      <c r="AW48" s="85" t="s">
        <v>906</v>
      </c>
      <c r="AX48" s="90" t="s">
        <v>952</v>
      </c>
      <c r="AY48" s="85" t="s">
        <v>65</v>
      </c>
      <c r="AZ48" s="85" t="str">
        <f>REPLACE(INDEX(GroupVertices[Group],MATCH(Vertices[[#This Row],[Vertex]],GroupVertices[Vertex],0)),1,1,"")</f>
        <v>4</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14" t="s">
        <v>242</v>
      </c>
      <c r="B49" s="15"/>
      <c r="C49" s="15" t="s">
        <v>64</v>
      </c>
      <c r="D49" s="93">
        <v>163.1230221858012</v>
      </c>
      <c r="E49" s="81"/>
      <c r="F49" s="112" t="s">
        <v>900</v>
      </c>
      <c r="G49" s="15"/>
      <c r="H49" s="16" t="s">
        <v>242</v>
      </c>
      <c r="I49" s="66"/>
      <c r="J49" s="66"/>
      <c r="K49" s="114" t="s">
        <v>1010</v>
      </c>
      <c r="L49" s="94">
        <v>1</v>
      </c>
      <c r="M49" s="95">
        <v>8040.13134765625</v>
      </c>
      <c r="N49" s="95">
        <v>8819.7060546875</v>
      </c>
      <c r="O49" s="77"/>
      <c r="P49" s="96"/>
      <c r="Q49" s="96"/>
      <c r="R49" s="97"/>
      <c r="S49" s="51">
        <v>1</v>
      </c>
      <c r="T49" s="51">
        <v>1</v>
      </c>
      <c r="U49" s="52">
        <v>0</v>
      </c>
      <c r="V49" s="52">
        <v>0.016667</v>
      </c>
      <c r="W49" s="52">
        <v>0.038211</v>
      </c>
      <c r="X49" s="52">
        <v>0.704416</v>
      </c>
      <c r="Y49" s="52">
        <v>0.5</v>
      </c>
      <c r="Z49" s="52">
        <v>0</v>
      </c>
      <c r="AA49" s="82">
        <v>49</v>
      </c>
      <c r="AB49" s="82"/>
      <c r="AC49" s="98"/>
      <c r="AD49" s="85" t="s">
        <v>665</v>
      </c>
      <c r="AE49" s="85">
        <v>1039</v>
      </c>
      <c r="AF49" s="85">
        <v>2925</v>
      </c>
      <c r="AG49" s="85">
        <v>3337</v>
      </c>
      <c r="AH49" s="85">
        <v>243</v>
      </c>
      <c r="AI49" s="85"/>
      <c r="AJ49" s="85" t="s">
        <v>719</v>
      </c>
      <c r="AK49" s="85" t="s">
        <v>765</v>
      </c>
      <c r="AL49" s="90" t="s">
        <v>809</v>
      </c>
      <c r="AM49" s="85"/>
      <c r="AN49" s="87">
        <v>40835.59710648148</v>
      </c>
      <c r="AO49" s="90" t="s">
        <v>856</v>
      </c>
      <c r="AP49" s="85" t="b">
        <v>0</v>
      </c>
      <c r="AQ49" s="85" t="b">
        <v>0</v>
      </c>
      <c r="AR49" s="85" t="b">
        <v>0</v>
      </c>
      <c r="AS49" s="85" t="s">
        <v>867</v>
      </c>
      <c r="AT49" s="85">
        <v>184</v>
      </c>
      <c r="AU49" s="90" t="s">
        <v>874</v>
      </c>
      <c r="AV49" s="85" t="b">
        <v>0</v>
      </c>
      <c r="AW49" s="85" t="s">
        <v>906</v>
      </c>
      <c r="AX49" s="90" t="s">
        <v>953</v>
      </c>
      <c r="AY49" s="85" t="s">
        <v>66</v>
      </c>
      <c r="AZ49" s="85" t="str">
        <f>REPLACE(INDEX(GroupVertices[Group],MATCH(Vertices[[#This Row],[Vertex]],GroupVertices[Vertex],0)),1,1,"")</f>
        <v>4</v>
      </c>
      <c r="BA49" s="51" t="s">
        <v>344</v>
      </c>
      <c r="BB49" s="51" t="s">
        <v>344</v>
      </c>
      <c r="BC49" s="51" t="s">
        <v>363</v>
      </c>
      <c r="BD49" s="51" t="s">
        <v>363</v>
      </c>
      <c r="BE49" s="51" t="s">
        <v>381</v>
      </c>
      <c r="BF49" s="51" t="s">
        <v>381</v>
      </c>
      <c r="BG49" s="131" t="s">
        <v>1435</v>
      </c>
      <c r="BH49" s="131" t="s">
        <v>1435</v>
      </c>
      <c r="BI49" s="131" t="s">
        <v>1471</v>
      </c>
      <c r="BJ49" s="131" t="s">
        <v>1471</v>
      </c>
      <c r="BK49" s="131">
        <v>0</v>
      </c>
      <c r="BL49" s="134">
        <v>0</v>
      </c>
      <c r="BM49" s="131">
        <v>0</v>
      </c>
      <c r="BN49" s="134">
        <v>0</v>
      </c>
      <c r="BO49" s="131">
        <v>0</v>
      </c>
      <c r="BP49" s="134">
        <v>0</v>
      </c>
      <c r="BQ49" s="131">
        <v>23</v>
      </c>
      <c r="BR49" s="134">
        <v>100</v>
      </c>
      <c r="BS49" s="131">
        <v>23</v>
      </c>
      <c r="BT49" s="2"/>
      <c r="BU49" s="3"/>
      <c r="BV49" s="3"/>
      <c r="BW49" s="3"/>
      <c r="BX49" s="3"/>
    </row>
    <row r="50" spans="1:76" ht="15">
      <c r="A50" s="14" t="s">
        <v>243</v>
      </c>
      <c r="B50" s="15"/>
      <c r="C50" s="15" t="s">
        <v>64</v>
      </c>
      <c r="D50" s="93">
        <v>171.1620021348454</v>
      </c>
      <c r="E50" s="81"/>
      <c r="F50" s="112" t="s">
        <v>901</v>
      </c>
      <c r="G50" s="15"/>
      <c r="H50" s="16" t="s">
        <v>243</v>
      </c>
      <c r="I50" s="66"/>
      <c r="J50" s="66"/>
      <c r="K50" s="114" t="s">
        <v>1011</v>
      </c>
      <c r="L50" s="94">
        <v>1</v>
      </c>
      <c r="M50" s="95">
        <v>2445.37451171875</v>
      </c>
      <c r="N50" s="95">
        <v>2710.30224609375</v>
      </c>
      <c r="O50" s="77"/>
      <c r="P50" s="96"/>
      <c r="Q50" s="96"/>
      <c r="R50" s="97"/>
      <c r="S50" s="51">
        <v>2</v>
      </c>
      <c r="T50" s="51">
        <v>1</v>
      </c>
      <c r="U50" s="52">
        <v>0</v>
      </c>
      <c r="V50" s="52">
        <v>0.016393</v>
      </c>
      <c r="W50" s="52">
        <v>0.036655</v>
      </c>
      <c r="X50" s="52">
        <v>0.720436</v>
      </c>
      <c r="Y50" s="52">
        <v>0</v>
      </c>
      <c r="Z50" s="52">
        <v>0</v>
      </c>
      <c r="AA50" s="82">
        <v>50</v>
      </c>
      <c r="AB50" s="82"/>
      <c r="AC50" s="98"/>
      <c r="AD50" s="85" t="s">
        <v>666</v>
      </c>
      <c r="AE50" s="85">
        <v>273</v>
      </c>
      <c r="AF50" s="85">
        <v>23856</v>
      </c>
      <c r="AG50" s="85">
        <v>5540</v>
      </c>
      <c r="AH50" s="85">
        <v>4585</v>
      </c>
      <c r="AI50" s="85"/>
      <c r="AJ50" s="85" t="s">
        <v>720</v>
      </c>
      <c r="AK50" s="85"/>
      <c r="AL50" s="85"/>
      <c r="AM50" s="85"/>
      <c r="AN50" s="87">
        <v>41712.84261574074</v>
      </c>
      <c r="AO50" s="90" t="s">
        <v>857</v>
      </c>
      <c r="AP50" s="85" t="b">
        <v>0</v>
      </c>
      <c r="AQ50" s="85" t="b">
        <v>0</v>
      </c>
      <c r="AR50" s="85" t="b">
        <v>0</v>
      </c>
      <c r="AS50" s="85" t="s">
        <v>574</v>
      </c>
      <c r="AT50" s="85">
        <v>143</v>
      </c>
      <c r="AU50" s="90" t="s">
        <v>869</v>
      </c>
      <c r="AV50" s="85" t="b">
        <v>1</v>
      </c>
      <c r="AW50" s="85" t="s">
        <v>906</v>
      </c>
      <c r="AX50" s="90" t="s">
        <v>954</v>
      </c>
      <c r="AY50" s="85" t="s">
        <v>66</v>
      </c>
      <c r="AZ50" s="85" t="str">
        <f>REPLACE(INDEX(GroupVertices[Group],MATCH(Vertices[[#This Row],[Vertex]],GroupVertices[Vertex],0)),1,1,"")</f>
        <v>1</v>
      </c>
      <c r="BA50" s="51"/>
      <c r="BB50" s="51"/>
      <c r="BC50" s="51"/>
      <c r="BD50" s="51"/>
      <c r="BE50" s="51" t="s">
        <v>382</v>
      </c>
      <c r="BF50" s="51" t="s">
        <v>382</v>
      </c>
      <c r="BG50" s="131" t="s">
        <v>1436</v>
      </c>
      <c r="BH50" s="131" t="s">
        <v>1436</v>
      </c>
      <c r="BI50" s="131" t="s">
        <v>1472</v>
      </c>
      <c r="BJ50" s="131" t="s">
        <v>1472</v>
      </c>
      <c r="BK50" s="131">
        <v>0</v>
      </c>
      <c r="BL50" s="134">
        <v>0</v>
      </c>
      <c r="BM50" s="131">
        <v>0</v>
      </c>
      <c r="BN50" s="134">
        <v>0</v>
      </c>
      <c r="BO50" s="131">
        <v>0</v>
      </c>
      <c r="BP50" s="134">
        <v>0</v>
      </c>
      <c r="BQ50" s="131">
        <v>36</v>
      </c>
      <c r="BR50" s="134">
        <v>100</v>
      </c>
      <c r="BS50" s="131">
        <v>36</v>
      </c>
      <c r="BT50" s="2"/>
      <c r="BU50" s="3"/>
      <c r="BV50" s="3"/>
      <c r="BW50" s="3"/>
      <c r="BX50" s="3"/>
    </row>
    <row r="51" spans="1:76" ht="15">
      <c r="A51" s="14" t="s">
        <v>244</v>
      </c>
      <c r="B51" s="15"/>
      <c r="C51" s="15" t="s">
        <v>64</v>
      </c>
      <c r="D51" s="93">
        <v>184.7492647432892</v>
      </c>
      <c r="E51" s="81"/>
      <c r="F51" s="112" t="s">
        <v>902</v>
      </c>
      <c r="G51" s="15"/>
      <c r="H51" s="16" t="s">
        <v>244</v>
      </c>
      <c r="I51" s="66"/>
      <c r="J51" s="66"/>
      <c r="K51" s="114" t="s">
        <v>1012</v>
      </c>
      <c r="L51" s="94">
        <v>16.646322378716746</v>
      </c>
      <c r="M51" s="95">
        <v>1279.488037109375</v>
      </c>
      <c r="N51" s="95">
        <v>8701.306640625</v>
      </c>
      <c r="O51" s="77"/>
      <c r="P51" s="96"/>
      <c r="Q51" s="96"/>
      <c r="R51" s="97"/>
      <c r="S51" s="51">
        <v>2</v>
      </c>
      <c r="T51" s="51">
        <v>3</v>
      </c>
      <c r="U51" s="52">
        <v>1</v>
      </c>
      <c r="V51" s="52">
        <v>0.016949</v>
      </c>
      <c r="W51" s="52">
        <v>0.056142</v>
      </c>
      <c r="X51" s="52">
        <v>1.262802</v>
      </c>
      <c r="Y51" s="52">
        <v>0.3333333333333333</v>
      </c>
      <c r="Z51" s="52">
        <v>0</v>
      </c>
      <c r="AA51" s="82">
        <v>51</v>
      </c>
      <c r="AB51" s="82"/>
      <c r="AC51" s="98"/>
      <c r="AD51" s="85" t="s">
        <v>667</v>
      </c>
      <c r="AE51" s="85">
        <v>3124</v>
      </c>
      <c r="AF51" s="85">
        <v>59233</v>
      </c>
      <c r="AG51" s="85">
        <v>23904</v>
      </c>
      <c r="AH51" s="85">
        <v>5796</v>
      </c>
      <c r="AI51" s="85"/>
      <c r="AJ51" s="85" t="s">
        <v>721</v>
      </c>
      <c r="AK51" s="85" t="s">
        <v>766</v>
      </c>
      <c r="AL51" s="90" t="s">
        <v>810</v>
      </c>
      <c r="AM51" s="85"/>
      <c r="AN51" s="87">
        <v>39783.49269675926</v>
      </c>
      <c r="AO51" s="90" t="s">
        <v>858</v>
      </c>
      <c r="AP51" s="85" t="b">
        <v>0</v>
      </c>
      <c r="AQ51" s="85" t="b">
        <v>0</v>
      </c>
      <c r="AR51" s="85" t="b">
        <v>0</v>
      </c>
      <c r="AS51" s="85" t="s">
        <v>574</v>
      </c>
      <c r="AT51" s="85">
        <v>972</v>
      </c>
      <c r="AU51" s="90" t="s">
        <v>869</v>
      </c>
      <c r="AV51" s="85" t="b">
        <v>1</v>
      </c>
      <c r="AW51" s="85" t="s">
        <v>906</v>
      </c>
      <c r="AX51" s="90" t="s">
        <v>955</v>
      </c>
      <c r="AY51" s="85" t="s">
        <v>66</v>
      </c>
      <c r="AZ51" s="85" t="str">
        <f>REPLACE(INDEX(GroupVertices[Group],MATCH(Vertices[[#This Row],[Vertex]],GroupVertices[Vertex],0)),1,1,"")</f>
        <v>1</v>
      </c>
      <c r="BA51" s="51" t="s">
        <v>345</v>
      </c>
      <c r="BB51" s="51" t="s">
        <v>345</v>
      </c>
      <c r="BC51" s="51" t="s">
        <v>364</v>
      </c>
      <c r="BD51" s="51" t="s">
        <v>364</v>
      </c>
      <c r="BE51" s="51" t="s">
        <v>384</v>
      </c>
      <c r="BF51" s="51" t="s">
        <v>386</v>
      </c>
      <c r="BG51" s="131" t="s">
        <v>1437</v>
      </c>
      <c r="BH51" s="131" t="s">
        <v>1447</v>
      </c>
      <c r="BI51" s="131" t="s">
        <v>1473</v>
      </c>
      <c r="BJ51" s="131" t="s">
        <v>1473</v>
      </c>
      <c r="BK51" s="131">
        <v>5</v>
      </c>
      <c r="BL51" s="134">
        <v>11.363636363636363</v>
      </c>
      <c r="BM51" s="131">
        <v>0</v>
      </c>
      <c r="BN51" s="134">
        <v>0</v>
      </c>
      <c r="BO51" s="131">
        <v>0</v>
      </c>
      <c r="BP51" s="134">
        <v>0</v>
      </c>
      <c r="BQ51" s="131">
        <v>39</v>
      </c>
      <c r="BR51" s="134">
        <v>88.63636363636364</v>
      </c>
      <c r="BS51" s="131">
        <v>44</v>
      </c>
      <c r="BT51" s="2"/>
      <c r="BU51" s="3"/>
      <c r="BV51" s="3"/>
      <c r="BW51" s="3"/>
      <c r="BX51" s="3"/>
    </row>
    <row r="52" spans="1:76" ht="15">
      <c r="A52" s="14" t="s">
        <v>267</v>
      </c>
      <c r="B52" s="15"/>
      <c r="C52" s="15" t="s">
        <v>64</v>
      </c>
      <c r="D52" s="93">
        <v>162.68057295254437</v>
      </c>
      <c r="E52" s="81"/>
      <c r="F52" s="112" t="s">
        <v>903</v>
      </c>
      <c r="G52" s="15"/>
      <c r="H52" s="16" t="s">
        <v>267</v>
      </c>
      <c r="I52" s="66"/>
      <c r="J52" s="66"/>
      <c r="K52" s="114" t="s">
        <v>1013</v>
      </c>
      <c r="L52" s="94">
        <v>1</v>
      </c>
      <c r="M52" s="95">
        <v>1088.8193359375</v>
      </c>
      <c r="N52" s="95">
        <v>7280.10107421875</v>
      </c>
      <c r="O52" s="77"/>
      <c r="P52" s="96"/>
      <c r="Q52" s="96"/>
      <c r="R52" s="97"/>
      <c r="S52" s="51">
        <v>2</v>
      </c>
      <c r="T52" s="51">
        <v>0</v>
      </c>
      <c r="U52" s="52">
        <v>0</v>
      </c>
      <c r="V52" s="52">
        <v>0.016667</v>
      </c>
      <c r="W52" s="52">
        <v>0.040439</v>
      </c>
      <c r="X52" s="52">
        <v>0.682596</v>
      </c>
      <c r="Y52" s="52">
        <v>0.5</v>
      </c>
      <c r="Z52" s="52">
        <v>0</v>
      </c>
      <c r="AA52" s="82">
        <v>52</v>
      </c>
      <c r="AB52" s="82"/>
      <c r="AC52" s="98"/>
      <c r="AD52" s="85" t="s">
        <v>668</v>
      </c>
      <c r="AE52" s="85">
        <v>1738</v>
      </c>
      <c r="AF52" s="85">
        <v>1773</v>
      </c>
      <c r="AG52" s="85">
        <v>2208</v>
      </c>
      <c r="AH52" s="85">
        <v>2013</v>
      </c>
      <c r="AI52" s="85"/>
      <c r="AJ52" s="85" t="s">
        <v>722</v>
      </c>
      <c r="AK52" s="85" t="s">
        <v>767</v>
      </c>
      <c r="AL52" s="90" t="s">
        <v>811</v>
      </c>
      <c r="AM52" s="85"/>
      <c r="AN52" s="87">
        <v>41482.58292824074</v>
      </c>
      <c r="AO52" s="90" t="s">
        <v>859</v>
      </c>
      <c r="AP52" s="85" t="b">
        <v>0</v>
      </c>
      <c r="AQ52" s="85" t="b">
        <v>0</v>
      </c>
      <c r="AR52" s="85" t="b">
        <v>1</v>
      </c>
      <c r="AS52" s="85" t="s">
        <v>574</v>
      </c>
      <c r="AT52" s="85">
        <v>167</v>
      </c>
      <c r="AU52" s="90" t="s">
        <v>869</v>
      </c>
      <c r="AV52" s="85" t="b">
        <v>0</v>
      </c>
      <c r="AW52" s="85" t="s">
        <v>906</v>
      </c>
      <c r="AX52" s="90" t="s">
        <v>956</v>
      </c>
      <c r="AY52" s="85" t="s">
        <v>65</v>
      </c>
      <c r="AZ52" s="85" t="str">
        <f>REPLACE(INDEX(GroupVertices[Group],MATCH(Vertices[[#This Row],[Vertex]],GroupVertices[Vertex],0)),1,1,"")</f>
        <v>1</v>
      </c>
      <c r="BA52" s="51"/>
      <c r="BB52" s="51"/>
      <c r="BC52" s="51"/>
      <c r="BD52" s="51"/>
      <c r="BE52" s="51"/>
      <c r="BF52" s="51"/>
      <c r="BG52" s="51"/>
      <c r="BH52" s="51"/>
      <c r="BI52" s="51"/>
      <c r="BJ52" s="51"/>
      <c r="BK52" s="51"/>
      <c r="BL52" s="52"/>
      <c r="BM52" s="51"/>
      <c r="BN52" s="52"/>
      <c r="BO52" s="51"/>
      <c r="BP52" s="52"/>
      <c r="BQ52" s="51"/>
      <c r="BR52" s="52"/>
      <c r="BS52" s="51"/>
      <c r="BT52" s="2"/>
      <c r="BU52" s="3"/>
      <c r="BV52" s="3"/>
      <c r="BW52" s="3"/>
      <c r="BX52" s="3"/>
    </row>
    <row r="53" spans="1:76" ht="15">
      <c r="A53" s="14" t="s">
        <v>268</v>
      </c>
      <c r="B53" s="15"/>
      <c r="C53" s="15" t="s">
        <v>64</v>
      </c>
      <c r="D53" s="93">
        <v>162.1071556736794</v>
      </c>
      <c r="E53" s="81"/>
      <c r="F53" s="112" t="s">
        <v>904</v>
      </c>
      <c r="G53" s="15"/>
      <c r="H53" s="16" t="s">
        <v>268</v>
      </c>
      <c r="I53" s="66"/>
      <c r="J53" s="66"/>
      <c r="K53" s="114" t="s">
        <v>1014</v>
      </c>
      <c r="L53" s="94">
        <v>1</v>
      </c>
      <c r="M53" s="95">
        <v>1551.9117431640625</v>
      </c>
      <c r="N53" s="95">
        <v>9626.154296875</v>
      </c>
      <c r="O53" s="77"/>
      <c r="P53" s="96"/>
      <c r="Q53" s="96"/>
      <c r="R53" s="97"/>
      <c r="S53" s="51">
        <v>2</v>
      </c>
      <c r="T53" s="51">
        <v>0</v>
      </c>
      <c r="U53" s="52">
        <v>0</v>
      </c>
      <c r="V53" s="52">
        <v>0.016667</v>
      </c>
      <c r="W53" s="52">
        <v>0.040439</v>
      </c>
      <c r="X53" s="52">
        <v>0.682596</v>
      </c>
      <c r="Y53" s="52">
        <v>0.5</v>
      </c>
      <c r="Z53" s="52">
        <v>0</v>
      </c>
      <c r="AA53" s="82">
        <v>53</v>
      </c>
      <c r="AB53" s="82"/>
      <c r="AC53" s="98"/>
      <c r="AD53" s="85" t="s">
        <v>669</v>
      </c>
      <c r="AE53" s="85">
        <v>245</v>
      </c>
      <c r="AF53" s="85">
        <v>280</v>
      </c>
      <c r="AG53" s="85">
        <v>259</v>
      </c>
      <c r="AH53" s="85">
        <v>308</v>
      </c>
      <c r="AI53" s="85"/>
      <c r="AJ53" s="85" t="s">
        <v>723</v>
      </c>
      <c r="AK53" s="85"/>
      <c r="AL53" s="90" t="s">
        <v>812</v>
      </c>
      <c r="AM53" s="85"/>
      <c r="AN53" s="87">
        <v>40950.464895833335</v>
      </c>
      <c r="AO53" s="90" t="s">
        <v>860</v>
      </c>
      <c r="AP53" s="85" t="b">
        <v>0</v>
      </c>
      <c r="AQ53" s="85" t="b">
        <v>0</v>
      </c>
      <c r="AR53" s="85" t="b">
        <v>0</v>
      </c>
      <c r="AS53" s="85" t="s">
        <v>574</v>
      </c>
      <c r="AT53" s="85">
        <v>19</v>
      </c>
      <c r="AU53" s="90" t="s">
        <v>869</v>
      </c>
      <c r="AV53" s="85" t="b">
        <v>0</v>
      </c>
      <c r="AW53" s="85" t="s">
        <v>906</v>
      </c>
      <c r="AX53" s="90" t="s">
        <v>957</v>
      </c>
      <c r="AY53" s="85" t="s">
        <v>65</v>
      </c>
      <c r="AZ53" s="85" t="str">
        <f>REPLACE(INDEX(GroupVertices[Group],MATCH(Vertices[[#This Row],[Vertex]],GroupVertices[Vertex],0)),1,1,"")</f>
        <v>1</v>
      </c>
      <c r="BA53" s="51"/>
      <c r="BB53" s="51"/>
      <c r="BC53" s="51"/>
      <c r="BD53" s="51"/>
      <c r="BE53" s="51"/>
      <c r="BF53" s="51"/>
      <c r="BG53" s="51"/>
      <c r="BH53" s="51"/>
      <c r="BI53" s="51"/>
      <c r="BJ53" s="51"/>
      <c r="BK53" s="51"/>
      <c r="BL53" s="52"/>
      <c r="BM53" s="51"/>
      <c r="BN53" s="52"/>
      <c r="BO53" s="51"/>
      <c r="BP53" s="52"/>
      <c r="BQ53" s="51"/>
      <c r="BR53" s="52"/>
      <c r="BS53" s="51"/>
      <c r="BT53" s="2"/>
      <c r="BU53" s="3"/>
      <c r="BV53" s="3"/>
      <c r="BW53" s="3"/>
      <c r="BX53" s="3"/>
    </row>
    <row r="54" spans="1:76" ht="15">
      <c r="A54" s="14" t="s">
        <v>246</v>
      </c>
      <c r="B54" s="15"/>
      <c r="C54" s="15" t="s">
        <v>64</v>
      </c>
      <c r="D54" s="93">
        <v>1000</v>
      </c>
      <c r="E54" s="81"/>
      <c r="F54" s="112" t="s">
        <v>905</v>
      </c>
      <c r="G54" s="15"/>
      <c r="H54" s="16" t="s">
        <v>246</v>
      </c>
      <c r="I54" s="66"/>
      <c r="J54" s="66"/>
      <c r="K54" s="114" t="s">
        <v>1015</v>
      </c>
      <c r="L54" s="94">
        <v>814.6087636932707</v>
      </c>
      <c r="M54" s="95">
        <v>897.7205810546875</v>
      </c>
      <c r="N54" s="95">
        <v>4072.951171875</v>
      </c>
      <c r="O54" s="77"/>
      <c r="P54" s="96"/>
      <c r="Q54" s="96"/>
      <c r="R54" s="97"/>
      <c r="S54" s="51">
        <v>3</v>
      </c>
      <c r="T54" s="51">
        <v>2</v>
      </c>
      <c r="U54" s="52">
        <v>52</v>
      </c>
      <c r="V54" s="52">
        <v>0.017241</v>
      </c>
      <c r="W54" s="52">
        <v>0.053478</v>
      </c>
      <c r="X54" s="52">
        <v>1.331239</v>
      </c>
      <c r="Y54" s="52">
        <v>0.16666666666666666</v>
      </c>
      <c r="Z54" s="52">
        <v>0</v>
      </c>
      <c r="AA54" s="82">
        <v>54</v>
      </c>
      <c r="AB54" s="82"/>
      <c r="AC54" s="98"/>
      <c r="AD54" s="85" t="s">
        <v>670</v>
      </c>
      <c r="AE54" s="85">
        <v>156712</v>
      </c>
      <c r="AF54" s="85">
        <v>2181892</v>
      </c>
      <c r="AG54" s="85">
        <v>43219</v>
      </c>
      <c r="AH54" s="85">
        <v>3582</v>
      </c>
      <c r="AI54" s="85"/>
      <c r="AJ54" s="85" t="s">
        <v>724</v>
      </c>
      <c r="AK54" s="85" t="s">
        <v>766</v>
      </c>
      <c r="AL54" s="90" t="s">
        <v>813</v>
      </c>
      <c r="AM54" s="85"/>
      <c r="AN54" s="87">
        <v>39888.71913194445</v>
      </c>
      <c r="AO54" s="90" t="s">
        <v>861</v>
      </c>
      <c r="AP54" s="85" t="b">
        <v>0</v>
      </c>
      <c r="AQ54" s="85" t="b">
        <v>0</v>
      </c>
      <c r="AR54" s="85" t="b">
        <v>1</v>
      </c>
      <c r="AS54" s="85" t="s">
        <v>574</v>
      </c>
      <c r="AT54" s="85">
        <v>8168</v>
      </c>
      <c r="AU54" s="90" t="s">
        <v>869</v>
      </c>
      <c r="AV54" s="85" t="b">
        <v>1</v>
      </c>
      <c r="AW54" s="85" t="s">
        <v>906</v>
      </c>
      <c r="AX54" s="90" t="s">
        <v>958</v>
      </c>
      <c r="AY54" s="85" t="s">
        <v>66</v>
      </c>
      <c r="AZ54" s="85" t="str">
        <f>REPLACE(INDEX(GroupVertices[Group],MATCH(Vertices[[#This Row],[Vertex]],GroupVertices[Vertex],0)),1,1,"")</f>
        <v>1</v>
      </c>
      <c r="BA54" s="51" t="s">
        <v>1396</v>
      </c>
      <c r="BB54" s="51" t="s">
        <v>1400</v>
      </c>
      <c r="BC54" s="51" t="s">
        <v>364</v>
      </c>
      <c r="BD54" s="51" t="s">
        <v>364</v>
      </c>
      <c r="BE54" s="51" t="s">
        <v>1408</v>
      </c>
      <c r="BF54" s="51" t="s">
        <v>1411</v>
      </c>
      <c r="BG54" s="131" t="s">
        <v>1438</v>
      </c>
      <c r="BH54" s="131" t="s">
        <v>1448</v>
      </c>
      <c r="BI54" s="131" t="s">
        <v>1474</v>
      </c>
      <c r="BJ54" s="131" t="s">
        <v>1483</v>
      </c>
      <c r="BK54" s="131">
        <v>2</v>
      </c>
      <c r="BL54" s="134">
        <v>1.6</v>
      </c>
      <c r="BM54" s="131">
        <v>1</v>
      </c>
      <c r="BN54" s="134">
        <v>0.8</v>
      </c>
      <c r="BO54" s="131">
        <v>0</v>
      </c>
      <c r="BP54" s="134">
        <v>0</v>
      </c>
      <c r="BQ54" s="131">
        <v>122</v>
      </c>
      <c r="BR54" s="134">
        <v>97.6</v>
      </c>
      <c r="BS54" s="131">
        <v>125</v>
      </c>
      <c r="BT54" s="2"/>
      <c r="BU54" s="3"/>
      <c r="BV54" s="3"/>
      <c r="BW54" s="3"/>
      <c r="BX54" s="3"/>
    </row>
    <row r="55" spans="1:76" ht="15">
      <c r="A55" s="14" t="s">
        <v>247</v>
      </c>
      <c r="B55" s="15"/>
      <c r="C55" s="15" t="s">
        <v>64</v>
      </c>
      <c r="D55" s="93">
        <v>234.85817669168625</v>
      </c>
      <c r="E55" s="81"/>
      <c r="F55" s="112" t="s">
        <v>430</v>
      </c>
      <c r="G55" s="15"/>
      <c r="H55" s="16" t="s">
        <v>247</v>
      </c>
      <c r="I55" s="66"/>
      <c r="J55" s="66"/>
      <c r="K55" s="114" t="s">
        <v>1016</v>
      </c>
      <c r="L55" s="94">
        <v>1</v>
      </c>
      <c r="M55" s="95">
        <v>2389.748046875</v>
      </c>
      <c r="N55" s="95">
        <v>8208.0283203125</v>
      </c>
      <c r="O55" s="77"/>
      <c r="P55" s="96"/>
      <c r="Q55" s="96"/>
      <c r="R55" s="97"/>
      <c r="S55" s="51">
        <v>2</v>
      </c>
      <c r="T55" s="51">
        <v>1</v>
      </c>
      <c r="U55" s="52">
        <v>0</v>
      </c>
      <c r="V55" s="52">
        <v>0.016393</v>
      </c>
      <c r="W55" s="52">
        <v>0.036655</v>
      </c>
      <c r="X55" s="52">
        <v>0.720436</v>
      </c>
      <c r="Y55" s="52">
        <v>0</v>
      </c>
      <c r="Z55" s="52">
        <v>0</v>
      </c>
      <c r="AA55" s="82">
        <v>55</v>
      </c>
      <c r="AB55" s="82"/>
      <c r="AC55" s="98"/>
      <c r="AD55" s="85" t="s">
        <v>671</v>
      </c>
      <c r="AE55" s="85">
        <v>3718</v>
      </c>
      <c r="AF55" s="85">
        <v>189701</v>
      </c>
      <c r="AG55" s="85">
        <v>5751</v>
      </c>
      <c r="AH55" s="85">
        <v>3043</v>
      </c>
      <c r="AI55" s="85"/>
      <c r="AJ55" s="85" t="s">
        <v>725</v>
      </c>
      <c r="AK55" s="85" t="s">
        <v>768</v>
      </c>
      <c r="AL55" s="90" t="s">
        <v>814</v>
      </c>
      <c r="AM55" s="85"/>
      <c r="AN55" s="87">
        <v>40001.801087962966</v>
      </c>
      <c r="AO55" s="90" t="s">
        <v>862</v>
      </c>
      <c r="AP55" s="85" t="b">
        <v>0</v>
      </c>
      <c r="AQ55" s="85" t="b">
        <v>0</v>
      </c>
      <c r="AR55" s="85" t="b">
        <v>0</v>
      </c>
      <c r="AS55" s="85" t="s">
        <v>574</v>
      </c>
      <c r="AT55" s="85">
        <v>5449</v>
      </c>
      <c r="AU55" s="90" t="s">
        <v>874</v>
      </c>
      <c r="AV55" s="85" t="b">
        <v>1</v>
      </c>
      <c r="AW55" s="85" t="s">
        <v>906</v>
      </c>
      <c r="AX55" s="90" t="s">
        <v>959</v>
      </c>
      <c r="AY55" s="85" t="s">
        <v>66</v>
      </c>
      <c r="AZ55" s="85" t="str">
        <f>REPLACE(INDEX(GroupVertices[Group],MATCH(Vertices[[#This Row],[Vertex]],GroupVertices[Vertex],0)),1,1,"")</f>
        <v>1</v>
      </c>
      <c r="BA55" s="51" t="s">
        <v>1397</v>
      </c>
      <c r="BB55" s="51" t="s">
        <v>1397</v>
      </c>
      <c r="BC55" s="51" t="s">
        <v>1403</v>
      </c>
      <c r="BD55" s="51" t="s">
        <v>1403</v>
      </c>
      <c r="BE55" s="51" t="s">
        <v>379</v>
      </c>
      <c r="BF55" s="51" t="s">
        <v>379</v>
      </c>
      <c r="BG55" s="131" t="s">
        <v>1439</v>
      </c>
      <c r="BH55" s="131" t="s">
        <v>1449</v>
      </c>
      <c r="BI55" s="131" t="s">
        <v>1475</v>
      </c>
      <c r="BJ55" s="131" t="s">
        <v>1484</v>
      </c>
      <c r="BK55" s="131">
        <v>3</v>
      </c>
      <c r="BL55" s="134">
        <v>3.5294117647058822</v>
      </c>
      <c r="BM55" s="131">
        <v>1</v>
      </c>
      <c r="BN55" s="134">
        <v>1.1764705882352942</v>
      </c>
      <c r="BO55" s="131">
        <v>0</v>
      </c>
      <c r="BP55" s="134">
        <v>0</v>
      </c>
      <c r="BQ55" s="131">
        <v>81</v>
      </c>
      <c r="BR55" s="134">
        <v>95.29411764705883</v>
      </c>
      <c r="BS55" s="131">
        <v>85</v>
      </c>
      <c r="BT55" s="2"/>
      <c r="BU55" s="3"/>
      <c r="BV55" s="3"/>
      <c r="BW55" s="3"/>
      <c r="BX55" s="3"/>
    </row>
    <row r="56" spans="1:76" ht="15">
      <c r="A56" s="14" t="s">
        <v>248</v>
      </c>
      <c r="B56" s="15"/>
      <c r="C56" s="15" t="s">
        <v>64</v>
      </c>
      <c r="D56" s="93">
        <v>162.06567605806157</v>
      </c>
      <c r="E56" s="81"/>
      <c r="F56" s="112" t="s">
        <v>431</v>
      </c>
      <c r="G56" s="15"/>
      <c r="H56" s="16" t="s">
        <v>248</v>
      </c>
      <c r="I56" s="66"/>
      <c r="J56" s="66"/>
      <c r="K56" s="114" t="s">
        <v>1017</v>
      </c>
      <c r="L56" s="94">
        <v>1</v>
      </c>
      <c r="M56" s="95">
        <v>5376.33056640625</v>
      </c>
      <c r="N56" s="95">
        <v>4002.540771484375</v>
      </c>
      <c r="O56" s="77"/>
      <c r="P56" s="96"/>
      <c r="Q56" s="96"/>
      <c r="R56" s="97"/>
      <c r="S56" s="51">
        <v>1</v>
      </c>
      <c r="T56" s="51">
        <v>1</v>
      </c>
      <c r="U56" s="52">
        <v>0</v>
      </c>
      <c r="V56" s="52">
        <v>0</v>
      </c>
      <c r="W56" s="52">
        <v>0</v>
      </c>
      <c r="X56" s="52">
        <v>0.99999</v>
      </c>
      <c r="Y56" s="52">
        <v>0</v>
      </c>
      <c r="Z56" s="52" t="s">
        <v>1686</v>
      </c>
      <c r="AA56" s="82">
        <v>56</v>
      </c>
      <c r="AB56" s="82"/>
      <c r="AC56" s="98"/>
      <c r="AD56" s="85" t="s">
        <v>672</v>
      </c>
      <c r="AE56" s="85">
        <v>786</v>
      </c>
      <c r="AF56" s="85">
        <v>172</v>
      </c>
      <c r="AG56" s="85">
        <v>31610</v>
      </c>
      <c r="AH56" s="85">
        <v>407</v>
      </c>
      <c r="AI56" s="85"/>
      <c r="AJ56" s="85" t="s">
        <v>726</v>
      </c>
      <c r="AK56" s="85" t="s">
        <v>769</v>
      </c>
      <c r="AL56" s="85"/>
      <c r="AM56" s="85"/>
      <c r="AN56" s="87">
        <v>39926.399201388886</v>
      </c>
      <c r="AO56" s="85"/>
      <c r="AP56" s="85" t="b">
        <v>0</v>
      </c>
      <c r="AQ56" s="85" t="b">
        <v>0</v>
      </c>
      <c r="AR56" s="85" t="b">
        <v>0</v>
      </c>
      <c r="AS56" s="85" t="s">
        <v>574</v>
      </c>
      <c r="AT56" s="85">
        <v>257</v>
      </c>
      <c r="AU56" s="90" t="s">
        <v>877</v>
      </c>
      <c r="AV56" s="85" t="b">
        <v>0</v>
      </c>
      <c r="AW56" s="85" t="s">
        <v>906</v>
      </c>
      <c r="AX56" s="90" t="s">
        <v>960</v>
      </c>
      <c r="AY56" s="85" t="s">
        <v>66</v>
      </c>
      <c r="AZ56" s="85" t="str">
        <f>REPLACE(INDEX(GroupVertices[Group],MATCH(Vertices[[#This Row],[Vertex]],GroupVertices[Vertex],0)),1,1,"")</f>
        <v>10</v>
      </c>
      <c r="BA56" s="51" t="s">
        <v>350</v>
      </c>
      <c r="BB56" s="51" t="s">
        <v>350</v>
      </c>
      <c r="BC56" s="51" t="s">
        <v>357</v>
      </c>
      <c r="BD56" s="51" t="s">
        <v>357</v>
      </c>
      <c r="BE56" s="51"/>
      <c r="BF56" s="51"/>
      <c r="BG56" s="131" t="s">
        <v>1440</v>
      </c>
      <c r="BH56" s="131" t="s">
        <v>1440</v>
      </c>
      <c r="BI56" s="131" t="s">
        <v>1476</v>
      </c>
      <c r="BJ56" s="131" t="s">
        <v>1476</v>
      </c>
      <c r="BK56" s="131">
        <v>1</v>
      </c>
      <c r="BL56" s="134">
        <v>6.666666666666667</v>
      </c>
      <c r="BM56" s="131">
        <v>0</v>
      </c>
      <c r="BN56" s="134">
        <v>0</v>
      </c>
      <c r="BO56" s="131">
        <v>0</v>
      </c>
      <c r="BP56" s="134">
        <v>0</v>
      </c>
      <c r="BQ56" s="131">
        <v>14</v>
      </c>
      <c r="BR56" s="134">
        <v>93.33333333333333</v>
      </c>
      <c r="BS56" s="131">
        <v>15</v>
      </c>
      <c r="BT56" s="2"/>
      <c r="BU56" s="3"/>
      <c r="BV56" s="3"/>
      <c r="BW56" s="3"/>
      <c r="BX56" s="3"/>
    </row>
    <row r="57" spans="1:76" ht="15">
      <c r="A57" s="14" t="s">
        <v>249</v>
      </c>
      <c r="B57" s="15"/>
      <c r="C57" s="15" t="s">
        <v>64</v>
      </c>
      <c r="D57" s="93">
        <v>241.97615554580864</v>
      </c>
      <c r="E57" s="81"/>
      <c r="F57" s="112" t="s">
        <v>432</v>
      </c>
      <c r="G57" s="15"/>
      <c r="H57" s="16" t="s">
        <v>249</v>
      </c>
      <c r="I57" s="66"/>
      <c r="J57" s="66"/>
      <c r="K57" s="114" t="s">
        <v>1018</v>
      </c>
      <c r="L57" s="94">
        <v>1</v>
      </c>
      <c r="M57" s="95">
        <v>6110.50048828125</v>
      </c>
      <c r="N57" s="95">
        <v>5325.9375</v>
      </c>
      <c r="O57" s="77"/>
      <c r="P57" s="96"/>
      <c r="Q57" s="96"/>
      <c r="R57" s="97"/>
      <c r="S57" s="51">
        <v>1</v>
      </c>
      <c r="T57" s="51">
        <v>1</v>
      </c>
      <c r="U57" s="52">
        <v>0</v>
      </c>
      <c r="V57" s="52">
        <v>0</v>
      </c>
      <c r="W57" s="52">
        <v>0</v>
      </c>
      <c r="X57" s="52">
        <v>0.99999</v>
      </c>
      <c r="Y57" s="52">
        <v>0</v>
      </c>
      <c r="Z57" s="52" t="s">
        <v>1686</v>
      </c>
      <c r="AA57" s="82">
        <v>57</v>
      </c>
      <c r="AB57" s="82"/>
      <c r="AC57" s="98"/>
      <c r="AD57" s="85" t="s">
        <v>673</v>
      </c>
      <c r="AE57" s="85">
        <v>252</v>
      </c>
      <c r="AF57" s="85">
        <v>208234</v>
      </c>
      <c r="AG57" s="85">
        <v>103922</v>
      </c>
      <c r="AH57" s="85">
        <v>2055</v>
      </c>
      <c r="AI57" s="85"/>
      <c r="AJ57" s="85" t="s">
        <v>727</v>
      </c>
      <c r="AK57" s="85" t="s">
        <v>770</v>
      </c>
      <c r="AL57" s="90" t="s">
        <v>815</v>
      </c>
      <c r="AM57" s="85"/>
      <c r="AN57" s="87">
        <v>39234.008472222224</v>
      </c>
      <c r="AO57" s="90" t="s">
        <v>863</v>
      </c>
      <c r="AP57" s="85" t="b">
        <v>0</v>
      </c>
      <c r="AQ57" s="85" t="b">
        <v>0</v>
      </c>
      <c r="AR57" s="85" t="b">
        <v>1</v>
      </c>
      <c r="AS57" s="85" t="s">
        <v>574</v>
      </c>
      <c r="AT57" s="85">
        <v>5537</v>
      </c>
      <c r="AU57" s="90" t="s">
        <v>873</v>
      </c>
      <c r="AV57" s="85" t="b">
        <v>1</v>
      </c>
      <c r="AW57" s="85" t="s">
        <v>906</v>
      </c>
      <c r="AX57" s="90" t="s">
        <v>961</v>
      </c>
      <c r="AY57" s="85" t="s">
        <v>66</v>
      </c>
      <c r="AZ57" s="85" t="str">
        <f>REPLACE(INDEX(GroupVertices[Group],MATCH(Vertices[[#This Row],[Vertex]],GroupVertices[Vertex],0)),1,1,"")</f>
        <v>10</v>
      </c>
      <c r="BA57" s="51" t="s">
        <v>1398</v>
      </c>
      <c r="BB57" s="51" t="s">
        <v>1398</v>
      </c>
      <c r="BC57" s="51" t="s">
        <v>1404</v>
      </c>
      <c r="BD57" s="51" t="s">
        <v>1404</v>
      </c>
      <c r="BE57" s="51"/>
      <c r="BF57" s="51"/>
      <c r="BG57" s="131" t="s">
        <v>1441</v>
      </c>
      <c r="BH57" s="131" t="s">
        <v>1450</v>
      </c>
      <c r="BI57" s="131" t="s">
        <v>1477</v>
      </c>
      <c r="BJ57" s="131" t="s">
        <v>1485</v>
      </c>
      <c r="BK57" s="131">
        <v>2</v>
      </c>
      <c r="BL57" s="134">
        <v>4.761904761904762</v>
      </c>
      <c r="BM57" s="131">
        <v>0</v>
      </c>
      <c r="BN57" s="134">
        <v>0</v>
      </c>
      <c r="BO57" s="131">
        <v>0</v>
      </c>
      <c r="BP57" s="134">
        <v>0</v>
      </c>
      <c r="BQ57" s="131">
        <v>40</v>
      </c>
      <c r="BR57" s="134">
        <v>95.23809523809524</v>
      </c>
      <c r="BS57" s="131">
        <v>42</v>
      </c>
      <c r="BT57" s="2"/>
      <c r="BU57" s="3"/>
      <c r="BV57" s="3"/>
      <c r="BW57" s="3"/>
      <c r="BX57" s="3"/>
    </row>
    <row r="58" spans="1:76" ht="15">
      <c r="A58" s="14" t="s">
        <v>250</v>
      </c>
      <c r="B58" s="15"/>
      <c r="C58" s="15" t="s">
        <v>64</v>
      </c>
      <c r="D58" s="93">
        <v>162</v>
      </c>
      <c r="E58" s="81"/>
      <c r="F58" s="112" t="s">
        <v>433</v>
      </c>
      <c r="G58" s="15"/>
      <c r="H58" s="16" t="s">
        <v>250</v>
      </c>
      <c r="I58" s="66"/>
      <c r="J58" s="66"/>
      <c r="K58" s="114" t="s">
        <v>1019</v>
      </c>
      <c r="L58" s="94">
        <v>1</v>
      </c>
      <c r="M58" s="95">
        <v>204.20309448242188</v>
      </c>
      <c r="N58" s="95">
        <v>2726.391845703125</v>
      </c>
      <c r="O58" s="77"/>
      <c r="P58" s="96"/>
      <c r="Q58" s="96"/>
      <c r="R58" s="97"/>
      <c r="S58" s="51">
        <v>0</v>
      </c>
      <c r="T58" s="51">
        <v>1</v>
      </c>
      <c r="U58" s="52">
        <v>0</v>
      </c>
      <c r="V58" s="52">
        <v>0.011905</v>
      </c>
      <c r="W58" s="52">
        <v>0.010383</v>
      </c>
      <c r="X58" s="52">
        <v>0.432888</v>
      </c>
      <c r="Y58" s="52">
        <v>0</v>
      </c>
      <c r="Z58" s="52">
        <v>0</v>
      </c>
      <c r="AA58" s="82">
        <v>58</v>
      </c>
      <c r="AB58" s="82"/>
      <c r="AC58" s="98"/>
      <c r="AD58" s="85" t="s">
        <v>674</v>
      </c>
      <c r="AE58" s="85">
        <v>290</v>
      </c>
      <c r="AF58" s="85">
        <v>1</v>
      </c>
      <c r="AG58" s="85">
        <v>3654</v>
      </c>
      <c r="AH58" s="85">
        <v>960</v>
      </c>
      <c r="AI58" s="85"/>
      <c r="AJ58" s="85" t="s">
        <v>728</v>
      </c>
      <c r="AK58" s="85" t="s">
        <v>771</v>
      </c>
      <c r="AL58" s="85"/>
      <c r="AM58" s="85"/>
      <c r="AN58" s="87">
        <v>42494.760787037034</v>
      </c>
      <c r="AO58" s="90" t="s">
        <v>864</v>
      </c>
      <c r="AP58" s="85" t="b">
        <v>1</v>
      </c>
      <c r="AQ58" s="85" t="b">
        <v>0</v>
      </c>
      <c r="AR58" s="85" t="b">
        <v>0</v>
      </c>
      <c r="AS58" s="85" t="s">
        <v>573</v>
      </c>
      <c r="AT58" s="85">
        <v>0</v>
      </c>
      <c r="AU58" s="85"/>
      <c r="AV58" s="85" t="b">
        <v>0</v>
      </c>
      <c r="AW58" s="85" t="s">
        <v>906</v>
      </c>
      <c r="AX58" s="90" t="s">
        <v>962</v>
      </c>
      <c r="AY58" s="85" t="s">
        <v>66</v>
      </c>
      <c r="AZ58" s="85" t="str">
        <f>REPLACE(INDEX(GroupVertices[Group],MATCH(Vertices[[#This Row],[Vertex]],GroupVertices[Vertex],0)),1,1,"")</f>
        <v>1</v>
      </c>
      <c r="BA58" s="51"/>
      <c r="BB58" s="51"/>
      <c r="BC58" s="51"/>
      <c r="BD58" s="51"/>
      <c r="BE58" s="51" t="s">
        <v>379</v>
      </c>
      <c r="BF58" s="51" t="s">
        <v>379</v>
      </c>
      <c r="BG58" s="131" t="s">
        <v>1442</v>
      </c>
      <c r="BH58" s="131" t="s">
        <v>1442</v>
      </c>
      <c r="BI58" s="131" t="s">
        <v>1478</v>
      </c>
      <c r="BJ58" s="131" t="s">
        <v>1478</v>
      </c>
      <c r="BK58" s="131">
        <v>0</v>
      </c>
      <c r="BL58" s="134">
        <v>0</v>
      </c>
      <c r="BM58" s="131">
        <v>0</v>
      </c>
      <c r="BN58" s="134">
        <v>0</v>
      </c>
      <c r="BO58" s="131">
        <v>0</v>
      </c>
      <c r="BP58" s="134">
        <v>0</v>
      </c>
      <c r="BQ58" s="131">
        <v>25</v>
      </c>
      <c r="BR58" s="134">
        <v>100</v>
      </c>
      <c r="BS58" s="131">
        <v>25</v>
      </c>
      <c r="BT58" s="2"/>
      <c r="BU58" s="3"/>
      <c r="BV58" s="3"/>
      <c r="BW58" s="3"/>
      <c r="BX58" s="3"/>
    </row>
    <row r="59" spans="1:76" ht="15">
      <c r="A59" s="99" t="s">
        <v>251</v>
      </c>
      <c r="B59" s="100"/>
      <c r="C59" s="100" t="s">
        <v>64</v>
      </c>
      <c r="D59" s="101">
        <v>162.08142294917573</v>
      </c>
      <c r="E59" s="102"/>
      <c r="F59" s="113" t="s">
        <v>434</v>
      </c>
      <c r="G59" s="100"/>
      <c r="H59" s="103" t="s">
        <v>251</v>
      </c>
      <c r="I59" s="104"/>
      <c r="J59" s="104"/>
      <c r="K59" s="115" t="s">
        <v>1020</v>
      </c>
      <c r="L59" s="105">
        <v>1</v>
      </c>
      <c r="M59" s="106">
        <v>5376.33056640625</v>
      </c>
      <c r="N59" s="106">
        <v>5325.9375</v>
      </c>
      <c r="O59" s="107"/>
      <c r="P59" s="108"/>
      <c r="Q59" s="108"/>
      <c r="R59" s="109"/>
      <c r="S59" s="51">
        <v>1</v>
      </c>
      <c r="T59" s="51">
        <v>1</v>
      </c>
      <c r="U59" s="52">
        <v>0</v>
      </c>
      <c r="V59" s="52">
        <v>0</v>
      </c>
      <c r="W59" s="52">
        <v>0</v>
      </c>
      <c r="X59" s="52">
        <v>0.99999</v>
      </c>
      <c r="Y59" s="52">
        <v>0</v>
      </c>
      <c r="Z59" s="52" t="s">
        <v>1686</v>
      </c>
      <c r="AA59" s="110">
        <v>59</v>
      </c>
      <c r="AB59" s="110"/>
      <c r="AC59" s="111"/>
      <c r="AD59" s="85" t="s">
        <v>675</v>
      </c>
      <c r="AE59" s="85">
        <v>1</v>
      </c>
      <c r="AF59" s="85">
        <v>213</v>
      </c>
      <c r="AG59" s="85">
        <v>76640</v>
      </c>
      <c r="AH59" s="85">
        <v>0</v>
      </c>
      <c r="AI59" s="85"/>
      <c r="AJ59" s="85" t="s">
        <v>729</v>
      </c>
      <c r="AK59" s="85"/>
      <c r="AL59" s="85"/>
      <c r="AM59" s="85"/>
      <c r="AN59" s="87">
        <v>39567.96388888889</v>
      </c>
      <c r="AO59" s="85"/>
      <c r="AP59" s="85" t="b">
        <v>0</v>
      </c>
      <c r="AQ59" s="85" t="b">
        <v>0</v>
      </c>
      <c r="AR59" s="85" t="b">
        <v>0</v>
      </c>
      <c r="AS59" s="85" t="s">
        <v>574</v>
      </c>
      <c r="AT59" s="85">
        <v>63</v>
      </c>
      <c r="AU59" s="90" t="s">
        <v>869</v>
      </c>
      <c r="AV59" s="85" t="b">
        <v>0</v>
      </c>
      <c r="AW59" s="85" t="s">
        <v>906</v>
      </c>
      <c r="AX59" s="90" t="s">
        <v>963</v>
      </c>
      <c r="AY59" s="85" t="s">
        <v>66</v>
      </c>
      <c r="AZ59" s="85" t="str">
        <f>REPLACE(INDEX(GroupVertices[Group],MATCH(Vertices[[#This Row],[Vertex]],GroupVertices[Vertex],0)),1,1,"")</f>
        <v>10</v>
      </c>
      <c r="BA59" s="51" t="s">
        <v>353</v>
      </c>
      <c r="BB59" s="51" t="s">
        <v>353</v>
      </c>
      <c r="BC59" s="51" t="s">
        <v>369</v>
      </c>
      <c r="BD59" s="51" t="s">
        <v>369</v>
      </c>
      <c r="BE59" s="51"/>
      <c r="BF59" s="51"/>
      <c r="BG59" s="131" t="s">
        <v>1443</v>
      </c>
      <c r="BH59" s="131" t="s">
        <v>1443</v>
      </c>
      <c r="BI59" s="131" t="s">
        <v>1479</v>
      </c>
      <c r="BJ59" s="131" t="s">
        <v>1479</v>
      </c>
      <c r="BK59" s="131">
        <v>0</v>
      </c>
      <c r="BL59" s="134">
        <v>0</v>
      </c>
      <c r="BM59" s="131">
        <v>0</v>
      </c>
      <c r="BN59" s="134">
        <v>0</v>
      </c>
      <c r="BO59" s="131">
        <v>0</v>
      </c>
      <c r="BP59" s="134">
        <v>0</v>
      </c>
      <c r="BQ59" s="131">
        <v>14</v>
      </c>
      <c r="BR59" s="134">
        <v>100</v>
      </c>
      <c r="BS59" s="131">
        <v>14</v>
      </c>
      <c r="BT59" s="2"/>
      <c r="BU59" s="3"/>
      <c r="BV59" s="3"/>
      <c r="BW59" s="3"/>
      <c r="BX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hyperlinks>
    <hyperlink ref="AL3" r:id="rId1" display="https://t.co/qH4wcbCARJ"/>
    <hyperlink ref="AL4" r:id="rId2" display="http://t.co/R9mrGBDtcM"/>
    <hyperlink ref="AL5" r:id="rId3" display="http://t.co/7C8IEuWoG6"/>
    <hyperlink ref="AL6" r:id="rId4" display="https://t.co/Xk1JKmwjRR"/>
    <hyperlink ref="AL7" r:id="rId5" display="http://www.juntadeandalucia.es/organismos/empleoempresaycomercio.html"/>
    <hyperlink ref="AL8" r:id="rId6" display="https://espanaglobal.gob.es/"/>
    <hyperlink ref="AL9" r:id="rId7" display="http://www.red.es/"/>
    <hyperlink ref="AL10" r:id="rId8" display="http://t.co/T44JuF07cA"/>
    <hyperlink ref="AL13" r:id="rId9" display="https://internetofthingsagenda.techtarget.com/"/>
    <hyperlink ref="AL14" r:id="rId10" display="https://t.co/rSwmKhhjrr"/>
    <hyperlink ref="AL15" r:id="rId11" display="https://t.co/OJ05gKuf4r"/>
    <hyperlink ref="AL16" r:id="rId12" display="http://www.ibm.com/"/>
    <hyperlink ref="AL18" r:id="rId13" display="https://t.co/RXvs3XfVCM"/>
    <hyperlink ref="AL19" r:id="rId14" display="http://www.iotnxt.com/"/>
    <hyperlink ref="AL21" r:id="rId15" display="https://t.co/Uafvqs7zGm"/>
    <hyperlink ref="AL22" r:id="rId16" display="https://t.co/z5I8GU5RN9"/>
    <hyperlink ref="AL23" r:id="rId17" display="http://hoyconstruimos.blogspot.com/"/>
    <hyperlink ref="AL24" r:id="rId18" display="https://t.co/Gn0b29IHxO"/>
    <hyperlink ref="AL25" r:id="rId19" display="https://t.co/HtLsxYP2rR"/>
    <hyperlink ref="AL27" r:id="rId20" display="http://www.dwv.fr/"/>
    <hyperlink ref="AL29" r:id="rId21" display="http://wsj.com/"/>
    <hyperlink ref="AL30" r:id="rId22" display="https://t.co/zhhhC7q7nb"/>
    <hyperlink ref="AL31" r:id="rId23" display="http://news.websummit.com/twitter"/>
    <hyperlink ref="AL32" r:id="rId24" display="https://t.co/v1UuzvnFfq"/>
    <hyperlink ref="AL33" r:id="rId25" display="https://t.co/4PriZxRfEx"/>
    <hyperlink ref="AL34" r:id="rId26" display="https://t.co/cWIj1Wkstq"/>
    <hyperlink ref="AL37" r:id="rId27" display="http://www.websterandwebster.com/"/>
    <hyperlink ref="AL38" r:id="rId28" display="http://embedded-computing.com/"/>
    <hyperlink ref="AL39" r:id="rId29" display="https://t.co/8OcGYmqqID"/>
    <hyperlink ref="AL40" r:id="rId30" display="http://www.americasdc.com/"/>
    <hyperlink ref="AL41" r:id="rId31" display="http://t.co/I92wYwUaMw"/>
    <hyperlink ref="AL42" r:id="rId32" display="https://t.co/8dAp64xkAF"/>
    <hyperlink ref="AL43" r:id="rId33" display="https://t.co/dMAGOq3J6R"/>
    <hyperlink ref="AL44" r:id="rId34" display="http://www.gsma.com/"/>
    <hyperlink ref="AL45" r:id="rId35" display="http://www.kespry.com/"/>
    <hyperlink ref="AL47" r:id="rId36" display="https://t.co/BjIL0IqrfL"/>
    <hyperlink ref="AL48" r:id="rId37" display="http://mobileworldcapital.com/"/>
    <hyperlink ref="AL49" r:id="rId38" display="https://t.co/khwsxOWwXU"/>
    <hyperlink ref="AL51" r:id="rId39" display="http://networks.nokia.com/"/>
    <hyperlink ref="AL52" r:id="rId40" display="http://www.ngpcap.com/"/>
    <hyperlink ref="AL53" r:id="rId41" display="https://t.co/F6AZVbaOPP"/>
    <hyperlink ref="AL54" r:id="rId42" display="https://t.co/FEpPtECyRO"/>
    <hyperlink ref="AL55" r:id="rId43" display="http://www.darpa.mil/"/>
    <hyperlink ref="AL57" r:id="rId44" display="http://www.techrepublic.com/"/>
    <hyperlink ref="AO3" r:id="rId45" display="https://pbs.twimg.com/profile_banners/2557021796/1553586659"/>
    <hyperlink ref="AO4" r:id="rId46" display="https://pbs.twimg.com/profile_banners/436066426/1510307417"/>
    <hyperlink ref="AO6" r:id="rId47" display="https://pbs.twimg.com/profile_banners/61744008/1552640535"/>
    <hyperlink ref="AO7" r:id="rId48" display="https://pbs.twimg.com/profile_banners/185668520/1441971071"/>
    <hyperlink ref="AO8" r:id="rId49" display="https://pbs.twimg.com/profile_banners/1374081012/1542622426"/>
    <hyperlink ref="AO9" r:id="rId50" display="https://pbs.twimg.com/profile_banners/12632702/1529055320"/>
    <hyperlink ref="AO10" r:id="rId51" display="https://pbs.twimg.com/profile_banners/14390109/1553252513"/>
    <hyperlink ref="AO11" r:id="rId52" display="https://pbs.twimg.com/profile_banners/750376904255995904/1506410889"/>
    <hyperlink ref="AO12" r:id="rId53" display="https://pbs.twimg.com/profile_banners/45195808/1459098521"/>
    <hyperlink ref="AO13" r:id="rId54" display="https://pbs.twimg.com/profile_banners/4106341055/1475007891"/>
    <hyperlink ref="AO14" r:id="rId55" display="https://pbs.twimg.com/profile_banners/1020281469246296064/1532089174"/>
    <hyperlink ref="AO15" r:id="rId56" display="https://pbs.twimg.com/profile_banners/3017726534/1502738150"/>
    <hyperlink ref="AO16" r:id="rId57" display="https://pbs.twimg.com/profile_banners/29998130/1525300619"/>
    <hyperlink ref="AO17" r:id="rId58" display="https://pbs.twimg.com/profile_banners/768558289009258496/1532442047"/>
    <hyperlink ref="AO19" r:id="rId59" display="https://pbs.twimg.com/profile_banners/4705935502/1555337419"/>
    <hyperlink ref="AO21" r:id="rId60" display="https://pbs.twimg.com/profile_banners/575658149/1529478346"/>
    <hyperlink ref="AO22" r:id="rId61" display="https://pbs.twimg.com/profile_banners/1732115048/1523977212"/>
    <hyperlink ref="AO23" r:id="rId62" display="https://pbs.twimg.com/profile_banners/1143625134/1538240845"/>
    <hyperlink ref="AO24" r:id="rId63" display="https://pbs.twimg.com/profile_banners/121149313/1539269165"/>
    <hyperlink ref="AO27" r:id="rId64" display="https://pbs.twimg.com/profile_banners/17710944/1503581753"/>
    <hyperlink ref="AO29" r:id="rId65" display="https://pbs.twimg.com/profile_banners/3108351/1533138007"/>
    <hyperlink ref="AO30" r:id="rId66" display="https://pbs.twimg.com/profile_banners/1076142996754702336/1545408394"/>
    <hyperlink ref="AO31" r:id="rId67" display="https://pbs.twimg.com/profile_banners/74991835/1545133272"/>
    <hyperlink ref="AO32" r:id="rId68" display="https://pbs.twimg.com/profile_banners/10668202/1547250580"/>
    <hyperlink ref="AO33" r:id="rId69" display="https://pbs.twimg.com/profile_banners/602047014/1537386135"/>
    <hyperlink ref="AO34" r:id="rId70" display="https://pbs.twimg.com/profile_banners/883481821182177281/1524678541"/>
    <hyperlink ref="AO35" r:id="rId71" display="https://pbs.twimg.com/profile_banners/22485207/1552330555"/>
    <hyperlink ref="AO37" r:id="rId72" display="https://pbs.twimg.com/profile_banners/30987678/1426105010"/>
    <hyperlink ref="AO38" r:id="rId73" display="https://pbs.twimg.com/profile_banners/27875662/1520888878"/>
    <hyperlink ref="AO39" r:id="rId74" display="https://pbs.twimg.com/profile_banners/3576233716/1534848269"/>
    <hyperlink ref="AO40" r:id="rId75" display="https://pbs.twimg.com/profile_banners/1692153601/1413093799"/>
    <hyperlink ref="AO41" r:id="rId76" display="https://pbs.twimg.com/profile_banners/40892552/1468011206"/>
    <hyperlink ref="AO42" r:id="rId77" display="https://pbs.twimg.com/profile_banners/74161330/1534971274"/>
    <hyperlink ref="AO43" r:id="rId78" display="https://pbs.twimg.com/profile_banners/61261275/1547763726"/>
    <hyperlink ref="AO44" r:id="rId79" display="https://pbs.twimg.com/profile_banners/381618637/1513768442"/>
    <hyperlink ref="AO45" r:id="rId80" display="https://pbs.twimg.com/profile_banners/2871919482/1485329997"/>
    <hyperlink ref="AO46" r:id="rId81" display="https://pbs.twimg.com/profile_banners/469506355/1507262937"/>
    <hyperlink ref="AO47" r:id="rId82" display="https://pbs.twimg.com/profile_banners/4120332556/1521466615"/>
    <hyperlink ref="AO48" r:id="rId83" display="https://pbs.twimg.com/profile_banners/504299333/1553611949"/>
    <hyperlink ref="AO49" r:id="rId84" display="https://pbs.twimg.com/profile_banners/394058597/1462446443"/>
    <hyperlink ref="AO50" r:id="rId85" display="https://pbs.twimg.com/profile_banners/2389775310/1491250535"/>
    <hyperlink ref="AO51" r:id="rId86" display="https://pbs.twimg.com/profile_banners/17777149/1548274804"/>
    <hyperlink ref="AO52" r:id="rId87" display="https://pbs.twimg.com/profile_banners/1625512980/1542803343"/>
    <hyperlink ref="AO53" r:id="rId88" display="https://pbs.twimg.com/profile_banners/489280555/1485505535"/>
    <hyperlink ref="AO54" r:id="rId89" display="https://pbs.twimg.com/profile_banners/24727891/1552034212"/>
    <hyperlink ref="AO55" r:id="rId90" display="https://pbs.twimg.com/profile_banners/54645160/1537302456"/>
    <hyperlink ref="AO57" r:id="rId91" display="https://pbs.twimg.com/profile_banners/6486602/1467295881"/>
    <hyperlink ref="AO58" r:id="rId92" display="https://pbs.twimg.com/profile_banners/727924638764945408/1554840080"/>
    <hyperlink ref="AU3" r:id="rId93" display="http://abs.twimg.com/images/themes/theme15/bg.png"/>
    <hyperlink ref="AU4" r:id="rId94" display="http://abs.twimg.com/images/themes/theme1/bg.png"/>
    <hyperlink ref="AU5" r:id="rId95" display="http://a0.twimg.com/profile_background_images/659237912/zadc4wrr5v7hi5w9j4wm.jpeg"/>
    <hyperlink ref="AU6" r:id="rId96" display="http://abs.twimg.com/images/themes/theme1/bg.png"/>
    <hyperlink ref="AU7" r:id="rId97" display="http://abs.twimg.com/images/themes/theme1/bg.png"/>
    <hyperlink ref="AU8" r:id="rId98" display="http://abs.twimg.com/images/themes/theme1/bg.png"/>
    <hyperlink ref="AU9" r:id="rId99" display="http://abs.twimg.com/images/themes/theme1/bg.png"/>
    <hyperlink ref="AU10" r:id="rId100" display="http://abs.twimg.com/images/themes/theme1/bg.png"/>
    <hyperlink ref="AU11" r:id="rId101" display="http://abs.twimg.com/images/themes/theme1/bg.png"/>
    <hyperlink ref="AU12" r:id="rId102" display="http://abs.twimg.com/images/themes/theme3/bg.gif"/>
    <hyperlink ref="AU13" r:id="rId103" display="http://abs.twimg.com/images/themes/theme1/bg.png"/>
    <hyperlink ref="AU15" r:id="rId104" display="http://abs.twimg.com/images/themes/theme1/bg.png"/>
    <hyperlink ref="AU16" r:id="rId105" display="http://abs.twimg.com/images/themes/theme1/bg.png"/>
    <hyperlink ref="AU17" r:id="rId106" display="http://abs.twimg.com/images/themes/theme1/bg.png"/>
    <hyperlink ref="AU18" r:id="rId107" display="http://abs.twimg.com/images/themes/theme1/bg.png"/>
    <hyperlink ref="AU19" r:id="rId108" display="http://abs.twimg.com/images/themes/theme1/bg.png"/>
    <hyperlink ref="AU21" r:id="rId109" display="http://abs.twimg.com/images/themes/theme1/bg.png"/>
    <hyperlink ref="AU22" r:id="rId110" display="http://abs.twimg.com/images/themes/theme1/bg.png"/>
    <hyperlink ref="AU23" r:id="rId111" display="http://abs.twimg.com/images/themes/theme1/bg.png"/>
    <hyperlink ref="AU24" r:id="rId112" display="http://abs.twimg.com/images/themes/theme16/bg.gif"/>
    <hyperlink ref="AU26" r:id="rId113" display="http://abs.twimg.com/images/themes/theme1/bg.png"/>
    <hyperlink ref="AU27" r:id="rId114" display="http://abs.twimg.com/images/themes/theme2/bg.gif"/>
    <hyperlink ref="AU28" r:id="rId115" display="http://abs.twimg.com/images/themes/theme1/bg.png"/>
    <hyperlink ref="AU29" r:id="rId116" display="http://abs.twimg.com/images/themes/theme14/bg.gif"/>
    <hyperlink ref="AU31" r:id="rId117" display="http://abs.twimg.com/images/themes/theme15/bg.png"/>
    <hyperlink ref="AU32" r:id="rId118" display="http://abs.twimg.com/images/themes/theme1/bg.png"/>
    <hyperlink ref="AU33" r:id="rId119" display="http://abs.twimg.com/images/themes/theme1/bg.png"/>
    <hyperlink ref="AU35" r:id="rId120" display="http://abs.twimg.com/images/themes/theme4/bg.gif"/>
    <hyperlink ref="AU36" r:id="rId121" display="http://abs.twimg.com/images/themes/theme1/bg.png"/>
    <hyperlink ref="AU37" r:id="rId122" display="http://abs.twimg.com/images/themes/theme4/bg.gif"/>
    <hyperlink ref="AU38" r:id="rId123" display="http://abs.twimg.com/images/themes/theme1/bg.png"/>
    <hyperlink ref="AU39" r:id="rId124" display="http://abs.twimg.com/images/themes/theme1/bg.png"/>
    <hyperlink ref="AU40" r:id="rId125" display="http://abs.twimg.com/images/themes/theme1/bg.png"/>
    <hyperlink ref="AU41" r:id="rId126" display="http://abs.twimg.com/images/themes/theme1/bg.png"/>
    <hyperlink ref="AU42" r:id="rId127" display="http://abs.twimg.com/images/themes/theme1/bg.png"/>
    <hyperlink ref="AU43" r:id="rId128" display="http://abs.twimg.com/images/themes/theme18/bg.gif"/>
    <hyperlink ref="AU44" r:id="rId129" display="http://abs.twimg.com/images/themes/theme1/bg.png"/>
    <hyperlink ref="AU45" r:id="rId130" display="http://abs.twimg.com/images/themes/theme1/bg.png"/>
    <hyperlink ref="AU46" r:id="rId131" display="http://abs.twimg.com/images/themes/theme1/bg.png"/>
    <hyperlink ref="AU47" r:id="rId132" display="http://abs.twimg.com/images/themes/theme1/bg.png"/>
    <hyperlink ref="AU48" r:id="rId133" display="http://abs.twimg.com/images/themes/theme1/bg.png"/>
    <hyperlink ref="AU49" r:id="rId134" display="http://abs.twimg.com/images/themes/theme14/bg.gif"/>
    <hyperlink ref="AU50" r:id="rId135" display="http://abs.twimg.com/images/themes/theme1/bg.png"/>
    <hyperlink ref="AU51" r:id="rId136" display="http://abs.twimg.com/images/themes/theme1/bg.png"/>
    <hyperlink ref="AU52" r:id="rId137" display="http://abs.twimg.com/images/themes/theme1/bg.png"/>
    <hyperlink ref="AU53" r:id="rId138" display="http://abs.twimg.com/images/themes/theme1/bg.png"/>
    <hyperlink ref="AU54" r:id="rId139" display="http://abs.twimg.com/images/themes/theme1/bg.png"/>
    <hyperlink ref="AU55" r:id="rId140" display="http://abs.twimg.com/images/themes/theme14/bg.gif"/>
    <hyperlink ref="AU56" r:id="rId141" display="http://abs.twimg.com/images/themes/theme9/bg.gif"/>
    <hyperlink ref="AU57" r:id="rId142" display="http://abs.twimg.com/images/themes/theme2/bg.gif"/>
    <hyperlink ref="AU59" r:id="rId143" display="http://abs.twimg.com/images/themes/theme1/bg.png"/>
    <hyperlink ref="F3" r:id="rId144" display="http://pbs.twimg.com/profile_images/481079009560653824/LAJUx2Ya_normal.jpeg"/>
    <hyperlink ref="F4" r:id="rId145" display="http://pbs.twimg.com/profile_images/1691440093/logoimdeec_normal.gif"/>
    <hyperlink ref="F5" r:id="rId146" display="http://pbs.twimg.com/profile_images/2507739326/eeh25r0ueqf0gaqvd6d9_normal.jpeg"/>
    <hyperlink ref="F6" r:id="rId147" display="http://pbs.twimg.com/profile_images/1105026088890179584/BlAD36jH_normal.png"/>
    <hyperlink ref="F7" r:id="rId148" display="http://pbs.twimg.com/profile_images/946143337328861190/VqmNVAAK_normal.jpg"/>
    <hyperlink ref="F8" r:id="rId149" display="http://pbs.twimg.com/profile_images/1079873159107629056/ujtd-7RL_normal.jpg"/>
    <hyperlink ref="F9" r:id="rId150" display="http://pbs.twimg.com/profile_images/965585320963198981/xK1HsF02_normal.jpg"/>
    <hyperlink ref="F10" r:id="rId151" display="http://pbs.twimg.com/profile_images/859398122866442240/kj0gDBaH_normal.jpg"/>
    <hyperlink ref="F11" r:id="rId152" display="http://pbs.twimg.com/profile_images/912580163661045761/29_zR35T_normal.jpg"/>
    <hyperlink ref="F12" r:id="rId153" display="http://pbs.twimg.com/profile_images/1104058652024016897/R8JImRfy_normal.png"/>
    <hyperlink ref="F13" r:id="rId154" display="http://pbs.twimg.com/profile_images/676876225663492096/HgBolQ9p_normal.png"/>
    <hyperlink ref="F14" r:id="rId155" display="http://pbs.twimg.com/profile_images/1020281627275157505/NzLxTVJ5_normal.jpg"/>
    <hyperlink ref="F15" r:id="rId156" display="http://pbs.twimg.com/profile_images/565965058673360896/ZezKMnDJ_normal.jpeg"/>
    <hyperlink ref="F16" r:id="rId157" display="http://pbs.twimg.com/profile_images/1066129888816488451/upQ61_TN_normal.jpg"/>
    <hyperlink ref="F17" r:id="rId158" display="http://pbs.twimg.com/profile_images/768561409806393344/xVevR4iu_normal.jpg"/>
    <hyperlink ref="F18" r:id="rId159" display="http://pbs.twimg.com/profile_images/1038510309001048064/U_45fPnr_normal.jpg"/>
    <hyperlink ref="F19" r:id="rId160" display="http://pbs.twimg.com/profile_images/1106136186958082053/IL3SsoKm_normal.png"/>
    <hyperlink ref="F20" r:id="rId161" display="http://abs.twimg.com/sticky/default_profile_images/default_profile_normal.png"/>
    <hyperlink ref="F21" r:id="rId162" display="http://pbs.twimg.com/profile_images/724041403735638017/qa4EDYBw_normal.jpg"/>
    <hyperlink ref="F22" r:id="rId163" display="http://pbs.twimg.com/profile_images/679981967165755394/4UB5M4Eu_normal.jpg"/>
    <hyperlink ref="F23" r:id="rId164" display="http://pbs.twimg.com/profile_images/1065963217380245505/kaVax2-Y_normal.jpg"/>
    <hyperlink ref="F24" r:id="rId165" display="http://pbs.twimg.com/profile_images/1050397062678736897/MdiQe9I3_normal.jpg"/>
    <hyperlink ref="F25" r:id="rId166" display="http://pbs.twimg.com/profile_images/1000027315512881152/w3PZ2tHB_normal.jpg"/>
    <hyperlink ref="F26" r:id="rId167" display="http://pbs.twimg.com/profile_images/715339507147649024/pIOBj42j_normal.jpg"/>
    <hyperlink ref="F27" r:id="rId168" display="http://pbs.twimg.com/profile_images/1062342412499066880/0lUgCNwb_normal.jpg"/>
    <hyperlink ref="F28" r:id="rId169" display="http://abs.twimg.com/sticky/default_profile_images/default_profile_normal.png"/>
    <hyperlink ref="F29" r:id="rId170" display="http://pbs.twimg.com/profile_images/971415515754266624/zCX0q9d5_normal.jpg"/>
    <hyperlink ref="F30" r:id="rId171" display="http://pbs.twimg.com/profile_images/1076160600537993216/hk76yqUL_normal.jpg"/>
    <hyperlink ref="F31" r:id="rId172" display="http://pbs.twimg.com/profile_images/1080835363336265728/LP3Tx9cB_normal.jpg"/>
    <hyperlink ref="F32" r:id="rId173" display="http://pbs.twimg.com/profile_images/674640447860535296/GX-p25a2_normal.jpg"/>
    <hyperlink ref="F33" r:id="rId174" display="http://pbs.twimg.com/profile_images/746067421400805377/in48w7zM_normal.jpg"/>
    <hyperlink ref="F34" r:id="rId175" display="http://pbs.twimg.com/profile_images/982032205127081985/bblamXpC_normal.jpg"/>
    <hyperlink ref="F35" r:id="rId176" display="http://pbs.twimg.com/profile_images/1024076051889238018/BIXF3nIw_normal.jpg"/>
    <hyperlink ref="F36" r:id="rId177" display="http://pbs.twimg.com/profile_images/1030440676066902016/3-SAfkgq_normal.jpg"/>
    <hyperlink ref="F37" r:id="rId178" display="http://pbs.twimg.com/profile_images/573543312763682816/JLsBi0BS_normal.jpeg"/>
    <hyperlink ref="F38" r:id="rId179" display="http://pbs.twimg.com/profile_images/516686758004539392/z7KEPM3C_normal.png"/>
    <hyperlink ref="F39" r:id="rId180" display="http://pbs.twimg.com/profile_images/1023221953195376641/Crg4oK5f_normal.jpg"/>
    <hyperlink ref="F40" r:id="rId181" display="http://pbs.twimg.com/profile_images/593155500180639746/W3oBC4Nf_normal.png"/>
    <hyperlink ref="F41" r:id="rId182" display="http://pbs.twimg.com/profile_images/460894066637430785/vlCM3coW_normal.jpeg"/>
    <hyperlink ref="F42" r:id="rId183" display="http://pbs.twimg.com/profile_images/1032370314473222144/nVozYVzf_normal.jpg"/>
    <hyperlink ref="F43" r:id="rId184" display="http://pbs.twimg.com/profile_images/1086025795888283649/SOtvMLFN_normal.jpg"/>
    <hyperlink ref="F44" r:id="rId185" display="http://pbs.twimg.com/profile_images/940941918149791750/hcdlWQtj_normal.jpg"/>
    <hyperlink ref="F45" r:id="rId186" display="http://pbs.twimg.com/profile_images/814974837751881729/DtxHuZxN_normal.jpg"/>
    <hyperlink ref="F46" r:id="rId187" display="http://pbs.twimg.com/profile_images/916153268081852416/PJ_3RAxG_normal.jpg"/>
    <hyperlink ref="F47" r:id="rId188" display="http://pbs.twimg.com/profile_images/683775756787433473/hiQZ8kIj_normal.jpg"/>
    <hyperlink ref="F48" r:id="rId189" display="http://pbs.twimg.com/profile_images/879369853383176192/U01iJDO1_normal.jpg"/>
    <hyperlink ref="F49" r:id="rId190" display="http://pbs.twimg.com/profile_images/1084817152564174850/LaSqu1hc_normal.png"/>
    <hyperlink ref="F50" r:id="rId191" display="http://pbs.twimg.com/profile_images/848931567380516865/H4gmGYqi_normal.jpg"/>
    <hyperlink ref="F51" r:id="rId192" display="http://pbs.twimg.com/profile_images/699990201729421312/j3qlfaTo_normal.jpg"/>
    <hyperlink ref="F52" r:id="rId193" display="http://pbs.twimg.com/profile_images/930820706790764545/CgzYhLMf_normal.jpg"/>
    <hyperlink ref="F53" r:id="rId194" display="http://pbs.twimg.com/profile_images/824894613634691072/UypGafie_normal.jpg"/>
    <hyperlink ref="F54" r:id="rId195" display="http://pbs.twimg.com/profile_images/700641246423846912/kd3u3cko_normal.png"/>
    <hyperlink ref="F55" r:id="rId196" display="http://pbs.twimg.com/profile_images/1011252505064493056/8P-2AhX__normal.jpg"/>
    <hyperlink ref="F56" r:id="rId197" display="http://pbs.twimg.com/profile_images/522984348/Scoundrel_09-2_normal.jpg"/>
    <hyperlink ref="F57" r:id="rId198" display="http://pbs.twimg.com/profile_images/842067018358624256/eHpTR1g8_normal.jpg"/>
    <hyperlink ref="F58" r:id="rId199" display="http://pbs.twimg.com/profile_images/1115709371340738570/v8KdPUJC_normal.jpg"/>
    <hyperlink ref="F59" r:id="rId200" display="http://pbs.twimg.com/profile_images/3384826748/794c98b6b045fca3693aa02a03bcaa5e_normal.jpeg"/>
    <hyperlink ref="AX3" r:id="rId201" display="https://twitter.com/openfuture_and"/>
    <hyperlink ref="AX4" r:id="rId202" display="https://twitter.com/imdeec"/>
    <hyperlink ref="AX5" r:id="rId203" display="https://twitter.com/ayuncordoba_es"/>
    <hyperlink ref="AX6" r:id="rId204" display="https://twitter.com/telefonica"/>
    <hyperlink ref="AX7" r:id="rId205" display="https://twitter.com/empleojunta"/>
    <hyperlink ref="AX8" r:id="rId206" display="https://twitter.com/espanaglobal"/>
    <hyperlink ref="AX9" r:id="rId207" display="https://twitter.com/redpuntoes"/>
    <hyperlink ref="AX10" r:id="rId208" display="https://twitter.com/wipro"/>
    <hyperlink ref="AX11" r:id="rId209" display="https://twitter.com/r4ranjita"/>
    <hyperlink ref="AX12" r:id="rId210" display="https://twitter.com/biancaghose"/>
    <hyperlink ref="AX13" r:id="rId211" display="https://twitter.com/iotagenda"/>
    <hyperlink ref="AX14" r:id="rId212" display="https://twitter.com/yourtechcompany"/>
    <hyperlink ref="AX15" r:id="rId213" display="https://twitter.com/bobby_gratz"/>
    <hyperlink ref="AX16" r:id="rId214" display="https://twitter.com/zoginstor"/>
    <hyperlink ref="AX17" r:id="rId215" display="https://twitter.com/wohlforddr"/>
    <hyperlink ref="AX18" r:id="rId216" display="https://twitter.com/andrestrauss1"/>
    <hyperlink ref="AX19" r:id="rId217" display="https://twitter.com/iot_nxt"/>
    <hyperlink ref="AX20" r:id="rId218" display="https://twitter.com/juanram79897900"/>
    <hyperlink ref="AX21" r:id="rId219" display="https://twitter.com/ajitpaifcc"/>
    <hyperlink ref="AX22" r:id="rId220" display="https://twitter.com/netpronline"/>
    <hyperlink ref="AX23" r:id="rId221" display="https://twitter.com/mrluisramos"/>
    <hyperlink ref="AX24" r:id="rId222" display="https://twitter.com/notiseis360pr"/>
    <hyperlink ref="AX25" r:id="rId223" display="https://twitter.com/codecom3"/>
    <hyperlink ref="AX26" r:id="rId224" display="https://twitter.com/ortizjohanna75"/>
    <hyperlink ref="AX27" r:id="rId225" display="https://twitter.com/dwv13"/>
    <hyperlink ref="AX28" r:id="rId226" display="https://twitter.com/treda10"/>
    <hyperlink ref="AX29" r:id="rId227" display="https://twitter.com/wsj"/>
    <hyperlink ref="AX30" r:id="rId228" display="https://twitter.com/deepstratwealth"/>
    <hyperlink ref="AX31" r:id="rId229" display="https://twitter.com/websummit"/>
    <hyperlink ref="AX32" r:id="rId230" display="https://twitter.com/ces"/>
    <hyperlink ref="AX33" r:id="rId231" display="https://twitter.com/yorklink"/>
    <hyperlink ref="AX34" r:id="rId232" display="https://twitter.com/yspaceyu"/>
    <hyperlink ref="AX35" r:id="rId233" display="https://twitter.com/eekfarms"/>
    <hyperlink ref="AX36" r:id="rId234" display="https://twitter.com/thetinastream"/>
    <hyperlink ref="AX37" r:id="rId235" display="https://twitter.com/marcusbwebster"/>
    <hyperlink ref="AX38" r:id="rId236" display="https://twitter.com/embedded_comp"/>
    <hyperlink ref="AX39" r:id="rId237" display="https://twitter.com/oklocated"/>
    <hyperlink ref="AX40" r:id="rId238" display="https://twitter.com/americasdc"/>
    <hyperlink ref="AX41" r:id="rId239" display="https://twitter.com/rcrwirelessnews"/>
    <hyperlink ref="AX42" r:id="rId240" display="https://twitter.com/verizonnews"/>
    <hyperlink ref="AX43" r:id="rId241" display="https://twitter.com/ladotofficial"/>
    <hyperlink ref="AX44" r:id="rId242" display="https://twitter.com/gsma"/>
    <hyperlink ref="AX45" r:id="rId243" display="https://twitter.com/kespry"/>
    <hyperlink ref="AX46" r:id="rId244" display="https://twitter.com/pjross01"/>
    <hyperlink ref="AX47" r:id="rId245" display="https://twitter.com/matsgranryd"/>
    <hyperlink ref="AX48" r:id="rId246" display="https://twitter.com/mwcapital"/>
    <hyperlink ref="AX49" r:id="rId247" display="https://twitter.com/catalonia_ti"/>
    <hyperlink ref="AX50" r:id="rId248" display="https://twitter.com/nevilleray"/>
    <hyperlink ref="AX51" r:id="rId249" display="https://twitter.com/nokianetworks"/>
    <hyperlink ref="AX52" r:id="rId250" display="https://twitter.com/ngpcapital"/>
    <hyperlink ref="AX53" r:id="rId251" display="https://twitter.com/paulasel"/>
    <hyperlink ref="AX54" r:id="rId252" display="https://twitter.com/nokia"/>
    <hyperlink ref="AX55" r:id="rId253" display="https://twitter.com/darpa"/>
    <hyperlink ref="AX56" r:id="rId254" display="https://twitter.com/scoundrel666"/>
    <hyperlink ref="AX57" r:id="rId255" display="https://twitter.com/techrepublic"/>
    <hyperlink ref="AX58" r:id="rId256" display="https://twitter.com/urwosc"/>
    <hyperlink ref="AX59" r:id="rId257" display="https://twitter.com/rss_feed_reader"/>
  </hyperlinks>
  <printOptions/>
  <pageMargins left="0.7" right="0.7" top="0.75" bottom="0.75" header="0.3" footer="0.3"/>
  <pageSetup horizontalDpi="600" verticalDpi="600" orientation="portrait" r:id="rId261"/>
  <legacyDrawing r:id="rId259"/>
  <tableParts>
    <tablePart r:id="rId2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1120</v>
      </c>
      <c r="Z2" s="13" t="s">
        <v>1137</v>
      </c>
      <c r="AA2" s="13" t="s">
        <v>1171</v>
      </c>
      <c r="AB2" s="13" t="s">
        <v>1244</v>
      </c>
      <c r="AC2" s="13" t="s">
        <v>1327</v>
      </c>
      <c r="AD2" s="13" t="s">
        <v>1361</v>
      </c>
      <c r="AE2" s="13" t="s">
        <v>1362</v>
      </c>
      <c r="AF2" s="13" t="s">
        <v>1380</v>
      </c>
      <c r="AG2" s="67" t="s">
        <v>1675</v>
      </c>
      <c r="AH2" s="67" t="s">
        <v>1676</v>
      </c>
      <c r="AI2" s="67" t="s">
        <v>1677</v>
      </c>
      <c r="AJ2" s="67" t="s">
        <v>1678</v>
      </c>
      <c r="AK2" s="67" t="s">
        <v>1679</v>
      </c>
      <c r="AL2" s="67" t="s">
        <v>1680</v>
      </c>
      <c r="AM2" s="67" t="s">
        <v>1681</v>
      </c>
      <c r="AN2" s="67" t="s">
        <v>1682</v>
      </c>
      <c r="AO2" s="67" t="s">
        <v>1685</v>
      </c>
    </row>
    <row r="3" spans="1:41" ht="15">
      <c r="A3" s="125" t="s">
        <v>1060</v>
      </c>
      <c r="B3" s="126" t="s">
        <v>1073</v>
      </c>
      <c r="C3" s="126" t="s">
        <v>56</v>
      </c>
      <c r="D3" s="117"/>
      <c r="E3" s="116"/>
      <c r="F3" s="118" t="s">
        <v>1742</v>
      </c>
      <c r="G3" s="119"/>
      <c r="H3" s="119"/>
      <c r="I3" s="120">
        <v>3</v>
      </c>
      <c r="J3" s="121"/>
      <c r="K3" s="51">
        <v>15</v>
      </c>
      <c r="L3" s="51">
        <v>21</v>
      </c>
      <c r="M3" s="51">
        <v>15</v>
      </c>
      <c r="N3" s="51">
        <v>36</v>
      </c>
      <c r="O3" s="51">
        <v>11</v>
      </c>
      <c r="P3" s="52">
        <v>0</v>
      </c>
      <c r="Q3" s="52">
        <v>0</v>
      </c>
      <c r="R3" s="51">
        <v>1</v>
      </c>
      <c r="S3" s="51">
        <v>0</v>
      </c>
      <c r="T3" s="51">
        <v>15</v>
      </c>
      <c r="U3" s="51">
        <v>36</v>
      </c>
      <c r="V3" s="51">
        <v>3</v>
      </c>
      <c r="W3" s="52">
        <v>1.795556</v>
      </c>
      <c r="X3" s="52">
        <v>0.09047619047619047</v>
      </c>
      <c r="Y3" s="85" t="s">
        <v>1121</v>
      </c>
      <c r="Z3" s="85" t="s">
        <v>1138</v>
      </c>
      <c r="AA3" s="85" t="s">
        <v>1172</v>
      </c>
      <c r="AB3" s="92" t="s">
        <v>1245</v>
      </c>
      <c r="AC3" s="92" t="s">
        <v>1328</v>
      </c>
      <c r="AD3" s="92"/>
      <c r="AE3" s="92" t="s">
        <v>1363</v>
      </c>
      <c r="AF3" s="92" t="s">
        <v>1381</v>
      </c>
      <c r="AG3" s="131">
        <v>32</v>
      </c>
      <c r="AH3" s="134">
        <v>3.5203520352035205</v>
      </c>
      <c r="AI3" s="131">
        <v>3</v>
      </c>
      <c r="AJ3" s="134">
        <v>0.33003300330033003</v>
      </c>
      <c r="AK3" s="131">
        <v>0</v>
      </c>
      <c r="AL3" s="134">
        <v>0</v>
      </c>
      <c r="AM3" s="131">
        <v>874</v>
      </c>
      <c r="AN3" s="134">
        <v>96.14961496149616</v>
      </c>
      <c r="AO3" s="131">
        <v>909</v>
      </c>
    </row>
    <row r="4" spans="1:41" ht="15">
      <c r="A4" s="125" t="s">
        <v>1061</v>
      </c>
      <c r="B4" s="126" t="s">
        <v>1074</v>
      </c>
      <c r="C4" s="126" t="s">
        <v>56</v>
      </c>
      <c r="D4" s="122"/>
      <c r="E4" s="100"/>
      <c r="F4" s="103" t="s">
        <v>1743</v>
      </c>
      <c r="G4" s="107"/>
      <c r="H4" s="107"/>
      <c r="I4" s="123">
        <v>4</v>
      </c>
      <c r="J4" s="110"/>
      <c r="K4" s="51">
        <v>7</v>
      </c>
      <c r="L4" s="51">
        <v>15</v>
      </c>
      <c r="M4" s="51">
        <v>0</v>
      </c>
      <c r="N4" s="51">
        <v>15</v>
      </c>
      <c r="O4" s="51">
        <v>0</v>
      </c>
      <c r="P4" s="52">
        <v>0.07142857142857142</v>
      </c>
      <c r="Q4" s="52">
        <v>0.13333333333333333</v>
      </c>
      <c r="R4" s="51">
        <v>1</v>
      </c>
      <c r="S4" s="51">
        <v>0</v>
      </c>
      <c r="T4" s="51">
        <v>7</v>
      </c>
      <c r="U4" s="51">
        <v>15</v>
      </c>
      <c r="V4" s="51">
        <v>2</v>
      </c>
      <c r="W4" s="52">
        <v>1.142857</v>
      </c>
      <c r="X4" s="52">
        <v>0.35714285714285715</v>
      </c>
      <c r="Y4" s="85" t="s">
        <v>338</v>
      </c>
      <c r="Z4" s="85" t="s">
        <v>359</v>
      </c>
      <c r="AA4" s="85" t="s">
        <v>377</v>
      </c>
      <c r="AB4" s="92" t="s">
        <v>1246</v>
      </c>
      <c r="AC4" s="92" t="s">
        <v>1329</v>
      </c>
      <c r="AD4" s="92"/>
      <c r="AE4" s="92" t="s">
        <v>1364</v>
      </c>
      <c r="AF4" s="92" t="s">
        <v>1382</v>
      </c>
      <c r="AG4" s="131">
        <v>0</v>
      </c>
      <c r="AH4" s="134">
        <v>0</v>
      </c>
      <c r="AI4" s="131">
        <v>0</v>
      </c>
      <c r="AJ4" s="134">
        <v>0</v>
      </c>
      <c r="AK4" s="131">
        <v>0</v>
      </c>
      <c r="AL4" s="134">
        <v>0</v>
      </c>
      <c r="AM4" s="131">
        <v>120</v>
      </c>
      <c r="AN4" s="134">
        <v>100</v>
      </c>
      <c r="AO4" s="131">
        <v>120</v>
      </c>
    </row>
    <row r="5" spans="1:41" ht="15">
      <c r="A5" s="125" t="s">
        <v>1062</v>
      </c>
      <c r="B5" s="126" t="s">
        <v>1075</v>
      </c>
      <c r="C5" s="126" t="s">
        <v>56</v>
      </c>
      <c r="D5" s="122"/>
      <c r="E5" s="100"/>
      <c r="F5" s="103" t="s">
        <v>1062</v>
      </c>
      <c r="G5" s="107"/>
      <c r="H5" s="107"/>
      <c r="I5" s="123">
        <v>5</v>
      </c>
      <c r="J5" s="110"/>
      <c r="K5" s="51">
        <v>6</v>
      </c>
      <c r="L5" s="51">
        <v>5</v>
      </c>
      <c r="M5" s="51">
        <v>0</v>
      </c>
      <c r="N5" s="51">
        <v>5</v>
      </c>
      <c r="O5" s="51">
        <v>0</v>
      </c>
      <c r="P5" s="52">
        <v>0</v>
      </c>
      <c r="Q5" s="52">
        <v>0</v>
      </c>
      <c r="R5" s="51">
        <v>1</v>
      </c>
      <c r="S5" s="51">
        <v>0</v>
      </c>
      <c r="T5" s="51">
        <v>6</v>
      </c>
      <c r="U5" s="51">
        <v>5</v>
      </c>
      <c r="V5" s="51">
        <v>2</v>
      </c>
      <c r="W5" s="52">
        <v>1.388889</v>
      </c>
      <c r="X5" s="52">
        <v>0.16666666666666666</v>
      </c>
      <c r="Y5" s="85" t="s">
        <v>330</v>
      </c>
      <c r="Z5" s="85" t="s">
        <v>354</v>
      </c>
      <c r="AA5" s="85" t="s">
        <v>370</v>
      </c>
      <c r="AB5" s="92" t="s">
        <v>571</v>
      </c>
      <c r="AC5" s="92" t="s">
        <v>571</v>
      </c>
      <c r="AD5" s="92"/>
      <c r="AE5" s="92" t="s">
        <v>1365</v>
      </c>
      <c r="AF5" s="92" t="s">
        <v>1383</v>
      </c>
      <c r="AG5" s="131">
        <v>0</v>
      </c>
      <c r="AH5" s="134">
        <v>0</v>
      </c>
      <c r="AI5" s="131">
        <v>0</v>
      </c>
      <c r="AJ5" s="134">
        <v>0</v>
      </c>
      <c r="AK5" s="131">
        <v>0</v>
      </c>
      <c r="AL5" s="134">
        <v>0</v>
      </c>
      <c r="AM5" s="131">
        <v>29</v>
      </c>
      <c r="AN5" s="134">
        <v>100</v>
      </c>
      <c r="AO5" s="131">
        <v>29</v>
      </c>
    </row>
    <row r="6" spans="1:41" ht="15">
      <c r="A6" s="125" t="s">
        <v>1063</v>
      </c>
      <c r="B6" s="126" t="s">
        <v>1076</v>
      </c>
      <c r="C6" s="126" t="s">
        <v>56</v>
      </c>
      <c r="D6" s="122"/>
      <c r="E6" s="100"/>
      <c r="F6" s="103" t="s">
        <v>1744</v>
      </c>
      <c r="G6" s="107"/>
      <c r="H6" s="107"/>
      <c r="I6" s="123">
        <v>6</v>
      </c>
      <c r="J6" s="110"/>
      <c r="K6" s="51">
        <v>4</v>
      </c>
      <c r="L6" s="51">
        <v>3</v>
      </c>
      <c r="M6" s="51">
        <v>0</v>
      </c>
      <c r="N6" s="51">
        <v>3</v>
      </c>
      <c r="O6" s="51">
        <v>0</v>
      </c>
      <c r="P6" s="52">
        <v>0</v>
      </c>
      <c r="Q6" s="52">
        <v>0</v>
      </c>
      <c r="R6" s="51">
        <v>1</v>
      </c>
      <c r="S6" s="51">
        <v>0</v>
      </c>
      <c r="T6" s="51">
        <v>4</v>
      </c>
      <c r="U6" s="51">
        <v>3</v>
      </c>
      <c r="V6" s="51">
        <v>3</v>
      </c>
      <c r="W6" s="52">
        <v>1.25</v>
      </c>
      <c r="X6" s="52">
        <v>0.25</v>
      </c>
      <c r="Y6" s="85" t="s">
        <v>1122</v>
      </c>
      <c r="Z6" s="85" t="s">
        <v>1139</v>
      </c>
      <c r="AA6" s="85" t="s">
        <v>1173</v>
      </c>
      <c r="AB6" s="92" t="s">
        <v>1247</v>
      </c>
      <c r="AC6" s="92" t="s">
        <v>1330</v>
      </c>
      <c r="AD6" s="92"/>
      <c r="AE6" s="92" t="s">
        <v>1366</v>
      </c>
      <c r="AF6" s="92" t="s">
        <v>1384</v>
      </c>
      <c r="AG6" s="131">
        <v>0</v>
      </c>
      <c r="AH6" s="134">
        <v>0</v>
      </c>
      <c r="AI6" s="131">
        <v>0</v>
      </c>
      <c r="AJ6" s="134">
        <v>0</v>
      </c>
      <c r="AK6" s="131">
        <v>0</v>
      </c>
      <c r="AL6" s="134">
        <v>0</v>
      </c>
      <c r="AM6" s="131">
        <v>43</v>
      </c>
      <c r="AN6" s="134">
        <v>100</v>
      </c>
      <c r="AO6" s="131">
        <v>43</v>
      </c>
    </row>
    <row r="7" spans="1:41" ht="15">
      <c r="A7" s="125" t="s">
        <v>1064</v>
      </c>
      <c r="B7" s="126" t="s">
        <v>1077</v>
      </c>
      <c r="C7" s="126" t="s">
        <v>56</v>
      </c>
      <c r="D7" s="122"/>
      <c r="E7" s="100"/>
      <c r="F7" s="103" t="s">
        <v>1745</v>
      </c>
      <c r="G7" s="107"/>
      <c r="H7" s="107"/>
      <c r="I7" s="123">
        <v>7</v>
      </c>
      <c r="J7" s="110"/>
      <c r="K7" s="51">
        <v>4</v>
      </c>
      <c r="L7" s="51">
        <v>5</v>
      </c>
      <c r="M7" s="51">
        <v>0</v>
      </c>
      <c r="N7" s="51">
        <v>5</v>
      </c>
      <c r="O7" s="51">
        <v>0</v>
      </c>
      <c r="P7" s="52">
        <v>0</v>
      </c>
      <c r="Q7" s="52">
        <v>0</v>
      </c>
      <c r="R7" s="51">
        <v>1</v>
      </c>
      <c r="S7" s="51">
        <v>0</v>
      </c>
      <c r="T7" s="51">
        <v>4</v>
      </c>
      <c r="U7" s="51">
        <v>5</v>
      </c>
      <c r="V7" s="51">
        <v>2</v>
      </c>
      <c r="W7" s="52">
        <v>0.875</v>
      </c>
      <c r="X7" s="52">
        <v>0.4166666666666667</v>
      </c>
      <c r="Y7" s="85"/>
      <c r="Z7" s="85"/>
      <c r="AA7" s="85" t="s">
        <v>375</v>
      </c>
      <c r="AB7" s="92" t="s">
        <v>1248</v>
      </c>
      <c r="AC7" s="92" t="s">
        <v>1331</v>
      </c>
      <c r="AD7" s="92"/>
      <c r="AE7" s="92" t="s">
        <v>1367</v>
      </c>
      <c r="AF7" s="92" t="s">
        <v>1385</v>
      </c>
      <c r="AG7" s="131">
        <v>0</v>
      </c>
      <c r="AH7" s="134">
        <v>0</v>
      </c>
      <c r="AI7" s="131">
        <v>0</v>
      </c>
      <c r="AJ7" s="134">
        <v>0</v>
      </c>
      <c r="AK7" s="131">
        <v>0</v>
      </c>
      <c r="AL7" s="134">
        <v>0</v>
      </c>
      <c r="AM7" s="131">
        <v>85</v>
      </c>
      <c r="AN7" s="134">
        <v>100</v>
      </c>
      <c r="AO7" s="131">
        <v>85</v>
      </c>
    </row>
    <row r="8" spans="1:41" ht="15">
      <c r="A8" s="125" t="s">
        <v>1065</v>
      </c>
      <c r="B8" s="126" t="s">
        <v>1078</v>
      </c>
      <c r="C8" s="126" t="s">
        <v>56</v>
      </c>
      <c r="D8" s="122"/>
      <c r="E8" s="100"/>
      <c r="F8" s="103" t="s">
        <v>1065</v>
      </c>
      <c r="G8" s="107"/>
      <c r="H8" s="107"/>
      <c r="I8" s="123">
        <v>8</v>
      </c>
      <c r="J8" s="110"/>
      <c r="K8" s="51">
        <v>3</v>
      </c>
      <c r="L8" s="51">
        <v>2</v>
      </c>
      <c r="M8" s="51">
        <v>0</v>
      </c>
      <c r="N8" s="51">
        <v>2</v>
      </c>
      <c r="O8" s="51">
        <v>0</v>
      </c>
      <c r="P8" s="52">
        <v>0</v>
      </c>
      <c r="Q8" s="52">
        <v>0</v>
      </c>
      <c r="R8" s="51">
        <v>1</v>
      </c>
      <c r="S8" s="51">
        <v>0</v>
      </c>
      <c r="T8" s="51">
        <v>3</v>
      </c>
      <c r="U8" s="51">
        <v>2</v>
      </c>
      <c r="V8" s="51">
        <v>2</v>
      </c>
      <c r="W8" s="52">
        <v>0.888889</v>
      </c>
      <c r="X8" s="52">
        <v>0.3333333333333333</v>
      </c>
      <c r="Y8" s="85"/>
      <c r="Z8" s="85"/>
      <c r="AA8" s="85" t="s">
        <v>372</v>
      </c>
      <c r="AB8" s="92" t="s">
        <v>571</v>
      </c>
      <c r="AC8" s="92" t="s">
        <v>571</v>
      </c>
      <c r="AD8" s="92"/>
      <c r="AE8" s="92" t="s">
        <v>1368</v>
      </c>
      <c r="AF8" s="92" t="s">
        <v>1386</v>
      </c>
      <c r="AG8" s="131">
        <v>3</v>
      </c>
      <c r="AH8" s="134">
        <v>7.6923076923076925</v>
      </c>
      <c r="AI8" s="131">
        <v>0</v>
      </c>
      <c r="AJ8" s="134">
        <v>0</v>
      </c>
      <c r="AK8" s="131">
        <v>0</v>
      </c>
      <c r="AL8" s="134">
        <v>0</v>
      </c>
      <c r="AM8" s="131">
        <v>36</v>
      </c>
      <c r="AN8" s="134">
        <v>92.3076923076923</v>
      </c>
      <c r="AO8" s="131">
        <v>39</v>
      </c>
    </row>
    <row r="9" spans="1:41" ht="15">
      <c r="A9" s="125" t="s">
        <v>1066</v>
      </c>
      <c r="B9" s="126" t="s">
        <v>1079</v>
      </c>
      <c r="C9" s="126" t="s">
        <v>56</v>
      </c>
      <c r="D9" s="122"/>
      <c r="E9" s="100"/>
      <c r="F9" s="103" t="s">
        <v>1746</v>
      </c>
      <c r="G9" s="107"/>
      <c r="H9" s="107"/>
      <c r="I9" s="123">
        <v>9</v>
      </c>
      <c r="J9" s="110"/>
      <c r="K9" s="51">
        <v>3</v>
      </c>
      <c r="L9" s="51">
        <v>3</v>
      </c>
      <c r="M9" s="51">
        <v>0</v>
      </c>
      <c r="N9" s="51">
        <v>3</v>
      </c>
      <c r="O9" s="51">
        <v>1</v>
      </c>
      <c r="P9" s="52">
        <v>0</v>
      </c>
      <c r="Q9" s="52">
        <v>0</v>
      </c>
      <c r="R9" s="51">
        <v>1</v>
      </c>
      <c r="S9" s="51">
        <v>0</v>
      </c>
      <c r="T9" s="51">
        <v>3</v>
      </c>
      <c r="U9" s="51">
        <v>3</v>
      </c>
      <c r="V9" s="51">
        <v>2</v>
      </c>
      <c r="W9" s="52">
        <v>0.888889</v>
      </c>
      <c r="X9" s="52">
        <v>0.3333333333333333</v>
      </c>
      <c r="Y9" s="85" t="s">
        <v>335</v>
      </c>
      <c r="Z9" s="85" t="s">
        <v>357</v>
      </c>
      <c r="AA9" s="85"/>
      <c r="AB9" s="92" t="s">
        <v>1249</v>
      </c>
      <c r="AC9" s="92" t="s">
        <v>1332</v>
      </c>
      <c r="AD9" s="92"/>
      <c r="AE9" s="92" t="s">
        <v>227</v>
      </c>
      <c r="AF9" s="92" t="s">
        <v>1387</v>
      </c>
      <c r="AG9" s="131">
        <v>3</v>
      </c>
      <c r="AH9" s="134">
        <v>4.225352112676056</v>
      </c>
      <c r="AI9" s="131">
        <v>0</v>
      </c>
      <c r="AJ9" s="134">
        <v>0</v>
      </c>
      <c r="AK9" s="131">
        <v>0</v>
      </c>
      <c r="AL9" s="134">
        <v>0</v>
      </c>
      <c r="AM9" s="131">
        <v>68</v>
      </c>
      <c r="AN9" s="134">
        <v>95.77464788732394</v>
      </c>
      <c r="AO9" s="131">
        <v>71</v>
      </c>
    </row>
    <row r="10" spans="1:41" ht="14.25" customHeight="1">
      <c r="A10" s="125" t="s">
        <v>1067</v>
      </c>
      <c r="B10" s="126" t="s">
        <v>1080</v>
      </c>
      <c r="C10" s="126" t="s">
        <v>56</v>
      </c>
      <c r="D10" s="122"/>
      <c r="E10" s="100"/>
      <c r="F10" s="103" t="s">
        <v>1747</v>
      </c>
      <c r="G10" s="107"/>
      <c r="H10" s="107"/>
      <c r="I10" s="123">
        <v>10</v>
      </c>
      <c r="J10" s="110"/>
      <c r="K10" s="51">
        <v>3</v>
      </c>
      <c r="L10" s="51">
        <v>3</v>
      </c>
      <c r="M10" s="51">
        <v>0</v>
      </c>
      <c r="N10" s="51">
        <v>3</v>
      </c>
      <c r="O10" s="51">
        <v>1</v>
      </c>
      <c r="P10" s="52">
        <v>0</v>
      </c>
      <c r="Q10" s="52">
        <v>0</v>
      </c>
      <c r="R10" s="51">
        <v>1</v>
      </c>
      <c r="S10" s="51">
        <v>0</v>
      </c>
      <c r="T10" s="51">
        <v>3</v>
      </c>
      <c r="U10" s="51">
        <v>3</v>
      </c>
      <c r="V10" s="51">
        <v>2</v>
      </c>
      <c r="W10" s="52">
        <v>0.888889</v>
      </c>
      <c r="X10" s="52">
        <v>0.3333333333333333</v>
      </c>
      <c r="Y10" s="85" t="s">
        <v>334</v>
      </c>
      <c r="Z10" s="85" t="s">
        <v>358</v>
      </c>
      <c r="AA10" s="85"/>
      <c r="AB10" s="92" t="s">
        <v>1250</v>
      </c>
      <c r="AC10" s="92" t="s">
        <v>1333</v>
      </c>
      <c r="AD10" s="92"/>
      <c r="AE10" s="92" t="s">
        <v>225</v>
      </c>
      <c r="AF10" s="92" t="s">
        <v>1388</v>
      </c>
      <c r="AG10" s="131">
        <v>0</v>
      </c>
      <c r="AH10" s="134">
        <v>0</v>
      </c>
      <c r="AI10" s="131">
        <v>0</v>
      </c>
      <c r="AJ10" s="134">
        <v>0</v>
      </c>
      <c r="AK10" s="131">
        <v>0</v>
      </c>
      <c r="AL10" s="134">
        <v>0</v>
      </c>
      <c r="AM10" s="131">
        <v>75</v>
      </c>
      <c r="AN10" s="134">
        <v>100</v>
      </c>
      <c r="AO10" s="131">
        <v>75</v>
      </c>
    </row>
    <row r="11" spans="1:41" ht="15">
      <c r="A11" s="125" t="s">
        <v>1068</v>
      </c>
      <c r="B11" s="126" t="s">
        <v>1081</v>
      </c>
      <c r="C11" s="126" t="s">
        <v>56</v>
      </c>
      <c r="D11" s="122"/>
      <c r="E11" s="100"/>
      <c r="F11" s="103" t="s">
        <v>1748</v>
      </c>
      <c r="G11" s="107"/>
      <c r="H11" s="107"/>
      <c r="I11" s="123">
        <v>11</v>
      </c>
      <c r="J11" s="110"/>
      <c r="K11" s="51">
        <v>3</v>
      </c>
      <c r="L11" s="51">
        <v>2</v>
      </c>
      <c r="M11" s="51">
        <v>2</v>
      </c>
      <c r="N11" s="51">
        <v>4</v>
      </c>
      <c r="O11" s="51">
        <v>2</v>
      </c>
      <c r="P11" s="52">
        <v>0</v>
      </c>
      <c r="Q11" s="52">
        <v>0</v>
      </c>
      <c r="R11" s="51">
        <v>1</v>
      </c>
      <c r="S11" s="51">
        <v>0</v>
      </c>
      <c r="T11" s="51">
        <v>3</v>
      </c>
      <c r="U11" s="51">
        <v>4</v>
      </c>
      <c r="V11" s="51">
        <v>2</v>
      </c>
      <c r="W11" s="52">
        <v>0.888889</v>
      </c>
      <c r="X11" s="52">
        <v>0.3333333333333333</v>
      </c>
      <c r="Y11" s="85" t="s">
        <v>333</v>
      </c>
      <c r="Z11" s="85" t="s">
        <v>357</v>
      </c>
      <c r="AA11" s="85"/>
      <c r="AB11" s="92" t="s">
        <v>1251</v>
      </c>
      <c r="AC11" s="92" t="s">
        <v>1334</v>
      </c>
      <c r="AD11" s="92"/>
      <c r="AE11" s="92" t="s">
        <v>218</v>
      </c>
      <c r="AF11" s="92" t="s">
        <v>1389</v>
      </c>
      <c r="AG11" s="131">
        <v>16</v>
      </c>
      <c r="AH11" s="134">
        <v>18.823529411764707</v>
      </c>
      <c r="AI11" s="131">
        <v>0</v>
      </c>
      <c r="AJ11" s="134">
        <v>0</v>
      </c>
      <c r="AK11" s="131">
        <v>0</v>
      </c>
      <c r="AL11" s="134">
        <v>0</v>
      </c>
      <c r="AM11" s="131">
        <v>69</v>
      </c>
      <c r="AN11" s="134">
        <v>81.17647058823529</v>
      </c>
      <c r="AO11" s="131">
        <v>85</v>
      </c>
    </row>
    <row r="12" spans="1:41" ht="15">
      <c r="A12" s="125" t="s">
        <v>1069</v>
      </c>
      <c r="B12" s="126" t="s">
        <v>1082</v>
      </c>
      <c r="C12" s="126" t="s">
        <v>56</v>
      </c>
      <c r="D12" s="122"/>
      <c r="E12" s="100"/>
      <c r="F12" s="103" t="s">
        <v>1749</v>
      </c>
      <c r="G12" s="107"/>
      <c r="H12" s="107"/>
      <c r="I12" s="123">
        <v>12</v>
      </c>
      <c r="J12" s="110"/>
      <c r="K12" s="51">
        <v>3</v>
      </c>
      <c r="L12" s="51">
        <v>2</v>
      </c>
      <c r="M12" s="51">
        <v>2</v>
      </c>
      <c r="N12" s="51">
        <v>4</v>
      </c>
      <c r="O12" s="51">
        <v>4</v>
      </c>
      <c r="P12" s="52" t="s">
        <v>1686</v>
      </c>
      <c r="Q12" s="52" t="s">
        <v>1686</v>
      </c>
      <c r="R12" s="51">
        <v>3</v>
      </c>
      <c r="S12" s="51">
        <v>3</v>
      </c>
      <c r="T12" s="51">
        <v>1</v>
      </c>
      <c r="U12" s="51">
        <v>2</v>
      </c>
      <c r="V12" s="51">
        <v>0</v>
      </c>
      <c r="W12" s="52">
        <v>0</v>
      </c>
      <c r="X12" s="52">
        <v>0</v>
      </c>
      <c r="Y12" s="85" t="s">
        <v>1123</v>
      </c>
      <c r="Z12" s="85" t="s">
        <v>1140</v>
      </c>
      <c r="AA12" s="85"/>
      <c r="AB12" s="92" t="s">
        <v>1252</v>
      </c>
      <c r="AC12" s="92" t="s">
        <v>1335</v>
      </c>
      <c r="AD12" s="92"/>
      <c r="AE12" s="92"/>
      <c r="AF12" s="92" t="s">
        <v>1390</v>
      </c>
      <c r="AG12" s="131">
        <v>3</v>
      </c>
      <c r="AH12" s="134">
        <v>4.225352112676056</v>
      </c>
      <c r="AI12" s="131">
        <v>0</v>
      </c>
      <c r="AJ12" s="134">
        <v>0</v>
      </c>
      <c r="AK12" s="131">
        <v>0</v>
      </c>
      <c r="AL12" s="134">
        <v>0</v>
      </c>
      <c r="AM12" s="131">
        <v>68</v>
      </c>
      <c r="AN12" s="134">
        <v>95.77464788732394</v>
      </c>
      <c r="AO12" s="131">
        <v>71</v>
      </c>
    </row>
    <row r="13" spans="1:41" ht="15">
      <c r="A13" s="125" t="s">
        <v>1070</v>
      </c>
      <c r="B13" s="126" t="s">
        <v>1083</v>
      </c>
      <c r="C13" s="126" t="s">
        <v>56</v>
      </c>
      <c r="D13" s="122"/>
      <c r="E13" s="100"/>
      <c r="F13" s="103" t="s">
        <v>1070</v>
      </c>
      <c r="G13" s="107"/>
      <c r="H13" s="107"/>
      <c r="I13" s="123">
        <v>13</v>
      </c>
      <c r="J13" s="110"/>
      <c r="K13" s="51">
        <v>2</v>
      </c>
      <c r="L13" s="51">
        <v>1</v>
      </c>
      <c r="M13" s="51">
        <v>0</v>
      </c>
      <c r="N13" s="51">
        <v>1</v>
      </c>
      <c r="O13" s="51">
        <v>0</v>
      </c>
      <c r="P13" s="52">
        <v>0</v>
      </c>
      <c r="Q13" s="52">
        <v>0</v>
      </c>
      <c r="R13" s="51">
        <v>1</v>
      </c>
      <c r="S13" s="51">
        <v>0</v>
      </c>
      <c r="T13" s="51">
        <v>2</v>
      </c>
      <c r="U13" s="51">
        <v>1</v>
      </c>
      <c r="V13" s="51">
        <v>1</v>
      </c>
      <c r="W13" s="52">
        <v>0.5</v>
      </c>
      <c r="X13" s="52">
        <v>0.5</v>
      </c>
      <c r="Y13" s="85" t="s">
        <v>339</v>
      </c>
      <c r="Z13" s="85" t="s">
        <v>360</v>
      </c>
      <c r="AA13" s="85"/>
      <c r="AB13" s="92" t="s">
        <v>571</v>
      </c>
      <c r="AC13" s="92" t="s">
        <v>571</v>
      </c>
      <c r="AD13" s="92"/>
      <c r="AE13" s="92" t="s">
        <v>263</v>
      </c>
      <c r="AF13" s="92" t="s">
        <v>1391</v>
      </c>
      <c r="AG13" s="131">
        <v>0</v>
      </c>
      <c r="AH13" s="134">
        <v>0</v>
      </c>
      <c r="AI13" s="131">
        <v>0</v>
      </c>
      <c r="AJ13" s="134">
        <v>0</v>
      </c>
      <c r="AK13" s="131">
        <v>0</v>
      </c>
      <c r="AL13" s="134">
        <v>0</v>
      </c>
      <c r="AM13" s="131">
        <v>13</v>
      </c>
      <c r="AN13" s="134">
        <v>100</v>
      </c>
      <c r="AO13" s="131">
        <v>13</v>
      </c>
    </row>
    <row r="14" spans="1:41" ht="15">
      <c r="A14" s="125" t="s">
        <v>1071</v>
      </c>
      <c r="B14" s="126" t="s">
        <v>1084</v>
      </c>
      <c r="C14" s="126" t="s">
        <v>56</v>
      </c>
      <c r="D14" s="122"/>
      <c r="E14" s="100"/>
      <c r="F14" s="103" t="s">
        <v>1750</v>
      </c>
      <c r="G14" s="107"/>
      <c r="H14" s="107"/>
      <c r="I14" s="123">
        <v>14</v>
      </c>
      <c r="J14" s="110"/>
      <c r="K14" s="51">
        <v>2</v>
      </c>
      <c r="L14" s="51">
        <v>0</v>
      </c>
      <c r="M14" s="51">
        <v>2</v>
      </c>
      <c r="N14" s="51">
        <v>2</v>
      </c>
      <c r="O14" s="51">
        <v>0</v>
      </c>
      <c r="P14" s="52">
        <v>0</v>
      </c>
      <c r="Q14" s="52">
        <v>0</v>
      </c>
      <c r="R14" s="51">
        <v>1</v>
      </c>
      <c r="S14" s="51">
        <v>0</v>
      </c>
      <c r="T14" s="51">
        <v>2</v>
      </c>
      <c r="U14" s="51">
        <v>2</v>
      </c>
      <c r="V14" s="51">
        <v>1</v>
      </c>
      <c r="W14" s="52">
        <v>0.5</v>
      </c>
      <c r="X14" s="52">
        <v>0.5</v>
      </c>
      <c r="Y14" s="85" t="s">
        <v>1124</v>
      </c>
      <c r="Z14" s="85" t="s">
        <v>357</v>
      </c>
      <c r="AA14" s="85"/>
      <c r="AB14" s="92" t="s">
        <v>1253</v>
      </c>
      <c r="AC14" s="92" t="s">
        <v>1336</v>
      </c>
      <c r="AD14" s="92" t="s">
        <v>260</v>
      </c>
      <c r="AE14" s="92"/>
      <c r="AF14" s="92" t="s">
        <v>1392</v>
      </c>
      <c r="AG14" s="131">
        <v>0</v>
      </c>
      <c r="AH14" s="134">
        <v>0</v>
      </c>
      <c r="AI14" s="131">
        <v>0</v>
      </c>
      <c r="AJ14" s="134">
        <v>0</v>
      </c>
      <c r="AK14" s="131">
        <v>0</v>
      </c>
      <c r="AL14" s="134">
        <v>0</v>
      </c>
      <c r="AM14" s="131">
        <v>42</v>
      </c>
      <c r="AN14" s="134">
        <v>100</v>
      </c>
      <c r="AO14" s="131">
        <v>42</v>
      </c>
    </row>
    <row r="15" spans="1:41" ht="15">
      <c r="A15" s="125" t="s">
        <v>1072</v>
      </c>
      <c r="B15" s="126" t="s">
        <v>1073</v>
      </c>
      <c r="C15" s="126" t="s">
        <v>59</v>
      </c>
      <c r="D15" s="122"/>
      <c r="E15" s="100"/>
      <c r="F15" s="103" t="s">
        <v>1751</v>
      </c>
      <c r="G15" s="107"/>
      <c r="H15" s="107"/>
      <c r="I15" s="123">
        <v>15</v>
      </c>
      <c r="J15" s="110"/>
      <c r="K15" s="51">
        <v>2</v>
      </c>
      <c r="L15" s="51">
        <v>2</v>
      </c>
      <c r="M15" s="51">
        <v>0</v>
      </c>
      <c r="N15" s="51">
        <v>2</v>
      </c>
      <c r="O15" s="51">
        <v>1</v>
      </c>
      <c r="P15" s="52">
        <v>0</v>
      </c>
      <c r="Q15" s="52">
        <v>0</v>
      </c>
      <c r="R15" s="51">
        <v>1</v>
      </c>
      <c r="S15" s="51">
        <v>0</v>
      </c>
      <c r="T15" s="51">
        <v>2</v>
      </c>
      <c r="U15" s="51">
        <v>2</v>
      </c>
      <c r="V15" s="51">
        <v>1</v>
      </c>
      <c r="W15" s="52">
        <v>0.5</v>
      </c>
      <c r="X15" s="52">
        <v>0.5</v>
      </c>
      <c r="Y15" s="85" t="s">
        <v>332</v>
      </c>
      <c r="Z15" s="85" t="s">
        <v>356</v>
      </c>
      <c r="AA15" s="85" t="s">
        <v>373</v>
      </c>
      <c r="AB15" s="92" t="s">
        <v>1254</v>
      </c>
      <c r="AC15" s="92" t="s">
        <v>1337</v>
      </c>
      <c r="AD15" s="92"/>
      <c r="AE15" s="92" t="s">
        <v>215</v>
      </c>
      <c r="AF15" s="92" t="s">
        <v>1393</v>
      </c>
      <c r="AG15" s="131">
        <v>0</v>
      </c>
      <c r="AH15" s="134">
        <v>0</v>
      </c>
      <c r="AI15" s="131">
        <v>0</v>
      </c>
      <c r="AJ15" s="134">
        <v>0</v>
      </c>
      <c r="AK15" s="131">
        <v>0</v>
      </c>
      <c r="AL15" s="134">
        <v>0</v>
      </c>
      <c r="AM15" s="131">
        <v>43</v>
      </c>
      <c r="AN15" s="134">
        <v>100</v>
      </c>
      <c r="AO15" s="131">
        <v>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1060</v>
      </c>
      <c r="B2" s="92" t="s">
        <v>250</v>
      </c>
      <c r="C2" s="85">
        <f>VLOOKUP(GroupVertices[[#This Row],[Vertex]],Vertices[],MATCH("ID",Vertices[[#Headers],[Vertex]:[Vertex Content Word Count]],0),FALSE)</f>
        <v>58</v>
      </c>
    </row>
    <row r="3" spans="1:3" ht="15">
      <c r="A3" s="85" t="s">
        <v>1060</v>
      </c>
      <c r="B3" s="92" t="s">
        <v>246</v>
      </c>
      <c r="C3" s="85">
        <f>VLOOKUP(GroupVertices[[#This Row],[Vertex]],Vertices[],MATCH("ID",Vertices[[#Headers],[Vertex]:[Vertex Content Word Count]],0),FALSE)</f>
        <v>54</v>
      </c>
    </row>
    <row r="4" spans="1:3" ht="15">
      <c r="A4" s="85" t="s">
        <v>1060</v>
      </c>
      <c r="B4" s="92" t="s">
        <v>236</v>
      </c>
      <c r="C4" s="85">
        <f>VLOOKUP(GroupVertices[[#This Row],[Vertex]],Vertices[],MATCH("ID",Vertices[[#Headers],[Vertex]:[Vertex Content Word Count]],0),FALSE)</f>
        <v>40</v>
      </c>
    </row>
    <row r="5" spans="1:3" ht="15">
      <c r="A5" s="85" t="s">
        <v>1060</v>
      </c>
      <c r="B5" s="92" t="s">
        <v>247</v>
      </c>
      <c r="C5" s="85">
        <f>VLOOKUP(GroupVertices[[#This Row],[Vertex]],Vertices[],MATCH("ID",Vertices[[#Headers],[Vertex]:[Vertex Content Word Count]],0),FALSE)</f>
        <v>55</v>
      </c>
    </row>
    <row r="6" spans="1:3" ht="15">
      <c r="A6" s="85" t="s">
        <v>1060</v>
      </c>
      <c r="B6" s="92" t="s">
        <v>245</v>
      </c>
      <c r="C6" s="85">
        <f>VLOOKUP(GroupVertices[[#This Row],[Vertex]],Vertices[],MATCH("ID",Vertices[[#Headers],[Vertex]:[Vertex Content Word Count]],0),FALSE)</f>
        <v>44</v>
      </c>
    </row>
    <row r="7" spans="1:3" ht="15">
      <c r="A7" s="85" t="s">
        <v>1060</v>
      </c>
      <c r="B7" s="92" t="s">
        <v>268</v>
      </c>
      <c r="C7" s="85">
        <f>VLOOKUP(GroupVertices[[#This Row],[Vertex]],Vertices[],MATCH("ID",Vertices[[#Headers],[Vertex]:[Vertex Content Word Count]],0),FALSE)</f>
        <v>53</v>
      </c>
    </row>
    <row r="8" spans="1:3" ht="15">
      <c r="A8" s="85" t="s">
        <v>1060</v>
      </c>
      <c r="B8" s="92" t="s">
        <v>244</v>
      </c>
      <c r="C8" s="85">
        <f>VLOOKUP(GroupVertices[[#This Row],[Vertex]],Vertices[],MATCH("ID",Vertices[[#Headers],[Vertex]:[Vertex Content Word Count]],0),FALSE)</f>
        <v>51</v>
      </c>
    </row>
    <row r="9" spans="1:3" ht="15">
      <c r="A9" s="85" t="s">
        <v>1060</v>
      </c>
      <c r="B9" s="92" t="s">
        <v>267</v>
      </c>
      <c r="C9" s="85">
        <f>VLOOKUP(GroupVertices[[#This Row],[Vertex]],Vertices[],MATCH("ID",Vertices[[#Headers],[Vertex]:[Vertex Content Word Count]],0),FALSE)</f>
        <v>52</v>
      </c>
    </row>
    <row r="10" spans="1:3" ht="15">
      <c r="A10" s="85" t="s">
        <v>1060</v>
      </c>
      <c r="B10" s="92" t="s">
        <v>243</v>
      </c>
      <c r="C10" s="85">
        <f>VLOOKUP(GroupVertices[[#This Row],[Vertex]],Vertices[],MATCH("ID",Vertices[[#Headers],[Vertex]:[Vertex Content Word Count]],0),FALSE)</f>
        <v>50</v>
      </c>
    </row>
    <row r="11" spans="1:3" ht="15">
      <c r="A11" s="85" t="s">
        <v>1060</v>
      </c>
      <c r="B11" s="92" t="s">
        <v>241</v>
      </c>
      <c r="C11" s="85">
        <f>VLOOKUP(GroupVertices[[#This Row],[Vertex]],Vertices[],MATCH("ID",Vertices[[#Headers],[Vertex]:[Vertex Content Word Count]],0),FALSE)</f>
        <v>47</v>
      </c>
    </row>
    <row r="12" spans="1:3" ht="15">
      <c r="A12" s="85" t="s">
        <v>1060</v>
      </c>
      <c r="B12" s="92" t="s">
        <v>265</v>
      </c>
      <c r="C12" s="85">
        <f>VLOOKUP(GroupVertices[[#This Row],[Vertex]],Vertices[],MATCH("ID",Vertices[[#Headers],[Vertex]:[Vertex Content Word Count]],0),FALSE)</f>
        <v>46</v>
      </c>
    </row>
    <row r="13" spans="1:3" ht="15">
      <c r="A13" s="85" t="s">
        <v>1060</v>
      </c>
      <c r="B13" s="92" t="s">
        <v>240</v>
      </c>
      <c r="C13" s="85">
        <f>VLOOKUP(GroupVertices[[#This Row],[Vertex]],Vertices[],MATCH("ID",Vertices[[#Headers],[Vertex]:[Vertex Content Word Count]],0),FALSE)</f>
        <v>45</v>
      </c>
    </row>
    <row r="14" spans="1:3" ht="15">
      <c r="A14" s="85" t="s">
        <v>1060</v>
      </c>
      <c r="B14" s="92" t="s">
        <v>239</v>
      </c>
      <c r="C14" s="85">
        <f>VLOOKUP(GroupVertices[[#This Row],[Vertex]],Vertices[],MATCH("ID",Vertices[[#Headers],[Vertex]:[Vertex Content Word Count]],0),FALSE)</f>
        <v>43</v>
      </c>
    </row>
    <row r="15" spans="1:3" ht="15">
      <c r="A15" s="85" t="s">
        <v>1060</v>
      </c>
      <c r="B15" s="92" t="s">
        <v>238</v>
      </c>
      <c r="C15" s="85">
        <f>VLOOKUP(GroupVertices[[#This Row],[Vertex]],Vertices[],MATCH("ID",Vertices[[#Headers],[Vertex]:[Vertex Content Word Count]],0),FALSE)</f>
        <v>42</v>
      </c>
    </row>
    <row r="16" spans="1:3" ht="15">
      <c r="A16" s="85" t="s">
        <v>1060</v>
      </c>
      <c r="B16" s="92" t="s">
        <v>237</v>
      </c>
      <c r="C16" s="85">
        <f>VLOOKUP(GroupVertices[[#This Row],[Vertex]],Vertices[],MATCH("ID",Vertices[[#Headers],[Vertex]:[Vertex Content Word Count]],0),FALSE)</f>
        <v>41</v>
      </c>
    </row>
    <row r="17" spans="1:3" ht="15">
      <c r="A17" s="85" t="s">
        <v>1061</v>
      </c>
      <c r="B17" s="92" t="s">
        <v>234</v>
      </c>
      <c r="C17" s="85">
        <f>VLOOKUP(GroupVertices[[#This Row],[Vertex]],Vertices[],MATCH("ID",Vertices[[#Headers],[Vertex]:[Vertex Content Word Count]],0),FALSE)</f>
        <v>36</v>
      </c>
    </row>
    <row r="18" spans="1:3" ht="15">
      <c r="A18" s="85" t="s">
        <v>1061</v>
      </c>
      <c r="B18" s="92" t="s">
        <v>231</v>
      </c>
      <c r="C18" s="85">
        <f>VLOOKUP(GroupVertices[[#This Row],[Vertex]],Vertices[],MATCH("ID",Vertices[[#Headers],[Vertex]:[Vertex Content Word Count]],0),FALSE)</f>
        <v>33</v>
      </c>
    </row>
    <row r="19" spans="1:3" ht="15">
      <c r="A19" s="85" t="s">
        <v>1061</v>
      </c>
      <c r="B19" s="92" t="s">
        <v>262</v>
      </c>
      <c r="C19" s="85">
        <f>VLOOKUP(GroupVertices[[#This Row],[Vertex]],Vertices[],MATCH("ID",Vertices[[#Headers],[Vertex]:[Vertex Content Word Count]],0),FALSE)</f>
        <v>32</v>
      </c>
    </row>
    <row r="20" spans="1:3" ht="15">
      <c r="A20" s="85" t="s">
        <v>1061</v>
      </c>
      <c r="B20" s="92" t="s">
        <v>261</v>
      </c>
      <c r="C20" s="85">
        <f>VLOOKUP(GroupVertices[[#This Row],[Vertex]],Vertices[],MATCH("ID",Vertices[[#Headers],[Vertex]:[Vertex Content Word Count]],0),FALSE)</f>
        <v>31</v>
      </c>
    </row>
    <row r="21" spans="1:3" ht="15">
      <c r="A21" s="85" t="s">
        <v>1061</v>
      </c>
      <c r="B21" s="92" t="s">
        <v>233</v>
      </c>
      <c r="C21" s="85">
        <f>VLOOKUP(GroupVertices[[#This Row],[Vertex]],Vertices[],MATCH("ID",Vertices[[#Headers],[Vertex]:[Vertex Content Word Count]],0),FALSE)</f>
        <v>35</v>
      </c>
    </row>
    <row r="22" spans="1:3" ht="15">
      <c r="A22" s="85" t="s">
        <v>1061</v>
      </c>
      <c r="B22" s="92" t="s">
        <v>232</v>
      </c>
      <c r="C22" s="85">
        <f>VLOOKUP(GroupVertices[[#This Row],[Vertex]],Vertices[],MATCH("ID",Vertices[[#Headers],[Vertex]:[Vertex Content Word Count]],0),FALSE)</f>
        <v>34</v>
      </c>
    </row>
    <row r="23" spans="1:3" ht="15">
      <c r="A23" s="85" t="s">
        <v>1061</v>
      </c>
      <c r="B23" s="92" t="s">
        <v>230</v>
      </c>
      <c r="C23" s="85">
        <f>VLOOKUP(GroupVertices[[#This Row],[Vertex]],Vertices[],MATCH("ID",Vertices[[#Headers],[Vertex]:[Vertex Content Word Count]],0),FALSE)</f>
        <v>30</v>
      </c>
    </row>
    <row r="24" spans="1:3" ht="15">
      <c r="A24" s="85" t="s">
        <v>1062</v>
      </c>
      <c r="B24" s="92" t="s">
        <v>212</v>
      </c>
      <c r="C24" s="85">
        <f>VLOOKUP(GroupVertices[[#This Row],[Vertex]],Vertices[],MATCH("ID",Vertices[[#Headers],[Vertex]:[Vertex Content Word Count]],0),FALSE)</f>
        <v>3</v>
      </c>
    </row>
    <row r="25" spans="1:3" ht="15">
      <c r="A25" s="85" t="s">
        <v>1062</v>
      </c>
      <c r="B25" s="92" t="s">
        <v>264</v>
      </c>
      <c r="C25" s="85">
        <f>VLOOKUP(GroupVertices[[#This Row],[Vertex]],Vertices[],MATCH("ID",Vertices[[#Headers],[Vertex]:[Vertex Content Word Count]],0),FALSE)</f>
        <v>39</v>
      </c>
    </row>
    <row r="26" spans="1:3" ht="15">
      <c r="A26" s="85" t="s">
        <v>1062</v>
      </c>
      <c r="B26" s="92" t="s">
        <v>255</v>
      </c>
      <c r="C26" s="85">
        <f>VLOOKUP(GroupVertices[[#This Row],[Vertex]],Vertices[],MATCH("ID",Vertices[[#Headers],[Vertex]:[Vertex Content Word Count]],0),FALSE)</f>
        <v>7</v>
      </c>
    </row>
    <row r="27" spans="1:3" ht="15">
      <c r="A27" s="85" t="s">
        <v>1062</v>
      </c>
      <c r="B27" s="92" t="s">
        <v>254</v>
      </c>
      <c r="C27" s="85">
        <f>VLOOKUP(GroupVertices[[#This Row],[Vertex]],Vertices[],MATCH("ID",Vertices[[#Headers],[Vertex]:[Vertex Content Word Count]],0),FALSE)</f>
        <v>6</v>
      </c>
    </row>
    <row r="28" spans="1:3" ht="15">
      <c r="A28" s="85" t="s">
        <v>1062</v>
      </c>
      <c r="B28" s="92" t="s">
        <v>253</v>
      </c>
      <c r="C28" s="85">
        <f>VLOOKUP(GroupVertices[[#This Row],[Vertex]],Vertices[],MATCH("ID",Vertices[[#Headers],[Vertex]:[Vertex Content Word Count]],0),FALSE)</f>
        <v>5</v>
      </c>
    </row>
    <row r="29" spans="1:3" ht="15">
      <c r="A29" s="85" t="s">
        <v>1062</v>
      </c>
      <c r="B29" s="92" t="s">
        <v>252</v>
      </c>
      <c r="C29" s="85">
        <f>VLOOKUP(GroupVertices[[#This Row],[Vertex]],Vertices[],MATCH("ID",Vertices[[#Headers],[Vertex]:[Vertex Content Word Count]],0),FALSE)</f>
        <v>4</v>
      </c>
    </row>
    <row r="30" spans="1:3" ht="15">
      <c r="A30" s="85" t="s">
        <v>1063</v>
      </c>
      <c r="B30" s="92" t="s">
        <v>242</v>
      </c>
      <c r="C30" s="85">
        <f>VLOOKUP(GroupVertices[[#This Row],[Vertex]],Vertices[],MATCH("ID",Vertices[[#Headers],[Vertex]:[Vertex Content Word Count]],0),FALSE)</f>
        <v>49</v>
      </c>
    </row>
    <row r="31" spans="1:3" ht="15">
      <c r="A31" s="85" t="s">
        <v>1063</v>
      </c>
      <c r="B31" s="92" t="s">
        <v>266</v>
      </c>
      <c r="C31" s="85">
        <f>VLOOKUP(GroupVertices[[#This Row],[Vertex]],Vertices[],MATCH("ID",Vertices[[#Headers],[Vertex]:[Vertex Content Word Count]],0),FALSE)</f>
        <v>48</v>
      </c>
    </row>
    <row r="32" spans="1:3" ht="15">
      <c r="A32" s="85" t="s">
        <v>1063</v>
      </c>
      <c r="B32" s="92" t="s">
        <v>213</v>
      </c>
      <c r="C32" s="85">
        <f>VLOOKUP(GroupVertices[[#This Row],[Vertex]],Vertices[],MATCH("ID",Vertices[[#Headers],[Vertex]:[Vertex Content Word Count]],0),FALSE)</f>
        <v>8</v>
      </c>
    </row>
    <row r="33" spans="1:3" ht="15">
      <c r="A33" s="85" t="s">
        <v>1063</v>
      </c>
      <c r="B33" s="92" t="s">
        <v>256</v>
      </c>
      <c r="C33" s="85">
        <f>VLOOKUP(GroupVertices[[#This Row],[Vertex]],Vertices[],MATCH("ID",Vertices[[#Headers],[Vertex]:[Vertex Content Word Count]],0),FALSE)</f>
        <v>9</v>
      </c>
    </row>
    <row r="34" spans="1:3" ht="15">
      <c r="A34" s="85" t="s">
        <v>1064</v>
      </c>
      <c r="B34" s="92" t="s">
        <v>224</v>
      </c>
      <c r="C34" s="85">
        <f>VLOOKUP(GroupVertices[[#This Row],[Vertex]],Vertices[],MATCH("ID",Vertices[[#Headers],[Vertex]:[Vertex Content Word Count]],0),FALSE)</f>
        <v>25</v>
      </c>
    </row>
    <row r="35" spans="1:3" ht="15">
      <c r="A35" s="85" t="s">
        <v>1064</v>
      </c>
      <c r="B35" s="92" t="s">
        <v>223</v>
      </c>
      <c r="C35" s="85">
        <f>VLOOKUP(GroupVertices[[#This Row],[Vertex]],Vertices[],MATCH("ID",Vertices[[#Headers],[Vertex]:[Vertex Content Word Count]],0),FALSE)</f>
        <v>22</v>
      </c>
    </row>
    <row r="36" spans="1:3" ht="15">
      <c r="A36" s="85" t="s">
        <v>1064</v>
      </c>
      <c r="B36" s="92" t="s">
        <v>259</v>
      </c>
      <c r="C36" s="85">
        <f>VLOOKUP(GroupVertices[[#This Row],[Vertex]],Vertices[],MATCH("ID",Vertices[[#Headers],[Vertex]:[Vertex Content Word Count]],0),FALSE)</f>
        <v>21</v>
      </c>
    </row>
    <row r="37" spans="1:3" ht="15">
      <c r="A37" s="85" t="s">
        <v>1064</v>
      </c>
      <c r="B37" s="92" t="s">
        <v>221</v>
      </c>
      <c r="C37" s="85">
        <f>VLOOKUP(GroupVertices[[#This Row],[Vertex]],Vertices[],MATCH("ID",Vertices[[#Headers],[Vertex]:[Vertex Content Word Count]],0),FALSE)</f>
        <v>20</v>
      </c>
    </row>
    <row r="38" spans="1:3" ht="15">
      <c r="A38" s="85" t="s">
        <v>1065</v>
      </c>
      <c r="B38" s="92" t="s">
        <v>214</v>
      </c>
      <c r="C38" s="85">
        <f>VLOOKUP(GroupVertices[[#This Row],[Vertex]],Vertices[],MATCH("ID",Vertices[[#Headers],[Vertex]:[Vertex Content Word Count]],0),FALSE)</f>
        <v>10</v>
      </c>
    </row>
    <row r="39" spans="1:3" ht="15">
      <c r="A39" s="85" t="s">
        <v>1065</v>
      </c>
      <c r="B39" s="92" t="s">
        <v>258</v>
      </c>
      <c r="C39" s="85">
        <f>VLOOKUP(GroupVertices[[#This Row],[Vertex]],Vertices[],MATCH("ID",Vertices[[#Headers],[Vertex]:[Vertex Content Word Count]],0),FALSE)</f>
        <v>12</v>
      </c>
    </row>
    <row r="40" spans="1:3" ht="15">
      <c r="A40" s="85" t="s">
        <v>1065</v>
      </c>
      <c r="B40" s="92" t="s">
        <v>257</v>
      </c>
      <c r="C40" s="85">
        <f>VLOOKUP(GroupVertices[[#This Row],[Vertex]],Vertices[],MATCH("ID",Vertices[[#Headers],[Vertex]:[Vertex Content Word Count]],0),FALSE)</f>
        <v>11</v>
      </c>
    </row>
    <row r="41" spans="1:3" ht="15">
      <c r="A41" s="85" t="s">
        <v>1066</v>
      </c>
      <c r="B41" s="92" t="s">
        <v>228</v>
      </c>
      <c r="C41" s="85">
        <f>VLOOKUP(GroupVertices[[#This Row],[Vertex]],Vertices[],MATCH("ID",Vertices[[#Headers],[Vertex]:[Vertex Content Word Count]],0),FALSE)</f>
        <v>27</v>
      </c>
    </row>
    <row r="42" spans="1:3" ht="15">
      <c r="A42" s="85" t="s">
        <v>1066</v>
      </c>
      <c r="B42" s="92" t="s">
        <v>227</v>
      </c>
      <c r="C42" s="85">
        <f>VLOOKUP(GroupVertices[[#This Row],[Vertex]],Vertices[],MATCH("ID",Vertices[[#Headers],[Vertex]:[Vertex Content Word Count]],0),FALSE)</f>
        <v>19</v>
      </c>
    </row>
    <row r="43" spans="1:3" ht="15">
      <c r="A43" s="85" t="s">
        <v>1066</v>
      </c>
      <c r="B43" s="92" t="s">
        <v>220</v>
      </c>
      <c r="C43" s="85">
        <f>VLOOKUP(GroupVertices[[#This Row],[Vertex]],Vertices[],MATCH("ID",Vertices[[#Headers],[Vertex]:[Vertex Content Word Count]],0),FALSE)</f>
        <v>18</v>
      </c>
    </row>
    <row r="44" spans="1:3" ht="15">
      <c r="A44" s="85" t="s">
        <v>1067</v>
      </c>
      <c r="B44" s="92" t="s">
        <v>226</v>
      </c>
      <c r="C44" s="85">
        <f>VLOOKUP(GroupVertices[[#This Row],[Vertex]],Vertices[],MATCH("ID",Vertices[[#Headers],[Vertex]:[Vertex Content Word Count]],0),FALSE)</f>
        <v>26</v>
      </c>
    </row>
    <row r="45" spans="1:3" ht="15">
      <c r="A45" s="85" t="s">
        <v>1067</v>
      </c>
      <c r="B45" s="92" t="s">
        <v>225</v>
      </c>
      <c r="C45" s="85">
        <f>VLOOKUP(GroupVertices[[#This Row],[Vertex]],Vertices[],MATCH("ID",Vertices[[#Headers],[Vertex]:[Vertex Content Word Count]],0),FALSE)</f>
        <v>24</v>
      </c>
    </row>
    <row r="46" spans="1:3" ht="15">
      <c r="A46" s="85" t="s">
        <v>1067</v>
      </c>
      <c r="B46" s="92" t="s">
        <v>222</v>
      </c>
      <c r="C46" s="85">
        <f>VLOOKUP(GroupVertices[[#This Row],[Vertex]],Vertices[],MATCH("ID",Vertices[[#Headers],[Vertex]:[Vertex Content Word Count]],0),FALSE)</f>
        <v>23</v>
      </c>
    </row>
    <row r="47" spans="1:3" ht="15">
      <c r="A47" s="85" t="s">
        <v>1068</v>
      </c>
      <c r="B47" s="92" t="s">
        <v>219</v>
      </c>
      <c r="C47" s="85">
        <f>VLOOKUP(GroupVertices[[#This Row],[Vertex]],Vertices[],MATCH("ID",Vertices[[#Headers],[Vertex]:[Vertex Content Word Count]],0),FALSE)</f>
        <v>17</v>
      </c>
    </row>
    <row r="48" spans="1:3" ht="15">
      <c r="A48" s="85" t="s">
        <v>1068</v>
      </c>
      <c r="B48" s="92" t="s">
        <v>218</v>
      </c>
      <c r="C48" s="85">
        <f>VLOOKUP(GroupVertices[[#This Row],[Vertex]],Vertices[],MATCH("ID",Vertices[[#Headers],[Vertex]:[Vertex Content Word Count]],0),FALSE)</f>
        <v>16</v>
      </c>
    </row>
    <row r="49" spans="1:3" ht="15">
      <c r="A49" s="85" t="s">
        <v>1068</v>
      </c>
      <c r="B49" s="92" t="s">
        <v>217</v>
      </c>
      <c r="C49" s="85">
        <f>VLOOKUP(GroupVertices[[#This Row],[Vertex]],Vertices[],MATCH("ID",Vertices[[#Headers],[Vertex]:[Vertex Content Word Count]],0),FALSE)</f>
        <v>15</v>
      </c>
    </row>
    <row r="50" spans="1:3" ht="15">
      <c r="A50" s="85" t="s">
        <v>1069</v>
      </c>
      <c r="B50" s="92" t="s">
        <v>248</v>
      </c>
      <c r="C50" s="85">
        <f>VLOOKUP(GroupVertices[[#This Row],[Vertex]],Vertices[],MATCH("ID",Vertices[[#Headers],[Vertex]:[Vertex Content Word Count]],0),FALSE)</f>
        <v>56</v>
      </c>
    </row>
    <row r="51" spans="1:3" ht="15">
      <c r="A51" s="85" t="s">
        <v>1069</v>
      </c>
      <c r="B51" s="92" t="s">
        <v>249</v>
      </c>
      <c r="C51" s="85">
        <f>VLOOKUP(GroupVertices[[#This Row],[Vertex]],Vertices[],MATCH("ID",Vertices[[#Headers],[Vertex]:[Vertex Content Word Count]],0),FALSE)</f>
        <v>57</v>
      </c>
    </row>
    <row r="52" spans="1:3" ht="15">
      <c r="A52" s="85" t="s">
        <v>1069</v>
      </c>
      <c r="B52" s="92" t="s">
        <v>251</v>
      </c>
      <c r="C52" s="85">
        <f>VLOOKUP(GroupVertices[[#This Row],[Vertex]],Vertices[],MATCH("ID",Vertices[[#Headers],[Vertex]:[Vertex Content Word Count]],0),FALSE)</f>
        <v>59</v>
      </c>
    </row>
    <row r="53" spans="1:3" ht="15">
      <c r="A53" s="85" t="s">
        <v>1070</v>
      </c>
      <c r="B53" s="92" t="s">
        <v>235</v>
      </c>
      <c r="C53" s="85">
        <f>VLOOKUP(GroupVertices[[#This Row],[Vertex]],Vertices[],MATCH("ID",Vertices[[#Headers],[Vertex]:[Vertex Content Word Count]],0),FALSE)</f>
        <v>37</v>
      </c>
    </row>
    <row r="54" spans="1:3" ht="15">
      <c r="A54" s="85" t="s">
        <v>1070</v>
      </c>
      <c r="B54" s="92" t="s">
        <v>263</v>
      </c>
      <c r="C54" s="85">
        <f>VLOOKUP(GroupVertices[[#This Row],[Vertex]],Vertices[],MATCH("ID",Vertices[[#Headers],[Vertex]:[Vertex Content Word Count]],0),FALSE)</f>
        <v>38</v>
      </c>
    </row>
    <row r="55" spans="1:3" ht="15">
      <c r="A55" s="85" t="s">
        <v>1071</v>
      </c>
      <c r="B55" s="92" t="s">
        <v>229</v>
      </c>
      <c r="C55" s="85">
        <f>VLOOKUP(GroupVertices[[#This Row],[Vertex]],Vertices[],MATCH("ID",Vertices[[#Headers],[Vertex]:[Vertex Content Word Count]],0),FALSE)</f>
        <v>28</v>
      </c>
    </row>
    <row r="56" spans="1:3" ht="15">
      <c r="A56" s="85" t="s">
        <v>1071</v>
      </c>
      <c r="B56" s="92" t="s">
        <v>260</v>
      </c>
      <c r="C56" s="85">
        <f>VLOOKUP(GroupVertices[[#This Row],[Vertex]],Vertices[],MATCH("ID",Vertices[[#Headers],[Vertex]:[Vertex Content Word Count]],0),FALSE)</f>
        <v>29</v>
      </c>
    </row>
    <row r="57" spans="1:3" ht="15">
      <c r="A57" s="85" t="s">
        <v>1072</v>
      </c>
      <c r="B57" s="92" t="s">
        <v>216</v>
      </c>
      <c r="C57" s="85">
        <f>VLOOKUP(GroupVertices[[#This Row],[Vertex]],Vertices[],MATCH("ID",Vertices[[#Headers],[Vertex]:[Vertex Content Word Count]],0),FALSE)</f>
        <v>14</v>
      </c>
    </row>
    <row r="58" spans="1:3" ht="15">
      <c r="A58" s="85" t="s">
        <v>1072</v>
      </c>
      <c r="B58" s="92" t="s">
        <v>215</v>
      </c>
      <c r="C58"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1091</v>
      </c>
      <c r="B2" s="36" t="s">
        <v>1021</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52</v>
      </c>
      <c r="L2" s="39">
        <f>MIN(Vertices[Closeness Centrality])</f>
        <v>0</v>
      </c>
      <c r="M2" s="40">
        <f>COUNTIF(Vertices[Closeness Centrality],"&gt;= "&amp;L2)-COUNTIF(Vertices[Closeness Centrality],"&gt;="&amp;L3)</f>
        <v>29</v>
      </c>
      <c r="N2" s="39">
        <f>MIN(Vertices[Eigenvector Centrality])</f>
        <v>0</v>
      </c>
      <c r="O2" s="40">
        <f>COUNTIF(Vertices[Eigenvector Centrality],"&gt;= "&amp;N2)-COUNTIF(Vertices[Eigenvector Centrality],"&gt;="&amp;N3)</f>
        <v>29</v>
      </c>
      <c r="P2" s="39">
        <f>MIN(Vertices[PageRank])</f>
        <v>0.432888</v>
      </c>
      <c r="Q2" s="40">
        <f>COUNTIF(Vertices[PageRank],"&gt;= "&amp;P2)-COUNTIF(Vertices[PageRank],"&gt;="&amp;P3)</f>
        <v>8</v>
      </c>
      <c r="R2" s="39">
        <f>MIN(Vertices[Clustering Coefficient])</f>
        <v>0</v>
      </c>
      <c r="S2" s="45">
        <f>COUNTIF(Vertices[Clustering Coefficient],"&gt;= "&amp;R2)-COUNTIF(Vertices[Clustering Coefficient],"&gt;="&amp;R3)</f>
        <v>32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0.34545454545454546</v>
      </c>
      <c r="I3" s="42">
        <f>COUNTIF(Vertices[Out-Degree],"&gt;= "&amp;H3)-COUNTIF(Vertices[Out-Degree],"&gt;="&amp;H4)</f>
        <v>0</v>
      </c>
      <c r="J3" s="41">
        <f aca="true" t="shared" si="4" ref="J3:J26">J2+($J$57-$J$2)/BinDivisor</f>
        <v>11.618181818181819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2</v>
      </c>
      <c r="N3" s="41">
        <f aca="true" t="shared" si="6" ref="N3:N26">N2+($N$57-$N$2)/BinDivisor</f>
        <v>0.002766127272727273</v>
      </c>
      <c r="O3" s="42">
        <f>COUNTIF(Vertices[Eigenvector Centrality],"&gt;= "&amp;N3)-COUNTIF(Vertices[Eigenvector Centrality],"&gt;="&amp;N4)</f>
        <v>0</v>
      </c>
      <c r="P3" s="41">
        <f aca="true" t="shared" si="7" ref="P3:P26">P2+($P$57-$P$2)/BinDivisor</f>
        <v>0.5324138363636364</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57</v>
      </c>
      <c r="D4" s="34">
        <f t="shared" si="1"/>
        <v>0</v>
      </c>
      <c r="E4" s="3">
        <f>COUNTIF(Vertices[Degree],"&gt;= "&amp;D4)-COUNTIF(Vertices[Degree],"&gt;="&amp;D5)</f>
        <v>0</v>
      </c>
      <c r="F4" s="39">
        <f t="shared" si="2"/>
        <v>0.18181818181818182</v>
      </c>
      <c r="G4" s="40">
        <f>COUNTIF(Vertices[In-Degree],"&gt;= "&amp;F4)-COUNTIF(Vertices[In-Degree],"&gt;="&amp;F5)</f>
        <v>0</v>
      </c>
      <c r="H4" s="39">
        <f t="shared" si="3"/>
        <v>0.6909090909090909</v>
      </c>
      <c r="I4" s="40">
        <f>COUNTIF(Vertices[Out-Degree],"&gt;= "&amp;H4)-COUNTIF(Vertices[Out-Degree],"&gt;="&amp;H5)</f>
        <v>27</v>
      </c>
      <c r="J4" s="39">
        <f t="shared" si="4"/>
        <v>23.236363636363638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0.005532254545454546</v>
      </c>
      <c r="O4" s="40">
        <f>COUNTIF(Vertices[Eigenvector Centrality],"&gt;= "&amp;N4)-COUNTIF(Vertices[Eigenvector Centrality],"&gt;="&amp;N5)</f>
        <v>3</v>
      </c>
      <c r="P4" s="39">
        <f t="shared" si="7"/>
        <v>0.6319396727272727</v>
      </c>
      <c r="Q4" s="40">
        <f>COUNTIF(Vertices[PageRank],"&gt;= "&amp;P4)-COUNTIF(Vertices[PageRank],"&gt;="&amp;P5)</f>
        <v>18</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0.2727272727272727</v>
      </c>
      <c r="G5" s="42">
        <f>COUNTIF(Vertices[In-Degree],"&gt;= "&amp;F5)-COUNTIF(Vertices[In-Degree],"&gt;="&amp;F6)</f>
        <v>0</v>
      </c>
      <c r="H5" s="41">
        <f t="shared" si="3"/>
        <v>1.0363636363636364</v>
      </c>
      <c r="I5" s="42">
        <f>COUNTIF(Vertices[Out-Degree],"&gt;= "&amp;H5)-COUNTIF(Vertices[Out-Degree],"&gt;="&amp;H6)</f>
        <v>0</v>
      </c>
      <c r="J5" s="41">
        <f t="shared" si="4"/>
        <v>34.85454545454546</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0.008298381818181818</v>
      </c>
      <c r="O5" s="42">
        <f>COUNTIF(Vertices[Eigenvector Centrality],"&gt;= "&amp;N5)-COUNTIF(Vertices[Eigenvector Centrality],"&gt;="&amp;N6)</f>
        <v>5</v>
      </c>
      <c r="P5" s="41">
        <f t="shared" si="7"/>
        <v>0.731465509090909</v>
      </c>
      <c r="Q5" s="42">
        <f>COUNTIF(Vertices[PageRank],"&gt;= "&amp;P5)-COUNTIF(Vertices[PageRank],"&gt;="&amp;P6)</f>
        <v>7</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70</v>
      </c>
      <c r="D6" s="34">
        <f t="shared" si="1"/>
        <v>0</v>
      </c>
      <c r="E6" s="3">
        <f>COUNTIF(Vertices[Degree],"&gt;= "&amp;D6)-COUNTIF(Vertices[Degree],"&gt;="&amp;D7)</f>
        <v>0</v>
      </c>
      <c r="F6" s="39">
        <f t="shared" si="2"/>
        <v>0.36363636363636365</v>
      </c>
      <c r="G6" s="40">
        <f>COUNTIF(Vertices[In-Degree],"&gt;= "&amp;F6)-COUNTIF(Vertices[In-Degree],"&gt;="&amp;F7)</f>
        <v>0</v>
      </c>
      <c r="H6" s="39">
        <f t="shared" si="3"/>
        <v>1.3818181818181818</v>
      </c>
      <c r="I6" s="40">
        <f>COUNTIF(Vertices[Out-Degree],"&gt;= "&amp;H6)-COUNTIF(Vertices[Out-Degree],"&gt;="&amp;H7)</f>
        <v>0</v>
      </c>
      <c r="J6" s="39">
        <f t="shared" si="4"/>
        <v>46.472727272727276</v>
      </c>
      <c r="K6" s="40">
        <f>COUNTIF(Vertices[Betweenness Centrality],"&gt;= "&amp;J6)-COUNTIF(Vertices[Betweenness Centrality],"&gt;="&amp;J7)</f>
        <v>2</v>
      </c>
      <c r="L6" s="39">
        <f t="shared" si="5"/>
        <v>0.07272727272727272</v>
      </c>
      <c r="M6" s="40">
        <f>COUNTIF(Vertices[Closeness Centrality],"&gt;= "&amp;L6)-COUNTIF(Vertices[Closeness Centrality],"&gt;="&amp;L7)</f>
        <v>0</v>
      </c>
      <c r="N6" s="39">
        <f t="shared" si="6"/>
        <v>0.011064509090909091</v>
      </c>
      <c r="O6" s="40">
        <f>COUNTIF(Vertices[Eigenvector Centrality],"&gt;= "&amp;N6)-COUNTIF(Vertices[Eigenvector Centrality],"&gt;="&amp;N7)</f>
        <v>0</v>
      </c>
      <c r="P6" s="39">
        <f t="shared" si="7"/>
        <v>0.8309913454545453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0.4545454545454546</v>
      </c>
      <c r="G7" s="42">
        <f>COUNTIF(Vertices[In-Degree],"&gt;= "&amp;F7)-COUNTIF(Vertices[In-Degree],"&gt;="&amp;F8)</f>
        <v>0</v>
      </c>
      <c r="H7" s="41">
        <f t="shared" si="3"/>
        <v>1.7272727272727273</v>
      </c>
      <c r="I7" s="42">
        <f>COUNTIF(Vertices[Out-Degree],"&gt;= "&amp;H7)-COUNTIF(Vertices[Out-Degree],"&gt;="&amp;H8)</f>
        <v>5</v>
      </c>
      <c r="J7" s="41">
        <f t="shared" si="4"/>
        <v>58.09090909090909</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0.013830636363636364</v>
      </c>
      <c r="O7" s="42">
        <f>COUNTIF(Vertices[Eigenvector Centrality],"&gt;= "&amp;N7)-COUNTIF(Vertices[Eigenvector Centrality],"&gt;="&amp;N8)</f>
        <v>0</v>
      </c>
      <c r="P7" s="41">
        <f t="shared" si="7"/>
        <v>0.9305171818181817</v>
      </c>
      <c r="Q7" s="42">
        <f>COUNTIF(Vertices[PageRank],"&gt;= "&amp;P7)-COUNTIF(Vertices[PageRank],"&gt;="&amp;P8)</f>
        <v>8</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0.5454545454545455</v>
      </c>
      <c r="G8" s="40">
        <f>COUNTIF(Vertices[In-Degree],"&gt;= "&amp;F8)-COUNTIF(Vertices[In-Degree],"&gt;="&amp;F9)</f>
        <v>0</v>
      </c>
      <c r="H8" s="39">
        <f t="shared" si="3"/>
        <v>2.0727272727272728</v>
      </c>
      <c r="I8" s="40">
        <f>COUNTIF(Vertices[Out-Degree],"&gt;= "&amp;H8)-COUNTIF(Vertices[Out-Degree],"&gt;="&amp;H9)</f>
        <v>0</v>
      </c>
      <c r="J8" s="39">
        <f t="shared" si="4"/>
        <v>69.70909090909092</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0.016596763636363636</v>
      </c>
      <c r="O8" s="40">
        <f>COUNTIF(Vertices[Eigenvector Centrality],"&gt;= "&amp;N8)-COUNTIF(Vertices[Eigenvector Centrality],"&gt;="&amp;N9)</f>
        <v>0</v>
      </c>
      <c r="P8" s="39">
        <f t="shared" si="7"/>
        <v>1.030043018181818</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0.6363636363636365</v>
      </c>
      <c r="G9" s="42">
        <f>COUNTIF(Vertices[In-Degree],"&gt;= "&amp;F9)-COUNTIF(Vertices[In-Degree],"&gt;="&amp;F10)</f>
        <v>0</v>
      </c>
      <c r="H9" s="41">
        <f t="shared" si="3"/>
        <v>2.418181818181818</v>
      </c>
      <c r="I9" s="42">
        <f>COUNTIF(Vertices[Out-Degree],"&gt;= "&amp;H9)-COUNTIF(Vertices[Out-Degree],"&gt;="&amp;H10)</f>
        <v>0</v>
      </c>
      <c r="J9" s="41">
        <f t="shared" si="4"/>
        <v>81.32727272727274</v>
      </c>
      <c r="K9" s="42">
        <f>COUNTIF(Vertices[Betweenness Centrality],"&gt;= "&amp;J9)-COUNTIF(Vertices[Betweenness Centrality],"&gt;="&amp;J10)</f>
        <v>0</v>
      </c>
      <c r="L9" s="41">
        <f t="shared" si="5"/>
        <v>0.1272727272727273</v>
      </c>
      <c r="M9" s="42">
        <f>COUNTIF(Vertices[Closeness Centrality],"&gt;= "&amp;L9)-COUNTIF(Vertices[Closeness Centrality],"&gt;="&amp;L10)</f>
        <v>2</v>
      </c>
      <c r="N9" s="41">
        <f t="shared" si="6"/>
        <v>0.019362890909090907</v>
      </c>
      <c r="O9" s="42">
        <f>COUNTIF(Vertices[Eigenvector Centrality],"&gt;= "&amp;N9)-COUNTIF(Vertices[Eigenvector Centrality],"&gt;="&amp;N10)</f>
        <v>0</v>
      </c>
      <c r="P9" s="41">
        <f t="shared" si="7"/>
        <v>1.1295688545454545</v>
      </c>
      <c r="Q9" s="42">
        <f>COUNTIF(Vertices[PageRank],"&gt;= "&amp;P9)-COUNTIF(Vertices[PageRank],"&gt;="&amp;P10)</f>
        <v>2</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1092</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2.7636363636363637</v>
      </c>
      <c r="I10" s="40">
        <f>COUNTIF(Vertices[Out-Degree],"&gt;= "&amp;H10)-COUNTIF(Vertices[Out-Degree],"&gt;="&amp;H11)</f>
        <v>6</v>
      </c>
      <c r="J10" s="39">
        <f t="shared" si="4"/>
        <v>92.94545454545457</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0.02212901818181818</v>
      </c>
      <c r="O10" s="40">
        <f>COUNTIF(Vertices[Eigenvector Centrality],"&gt;= "&amp;N10)-COUNTIF(Vertices[Eigenvector Centrality],"&gt;="&amp;N11)</f>
        <v>0</v>
      </c>
      <c r="P10" s="39">
        <f t="shared" si="7"/>
        <v>1.229094690909091</v>
      </c>
      <c r="Q10" s="40">
        <f>COUNTIF(Vertices[PageRank],"&gt;= "&amp;P10)-COUNTIF(Vertices[PageRank],"&gt;="&amp;P11)</f>
        <v>6</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0.8181818181818183</v>
      </c>
      <c r="G11" s="42">
        <f>COUNTIF(Vertices[In-Degree],"&gt;= "&amp;F11)-COUNTIF(Vertices[In-Degree],"&gt;="&amp;F12)</f>
        <v>0</v>
      </c>
      <c r="H11" s="41">
        <f t="shared" si="3"/>
        <v>3.1090909090909093</v>
      </c>
      <c r="I11" s="42">
        <f>COUNTIF(Vertices[Out-Degree],"&gt;= "&amp;H11)-COUNTIF(Vertices[Out-Degree],"&gt;="&amp;H12)</f>
        <v>0</v>
      </c>
      <c r="J11" s="41">
        <f t="shared" si="4"/>
        <v>104.56363636363639</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0.02489514545454545</v>
      </c>
      <c r="O11" s="42">
        <f>COUNTIF(Vertices[Eigenvector Centrality],"&gt;= "&amp;N11)-COUNTIF(Vertices[Eigenvector Centrality],"&gt;="&amp;N12)</f>
        <v>0</v>
      </c>
      <c r="P11" s="41">
        <f t="shared" si="7"/>
        <v>1.3286205272727274</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20</v>
      </c>
      <c r="D12" s="34">
        <f t="shared" si="1"/>
        <v>0</v>
      </c>
      <c r="E12" s="3">
        <f>COUNTIF(Vertices[Degree],"&gt;= "&amp;D12)-COUNTIF(Vertices[Degree],"&gt;="&amp;D13)</f>
        <v>0</v>
      </c>
      <c r="F12" s="39">
        <f t="shared" si="2"/>
        <v>0.9090909090909093</v>
      </c>
      <c r="G12" s="40">
        <f>COUNTIF(Vertices[In-Degree],"&gt;= "&amp;F12)-COUNTIF(Vertices[In-Degree],"&gt;="&amp;F13)</f>
        <v>0</v>
      </c>
      <c r="H12" s="39">
        <f t="shared" si="3"/>
        <v>3.454545454545455</v>
      </c>
      <c r="I12" s="40">
        <f>COUNTIF(Vertices[Out-Degree],"&gt;= "&amp;H12)-COUNTIF(Vertices[Out-Degree],"&gt;="&amp;H13)</f>
        <v>0</v>
      </c>
      <c r="J12" s="39">
        <f t="shared" si="4"/>
        <v>116.18181818181822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0.027661272727272722</v>
      </c>
      <c r="O12" s="40">
        <f>COUNTIF(Vertices[Eigenvector Centrality],"&gt;= "&amp;N12)-COUNTIF(Vertices[Eigenvector Centrality],"&gt;="&amp;N13)</f>
        <v>0</v>
      </c>
      <c r="P12" s="39">
        <f t="shared" si="7"/>
        <v>1.4281463636363638</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269</v>
      </c>
      <c r="B13" s="36">
        <v>69</v>
      </c>
      <c r="D13" s="34">
        <f t="shared" si="1"/>
        <v>0</v>
      </c>
      <c r="E13" s="3">
        <f>COUNTIF(Vertices[Degree],"&gt;= "&amp;D13)-COUNTIF(Vertices[Degree],"&gt;="&amp;D14)</f>
        <v>0</v>
      </c>
      <c r="F13" s="41">
        <f t="shared" si="2"/>
        <v>1.0000000000000002</v>
      </c>
      <c r="G13" s="42">
        <f>COUNTIF(Vertices[In-Degree],"&gt;= "&amp;F13)-COUNTIF(Vertices[In-Degree],"&gt;="&amp;F14)</f>
        <v>19</v>
      </c>
      <c r="H13" s="41">
        <f t="shared" si="3"/>
        <v>3.8000000000000007</v>
      </c>
      <c r="I13" s="42">
        <f>COUNTIF(Vertices[Out-Degree],"&gt;= "&amp;H13)-COUNTIF(Vertices[Out-Degree],"&gt;="&amp;H14)</f>
        <v>0</v>
      </c>
      <c r="J13" s="41">
        <f t="shared" si="4"/>
        <v>127.80000000000004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0.030427399999999993</v>
      </c>
      <c r="O13" s="42">
        <f>COUNTIF(Vertices[Eigenvector Centrality],"&gt;= "&amp;N13)-COUNTIF(Vertices[Eigenvector Centrality],"&gt;="&amp;N14)</f>
        <v>1</v>
      </c>
      <c r="P13" s="41">
        <f t="shared" si="7"/>
        <v>1.5276722000000003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270</v>
      </c>
      <c r="B14" s="36">
        <v>2</v>
      </c>
      <c r="D14" s="34">
        <f t="shared" si="1"/>
        <v>0</v>
      </c>
      <c r="E14" s="3">
        <f>COUNTIF(Vertices[Degree],"&gt;= "&amp;D14)-COUNTIF(Vertices[Degree],"&gt;="&amp;D15)</f>
        <v>0</v>
      </c>
      <c r="F14" s="39">
        <f t="shared" si="2"/>
        <v>1.090909090909091</v>
      </c>
      <c r="G14" s="40">
        <f>COUNTIF(Vertices[In-Degree],"&gt;= "&amp;F14)-COUNTIF(Vertices[In-Degree],"&gt;="&amp;F15)</f>
        <v>0</v>
      </c>
      <c r="H14" s="39">
        <f t="shared" si="3"/>
        <v>4.145454545454546</v>
      </c>
      <c r="I14" s="40">
        <f>COUNTIF(Vertices[Out-Degree],"&gt;= "&amp;H14)-COUNTIF(Vertices[Out-Degree],"&gt;="&amp;H15)</f>
        <v>0</v>
      </c>
      <c r="J14" s="39">
        <f t="shared" si="4"/>
        <v>139.41818181818186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0.033193527272727265</v>
      </c>
      <c r="O14" s="40">
        <f>COUNTIF(Vertices[Eigenvector Centrality],"&gt;= "&amp;N14)-COUNTIF(Vertices[Eigenvector Centrality],"&gt;="&amp;N15)</f>
        <v>0</v>
      </c>
      <c r="P14" s="39">
        <f t="shared" si="7"/>
        <v>1.6271980363636367</v>
      </c>
      <c r="Q14" s="40">
        <f>COUNTIF(Vertices[PageRank],"&gt;= "&amp;P14)-COUNTIF(Vertices[PageRank],"&gt;="&amp;P15)</f>
        <v>3</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1.1818181818181819</v>
      </c>
      <c r="G15" s="42">
        <f>COUNTIF(Vertices[In-Degree],"&gt;= "&amp;F15)-COUNTIF(Vertices[In-Degree],"&gt;="&amp;F16)</f>
        <v>0</v>
      </c>
      <c r="H15" s="41">
        <f t="shared" si="3"/>
        <v>4.490909090909092</v>
      </c>
      <c r="I15" s="42">
        <f>COUNTIF(Vertices[Out-Degree],"&gt;= "&amp;H15)-COUNTIF(Vertices[Out-Degree],"&gt;="&amp;H16)</f>
        <v>0</v>
      </c>
      <c r="J15" s="41">
        <f t="shared" si="4"/>
        <v>151.0363636363637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0.035959654545454536</v>
      </c>
      <c r="O15" s="42">
        <f>COUNTIF(Vertices[Eigenvector Centrality],"&gt;= "&amp;N15)-COUNTIF(Vertices[Eigenvector Centrality],"&gt;="&amp;N16)</f>
        <v>9</v>
      </c>
      <c r="P15" s="41">
        <f t="shared" si="7"/>
        <v>1.7267238727272731</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20</v>
      </c>
      <c r="D16" s="34">
        <f t="shared" si="1"/>
        <v>0</v>
      </c>
      <c r="E16" s="3">
        <f>COUNTIF(Vertices[Degree],"&gt;= "&amp;D16)-COUNTIF(Vertices[Degree],"&gt;="&amp;D17)</f>
        <v>0</v>
      </c>
      <c r="F16" s="39">
        <f t="shared" si="2"/>
        <v>1.2727272727272727</v>
      </c>
      <c r="G16" s="40">
        <f>COUNTIF(Vertices[In-Degree],"&gt;= "&amp;F16)-COUNTIF(Vertices[In-Degree],"&gt;="&amp;F17)</f>
        <v>0</v>
      </c>
      <c r="H16" s="39">
        <f t="shared" si="3"/>
        <v>4.836363636363638</v>
      </c>
      <c r="I16" s="40">
        <f>COUNTIF(Vertices[Out-Degree],"&gt;= "&amp;H16)-COUNTIF(Vertices[Out-Degree],"&gt;="&amp;H17)</f>
        <v>1</v>
      </c>
      <c r="J16" s="39">
        <f t="shared" si="4"/>
        <v>162.6545454545455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0.03872578181818181</v>
      </c>
      <c r="O16" s="40">
        <f>COUNTIF(Vertices[Eigenvector Centrality],"&gt;= "&amp;N16)-COUNTIF(Vertices[Eigenvector Centrality],"&gt;="&amp;N17)</f>
        <v>4</v>
      </c>
      <c r="P16" s="39">
        <f t="shared" si="7"/>
        <v>1.8262497090909096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1.3636363636363635</v>
      </c>
      <c r="G17" s="42">
        <f>COUNTIF(Vertices[In-Degree],"&gt;= "&amp;F17)-COUNTIF(Vertices[In-Degree],"&gt;="&amp;F18)</f>
        <v>0</v>
      </c>
      <c r="H17" s="41">
        <f t="shared" si="3"/>
        <v>5.181818181818183</v>
      </c>
      <c r="I17" s="42">
        <f>COUNTIF(Vertices[Out-Degree],"&gt;= "&amp;H17)-COUNTIF(Vertices[Out-Degree],"&gt;="&amp;H18)</f>
        <v>0</v>
      </c>
      <c r="J17" s="41">
        <f t="shared" si="4"/>
        <v>174.27272727272734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0.04149190909090908</v>
      </c>
      <c r="O17" s="42">
        <f>COUNTIF(Vertices[Eigenvector Centrality],"&gt;= "&amp;N17)-COUNTIF(Vertices[Eigenvector Centrality],"&gt;="&amp;N18)</f>
        <v>1</v>
      </c>
      <c r="P17" s="41">
        <f t="shared" si="7"/>
        <v>1.925775545454546</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0.015873015873015872</v>
      </c>
      <c r="D18" s="34">
        <f t="shared" si="1"/>
        <v>0</v>
      </c>
      <c r="E18" s="3">
        <f>COUNTIF(Vertices[Degree],"&gt;= "&amp;D18)-COUNTIF(Vertices[Degree],"&gt;="&amp;D19)</f>
        <v>0</v>
      </c>
      <c r="F18" s="39">
        <f t="shared" si="2"/>
        <v>1.4545454545454544</v>
      </c>
      <c r="G18" s="40">
        <f>COUNTIF(Vertices[In-Degree],"&gt;= "&amp;F18)-COUNTIF(Vertices[In-Degree],"&gt;="&amp;F19)</f>
        <v>0</v>
      </c>
      <c r="H18" s="39">
        <f t="shared" si="3"/>
        <v>5.527272727272729</v>
      </c>
      <c r="I18" s="40">
        <f>COUNTIF(Vertices[Out-Degree],"&gt;= "&amp;H18)-COUNTIF(Vertices[Out-Degree],"&gt;="&amp;H19)</f>
        <v>0</v>
      </c>
      <c r="J18" s="39">
        <f t="shared" si="4"/>
        <v>185.89090909090916</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0.04425803636363635</v>
      </c>
      <c r="O18" s="40">
        <f>COUNTIF(Vertices[Eigenvector Centrality],"&gt;= "&amp;N18)-COUNTIF(Vertices[Eigenvector Centrality],"&gt;="&amp;N19)</f>
        <v>1</v>
      </c>
      <c r="P18" s="39">
        <f t="shared" si="7"/>
        <v>2.025301381818182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0.03125</v>
      </c>
      <c r="D19" s="34">
        <f t="shared" si="1"/>
        <v>0</v>
      </c>
      <c r="E19" s="3">
        <f>COUNTIF(Vertices[Degree],"&gt;= "&amp;D19)-COUNTIF(Vertices[Degree],"&gt;="&amp;D20)</f>
        <v>0</v>
      </c>
      <c r="F19" s="41">
        <f t="shared" si="2"/>
        <v>1.5454545454545452</v>
      </c>
      <c r="G19" s="42">
        <f>COUNTIF(Vertices[In-Degree],"&gt;= "&amp;F19)-COUNTIF(Vertices[In-Degree],"&gt;="&amp;F20)</f>
        <v>0</v>
      </c>
      <c r="H19" s="41">
        <f t="shared" si="3"/>
        <v>5.872727272727275</v>
      </c>
      <c r="I19" s="42">
        <f>COUNTIF(Vertices[Out-Degree],"&gt;= "&amp;H19)-COUNTIF(Vertices[Out-Degree],"&gt;="&amp;H20)</f>
        <v>0</v>
      </c>
      <c r="J19" s="41">
        <f t="shared" si="4"/>
        <v>197.509090909091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0.04702416363636362</v>
      </c>
      <c r="O19" s="42">
        <f>COUNTIF(Vertices[Eigenvector Centrality],"&gt;= "&amp;N19)-COUNTIF(Vertices[Eigenvector Centrality],"&gt;="&amp;N20)</f>
        <v>0</v>
      </c>
      <c r="P19" s="41">
        <f t="shared" si="7"/>
        <v>2.1248272181818186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1.636363636363636</v>
      </c>
      <c r="G20" s="40">
        <f>COUNTIF(Vertices[In-Degree],"&gt;= "&amp;F20)-COUNTIF(Vertices[In-Degree],"&gt;="&amp;F21)</f>
        <v>0</v>
      </c>
      <c r="H20" s="39">
        <f t="shared" si="3"/>
        <v>6.2181818181818205</v>
      </c>
      <c r="I20" s="40">
        <f>COUNTIF(Vertices[Out-Degree],"&gt;= "&amp;H20)-COUNTIF(Vertices[Out-Degree],"&gt;="&amp;H21)</f>
        <v>0</v>
      </c>
      <c r="J20" s="39">
        <f t="shared" si="4"/>
        <v>209.1272727272728</v>
      </c>
      <c r="K20" s="40">
        <f>COUNTIF(Vertices[Betweenness Centrality],"&gt;= "&amp;J20)-COUNTIF(Vertices[Betweenness Centrality],"&gt;="&amp;J21)</f>
        <v>0</v>
      </c>
      <c r="L20" s="39">
        <f t="shared" si="5"/>
        <v>0.3272727272727273</v>
      </c>
      <c r="M20" s="40">
        <f>COUNTIF(Vertices[Closeness Centrality],"&gt;= "&amp;L20)-COUNTIF(Vertices[Closeness Centrality],"&gt;="&amp;L21)</f>
        <v>8</v>
      </c>
      <c r="N20" s="39">
        <f t="shared" si="6"/>
        <v>0.049790290909090894</v>
      </c>
      <c r="O20" s="40">
        <f>COUNTIF(Vertices[Eigenvector Centrality],"&gt;= "&amp;N20)-COUNTIF(Vertices[Eigenvector Centrality],"&gt;="&amp;N21)</f>
        <v>0</v>
      </c>
      <c r="P20" s="39">
        <f t="shared" si="7"/>
        <v>2.224353054545455</v>
      </c>
      <c r="Q20" s="40">
        <f>COUNTIF(Vertices[PageRank],"&gt;= "&amp;P20)-COUNTIF(Vertices[PageRank],"&gt;="&amp;P21)</f>
        <v>0</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152</v>
      </c>
      <c r="B21" s="36">
        <v>12</v>
      </c>
      <c r="D21" s="34">
        <f t="shared" si="1"/>
        <v>0</v>
      </c>
      <c r="E21" s="3">
        <f>COUNTIF(Vertices[Degree],"&gt;= "&amp;D21)-COUNTIF(Vertices[Degree],"&gt;="&amp;D22)</f>
        <v>0</v>
      </c>
      <c r="F21" s="41">
        <f t="shared" si="2"/>
        <v>1.7272727272727268</v>
      </c>
      <c r="G21" s="42">
        <f>COUNTIF(Vertices[In-Degree],"&gt;= "&amp;F21)-COUNTIF(Vertices[In-Degree],"&gt;="&amp;F22)</f>
        <v>0</v>
      </c>
      <c r="H21" s="41">
        <f t="shared" si="3"/>
        <v>6.563636363636366</v>
      </c>
      <c r="I21" s="42">
        <f>COUNTIF(Vertices[Out-Degree],"&gt;= "&amp;H21)-COUNTIF(Vertices[Out-Degree],"&gt;="&amp;H22)</f>
        <v>0</v>
      </c>
      <c r="J21" s="41">
        <f t="shared" si="4"/>
        <v>220.74545454545463</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0.052556418181818165</v>
      </c>
      <c r="O21" s="42">
        <f>COUNTIF(Vertices[Eigenvector Centrality],"&gt;= "&amp;N21)-COUNTIF(Vertices[Eigenvector Centrality],"&gt;="&amp;N22)</f>
        <v>1</v>
      </c>
      <c r="P21" s="41">
        <f t="shared" si="7"/>
        <v>2.3238788909090915</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1.8181818181818177</v>
      </c>
      <c r="G22" s="40">
        <f>COUNTIF(Vertices[In-Degree],"&gt;= "&amp;F22)-COUNTIF(Vertices[In-Degree],"&gt;="&amp;F23)</f>
        <v>0</v>
      </c>
      <c r="H22" s="39">
        <f t="shared" si="3"/>
        <v>6.909090909090912</v>
      </c>
      <c r="I22" s="40">
        <f>COUNTIF(Vertices[Out-Degree],"&gt;= "&amp;H22)-COUNTIF(Vertices[Out-Degree],"&gt;="&amp;H23)</f>
        <v>0</v>
      </c>
      <c r="J22" s="39">
        <f t="shared" si="4"/>
        <v>232.36363636363646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0.05532254545454544</v>
      </c>
      <c r="O22" s="40">
        <f>COUNTIF(Vertices[Eigenvector Centrality],"&gt;= "&amp;N22)-COUNTIF(Vertices[Eigenvector Centrality],"&gt;="&amp;N23)</f>
        <v>1</v>
      </c>
      <c r="P22" s="39">
        <f t="shared" si="7"/>
        <v>2.423404727272728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28</v>
      </c>
      <c r="D23" s="34">
        <f t="shared" si="1"/>
        <v>0</v>
      </c>
      <c r="E23" s="3">
        <f>COUNTIF(Vertices[Degree],"&gt;= "&amp;D23)-COUNTIF(Vertices[Degree],"&gt;="&amp;D24)</f>
        <v>0</v>
      </c>
      <c r="F23" s="41">
        <f t="shared" si="2"/>
        <v>1.9090909090909085</v>
      </c>
      <c r="G23" s="42">
        <f>COUNTIF(Vertices[In-Degree],"&gt;= "&amp;F23)-COUNTIF(Vertices[In-Degree],"&gt;="&amp;F24)</f>
        <v>0</v>
      </c>
      <c r="H23" s="41">
        <f t="shared" si="3"/>
        <v>7.2545454545454575</v>
      </c>
      <c r="I23" s="42">
        <f>COUNTIF(Vertices[Out-Degree],"&gt;= "&amp;H23)-COUNTIF(Vertices[Out-Degree],"&gt;="&amp;H24)</f>
        <v>0</v>
      </c>
      <c r="J23" s="41">
        <f t="shared" si="4"/>
        <v>243.98181818181828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0.05808867272727271</v>
      </c>
      <c r="O23" s="42">
        <f>COUNTIF(Vertices[Eigenvector Centrality],"&gt;= "&amp;N23)-COUNTIF(Vertices[Eigenvector Centrality],"&gt;="&amp;N24)</f>
        <v>1</v>
      </c>
      <c r="P23" s="41">
        <f t="shared" si="7"/>
        <v>2.5229305636363644</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52</v>
      </c>
      <c r="D24" s="34">
        <f t="shared" si="1"/>
        <v>0</v>
      </c>
      <c r="E24" s="3">
        <f>COUNTIF(Vertices[Degree],"&gt;= "&amp;D24)-COUNTIF(Vertices[Degree],"&gt;="&amp;D25)</f>
        <v>0</v>
      </c>
      <c r="F24" s="39">
        <f t="shared" si="2"/>
        <v>1.9999999999999993</v>
      </c>
      <c r="G24" s="40">
        <f>COUNTIF(Vertices[In-Degree],"&gt;= "&amp;F24)-COUNTIF(Vertices[In-Degree],"&gt;="&amp;F25)</f>
        <v>12</v>
      </c>
      <c r="H24" s="39">
        <f t="shared" si="3"/>
        <v>7.600000000000003</v>
      </c>
      <c r="I24" s="40">
        <f>COUNTIF(Vertices[Out-Degree],"&gt;= "&amp;H24)-COUNTIF(Vertices[Out-Degree],"&gt;="&amp;H25)</f>
        <v>0</v>
      </c>
      <c r="J24" s="39">
        <f t="shared" si="4"/>
        <v>255.6000000000001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0.06085479999999998</v>
      </c>
      <c r="O24" s="40">
        <f>COUNTIF(Vertices[Eigenvector Centrality],"&gt;= "&amp;N24)-COUNTIF(Vertices[Eigenvector Centrality],"&gt;="&amp;N25)</f>
        <v>0</v>
      </c>
      <c r="P24" s="39">
        <f t="shared" si="7"/>
        <v>2.622456400000001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2.0909090909090904</v>
      </c>
      <c r="G25" s="42">
        <f>COUNTIF(Vertices[In-Degree],"&gt;= "&amp;F25)-COUNTIF(Vertices[In-Degree],"&gt;="&amp;F26)</f>
        <v>0</v>
      </c>
      <c r="H25" s="41">
        <f t="shared" si="3"/>
        <v>7.945454545454549</v>
      </c>
      <c r="I25" s="42">
        <f>COUNTIF(Vertices[Out-Degree],"&gt;= "&amp;H25)-COUNTIF(Vertices[Out-Degree],"&gt;="&amp;H26)</f>
        <v>0</v>
      </c>
      <c r="J25" s="41">
        <f t="shared" si="4"/>
        <v>267.2181818181819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0.06362092727272725</v>
      </c>
      <c r="O25" s="42">
        <f>COUNTIF(Vertices[Eigenvector Centrality],"&gt;= "&amp;N25)-COUNTIF(Vertices[Eigenvector Centrality],"&gt;="&amp;N26)</f>
        <v>0</v>
      </c>
      <c r="P25" s="41">
        <f t="shared" si="7"/>
        <v>2.7219822363636372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2.181818181818181</v>
      </c>
      <c r="G26" s="40">
        <f>COUNTIF(Vertices[In-Degree],"&gt;= "&amp;F26)-COUNTIF(Vertices[In-Degree],"&gt;="&amp;F28)</f>
        <v>0</v>
      </c>
      <c r="H26" s="39">
        <f t="shared" si="3"/>
        <v>8.290909090909095</v>
      </c>
      <c r="I26" s="40">
        <f>COUNTIF(Vertices[Out-Degree],"&gt;= "&amp;H26)-COUNTIF(Vertices[Out-Degree],"&gt;="&amp;H28)</f>
        <v>0</v>
      </c>
      <c r="J26" s="39">
        <f t="shared" si="4"/>
        <v>278.8363636363637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0.06638705454545453</v>
      </c>
      <c r="O26" s="40">
        <f>COUNTIF(Vertices[Eigenvector Centrality],"&gt;= "&amp;N26)-COUNTIF(Vertices[Eigenvector Centrality],"&gt;="&amp;N28)</f>
        <v>0</v>
      </c>
      <c r="P26" s="39">
        <f t="shared" si="7"/>
        <v>2.8215080727272737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2.13468</v>
      </c>
      <c r="D27" s="34"/>
      <c r="E27" s="3">
        <f>COUNTIF(Vertices[Degree],"&gt;= "&amp;D27)-COUNTIF(Vertices[Degree],"&gt;="&amp;D28)</f>
        <v>0</v>
      </c>
      <c r="F27" s="78"/>
      <c r="G27" s="79">
        <f>COUNTIF(Vertices[In-Degree],"&gt;= "&amp;F27)-COUNTIF(Vertices[In-Degree],"&gt;="&amp;F28)</f>
        <v>-10</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8.63636363636364</v>
      </c>
      <c r="I28" s="42">
        <f>COUNTIF(Vertices[Out-Degree],"&gt;= "&amp;H28)-COUNTIF(Vertices[Out-Degree],"&gt;="&amp;H40)</f>
        <v>0</v>
      </c>
      <c r="J28" s="41">
        <f>J26+($J$57-$J$2)/BinDivisor</f>
        <v>290.45454545454555</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0.06915318181818181</v>
      </c>
      <c r="O28" s="42">
        <f>COUNTIF(Vertices[Eigenvector Centrality],"&gt;= "&amp;N28)-COUNTIF(Vertices[Eigenvector Centrality],"&gt;="&amp;N40)</f>
        <v>0</v>
      </c>
      <c r="P28" s="41">
        <f>P26+($P$57-$P$2)/BinDivisor</f>
        <v>2.92103390909091</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0.020050125313283207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1093</v>
      </c>
      <c r="B30" s="36">
        <v>0.589874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1094</v>
      </c>
      <c r="B32" s="36" t="s">
        <v>1095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-10</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-9</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-10</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-9</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8.981818181818186</v>
      </c>
      <c r="I40" s="40">
        <f>COUNTIF(Vertices[Out-Degree],"&gt;= "&amp;H40)-COUNTIF(Vertices[Out-Degree],"&gt;="&amp;H41)</f>
        <v>0</v>
      </c>
      <c r="J40" s="39">
        <f>J28+($J$57-$J$2)/BinDivisor</f>
        <v>302.0727272727274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0.07191930909090909</v>
      </c>
      <c r="O40" s="40">
        <f>COUNTIF(Vertices[Eigenvector Centrality],"&gt;= "&amp;N40)-COUNTIF(Vertices[Eigenvector Centrality],"&gt;="&amp;N41)</f>
        <v>0</v>
      </c>
      <c r="P40" s="39">
        <f>P28+($P$57-$P$2)/BinDivisor</f>
        <v>3.0205597454545465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9.327272727272732</v>
      </c>
      <c r="I41" s="42">
        <f>COUNTIF(Vertices[Out-Degree],"&gt;= "&amp;H41)-COUNTIF(Vertices[Out-Degree],"&gt;="&amp;H42)</f>
        <v>0</v>
      </c>
      <c r="J41" s="41">
        <f aca="true" t="shared" si="13" ref="J41:J56">J40+($J$57-$J$2)/BinDivisor</f>
        <v>313.6909090909092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0.07468543636363636</v>
      </c>
      <c r="O41" s="42">
        <f>COUNTIF(Vertices[Eigenvector Centrality],"&gt;= "&amp;N41)-COUNTIF(Vertices[Eigenvector Centrality],"&gt;="&amp;N42)</f>
        <v>0</v>
      </c>
      <c r="P41" s="41">
        <f aca="true" t="shared" si="16" ref="P41:P56">P40+($P$57-$P$2)/BinDivisor</f>
        <v>3.120085581818183</v>
      </c>
      <c r="Q41" s="42">
        <f>COUNTIF(Vertices[PageRank],"&gt;= "&amp;P41)-COUNTIF(Vertices[PageRank],"&gt;="&amp;P42)</f>
        <v>0</v>
      </c>
      <c r="R41" s="41">
        <f aca="true" t="shared" si="17" ref="R41:R56">R40+($R$57-$R$2)/BinDivisor</f>
        <v>0.2454545454545455</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9.672727272727277</v>
      </c>
      <c r="I42" s="40">
        <f>COUNTIF(Vertices[Out-Degree],"&gt;= "&amp;H42)-COUNTIF(Vertices[Out-Degree],"&gt;="&amp;H43)</f>
        <v>0</v>
      </c>
      <c r="J42" s="39">
        <f t="shared" si="13"/>
        <v>325.309090909091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0.07745156363636364</v>
      </c>
      <c r="O42" s="40">
        <f>COUNTIF(Vertices[Eigenvector Centrality],"&gt;= "&amp;N42)-COUNTIF(Vertices[Eigenvector Centrality],"&gt;="&amp;N43)</f>
        <v>0</v>
      </c>
      <c r="P42" s="39">
        <f t="shared" si="16"/>
        <v>3.2196114181818194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10.018181818181823</v>
      </c>
      <c r="I43" s="42">
        <f>COUNTIF(Vertices[Out-Degree],"&gt;= "&amp;H43)-COUNTIF(Vertices[Out-Degree],"&gt;="&amp;H44)</f>
        <v>0</v>
      </c>
      <c r="J43" s="41">
        <f t="shared" si="13"/>
        <v>336.92727272727285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0.08021769090909092</v>
      </c>
      <c r="O43" s="42">
        <f>COUNTIF(Vertices[Eigenvector Centrality],"&gt;= "&amp;N43)-COUNTIF(Vertices[Eigenvector Centrality],"&gt;="&amp;N44)</f>
        <v>0</v>
      </c>
      <c r="P43" s="41">
        <f t="shared" si="16"/>
        <v>3.319137254545456</v>
      </c>
      <c r="Q43" s="42">
        <f>COUNTIF(Vertices[PageRank],"&gt;= "&amp;P43)-COUNTIF(Vertices[PageRank],"&gt;="&amp;P44)</f>
        <v>0</v>
      </c>
      <c r="R43" s="41">
        <f t="shared" si="17"/>
        <v>0.26363636363636367</v>
      </c>
      <c r="S43" s="46">
        <f>COUNTIF(Vertices[Clustering Coefficient],"&gt;= "&amp;R43)-COUNTIF(Vertices[Clustering Coefficient],"&gt;="&amp;R44)</f>
        <v>1</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10.363636363636369</v>
      </c>
      <c r="I44" s="40">
        <f>COUNTIF(Vertices[Out-Degree],"&gt;= "&amp;H44)-COUNTIF(Vertices[Out-Degree],"&gt;="&amp;H45)</f>
        <v>0</v>
      </c>
      <c r="J44" s="39">
        <f t="shared" si="13"/>
        <v>348.5454545454547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0.0829838181818182</v>
      </c>
      <c r="O44" s="40">
        <f>COUNTIF(Vertices[Eigenvector Centrality],"&gt;= "&amp;N44)-COUNTIF(Vertices[Eigenvector Centrality],"&gt;="&amp;N45)</f>
        <v>0</v>
      </c>
      <c r="P44" s="39">
        <f t="shared" si="16"/>
        <v>3.4186630909090923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10.709090909090914</v>
      </c>
      <c r="I45" s="42">
        <f>COUNTIF(Vertices[Out-Degree],"&gt;= "&amp;H45)-COUNTIF(Vertices[Out-Degree],"&gt;="&amp;H46)</f>
        <v>0</v>
      </c>
      <c r="J45" s="41">
        <f t="shared" si="13"/>
        <v>360.1636363636365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0.08574994545454548</v>
      </c>
      <c r="O45" s="42">
        <f>COUNTIF(Vertices[Eigenvector Centrality],"&gt;= "&amp;N45)-COUNTIF(Vertices[Eigenvector Centrality],"&gt;="&amp;N46)</f>
        <v>0</v>
      </c>
      <c r="P45" s="41">
        <f t="shared" si="16"/>
        <v>3.5181889272727287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11.05454545454546</v>
      </c>
      <c r="I46" s="40">
        <f>COUNTIF(Vertices[Out-Degree],"&gt;= "&amp;H46)-COUNTIF(Vertices[Out-Degree],"&gt;="&amp;H47)</f>
        <v>0</v>
      </c>
      <c r="J46" s="39">
        <f t="shared" si="13"/>
        <v>371.7818181818183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0.08851607272727276</v>
      </c>
      <c r="O46" s="40">
        <f>COUNTIF(Vertices[Eigenvector Centrality],"&gt;= "&amp;N46)-COUNTIF(Vertices[Eigenvector Centrality],"&gt;="&amp;N47)</f>
        <v>0</v>
      </c>
      <c r="P46" s="39">
        <f t="shared" si="16"/>
        <v>3.617714763636365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6</v>
      </c>
      <c r="H47" s="41">
        <f t="shared" si="12"/>
        <v>11.400000000000006</v>
      </c>
      <c r="I47" s="42">
        <f>COUNTIF(Vertices[Out-Degree],"&gt;= "&amp;H47)-COUNTIF(Vertices[Out-Degree],"&gt;="&amp;H48)</f>
        <v>0</v>
      </c>
      <c r="J47" s="41">
        <f t="shared" si="13"/>
        <v>383.40000000000015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0.09128220000000004</v>
      </c>
      <c r="O47" s="42">
        <f>COUNTIF(Vertices[Eigenvector Centrality],"&gt;= "&amp;N47)-COUNTIF(Vertices[Eigenvector Centrality],"&gt;="&amp;N48)</f>
        <v>0</v>
      </c>
      <c r="P47" s="41">
        <f t="shared" si="16"/>
        <v>3.7172406000000016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11.745454545454551</v>
      </c>
      <c r="I48" s="40">
        <f>COUNTIF(Vertices[Out-Degree],"&gt;= "&amp;H48)-COUNTIF(Vertices[Out-Degree],"&gt;="&amp;H49)</f>
        <v>0</v>
      </c>
      <c r="J48" s="39">
        <f t="shared" si="13"/>
        <v>395.018181818182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0.09404832727272731</v>
      </c>
      <c r="O48" s="40">
        <f>COUNTIF(Vertices[Eigenvector Centrality],"&gt;= "&amp;N48)-COUNTIF(Vertices[Eigenvector Centrality],"&gt;="&amp;N49)</f>
        <v>0</v>
      </c>
      <c r="P48" s="39">
        <f t="shared" si="16"/>
        <v>3.816766436363638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12.090909090909097</v>
      </c>
      <c r="I49" s="42">
        <f>COUNTIF(Vertices[Out-Degree],"&gt;= "&amp;H49)-COUNTIF(Vertices[Out-Degree],"&gt;="&amp;H50)</f>
        <v>0</v>
      </c>
      <c r="J49" s="41">
        <f t="shared" si="13"/>
        <v>406.6363636363638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0.09681445454545459</v>
      </c>
      <c r="O49" s="42">
        <f>COUNTIF(Vertices[Eigenvector Centrality],"&gt;= "&amp;N49)-COUNTIF(Vertices[Eigenvector Centrality],"&gt;="&amp;N50)</f>
        <v>0</v>
      </c>
      <c r="P49" s="41">
        <f t="shared" si="16"/>
        <v>3.9162922727272744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12.436363636363643</v>
      </c>
      <c r="I50" s="40">
        <f>COUNTIF(Vertices[Out-Degree],"&gt;= "&amp;H50)-COUNTIF(Vertices[Out-Degree],"&gt;="&amp;H51)</f>
        <v>0</v>
      </c>
      <c r="J50" s="39">
        <f t="shared" si="13"/>
        <v>418.2545454545456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0.09958058181818187</v>
      </c>
      <c r="O50" s="40">
        <f>COUNTIF(Vertices[Eigenvector Centrality],"&gt;= "&amp;N50)-COUNTIF(Vertices[Eigenvector Centrality],"&gt;="&amp;N51)</f>
        <v>0</v>
      </c>
      <c r="P50" s="39">
        <f t="shared" si="16"/>
        <v>4.015818109090911</v>
      </c>
      <c r="Q50" s="40">
        <f>COUNTIF(Vertices[PageRank],"&gt;= "&amp;P50)-COUNTIF(Vertices[PageRank],"&gt;="&amp;P51)</f>
        <v>0</v>
      </c>
      <c r="R50" s="39">
        <f t="shared" si="17"/>
        <v>0.3272727272727273</v>
      </c>
      <c r="S50" s="45">
        <f>COUNTIF(Vertices[Clustering Coefficient],"&gt;= "&amp;R50)-COUNTIF(Vertices[Clustering Coefficient],"&gt;="&amp;R51)</f>
        <v>9</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12.781818181818188</v>
      </c>
      <c r="I51" s="42">
        <f>COUNTIF(Vertices[Out-Degree],"&gt;= "&amp;H51)-COUNTIF(Vertices[Out-Degree],"&gt;="&amp;H52)</f>
        <v>0</v>
      </c>
      <c r="J51" s="41">
        <f t="shared" si="13"/>
        <v>429.87272727272745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0.10234670909090915</v>
      </c>
      <c r="O51" s="42">
        <f>COUNTIF(Vertices[Eigenvector Centrality],"&gt;= "&amp;N51)-COUNTIF(Vertices[Eigenvector Centrality],"&gt;="&amp;N52)</f>
        <v>0</v>
      </c>
      <c r="P51" s="41">
        <f t="shared" si="16"/>
        <v>4.115343945454547</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13.127272727272734</v>
      </c>
      <c r="I52" s="40">
        <f>COUNTIF(Vertices[Out-Degree],"&gt;= "&amp;H52)-COUNTIF(Vertices[Out-Degree],"&gt;="&amp;H53)</f>
        <v>0</v>
      </c>
      <c r="J52" s="39">
        <f t="shared" si="13"/>
        <v>441.49090909090927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0.10511283636363643</v>
      </c>
      <c r="O52" s="40">
        <f>COUNTIF(Vertices[Eigenvector Centrality],"&gt;= "&amp;N52)-COUNTIF(Vertices[Eigenvector Centrality],"&gt;="&amp;N53)</f>
        <v>0</v>
      </c>
      <c r="P52" s="39">
        <f t="shared" si="16"/>
        <v>4.214869781818183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13.47272727272728</v>
      </c>
      <c r="I53" s="42">
        <f>COUNTIF(Vertices[Out-Degree],"&gt;= "&amp;H53)-COUNTIF(Vertices[Out-Degree],"&gt;="&amp;H54)</f>
        <v>0</v>
      </c>
      <c r="J53" s="41">
        <f t="shared" si="13"/>
        <v>453.1090909090911</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0.1078789636363637</v>
      </c>
      <c r="O53" s="42">
        <f>COUNTIF(Vertices[Eigenvector Centrality],"&gt;= "&amp;N53)-COUNTIF(Vertices[Eigenvector Centrality],"&gt;="&amp;N54)</f>
        <v>0</v>
      </c>
      <c r="P53" s="41">
        <f t="shared" si="16"/>
        <v>4.314395618181819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13.818181818181825</v>
      </c>
      <c r="I54" s="40">
        <f>COUNTIF(Vertices[Out-Degree],"&gt;= "&amp;H54)-COUNTIF(Vertices[Out-Degree],"&gt;="&amp;H55)</f>
        <v>0</v>
      </c>
      <c r="J54" s="39">
        <f t="shared" si="13"/>
        <v>464.7272727272729</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0.11064509090909098</v>
      </c>
      <c r="O54" s="40">
        <f>COUNTIF(Vertices[Eigenvector Centrality],"&gt;= "&amp;N54)-COUNTIF(Vertices[Eigenvector Centrality],"&gt;="&amp;N55)</f>
        <v>0</v>
      </c>
      <c r="P54" s="39">
        <f t="shared" si="16"/>
        <v>4.413921454545455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14.163636363636371</v>
      </c>
      <c r="I55" s="42">
        <f>COUNTIF(Vertices[Out-Degree],"&gt;= "&amp;H55)-COUNTIF(Vertices[Out-Degree],"&gt;="&amp;H56)</f>
        <v>0</v>
      </c>
      <c r="J55" s="41">
        <f t="shared" si="13"/>
        <v>476.34545454545474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0.11341121818181826</v>
      </c>
      <c r="O55" s="42">
        <f>COUNTIF(Vertices[Eigenvector Centrality],"&gt;= "&amp;N55)-COUNTIF(Vertices[Eigenvector Centrality],"&gt;="&amp;N56)</f>
        <v>0</v>
      </c>
      <c r="P55" s="41">
        <f t="shared" si="16"/>
        <v>4.513447290909091</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2</v>
      </c>
      <c r="H56" s="39">
        <f t="shared" si="12"/>
        <v>14.509090909090917</v>
      </c>
      <c r="I56" s="40">
        <f>COUNTIF(Vertices[Out-Degree],"&gt;= "&amp;H56)-COUNTIF(Vertices[Out-Degree],"&gt;="&amp;H57)</f>
        <v>0</v>
      </c>
      <c r="J56" s="39">
        <f t="shared" si="13"/>
        <v>487.96363636363657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0.11617734545454554</v>
      </c>
      <c r="O56" s="40">
        <f>COUNTIF(Vertices[Eigenvector Centrality],"&gt;= "&amp;N56)-COUNTIF(Vertices[Eigenvector Centrality],"&gt;="&amp;N57)</f>
        <v>0</v>
      </c>
      <c r="P56" s="39">
        <f t="shared" si="16"/>
        <v>4.612973127272727</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2</v>
      </c>
      <c r="H57" s="43">
        <f>MAX(Vertices[Out-Degree])</f>
        <v>19</v>
      </c>
      <c r="I57" s="44">
        <f>COUNTIF(Vertices[Out-Degree],"&gt;= "&amp;H57)-COUNTIF(Vertices[Out-Degree],"&gt;="&amp;H58)</f>
        <v>1</v>
      </c>
      <c r="J57" s="43">
        <f>MAX(Vertices[Betweenness Centrality])</f>
        <v>639</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0.152137</v>
      </c>
      <c r="O57" s="44">
        <f>COUNTIF(Vertices[Eigenvector Centrality],"&gt;= "&amp;N57)-COUNTIF(Vertices[Eigenvector Centrality],"&gt;="&amp;N58)</f>
        <v>1</v>
      </c>
      <c r="P57" s="43">
        <f>MAX(Vertices[PageRank])</f>
        <v>5.906809</v>
      </c>
      <c r="Q57" s="44">
        <f>COUNTIF(Vertices[PageRank],"&gt;= "&amp;P57)-COUNTIF(Vertices[PageRank],"&gt;="&amp;P58)</f>
        <v>1</v>
      </c>
      <c r="R57" s="43">
        <f>MAX(Vertices[Clustering Coefficient])</f>
        <v>0.5</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1.3859649122807018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19</v>
      </c>
    </row>
    <row r="85" spans="1:2" ht="15">
      <c r="A85" s="35" t="s">
        <v>96</v>
      </c>
      <c r="B85" s="49">
        <f>_xlfn.IFERROR(AVERAGE(Vertices[Out-Degree]),NoMetricMessage)</f>
        <v>1.3859649122807018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639</v>
      </c>
    </row>
    <row r="99" spans="1:2" ht="15">
      <c r="A99" s="35" t="s">
        <v>102</v>
      </c>
      <c r="B99" s="49">
        <f>_xlfn.IFERROR(AVERAGE(Vertices[Betweenness Centrality]),NoMetricMessage)</f>
        <v>18.736842105263158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0.2107677543859649</v>
      </c>
    </row>
    <row r="114" spans="1:2" ht="15">
      <c r="A114" s="35" t="s">
        <v>109</v>
      </c>
      <c r="B114" s="49">
        <f>_xlfn.IFERROR(MEDIAN(Vertices[Closeness Centrality]),NoMetricMessage)</f>
        <v>0.017857</v>
      </c>
    </row>
    <row r="125" spans="1:2" ht="15">
      <c r="A125" s="35" t="s">
        <v>112</v>
      </c>
      <c r="B125" s="49">
        <f>IF(COUNT(Vertices[Eigenvector Centrality])&gt;0,N2,NoMetricMessage)</f>
        <v>0</v>
      </c>
    </row>
    <row r="126" spans="1:2" ht="15">
      <c r="A126" s="35" t="s">
        <v>113</v>
      </c>
      <c r="B126" s="49">
        <f>IF(COUNT(Vertices[Eigenvector Centrality])&gt;0,N57,NoMetricMessage)</f>
        <v>0.152137</v>
      </c>
    </row>
    <row r="127" spans="1:2" ht="15">
      <c r="A127" s="35" t="s">
        <v>114</v>
      </c>
      <c r="B127" s="49">
        <f>_xlfn.IFERROR(AVERAGE(Vertices[Eigenvector Centrality]),NoMetricMessage)</f>
        <v>0.017543859649122806</v>
      </c>
    </row>
    <row r="128" spans="1:2" ht="15">
      <c r="A128" s="35" t="s">
        <v>115</v>
      </c>
      <c r="B128" s="49">
        <f>_xlfn.IFERROR(MEDIAN(Vertices[Eigenvector Centrality]),NoMetricMessage)</f>
        <v>6E-06</v>
      </c>
    </row>
    <row r="139" spans="1:2" ht="15">
      <c r="A139" s="35" t="s">
        <v>140</v>
      </c>
      <c r="B139" s="49">
        <f>IF(COUNT(Vertices[PageRank])&gt;0,P2,NoMetricMessage)</f>
        <v>0.432888</v>
      </c>
    </row>
    <row r="140" spans="1:2" ht="15">
      <c r="A140" s="35" t="s">
        <v>141</v>
      </c>
      <c r="B140" s="49">
        <f>IF(COUNT(Vertices[PageRank])&gt;0,P57,NoMetricMessage)</f>
        <v>5.906809</v>
      </c>
    </row>
    <row r="141" spans="1:2" ht="15">
      <c r="A141" s="35" t="s">
        <v>142</v>
      </c>
      <c r="B141" s="49">
        <f>_xlfn.IFERROR(AVERAGE(Vertices[PageRank]),NoMetricMessage)</f>
        <v>0.999990280701754</v>
      </c>
    </row>
    <row r="142" spans="1:2" ht="15">
      <c r="A142" s="35" t="s">
        <v>143</v>
      </c>
      <c r="B142" s="49">
        <f>_xlfn.IFERROR(MEDIAN(Vertices[PageRank]),NoMetricMessage)</f>
        <v>0.773243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0.15187237098594436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1023</v>
      </c>
      <c r="K7" s="13" t="s">
        <v>1024</v>
      </c>
    </row>
    <row r="8" spans="1:11" ht="409.5">
      <c r="A8"/>
      <c r="B8">
        <v>2</v>
      </c>
      <c r="C8">
        <v>2</v>
      </c>
      <c r="D8" t="s">
        <v>61</v>
      </c>
      <c r="E8" t="s">
        <v>61</v>
      </c>
      <c r="H8" t="s">
        <v>73</v>
      </c>
      <c r="J8" t="s">
        <v>1025</v>
      </c>
      <c r="K8" s="13" t="s">
        <v>1026</v>
      </c>
    </row>
    <row r="9" spans="1:11" ht="409.5">
      <c r="A9"/>
      <c r="B9">
        <v>3</v>
      </c>
      <c r="C9">
        <v>4</v>
      </c>
      <c r="D9" t="s">
        <v>62</v>
      </c>
      <c r="E9" t="s">
        <v>62</v>
      </c>
      <c r="H9" t="s">
        <v>74</v>
      </c>
      <c r="J9" t="s">
        <v>1027</v>
      </c>
      <c r="K9" s="13" t="s">
        <v>1028</v>
      </c>
    </row>
    <row r="10" spans="1:11" ht="409.5">
      <c r="A10"/>
      <c r="B10">
        <v>4</v>
      </c>
      <c r="D10" t="s">
        <v>63</v>
      </c>
      <c r="E10" t="s">
        <v>63</v>
      </c>
      <c r="H10" t="s">
        <v>75</v>
      </c>
      <c r="J10" t="s">
        <v>1029</v>
      </c>
      <c r="K10" s="13" t="s">
        <v>1030</v>
      </c>
    </row>
    <row r="11" spans="1:11" ht="15">
      <c r="A11"/>
      <c r="B11">
        <v>5</v>
      </c>
      <c r="D11" t="s">
        <v>46</v>
      </c>
      <c r="E11">
        <v>1</v>
      </c>
      <c r="H11" t="s">
        <v>76</v>
      </c>
      <c r="J11" t="s">
        <v>1031</v>
      </c>
      <c r="K11" t="s">
        <v>1032</v>
      </c>
    </row>
    <row r="12" spans="1:11" ht="15">
      <c r="A12"/>
      <c r="B12"/>
      <c r="D12" t="s">
        <v>64</v>
      </c>
      <c r="E12">
        <v>2</v>
      </c>
      <c r="H12">
        <v>0</v>
      </c>
      <c r="J12" t="s">
        <v>1033</v>
      </c>
      <c r="K12" t="s">
        <v>1034</v>
      </c>
    </row>
    <row r="13" spans="1:11" ht="15">
      <c r="A13"/>
      <c r="B13"/>
      <c r="D13">
        <v>1</v>
      </c>
      <c r="E13">
        <v>3</v>
      </c>
      <c r="H13">
        <v>1</v>
      </c>
      <c r="J13" t="s">
        <v>1035</v>
      </c>
      <c r="K13" t="s">
        <v>1036</v>
      </c>
    </row>
    <row r="14" spans="4:11" ht="15">
      <c r="D14">
        <v>2</v>
      </c>
      <c r="E14">
        <v>4</v>
      </c>
      <c r="H14">
        <v>2</v>
      </c>
      <c r="J14" t="s">
        <v>1037</v>
      </c>
      <c r="K14" t="s">
        <v>1038</v>
      </c>
    </row>
    <row r="15" spans="4:11" ht="15">
      <c r="D15">
        <v>3</v>
      </c>
      <c r="E15">
        <v>5</v>
      </c>
      <c r="H15">
        <v>3</v>
      </c>
      <c r="J15" t="s">
        <v>1039</v>
      </c>
      <c r="K15" t="s">
        <v>1040</v>
      </c>
    </row>
    <row r="16" spans="4:11" ht="15">
      <c r="D16">
        <v>4</v>
      </c>
      <c r="E16">
        <v>6</v>
      </c>
      <c r="H16">
        <v>4</v>
      </c>
      <c r="J16" t="s">
        <v>1041</v>
      </c>
      <c r="K16" t="s">
        <v>1042</v>
      </c>
    </row>
    <row r="17" spans="4:11" ht="15">
      <c r="D17">
        <v>5</v>
      </c>
      <c r="E17">
        <v>7</v>
      </c>
      <c r="H17">
        <v>5</v>
      </c>
      <c r="J17" t="s">
        <v>1043</v>
      </c>
      <c r="K17" t="s">
        <v>1044</v>
      </c>
    </row>
    <row r="18" spans="4:11" ht="15">
      <c r="D18">
        <v>6</v>
      </c>
      <c r="E18">
        <v>8</v>
      </c>
      <c r="H18">
        <v>6</v>
      </c>
      <c r="J18" t="s">
        <v>1045</v>
      </c>
      <c r="K18" t="s">
        <v>1046</v>
      </c>
    </row>
    <row r="19" spans="4:11" ht="15">
      <c r="D19">
        <v>7</v>
      </c>
      <c r="E19">
        <v>9</v>
      </c>
      <c r="H19">
        <v>7</v>
      </c>
      <c r="J19" t="s">
        <v>1047</v>
      </c>
      <c r="K19" t="s">
        <v>1048</v>
      </c>
    </row>
    <row r="20" spans="4:11" ht="15">
      <c r="D20">
        <v>8</v>
      </c>
      <c r="H20">
        <v>8</v>
      </c>
      <c r="J20" t="s">
        <v>1049</v>
      </c>
      <c r="K20" t="s">
        <v>1050</v>
      </c>
    </row>
    <row r="21" spans="4:11" ht="409.5">
      <c r="D21">
        <v>9</v>
      </c>
      <c r="H21">
        <v>9</v>
      </c>
      <c r="J21" t="s">
        <v>1051</v>
      </c>
      <c r="K21" s="13" t="s">
        <v>1052</v>
      </c>
    </row>
    <row r="22" spans="4:11" ht="409.5">
      <c r="D22">
        <v>10</v>
      </c>
      <c r="J22" t="s">
        <v>1053</v>
      </c>
      <c r="K22" s="13" t="s">
        <v>1054</v>
      </c>
    </row>
    <row r="23" spans="4:11" ht="409.5">
      <c r="D23">
        <v>11</v>
      </c>
      <c r="J23" t="s">
        <v>1055</v>
      </c>
      <c r="K23" s="13" t="s">
        <v>1056</v>
      </c>
    </row>
    <row r="24" spans="10:11" ht="409.5">
      <c r="J24" t="s">
        <v>1057</v>
      </c>
      <c r="K24" s="13" t="s">
        <v>1754</v>
      </c>
    </row>
    <row r="25" spans="10:11" ht="15">
      <c r="J25" t="s">
        <v>1058</v>
      </c>
      <c r="K25" t="b">
        <v>0</v>
      </c>
    </row>
    <row r="26" spans="10:11" ht="15">
      <c r="J26" t="s">
        <v>1752</v>
      </c>
      <c r="K26" t="s">
        <v>1753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1088</v>
      </c>
      <c r="B2" s="128" t="s">
        <v>1089</v>
      </c>
      <c r="C2" s="67" t="s">
        <v>1090</v>
      </c>
    </row>
    <row r="3" spans="1:3" ht="15">
      <c r="A3" s="127" t="s">
        <v>1060</v>
      </c>
      <c r="B3" s="127" t="s">
        <v>1060</v>
      </c>
      <c r="C3" s="36">
        <v>36</v>
      </c>
    </row>
    <row r="4" spans="1:3" ht="15">
      <c r="A4" s="127" t="s">
        <v>1060</v>
      </c>
      <c r="B4" s="127" t="s">
        <v>1062</v>
      </c>
      <c r="C4" s="36">
        <v>2</v>
      </c>
    </row>
    <row r="5" spans="1:3" ht="15">
      <c r="A5" s="127" t="s">
        <v>1060</v>
      </c>
      <c r="B5" s="127" t="s">
        <v>1063</v>
      </c>
      <c r="C5" s="36">
        <v>3</v>
      </c>
    </row>
    <row r="6" spans="1:3" ht="15">
      <c r="A6" s="127" t="s">
        <v>1060</v>
      </c>
      <c r="B6" s="127" t="s">
        <v>1065</v>
      </c>
      <c r="C6" s="36">
        <v>1</v>
      </c>
    </row>
    <row r="7" spans="1:3" ht="15">
      <c r="A7" s="127" t="s">
        <v>1061</v>
      </c>
      <c r="B7" s="127" t="s">
        <v>1061</v>
      </c>
      <c r="C7" s="36">
        <v>15</v>
      </c>
    </row>
    <row r="8" spans="1:3" ht="15">
      <c r="A8" s="127" t="s">
        <v>1062</v>
      </c>
      <c r="B8" s="127" t="s">
        <v>1062</v>
      </c>
      <c r="C8" s="36">
        <v>5</v>
      </c>
    </row>
    <row r="9" spans="1:3" ht="15">
      <c r="A9" s="127" t="s">
        <v>1063</v>
      </c>
      <c r="B9" s="127" t="s">
        <v>1063</v>
      </c>
      <c r="C9" s="36">
        <v>3</v>
      </c>
    </row>
    <row r="10" spans="1:3" ht="15">
      <c r="A10" s="127" t="s">
        <v>1064</v>
      </c>
      <c r="B10" s="127" t="s">
        <v>1064</v>
      </c>
      <c r="C10" s="36">
        <v>5</v>
      </c>
    </row>
    <row r="11" spans="1:3" ht="15">
      <c r="A11" s="127" t="s">
        <v>1065</v>
      </c>
      <c r="B11" s="127" t="s">
        <v>1065</v>
      </c>
      <c r="C11" s="36">
        <v>2</v>
      </c>
    </row>
    <row r="12" spans="1:3" ht="15">
      <c r="A12" s="127" t="s">
        <v>1066</v>
      </c>
      <c r="B12" s="127" t="s">
        <v>1066</v>
      </c>
      <c r="C12" s="36">
        <v>3</v>
      </c>
    </row>
    <row r="13" spans="1:3" ht="15">
      <c r="A13" s="127" t="s">
        <v>1067</v>
      </c>
      <c r="B13" s="127" t="s">
        <v>1067</v>
      </c>
      <c r="C13" s="36">
        <v>3</v>
      </c>
    </row>
    <row r="14" spans="1:3" ht="15">
      <c r="A14" s="127" t="s">
        <v>1068</v>
      </c>
      <c r="B14" s="127" t="s">
        <v>1068</v>
      </c>
      <c r="C14" s="36">
        <v>4</v>
      </c>
    </row>
    <row r="15" spans="1:3" ht="15">
      <c r="A15" s="127" t="s">
        <v>1069</v>
      </c>
      <c r="B15" s="127" t="s">
        <v>1069</v>
      </c>
      <c r="C15" s="36">
        <v>4</v>
      </c>
    </row>
    <row r="16" spans="1:3" ht="15">
      <c r="A16" s="127" t="s">
        <v>1070</v>
      </c>
      <c r="B16" s="127" t="s">
        <v>1070</v>
      </c>
      <c r="C16" s="36">
        <v>1</v>
      </c>
    </row>
    <row r="17" spans="1:3" ht="15">
      <c r="A17" s="127" t="s">
        <v>1071</v>
      </c>
      <c r="B17" s="127" t="s">
        <v>1071</v>
      </c>
      <c r="C17" s="36">
        <v>2</v>
      </c>
    </row>
    <row r="18" spans="1:3" ht="15">
      <c r="A18" s="127" t="s">
        <v>1072</v>
      </c>
      <c r="B18" s="127" t="s">
        <v>1072</v>
      </c>
      <c r="C18"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1096</v>
      </c>
      <c r="B1" s="13" t="s">
        <v>1099</v>
      </c>
      <c r="C1" s="13" t="s">
        <v>1100</v>
      </c>
      <c r="D1" s="13" t="s">
        <v>1102</v>
      </c>
      <c r="E1" s="13" t="s">
        <v>1101</v>
      </c>
      <c r="F1" s="13" t="s">
        <v>1104</v>
      </c>
      <c r="G1" s="13" t="s">
        <v>1103</v>
      </c>
      <c r="H1" s="13" t="s">
        <v>1106</v>
      </c>
      <c r="I1" s="13" t="s">
        <v>1105</v>
      </c>
      <c r="J1" s="13" t="s">
        <v>1108</v>
      </c>
      <c r="K1" s="85" t="s">
        <v>1107</v>
      </c>
      <c r="L1" s="85" t="s">
        <v>1110</v>
      </c>
      <c r="M1" s="85" t="s">
        <v>1109</v>
      </c>
      <c r="N1" s="85" t="s">
        <v>1112</v>
      </c>
      <c r="O1" s="13" t="s">
        <v>1111</v>
      </c>
      <c r="P1" s="13" t="s">
        <v>1114</v>
      </c>
      <c r="Q1" s="13" t="s">
        <v>1113</v>
      </c>
      <c r="R1" s="13" t="s">
        <v>1116</v>
      </c>
      <c r="S1" s="13" t="s">
        <v>1115</v>
      </c>
      <c r="T1" s="13" t="s">
        <v>1118</v>
      </c>
      <c r="U1" s="13" t="s">
        <v>1117</v>
      </c>
      <c r="V1" s="13" t="s">
        <v>1119</v>
      </c>
    </row>
    <row r="2" spans="1:22" ht="15">
      <c r="A2" s="90" t="s">
        <v>345</v>
      </c>
      <c r="B2" s="85">
        <v>6</v>
      </c>
      <c r="C2" s="90" t="s">
        <v>345</v>
      </c>
      <c r="D2" s="85">
        <v>6</v>
      </c>
      <c r="E2" s="90" t="s">
        <v>338</v>
      </c>
      <c r="F2" s="85">
        <v>1</v>
      </c>
      <c r="G2" s="90" t="s">
        <v>330</v>
      </c>
      <c r="H2" s="85">
        <v>1</v>
      </c>
      <c r="I2" s="90" t="s">
        <v>344</v>
      </c>
      <c r="J2" s="85">
        <v>1</v>
      </c>
      <c r="K2" s="85"/>
      <c r="L2" s="85"/>
      <c r="M2" s="85"/>
      <c r="N2" s="85"/>
      <c r="O2" s="90" t="s">
        <v>335</v>
      </c>
      <c r="P2" s="85">
        <v>1</v>
      </c>
      <c r="Q2" s="90" t="s">
        <v>334</v>
      </c>
      <c r="R2" s="85">
        <v>1</v>
      </c>
      <c r="S2" s="90" t="s">
        <v>333</v>
      </c>
      <c r="T2" s="85">
        <v>1</v>
      </c>
      <c r="U2" s="90" t="s">
        <v>350</v>
      </c>
      <c r="V2" s="85">
        <v>1</v>
      </c>
    </row>
    <row r="3" spans="1:22" ht="15">
      <c r="A3" s="90" t="s">
        <v>349</v>
      </c>
      <c r="B3" s="85">
        <v>2</v>
      </c>
      <c r="C3" s="90" t="s">
        <v>349</v>
      </c>
      <c r="D3" s="85">
        <v>2</v>
      </c>
      <c r="E3" s="85"/>
      <c r="F3" s="85"/>
      <c r="G3" s="85"/>
      <c r="H3" s="85"/>
      <c r="I3" s="90" t="s">
        <v>331</v>
      </c>
      <c r="J3" s="85">
        <v>1</v>
      </c>
      <c r="K3" s="85"/>
      <c r="L3" s="85"/>
      <c r="M3" s="85"/>
      <c r="N3" s="85"/>
      <c r="O3" s="85"/>
      <c r="P3" s="85"/>
      <c r="Q3" s="85"/>
      <c r="R3" s="85"/>
      <c r="S3" s="85"/>
      <c r="T3" s="85"/>
      <c r="U3" s="90" t="s">
        <v>352</v>
      </c>
      <c r="V3" s="85">
        <v>1</v>
      </c>
    </row>
    <row r="4" spans="1:22" ht="15">
      <c r="A4" s="90" t="s">
        <v>346</v>
      </c>
      <c r="B4" s="85">
        <v>2</v>
      </c>
      <c r="C4" s="90" t="s">
        <v>346</v>
      </c>
      <c r="D4" s="85">
        <v>2</v>
      </c>
      <c r="E4" s="85"/>
      <c r="F4" s="85"/>
      <c r="G4" s="85"/>
      <c r="H4" s="85"/>
      <c r="I4" s="85"/>
      <c r="J4" s="85"/>
      <c r="K4" s="85"/>
      <c r="L4" s="85"/>
      <c r="M4" s="85"/>
      <c r="N4" s="85"/>
      <c r="O4" s="85"/>
      <c r="P4" s="85"/>
      <c r="Q4" s="85"/>
      <c r="R4" s="85"/>
      <c r="S4" s="85"/>
      <c r="T4" s="85"/>
      <c r="U4" s="90" t="s">
        <v>351</v>
      </c>
      <c r="V4" s="85">
        <v>1</v>
      </c>
    </row>
    <row r="5" spans="1:22" ht="15">
      <c r="A5" s="90" t="s">
        <v>1097</v>
      </c>
      <c r="B5" s="85">
        <v>1</v>
      </c>
      <c r="C5" s="90" t="s">
        <v>348</v>
      </c>
      <c r="D5" s="85">
        <v>1</v>
      </c>
      <c r="E5" s="85"/>
      <c r="F5" s="85"/>
      <c r="G5" s="85"/>
      <c r="H5" s="85"/>
      <c r="I5" s="85"/>
      <c r="J5" s="85"/>
      <c r="K5" s="85"/>
      <c r="L5" s="85"/>
      <c r="M5" s="85"/>
      <c r="N5" s="85"/>
      <c r="O5" s="85"/>
      <c r="P5" s="85"/>
      <c r="Q5" s="85"/>
      <c r="R5" s="85"/>
      <c r="S5" s="85"/>
      <c r="T5" s="85"/>
      <c r="U5" s="90" t="s">
        <v>1097</v>
      </c>
      <c r="V5" s="85">
        <v>1</v>
      </c>
    </row>
    <row r="6" spans="1:22" ht="15">
      <c r="A6" s="90" t="s">
        <v>1098</v>
      </c>
      <c r="B6" s="85">
        <v>1</v>
      </c>
      <c r="C6" s="90" t="s">
        <v>347</v>
      </c>
      <c r="D6" s="85">
        <v>1</v>
      </c>
      <c r="E6" s="85"/>
      <c r="F6" s="85"/>
      <c r="G6" s="85"/>
      <c r="H6" s="85"/>
      <c r="I6" s="85"/>
      <c r="J6" s="85"/>
      <c r="K6" s="85"/>
      <c r="L6" s="85"/>
      <c r="M6" s="85"/>
      <c r="N6" s="85"/>
      <c r="O6" s="85"/>
      <c r="P6" s="85"/>
      <c r="Q6" s="85"/>
      <c r="R6" s="85"/>
      <c r="S6" s="85"/>
      <c r="T6" s="85"/>
      <c r="U6" s="90" t="s">
        <v>1098</v>
      </c>
      <c r="V6" s="85">
        <v>1</v>
      </c>
    </row>
    <row r="7" spans="1:22" ht="15">
      <c r="A7" s="90" t="s">
        <v>352</v>
      </c>
      <c r="B7" s="85">
        <v>1</v>
      </c>
      <c r="C7" s="90" t="s">
        <v>343</v>
      </c>
      <c r="D7" s="85">
        <v>1</v>
      </c>
      <c r="E7" s="85"/>
      <c r="F7" s="85"/>
      <c r="G7" s="85"/>
      <c r="H7" s="85"/>
      <c r="I7" s="85"/>
      <c r="J7" s="85"/>
      <c r="K7" s="85"/>
      <c r="L7" s="85"/>
      <c r="M7" s="85"/>
      <c r="N7" s="85"/>
      <c r="O7" s="85"/>
      <c r="P7" s="85"/>
      <c r="Q7" s="85"/>
      <c r="R7" s="85"/>
      <c r="S7" s="85"/>
      <c r="T7" s="85"/>
      <c r="U7" s="85"/>
      <c r="V7" s="85"/>
    </row>
    <row r="8" spans="1:22" ht="15">
      <c r="A8" s="90" t="s">
        <v>351</v>
      </c>
      <c r="B8" s="85">
        <v>1</v>
      </c>
      <c r="C8" s="90" t="s">
        <v>342</v>
      </c>
      <c r="D8" s="85">
        <v>1</v>
      </c>
      <c r="E8" s="85"/>
      <c r="F8" s="85"/>
      <c r="G8" s="85"/>
      <c r="H8" s="85"/>
      <c r="I8" s="85"/>
      <c r="J8" s="85"/>
      <c r="K8" s="85"/>
      <c r="L8" s="85"/>
      <c r="M8" s="85"/>
      <c r="N8" s="85"/>
      <c r="O8" s="85"/>
      <c r="P8" s="85"/>
      <c r="Q8" s="85"/>
      <c r="R8" s="85"/>
      <c r="S8" s="85"/>
      <c r="T8" s="85"/>
      <c r="U8" s="85"/>
      <c r="V8" s="85"/>
    </row>
    <row r="9" spans="1:22" ht="15">
      <c r="A9" s="90" t="s">
        <v>350</v>
      </c>
      <c r="B9" s="85">
        <v>1</v>
      </c>
      <c r="C9" s="90" t="s">
        <v>341</v>
      </c>
      <c r="D9" s="85">
        <v>1</v>
      </c>
      <c r="E9" s="85"/>
      <c r="F9" s="85"/>
      <c r="G9" s="85"/>
      <c r="H9" s="85"/>
      <c r="I9" s="85"/>
      <c r="J9" s="85"/>
      <c r="K9" s="85"/>
      <c r="L9" s="85"/>
      <c r="M9" s="85"/>
      <c r="N9" s="85"/>
      <c r="O9" s="85"/>
      <c r="P9" s="85"/>
      <c r="Q9" s="85"/>
      <c r="R9" s="85"/>
      <c r="S9" s="85"/>
      <c r="T9" s="85"/>
      <c r="U9" s="85"/>
      <c r="V9" s="85"/>
    </row>
    <row r="10" spans="1:22" ht="15">
      <c r="A10" s="90" t="s">
        <v>348</v>
      </c>
      <c r="B10" s="85">
        <v>1</v>
      </c>
      <c r="C10" s="90" t="s">
        <v>340</v>
      </c>
      <c r="D10" s="85">
        <v>1</v>
      </c>
      <c r="E10" s="85"/>
      <c r="F10" s="85"/>
      <c r="G10" s="85"/>
      <c r="H10" s="85"/>
      <c r="I10" s="85"/>
      <c r="J10" s="85"/>
      <c r="K10" s="85"/>
      <c r="L10" s="85"/>
      <c r="M10" s="85"/>
      <c r="N10" s="85"/>
      <c r="O10" s="85"/>
      <c r="P10" s="85"/>
      <c r="Q10" s="85"/>
      <c r="R10" s="85"/>
      <c r="S10" s="85"/>
      <c r="T10" s="85"/>
      <c r="U10" s="85"/>
      <c r="V10" s="85"/>
    </row>
    <row r="11" spans="1:22" ht="15">
      <c r="A11" s="90" t="s">
        <v>347</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1125</v>
      </c>
      <c r="B14" s="13" t="s">
        <v>1099</v>
      </c>
      <c r="C14" s="13" t="s">
        <v>1127</v>
      </c>
      <c r="D14" s="13" t="s">
        <v>1102</v>
      </c>
      <c r="E14" s="13" t="s">
        <v>1128</v>
      </c>
      <c r="F14" s="13" t="s">
        <v>1104</v>
      </c>
      <c r="G14" s="13" t="s">
        <v>1129</v>
      </c>
      <c r="H14" s="13" t="s">
        <v>1106</v>
      </c>
      <c r="I14" s="13" t="s">
        <v>1130</v>
      </c>
      <c r="J14" s="13" t="s">
        <v>1108</v>
      </c>
      <c r="K14" s="85" t="s">
        <v>1131</v>
      </c>
      <c r="L14" s="85" t="s">
        <v>1110</v>
      </c>
      <c r="M14" s="85" t="s">
        <v>1132</v>
      </c>
      <c r="N14" s="85" t="s">
        <v>1112</v>
      </c>
      <c r="O14" s="13" t="s">
        <v>1133</v>
      </c>
      <c r="P14" s="13" t="s">
        <v>1114</v>
      </c>
      <c r="Q14" s="13" t="s">
        <v>1134</v>
      </c>
      <c r="R14" s="13" t="s">
        <v>1116</v>
      </c>
      <c r="S14" s="13" t="s">
        <v>1135</v>
      </c>
      <c r="T14" s="13" t="s">
        <v>1118</v>
      </c>
      <c r="U14" s="13" t="s">
        <v>1136</v>
      </c>
      <c r="V14" s="13" t="s">
        <v>1119</v>
      </c>
    </row>
    <row r="15" spans="1:22" ht="15">
      <c r="A15" s="85" t="s">
        <v>357</v>
      </c>
      <c r="B15" s="85">
        <v>8</v>
      </c>
      <c r="C15" s="85" t="s">
        <v>364</v>
      </c>
      <c r="D15" s="85">
        <v>8</v>
      </c>
      <c r="E15" s="85" t="s">
        <v>359</v>
      </c>
      <c r="F15" s="85">
        <v>1</v>
      </c>
      <c r="G15" s="85" t="s">
        <v>354</v>
      </c>
      <c r="H15" s="85">
        <v>1</v>
      </c>
      <c r="I15" s="85" t="s">
        <v>363</v>
      </c>
      <c r="J15" s="85">
        <v>1</v>
      </c>
      <c r="K15" s="85"/>
      <c r="L15" s="85"/>
      <c r="M15" s="85"/>
      <c r="N15" s="85"/>
      <c r="O15" s="85" t="s">
        <v>357</v>
      </c>
      <c r="P15" s="85">
        <v>1</v>
      </c>
      <c r="Q15" s="85" t="s">
        <v>358</v>
      </c>
      <c r="R15" s="85">
        <v>1</v>
      </c>
      <c r="S15" s="85" t="s">
        <v>357</v>
      </c>
      <c r="T15" s="85">
        <v>1</v>
      </c>
      <c r="U15" s="85" t="s">
        <v>357</v>
      </c>
      <c r="V15" s="85">
        <v>3</v>
      </c>
    </row>
    <row r="16" spans="1:22" ht="15">
      <c r="A16" s="85" t="s">
        <v>364</v>
      </c>
      <c r="B16" s="85">
        <v>8</v>
      </c>
      <c r="C16" s="85" t="s">
        <v>365</v>
      </c>
      <c r="D16" s="85">
        <v>2</v>
      </c>
      <c r="E16" s="85"/>
      <c r="F16" s="85"/>
      <c r="G16" s="85"/>
      <c r="H16" s="85"/>
      <c r="I16" s="85" t="s">
        <v>355</v>
      </c>
      <c r="J16" s="85">
        <v>1</v>
      </c>
      <c r="K16" s="85"/>
      <c r="L16" s="85"/>
      <c r="M16" s="85"/>
      <c r="N16" s="85"/>
      <c r="O16" s="85"/>
      <c r="P16" s="85"/>
      <c r="Q16" s="85"/>
      <c r="R16" s="85"/>
      <c r="S16" s="85"/>
      <c r="T16" s="85"/>
      <c r="U16" s="85" t="s">
        <v>368</v>
      </c>
      <c r="V16" s="85">
        <v>1</v>
      </c>
    </row>
    <row r="17" spans="1:22" ht="15">
      <c r="A17" s="85" t="s">
        <v>365</v>
      </c>
      <c r="B17" s="85">
        <v>2</v>
      </c>
      <c r="C17" s="85" t="s">
        <v>367</v>
      </c>
      <c r="D17" s="85">
        <v>1</v>
      </c>
      <c r="E17" s="85"/>
      <c r="F17" s="85"/>
      <c r="G17" s="85"/>
      <c r="H17" s="85"/>
      <c r="I17" s="85"/>
      <c r="J17" s="85"/>
      <c r="K17" s="85"/>
      <c r="L17" s="85"/>
      <c r="M17" s="85"/>
      <c r="N17" s="85"/>
      <c r="O17" s="85"/>
      <c r="P17" s="85"/>
      <c r="Q17" s="85"/>
      <c r="R17" s="85"/>
      <c r="S17" s="85"/>
      <c r="T17" s="85"/>
      <c r="U17" s="85" t="s">
        <v>1126</v>
      </c>
      <c r="V17" s="85">
        <v>1</v>
      </c>
    </row>
    <row r="18" spans="1:22" ht="15">
      <c r="A18" s="85" t="s">
        <v>359</v>
      </c>
      <c r="B18" s="85">
        <v>2</v>
      </c>
      <c r="C18" s="85" t="s">
        <v>366</v>
      </c>
      <c r="D18" s="85">
        <v>1</v>
      </c>
      <c r="E18" s="85"/>
      <c r="F18" s="85"/>
      <c r="G18" s="85"/>
      <c r="H18" s="85"/>
      <c r="I18" s="85"/>
      <c r="J18" s="85"/>
      <c r="K18" s="85"/>
      <c r="L18" s="85"/>
      <c r="M18" s="85"/>
      <c r="N18" s="85"/>
      <c r="O18" s="85"/>
      <c r="P18" s="85"/>
      <c r="Q18" s="85"/>
      <c r="R18" s="85"/>
      <c r="S18" s="85"/>
      <c r="T18" s="85"/>
      <c r="U18" s="85"/>
      <c r="V18" s="85"/>
    </row>
    <row r="19" spans="1:22" ht="15">
      <c r="A19" s="85" t="s">
        <v>1126</v>
      </c>
      <c r="B19" s="85">
        <v>1</v>
      </c>
      <c r="C19" s="85" t="s">
        <v>362</v>
      </c>
      <c r="D19" s="85">
        <v>1</v>
      </c>
      <c r="E19" s="85"/>
      <c r="F19" s="85"/>
      <c r="G19" s="85"/>
      <c r="H19" s="85"/>
      <c r="I19" s="85"/>
      <c r="J19" s="85"/>
      <c r="K19" s="85"/>
      <c r="L19" s="85"/>
      <c r="M19" s="85"/>
      <c r="N19" s="85"/>
      <c r="O19" s="85"/>
      <c r="P19" s="85"/>
      <c r="Q19" s="85"/>
      <c r="R19" s="85"/>
      <c r="S19" s="85"/>
      <c r="T19" s="85"/>
      <c r="U19" s="85"/>
      <c r="V19" s="85"/>
    </row>
    <row r="20" spans="1:22" ht="15">
      <c r="A20" s="85" t="s">
        <v>368</v>
      </c>
      <c r="B20" s="85">
        <v>1</v>
      </c>
      <c r="C20" s="85" t="s">
        <v>359</v>
      </c>
      <c r="D20" s="85">
        <v>1</v>
      </c>
      <c r="E20" s="85"/>
      <c r="F20" s="85"/>
      <c r="G20" s="85"/>
      <c r="H20" s="85"/>
      <c r="I20" s="85"/>
      <c r="J20" s="85"/>
      <c r="K20" s="85"/>
      <c r="L20" s="85"/>
      <c r="M20" s="85"/>
      <c r="N20" s="85"/>
      <c r="O20" s="85"/>
      <c r="P20" s="85"/>
      <c r="Q20" s="85"/>
      <c r="R20" s="85"/>
      <c r="S20" s="85"/>
      <c r="T20" s="85"/>
      <c r="U20" s="85"/>
      <c r="V20" s="85"/>
    </row>
    <row r="21" spans="1:22" ht="15">
      <c r="A21" s="85" t="s">
        <v>367</v>
      </c>
      <c r="B21" s="85">
        <v>1</v>
      </c>
      <c r="C21" s="85" t="s">
        <v>361</v>
      </c>
      <c r="D21" s="85">
        <v>1</v>
      </c>
      <c r="E21" s="85"/>
      <c r="F21" s="85"/>
      <c r="G21" s="85"/>
      <c r="H21" s="85"/>
      <c r="I21" s="85"/>
      <c r="J21" s="85"/>
      <c r="K21" s="85"/>
      <c r="L21" s="85"/>
      <c r="M21" s="85"/>
      <c r="N21" s="85"/>
      <c r="O21" s="85"/>
      <c r="P21" s="85"/>
      <c r="Q21" s="85"/>
      <c r="R21" s="85"/>
      <c r="S21" s="85"/>
      <c r="T21" s="85"/>
      <c r="U21" s="85"/>
      <c r="V21" s="85"/>
    </row>
    <row r="22" spans="1:22" ht="15">
      <c r="A22" s="85" t="s">
        <v>366</v>
      </c>
      <c r="B22" s="85">
        <v>1</v>
      </c>
      <c r="C22" s="85" t="s">
        <v>357</v>
      </c>
      <c r="D22" s="85">
        <v>1</v>
      </c>
      <c r="E22" s="85"/>
      <c r="F22" s="85"/>
      <c r="G22" s="85"/>
      <c r="H22" s="85"/>
      <c r="I22" s="85"/>
      <c r="J22" s="85"/>
      <c r="K22" s="85"/>
      <c r="L22" s="85"/>
      <c r="M22" s="85"/>
      <c r="N22" s="85"/>
      <c r="O22" s="85"/>
      <c r="P22" s="85"/>
      <c r="Q22" s="85"/>
      <c r="R22" s="85"/>
      <c r="S22" s="85"/>
      <c r="T22" s="85"/>
      <c r="U22" s="85"/>
      <c r="V22" s="85"/>
    </row>
    <row r="23" spans="1:22" ht="15">
      <c r="A23" s="85" t="s">
        <v>363</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355</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1141</v>
      </c>
      <c r="B27" s="13" t="s">
        <v>1099</v>
      </c>
      <c r="C27" s="13" t="s">
        <v>1148</v>
      </c>
      <c r="D27" s="13" t="s">
        <v>1102</v>
      </c>
      <c r="E27" s="13" t="s">
        <v>1153</v>
      </c>
      <c r="F27" s="13" t="s">
        <v>1104</v>
      </c>
      <c r="G27" s="13" t="s">
        <v>1156</v>
      </c>
      <c r="H27" s="13" t="s">
        <v>1106</v>
      </c>
      <c r="I27" s="13" t="s">
        <v>1159</v>
      </c>
      <c r="J27" s="13" t="s">
        <v>1108</v>
      </c>
      <c r="K27" s="13" t="s">
        <v>1162</v>
      </c>
      <c r="L27" s="13" t="s">
        <v>1110</v>
      </c>
      <c r="M27" s="13" t="s">
        <v>1165</v>
      </c>
      <c r="N27" s="13" t="s">
        <v>1112</v>
      </c>
      <c r="O27" s="85" t="s">
        <v>1167</v>
      </c>
      <c r="P27" s="85" t="s">
        <v>1114</v>
      </c>
      <c r="Q27" s="85" t="s">
        <v>1168</v>
      </c>
      <c r="R27" s="85" t="s">
        <v>1116</v>
      </c>
      <c r="S27" s="85" t="s">
        <v>1169</v>
      </c>
      <c r="T27" s="85" t="s">
        <v>1118</v>
      </c>
      <c r="U27" s="85" t="s">
        <v>1170</v>
      </c>
      <c r="V27" s="85" t="s">
        <v>1119</v>
      </c>
    </row>
    <row r="28" spans="1:22" ht="15">
      <c r="A28" s="85" t="s">
        <v>379</v>
      </c>
      <c r="B28" s="85">
        <v>24</v>
      </c>
      <c r="C28" s="85" t="s">
        <v>379</v>
      </c>
      <c r="D28" s="85">
        <v>20</v>
      </c>
      <c r="E28" s="85" t="s">
        <v>1142</v>
      </c>
      <c r="F28" s="85">
        <v>5</v>
      </c>
      <c r="G28" s="85" t="s">
        <v>1145</v>
      </c>
      <c r="H28" s="85">
        <v>1</v>
      </c>
      <c r="I28" s="85" t="s">
        <v>379</v>
      </c>
      <c r="J28" s="85">
        <v>2</v>
      </c>
      <c r="K28" s="85" t="s">
        <v>1163</v>
      </c>
      <c r="L28" s="85">
        <v>1</v>
      </c>
      <c r="M28" s="85" t="s">
        <v>1166</v>
      </c>
      <c r="N28" s="85">
        <v>1</v>
      </c>
      <c r="O28" s="85"/>
      <c r="P28" s="85"/>
      <c r="Q28" s="85"/>
      <c r="R28" s="85"/>
      <c r="S28" s="85"/>
      <c r="T28" s="85"/>
      <c r="U28" s="85"/>
      <c r="V28" s="85"/>
    </row>
    <row r="29" spans="1:22" ht="15">
      <c r="A29" s="85" t="s">
        <v>387</v>
      </c>
      <c r="B29" s="85">
        <v>11</v>
      </c>
      <c r="C29" s="85" t="s">
        <v>387</v>
      </c>
      <c r="D29" s="85">
        <v>11</v>
      </c>
      <c r="E29" s="85" t="s">
        <v>1143</v>
      </c>
      <c r="F29" s="85">
        <v>5</v>
      </c>
      <c r="G29" s="85" t="s">
        <v>1146</v>
      </c>
      <c r="H29" s="85">
        <v>1</v>
      </c>
      <c r="I29" s="85" t="s">
        <v>1160</v>
      </c>
      <c r="J29" s="85">
        <v>1</v>
      </c>
      <c r="K29" s="85" t="s">
        <v>1164</v>
      </c>
      <c r="L29" s="85">
        <v>1</v>
      </c>
      <c r="M29" s="85" t="s">
        <v>379</v>
      </c>
      <c r="N29" s="85">
        <v>1</v>
      </c>
      <c r="O29" s="85"/>
      <c r="P29" s="85"/>
      <c r="Q29" s="85"/>
      <c r="R29" s="85"/>
      <c r="S29" s="85"/>
      <c r="T29" s="85"/>
      <c r="U29" s="85"/>
      <c r="V29" s="85"/>
    </row>
    <row r="30" spans="1:22" ht="15">
      <c r="A30" s="85" t="s">
        <v>1142</v>
      </c>
      <c r="B30" s="85">
        <v>5</v>
      </c>
      <c r="C30" s="85" t="s">
        <v>383</v>
      </c>
      <c r="D30" s="85">
        <v>2</v>
      </c>
      <c r="E30" s="85" t="s">
        <v>1154</v>
      </c>
      <c r="F30" s="85">
        <v>1</v>
      </c>
      <c r="G30" s="85" t="s">
        <v>379</v>
      </c>
      <c r="H30" s="85">
        <v>1</v>
      </c>
      <c r="I30" s="85" t="s">
        <v>1161</v>
      </c>
      <c r="J30" s="85">
        <v>1</v>
      </c>
      <c r="K30" s="85"/>
      <c r="L30" s="85"/>
      <c r="M30" s="85"/>
      <c r="N30" s="85"/>
      <c r="O30" s="85"/>
      <c r="P30" s="85"/>
      <c r="Q30" s="85"/>
      <c r="R30" s="85"/>
      <c r="S30" s="85"/>
      <c r="T30" s="85"/>
      <c r="U30" s="85"/>
      <c r="V30" s="85"/>
    </row>
    <row r="31" spans="1:22" ht="15">
      <c r="A31" s="85" t="s">
        <v>1143</v>
      </c>
      <c r="B31" s="85">
        <v>5</v>
      </c>
      <c r="C31" s="85" t="s">
        <v>1149</v>
      </c>
      <c r="D31" s="85">
        <v>1</v>
      </c>
      <c r="E31" s="85" t="s">
        <v>1155</v>
      </c>
      <c r="F31" s="85">
        <v>1</v>
      </c>
      <c r="G31" s="85" t="s">
        <v>1157</v>
      </c>
      <c r="H31" s="85">
        <v>1</v>
      </c>
      <c r="I31" s="85" t="s">
        <v>380</v>
      </c>
      <c r="J31" s="85">
        <v>1</v>
      </c>
      <c r="K31" s="85"/>
      <c r="L31" s="85"/>
      <c r="M31" s="85"/>
      <c r="N31" s="85"/>
      <c r="O31" s="85"/>
      <c r="P31" s="85"/>
      <c r="Q31" s="85"/>
      <c r="R31" s="85"/>
      <c r="S31" s="85"/>
      <c r="T31" s="85"/>
      <c r="U31" s="85"/>
      <c r="V31" s="85"/>
    </row>
    <row r="32" spans="1:22" ht="15">
      <c r="A32" s="85" t="s">
        <v>1144</v>
      </c>
      <c r="B32" s="85">
        <v>3</v>
      </c>
      <c r="C32" s="85" t="s">
        <v>1150</v>
      </c>
      <c r="D32" s="85">
        <v>1</v>
      </c>
      <c r="E32" s="85"/>
      <c r="F32" s="85"/>
      <c r="G32" s="85" t="s">
        <v>1158</v>
      </c>
      <c r="H32" s="85">
        <v>1</v>
      </c>
      <c r="I32" s="85"/>
      <c r="J32" s="85"/>
      <c r="K32" s="85"/>
      <c r="L32" s="85"/>
      <c r="M32" s="85"/>
      <c r="N32" s="85"/>
      <c r="O32" s="85"/>
      <c r="P32" s="85"/>
      <c r="Q32" s="85"/>
      <c r="R32" s="85"/>
      <c r="S32" s="85"/>
      <c r="T32" s="85"/>
      <c r="U32" s="85"/>
      <c r="V32" s="85"/>
    </row>
    <row r="33" spans="1:22" ht="15">
      <c r="A33" s="85" t="s">
        <v>383</v>
      </c>
      <c r="B33" s="85">
        <v>2</v>
      </c>
      <c r="C33" s="85" t="s">
        <v>1151</v>
      </c>
      <c r="D33" s="85">
        <v>1</v>
      </c>
      <c r="E33" s="85"/>
      <c r="F33" s="85"/>
      <c r="G33" s="85"/>
      <c r="H33" s="85"/>
      <c r="I33" s="85"/>
      <c r="J33" s="85"/>
      <c r="K33" s="85"/>
      <c r="L33" s="85"/>
      <c r="M33" s="85"/>
      <c r="N33" s="85"/>
      <c r="O33" s="85"/>
      <c r="P33" s="85"/>
      <c r="Q33" s="85"/>
      <c r="R33" s="85"/>
      <c r="S33" s="85"/>
      <c r="T33" s="85"/>
      <c r="U33" s="85"/>
      <c r="V33" s="85"/>
    </row>
    <row r="34" spans="1:22" ht="15">
      <c r="A34" s="85" t="s">
        <v>380</v>
      </c>
      <c r="B34" s="85">
        <v>2</v>
      </c>
      <c r="C34" s="85" t="s">
        <v>1144</v>
      </c>
      <c r="D34" s="85">
        <v>1</v>
      </c>
      <c r="E34" s="85"/>
      <c r="F34" s="85"/>
      <c r="G34" s="85"/>
      <c r="H34" s="85"/>
      <c r="I34" s="85"/>
      <c r="J34" s="85"/>
      <c r="K34" s="85"/>
      <c r="L34" s="85"/>
      <c r="M34" s="85"/>
      <c r="N34" s="85"/>
      <c r="O34" s="85"/>
      <c r="P34" s="85"/>
      <c r="Q34" s="85"/>
      <c r="R34" s="85"/>
      <c r="S34" s="85"/>
      <c r="T34" s="85"/>
      <c r="U34" s="85"/>
      <c r="V34" s="85"/>
    </row>
    <row r="35" spans="1:22" ht="15">
      <c r="A35" s="85" t="s">
        <v>1145</v>
      </c>
      <c r="B35" s="85">
        <v>2</v>
      </c>
      <c r="C35" s="85" t="s">
        <v>1152</v>
      </c>
      <c r="D35" s="85">
        <v>1</v>
      </c>
      <c r="E35" s="85"/>
      <c r="F35" s="85"/>
      <c r="G35" s="85"/>
      <c r="H35" s="85"/>
      <c r="I35" s="85"/>
      <c r="J35" s="85"/>
      <c r="K35" s="85"/>
      <c r="L35" s="85"/>
      <c r="M35" s="85"/>
      <c r="N35" s="85"/>
      <c r="O35" s="85"/>
      <c r="P35" s="85"/>
      <c r="Q35" s="85"/>
      <c r="R35" s="85"/>
      <c r="S35" s="85"/>
      <c r="T35" s="85"/>
      <c r="U35" s="85"/>
      <c r="V35" s="85"/>
    </row>
    <row r="36" spans="1:22" ht="15">
      <c r="A36" s="85" t="s">
        <v>1146</v>
      </c>
      <c r="B36" s="85">
        <v>2</v>
      </c>
      <c r="C36" s="85" t="s">
        <v>1145</v>
      </c>
      <c r="D36" s="85">
        <v>1</v>
      </c>
      <c r="E36" s="85"/>
      <c r="F36" s="85"/>
      <c r="G36" s="85"/>
      <c r="H36" s="85"/>
      <c r="I36" s="85"/>
      <c r="J36" s="85"/>
      <c r="K36" s="85"/>
      <c r="L36" s="85"/>
      <c r="M36" s="85"/>
      <c r="N36" s="85"/>
      <c r="O36" s="85"/>
      <c r="P36" s="85"/>
      <c r="Q36" s="85"/>
      <c r="R36" s="85"/>
      <c r="S36" s="85"/>
      <c r="T36" s="85"/>
      <c r="U36" s="85"/>
      <c r="V36" s="85"/>
    </row>
    <row r="37" spans="1:22" ht="15">
      <c r="A37" s="85" t="s">
        <v>1147</v>
      </c>
      <c r="B37" s="85">
        <v>2</v>
      </c>
      <c r="C37" s="85" t="s">
        <v>1146</v>
      </c>
      <c r="D37" s="85">
        <v>1</v>
      </c>
      <c r="E37" s="85"/>
      <c r="F37" s="85"/>
      <c r="G37" s="85"/>
      <c r="H37" s="85"/>
      <c r="I37" s="85"/>
      <c r="J37" s="85"/>
      <c r="K37" s="85"/>
      <c r="L37" s="85"/>
      <c r="M37" s="85"/>
      <c r="N37" s="85"/>
      <c r="O37" s="85"/>
      <c r="P37" s="85"/>
      <c r="Q37" s="85"/>
      <c r="R37" s="85"/>
      <c r="S37" s="85"/>
      <c r="T37" s="85"/>
      <c r="U37" s="85"/>
      <c r="V37" s="85"/>
    </row>
    <row r="40" spans="1:22" ht="15" customHeight="1">
      <c r="A40" s="13" t="s">
        <v>1174</v>
      </c>
      <c r="B40" s="13" t="s">
        <v>1099</v>
      </c>
      <c r="C40" s="13" t="s">
        <v>1185</v>
      </c>
      <c r="D40" s="13" t="s">
        <v>1102</v>
      </c>
      <c r="E40" s="13" t="s">
        <v>1190</v>
      </c>
      <c r="F40" s="13" t="s">
        <v>1104</v>
      </c>
      <c r="G40" s="85" t="s">
        <v>1199</v>
      </c>
      <c r="H40" s="85" t="s">
        <v>1106</v>
      </c>
      <c r="I40" s="13" t="s">
        <v>1200</v>
      </c>
      <c r="J40" s="13" t="s">
        <v>1108</v>
      </c>
      <c r="K40" s="13" t="s">
        <v>1201</v>
      </c>
      <c r="L40" s="13" t="s">
        <v>1110</v>
      </c>
      <c r="M40" s="85" t="s">
        <v>1209</v>
      </c>
      <c r="N40" s="85" t="s">
        <v>1112</v>
      </c>
      <c r="O40" s="13" t="s">
        <v>1210</v>
      </c>
      <c r="P40" s="13" t="s">
        <v>1114</v>
      </c>
      <c r="Q40" s="13" t="s">
        <v>1218</v>
      </c>
      <c r="R40" s="13" t="s">
        <v>1116</v>
      </c>
      <c r="S40" s="13" t="s">
        <v>1226</v>
      </c>
      <c r="T40" s="13" t="s">
        <v>1118</v>
      </c>
      <c r="U40" s="13" t="s">
        <v>1237</v>
      </c>
      <c r="V40" s="13" t="s">
        <v>1119</v>
      </c>
    </row>
    <row r="41" spans="1:22" ht="15">
      <c r="A41" s="92" t="s">
        <v>1175</v>
      </c>
      <c r="B41" s="92">
        <v>57</v>
      </c>
      <c r="C41" s="92" t="s">
        <v>1184</v>
      </c>
      <c r="D41" s="92">
        <v>20</v>
      </c>
      <c r="E41" s="92" t="s">
        <v>1191</v>
      </c>
      <c r="F41" s="92">
        <v>6</v>
      </c>
      <c r="G41" s="92"/>
      <c r="H41" s="92"/>
      <c r="I41" s="92" t="s">
        <v>1180</v>
      </c>
      <c r="J41" s="92">
        <v>2</v>
      </c>
      <c r="K41" s="92" t="s">
        <v>223</v>
      </c>
      <c r="L41" s="92">
        <v>5</v>
      </c>
      <c r="M41" s="92"/>
      <c r="N41" s="92"/>
      <c r="O41" s="92" t="s">
        <v>1211</v>
      </c>
      <c r="P41" s="92">
        <v>3</v>
      </c>
      <c r="Q41" s="92" t="s">
        <v>1219</v>
      </c>
      <c r="R41" s="92">
        <v>3</v>
      </c>
      <c r="S41" s="92" t="s">
        <v>1227</v>
      </c>
      <c r="T41" s="92">
        <v>4</v>
      </c>
      <c r="U41" s="92" t="s">
        <v>1180</v>
      </c>
      <c r="V41" s="92">
        <v>3</v>
      </c>
    </row>
    <row r="42" spans="1:22" ht="15">
      <c r="A42" s="92" t="s">
        <v>1176</v>
      </c>
      <c r="B42" s="92">
        <v>3</v>
      </c>
      <c r="C42" s="92" t="s">
        <v>1181</v>
      </c>
      <c r="D42" s="92">
        <v>20</v>
      </c>
      <c r="E42" s="92" t="s">
        <v>1192</v>
      </c>
      <c r="F42" s="92">
        <v>5</v>
      </c>
      <c r="G42" s="92"/>
      <c r="H42" s="92"/>
      <c r="I42" s="92" t="s">
        <v>1181</v>
      </c>
      <c r="J42" s="92">
        <v>2</v>
      </c>
      <c r="K42" s="92" t="s">
        <v>1202</v>
      </c>
      <c r="L42" s="92">
        <v>3</v>
      </c>
      <c r="M42" s="92"/>
      <c r="N42" s="92"/>
      <c r="O42" s="92" t="s">
        <v>1180</v>
      </c>
      <c r="P42" s="92">
        <v>3</v>
      </c>
      <c r="Q42" s="92" t="s">
        <v>1220</v>
      </c>
      <c r="R42" s="92">
        <v>3</v>
      </c>
      <c r="S42" s="92" t="s">
        <v>1228</v>
      </c>
      <c r="T42" s="92">
        <v>4</v>
      </c>
      <c r="U42" s="92" t="s">
        <v>1181</v>
      </c>
      <c r="V42" s="92">
        <v>3</v>
      </c>
    </row>
    <row r="43" spans="1:22" ht="15">
      <c r="A43" s="92" t="s">
        <v>1177</v>
      </c>
      <c r="B43" s="92">
        <v>0</v>
      </c>
      <c r="C43" s="92" t="s">
        <v>1180</v>
      </c>
      <c r="D43" s="92">
        <v>18</v>
      </c>
      <c r="E43" s="92" t="s">
        <v>1193</v>
      </c>
      <c r="F43" s="92">
        <v>5</v>
      </c>
      <c r="G43" s="92"/>
      <c r="H43" s="92"/>
      <c r="I43" s="92" t="s">
        <v>1182</v>
      </c>
      <c r="J43" s="92">
        <v>2</v>
      </c>
      <c r="K43" s="92" t="s">
        <v>1203</v>
      </c>
      <c r="L43" s="92">
        <v>3</v>
      </c>
      <c r="M43" s="92"/>
      <c r="N43" s="92"/>
      <c r="O43" s="92" t="s">
        <v>1181</v>
      </c>
      <c r="P43" s="92">
        <v>3</v>
      </c>
      <c r="Q43" s="92" t="s">
        <v>1221</v>
      </c>
      <c r="R43" s="92">
        <v>3</v>
      </c>
      <c r="S43" s="92" t="s">
        <v>1229</v>
      </c>
      <c r="T43" s="92">
        <v>4</v>
      </c>
      <c r="U43" s="92" t="s">
        <v>1182</v>
      </c>
      <c r="V43" s="92">
        <v>3</v>
      </c>
    </row>
    <row r="44" spans="1:22" ht="15">
      <c r="A44" s="92" t="s">
        <v>1178</v>
      </c>
      <c r="B44" s="92">
        <v>1565</v>
      </c>
      <c r="C44" s="92" t="s">
        <v>1182</v>
      </c>
      <c r="D44" s="92">
        <v>17</v>
      </c>
      <c r="E44" s="92" t="s">
        <v>1194</v>
      </c>
      <c r="F44" s="92">
        <v>5</v>
      </c>
      <c r="G44" s="92"/>
      <c r="H44" s="92"/>
      <c r="I44" s="92" t="s">
        <v>1183</v>
      </c>
      <c r="J44" s="92">
        <v>2</v>
      </c>
      <c r="K44" s="92" t="s">
        <v>1204</v>
      </c>
      <c r="L44" s="92">
        <v>3</v>
      </c>
      <c r="M44" s="92"/>
      <c r="N44" s="92"/>
      <c r="O44" s="92" t="s">
        <v>1182</v>
      </c>
      <c r="P44" s="92">
        <v>3</v>
      </c>
      <c r="Q44" s="92" t="s">
        <v>1222</v>
      </c>
      <c r="R44" s="92">
        <v>3</v>
      </c>
      <c r="S44" s="92" t="s">
        <v>1230</v>
      </c>
      <c r="T44" s="92">
        <v>4</v>
      </c>
      <c r="U44" s="92" t="s">
        <v>1183</v>
      </c>
      <c r="V44" s="92">
        <v>3</v>
      </c>
    </row>
    <row r="45" spans="1:22" ht="15">
      <c r="A45" s="92" t="s">
        <v>1179</v>
      </c>
      <c r="B45" s="92">
        <v>1625</v>
      </c>
      <c r="C45" s="92" t="s">
        <v>1183</v>
      </c>
      <c r="D45" s="92">
        <v>17</v>
      </c>
      <c r="E45" s="92" t="s">
        <v>1195</v>
      </c>
      <c r="F45" s="92">
        <v>5</v>
      </c>
      <c r="G45" s="92"/>
      <c r="H45" s="92"/>
      <c r="I45" s="92" t="s">
        <v>266</v>
      </c>
      <c r="J45" s="92">
        <v>2</v>
      </c>
      <c r="K45" s="92" t="s">
        <v>1205</v>
      </c>
      <c r="L45" s="92">
        <v>3</v>
      </c>
      <c r="M45" s="92"/>
      <c r="N45" s="92"/>
      <c r="O45" s="92" t="s">
        <v>1212</v>
      </c>
      <c r="P45" s="92">
        <v>3</v>
      </c>
      <c r="Q45" s="92" t="s">
        <v>1223</v>
      </c>
      <c r="R45" s="92">
        <v>3</v>
      </c>
      <c r="S45" s="92" t="s">
        <v>1231</v>
      </c>
      <c r="T45" s="92">
        <v>4</v>
      </c>
      <c r="U45" s="92" t="s">
        <v>1238</v>
      </c>
      <c r="V45" s="92">
        <v>3</v>
      </c>
    </row>
    <row r="46" spans="1:22" ht="15">
      <c r="A46" s="92" t="s">
        <v>1180</v>
      </c>
      <c r="B46" s="92">
        <v>44</v>
      </c>
      <c r="C46" s="92" t="s">
        <v>1186</v>
      </c>
      <c r="D46" s="92">
        <v>9</v>
      </c>
      <c r="E46" s="92" t="s">
        <v>1196</v>
      </c>
      <c r="F46" s="92">
        <v>5</v>
      </c>
      <c r="G46" s="92"/>
      <c r="H46" s="92"/>
      <c r="I46" s="92" t="s">
        <v>1184</v>
      </c>
      <c r="J46" s="92">
        <v>2</v>
      </c>
      <c r="K46" s="92" t="s">
        <v>1206</v>
      </c>
      <c r="L46" s="92">
        <v>3</v>
      </c>
      <c r="M46" s="92"/>
      <c r="N46" s="92"/>
      <c r="O46" s="92" t="s">
        <v>1213</v>
      </c>
      <c r="P46" s="92">
        <v>3</v>
      </c>
      <c r="Q46" s="92" t="s">
        <v>1180</v>
      </c>
      <c r="R46" s="92">
        <v>3</v>
      </c>
      <c r="S46" s="92" t="s">
        <v>1232</v>
      </c>
      <c r="T46" s="92">
        <v>4</v>
      </c>
      <c r="U46" s="92" t="s">
        <v>1239</v>
      </c>
      <c r="V46" s="92">
        <v>3</v>
      </c>
    </row>
    <row r="47" spans="1:22" ht="15">
      <c r="A47" s="92" t="s">
        <v>1181</v>
      </c>
      <c r="B47" s="92">
        <v>42</v>
      </c>
      <c r="C47" s="92" t="s">
        <v>1187</v>
      </c>
      <c r="D47" s="92">
        <v>8</v>
      </c>
      <c r="E47" s="92" t="s">
        <v>1197</v>
      </c>
      <c r="F47" s="92">
        <v>5</v>
      </c>
      <c r="G47" s="92"/>
      <c r="H47" s="92"/>
      <c r="I47" s="92"/>
      <c r="J47" s="92"/>
      <c r="K47" s="92" t="s">
        <v>1207</v>
      </c>
      <c r="L47" s="92">
        <v>3</v>
      </c>
      <c r="M47" s="92"/>
      <c r="N47" s="92"/>
      <c r="O47" s="92" t="s">
        <v>1214</v>
      </c>
      <c r="P47" s="92">
        <v>3</v>
      </c>
      <c r="Q47" s="92" t="s">
        <v>1181</v>
      </c>
      <c r="R47" s="92">
        <v>3</v>
      </c>
      <c r="S47" s="92" t="s">
        <v>1233</v>
      </c>
      <c r="T47" s="92">
        <v>4</v>
      </c>
      <c r="U47" s="92" t="s">
        <v>1240</v>
      </c>
      <c r="V47" s="92">
        <v>3</v>
      </c>
    </row>
    <row r="48" spans="1:22" ht="15">
      <c r="A48" s="92" t="s">
        <v>1182</v>
      </c>
      <c r="B48" s="92">
        <v>37</v>
      </c>
      <c r="C48" s="92" t="s">
        <v>1188</v>
      </c>
      <c r="D48" s="92">
        <v>7</v>
      </c>
      <c r="E48" s="92" t="s">
        <v>1198</v>
      </c>
      <c r="F48" s="92">
        <v>5</v>
      </c>
      <c r="G48" s="92"/>
      <c r="H48" s="92"/>
      <c r="I48" s="92"/>
      <c r="J48" s="92"/>
      <c r="K48" s="92" t="s">
        <v>1208</v>
      </c>
      <c r="L48" s="92">
        <v>3</v>
      </c>
      <c r="M48" s="92"/>
      <c r="N48" s="92"/>
      <c r="O48" s="92" t="s">
        <v>1215</v>
      </c>
      <c r="P48" s="92">
        <v>3</v>
      </c>
      <c r="Q48" s="92" t="s">
        <v>1182</v>
      </c>
      <c r="R48" s="92">
        <v>3</v>
      </c>
      <c r="S48" s="92" t="s">
        <v>1234</v>
      </c>
      <c r="T48" s="92">
        <v>4</v>
      </c>
      <c r="U48" s="92" t="s">
        <v>1241</v>
      </c>
      <c r="V48" s="92">
        <v>3</v>
      </c>
    </row>
    <row r="49" spans="1:22" ht="15">
      <c r="A49" s="92" t="s">
        <v>1183</v>
      </c>
      <c r="B49" s="92">
        <v>30</v>
      </c>
      <c r="C49" s="92" t="s">
        <v>245</v>
      </c>
      <c r="D49" s="92">
        <v>7</v>
      </c>
      <c r="E49" s="92" t="s">
        <v>262</v>
      </c>
      <c r="F49" s="92">
        <v>5</v>
      </c>
      <c r="G49" s="92"/>
      <c r="H49" s="92"/>
      <c r="I49" s="92"/>
      <c r="J49" s="92"/>
      <c r="K49" s="92" t="s">
        <v>259</v>
      </c>
      <c r="L49" s="92">
        <v>3</v>
      </c>
      <c r="M49" s="92"/>
      <c r="N49" s="92"/>
      <c r="O49" s="92" t="s">
        <v>1216</v>
      </c>
      <c r="P49" s="92">
        <v>3</v>
      </c>
      <c r="Q49" s="92" t="s">
        <v>1224</v>
      </c>
      <c r="R49" s="92">
        <v>3</v>
      </c>
      <c r="S49" s="92" t="s">
        <v>1235</v>
      </c>
      <c r="T49" s="92">
        <v>4</v>
      </c>
      <c r="U49" s="92" t="s">
        <v>1242</v>
      </c>
      <c r="V49" s="92">
        <v>3</v>
      </c>
    </row>
    <row r="50" spans="1:22" ht="15">
      <c r="A50" s="92" t="s">
        <v>1184</v>
      </c>
      <c r="B50" s="92">
        <v>24</v>
      </c>
      <c r="C50" s="92" t="s">
        <v>1189</v>
      </c>
      <c r="D50" s="92">
        <v>6</v>
      </c>
      <c r="E50" s="92" t="s">
        <v>261</v>
      </c>
      <c r="F50" s="92">
        <v>5</v>
      </c>
      <c r="G50" s="92"/>
      <c r="H50" s="92"/>
      <c r="I50" s="92"/>
      <c r="J50" s="92"/>
      <c r="K50" s="92" t="s">
        <v>1180</v>
      </c>
      <c r="L50" s="92">
        <v>3</v>
      </c>
      <c r="M50" s="92"/>
      <c r="N50" s="92"/>
      <c r="O50" s="92" t="s">
        <v>1217</v>
      </c>
      <c r="P50" s="92">
        <v>3</v>
      </c>
      <c r="Q50" s="92" t="s">
        <v>1225</v>
      </c>
      <c r="R50" s="92">
        <v>3</v>
      </c>
      <c r="S50" s="92" t="s">
        <v>1236</v>
      </c>
      <c r="T50" s="92">
        <v>4</v>
      </c>
      <c r="U50" s="92" t="s">
        <v>1243</v>
      </c>
      <c r="V50" s="92">
        <v>2</v>
      </c>
    </row>
    <row r="53" spans="1:22" ht="15" customHeight="1">
      <c r="A53" s="13" t="s">
        <v>1255</v>
      </c>
      <c r="B53" s="13" t="s">
        <v>1099</v>
      </c>
      <c r="C53" s="13" t="s">
        <v>1266</v>
      </c>
      <c r="D53" s="13" t="s">
        <v>1102</v>
      </c>
      <c r="E53" s="13" t="s">
        <v>1273</v>
      </c>
      <c r="F53" s="13" t="s">
        <v>1104</v>
      </c>
      <c r="G53" s="85" t="s">
        <v>1278</v>
      </c>
      <c r="H53" s="85" t="s">
        <v>1106</v>
      </c>
      <c r="I53" s="13" t="s">
        <v>1279</v>
      </c>
      <c r="J53" s="13" t="s">
        <v>1108</v>
      </c>
      <c r="K53" s="13" t="s">
        <v>1280</v>
      </c>
      <c r="L53" s="13" t="s">
        <v>1110</v>
      </c>
      <c r="M53" s="85" t="s">
        <v>1290</v>
      </c>
      <c r="N53" s="85" t="s">
        <v>1112</v>
      </c>
      <c r="O53" s="13" t="s">
        <v>1291</v>
      </c>
      <c r="P53" s="13" t="s">
        <v>1114</v>
      </c>
      <c r="Q53" s="13" t="s">
        <v>1300</v>
      </c>
      <c r="R53" s="13" t="s">
        <v>1116</v>
      </c>
      <c r="S53" s="13" t="s">
        <v>1309</v>
      </c>
      <c r="T53" s="13" t="s">
        <v>1118</v>
      </c>
      <c r="U53" s="13" t="s">
        <v>1320</v>
      </c>
      <c r="V53" s="13" t="s">
        <v>1119</v>
      </c>
    </row>
    <row r="54" spans="1:22" ht="15">
      <c r="A54" s="92" t="s">
        <v>1256</v>
      </c>
      <c r="B54" s="92">
        <v>40</v>
      </c>
      <c r="C54" s="92" t="s">
        <v>1256</v>
      </c>
      <c r="D54" s="92">
        <v>18</v>
      </c>
      <c r="E54" s="92" t="s">
        <v>1260</v>
      </c>
      <c r="F54" s="92">
        <v>5</v>
      </c>
      <c r="G54" s="92"/>
      <c r="H54" s="92"/>
      <c r="I54" s="92" t="s">
        <v>1256</v>
      </c>
      <c r="J54" s="92">
        <v>2</v>
      </c>
      <c r="K54" s="92" t="s">
        <v>1281</v>
      </c>
      <c r="L54" s="92">
        <v>3</v>
      </c>
      <c r="M54" s="92"/>
      <c r="N54" s="92"/>
      <c r="O54" s="92" t="s">
        <v>1292</v>
      </c>
      <c r="P54" s="92">
        <v>3</v>
      </c>
      <c r="Q54" s="92" t="s">
        <v>1301</v>
      </c>
      <c r="R54" s="92">
        <v>3</v>
      </c>
      <c r="S54" s="92" t="s">
        <v>1310</v>
      </c>
      <c r="T54" s="92">
        <v>4</v>
      </c>
      <c r="U54" s="92" t="s">
        <v>1256</v>
      </c>
      <c r="V54" s="92">
        <v>3</v>
      </c>
    </row>
    <row r="55" spans="1:22" ht="15">
      <c r="A55" s="92" t="s">
        <v>1257</v>
      </c>
      <c r="B55" s="92">
        <v>37</v>
      </c>
      <c r="C55" s="92" t="s">
        <v>1257</v>
      </c>
      <c r="D55" s="92">
        <v>17</v>
      </c>
      <c r="E55" s="92" t="s">
        <v>1261</v>
      </c>
      <c r="F55" s="92">
        <v>5</v>
      </c>
      <c r="G55" s="92"/>
      <c r="H55" s="92"/>
      <c r="I55" s="92" t="s">
        <v>1257</v>
      </c>
      <c r="J55" s="92">
        <v>2</v>
      </c>
      <c r="K55" s="92" t="s">
        <v>1282</v>
      </c>
      <c r="L55" s="92">
        <v>3</v>
      </c>
      <c r="M55" s="92"/>
      <c r="N55" s="92"/>
      <c r="O55" s="92" t="s">
        <v>1256</v>
      </c>
      <c r="P55" s="92">
        <v>3</v>
      </c>
      <c r="Q55" s="92" t="s">
        <v>1302</v>
      </c>
      <c r="R55" s="92">
        <v>3</v>
      </c>
      <c r="S55" s="92" t="s">
        <v>1311</v>
      </c>
      <c r="T55" s="92">
        <v>4</v>
      </c>
      <c r="U55" s="92" t="s">
        <v>1257</v>
      </c>
      <c r="V55" s="92">
        <v>3</v>
      </c>
    </row>
    <row r="56" spans="1:22" ht="15">
      <c r="A56" s="92" t="s">
        <v>1258</v>
      </c>
      <c r="B56" s="92">
        <v>30</v>
      </c>
      <c r="C56" s="92" t="s">
        <v>1258</v>
      </c>
      <c r="D56" s="92">
        <v>17</v>
      </c>
      <c r="E56" s="92" t="s">
        <v>1262</v>
      </c>
      <c r="F56" s="92">
        <v>5</v>
      </c>
      <c r="G56" s="92"/>
      <c r="H56" s="92"/>
      <c r="I56" s="92" t="s">
        <v>1258</v>
      </c>
      <c r="J56" s="92">
        <v>2</v>
      </c>
      <c r="K56" s="92" t="s">
        <v>1283</v>
      </c>
      <c r="L56" s="92">
        <v>3</v>
      </c>
      <c r="M56" s="92"/>
      <c r="N56" s="92"/>
      <c r="O56" s="92" t="s">
        <v>1257</v>
      </c>
      <c r="P56" s="92">
        <v>3</v>
      </c>
      <c r="Q56" s="92" t="s">
        <v>1303</v>
      </c>
      <c r="R56" s="92">
        <v>3</v>
      </c>
      <c r="S56" s="92" t="s">
        <v>1312</v>
      </c>
      <c r="T56" s="92">
        <v>4</v>
      </c>
      <c r="U56" s="92" t="s">
        <v>1258</v>
      </c>
      <c r="V56" s="92">
        <v>3</v>
      </c>
    </row>
    <row r="57" spans="1:22" ht="15">
      <c r="A57" s="92" t="s">
        <v>1259</v>
      </c>
      <c r="B57" s="92">
        <v>6</v>
      </c>
      <c r="C57" s="92" t="s">
        <v>1259</v>
      </c>
      <c r="D57" s="92">
        <v>6</v>
      </c>
      <c r="E57" s="92" t="s">
        <v>1263</v>
      </c>
      <c r="F57" s="92">
        <v>5</v>
      </c>
      <c r="G57" s="92"/>
      <c r="H57" s="92"/>
      <c r="I57" s="92"/>
      <c r="J57" s="92"/>
      <c r="K57" s="92" t="s">
        <v>1284</v>
      </c>
      <c r="L57" s="92">
        <v>3</v>
      </c>
      <c r="M57" s="92"/>
      <c r="N57" s="92"/>
      <c r="O57" s="92" t="s">
        <v>1293</v>
      </c>
      <c r="P57" s="92">
        <v>3</v>
      </c>
      <c r="Q57" s="92" t="s">
        <v>1304</v>
      </c>
      <c r="R57" s="92">
        <v>3</v>
      </c>
      <c r="S57" s="92" t="s">
        <v>1313</v>
      </c>
      <c r="T57" s="92">
        <v>4</v>
      </c>
      <c r="U57" s="92" t="s">
        <v>1321</v>
      </c>
      <c r="V57" s="92">
        <v>3</v>
      </c>
    </row>
    <row r="58" spans="1:22" ht="15">
      <c r="A58" s="92" t="s">
        <v>1260</v>
      </c>
      <c r="B58" s="92">
        <v>5</v>
      </c>
      <c r="C58" s="92" t="s">
        <v>1267</v>
      </c>
      <c r="D58" s="92">
        <v>4</v>
      </c>
      <c r="E58" s="92" t="s">
        <v>1264</v>
      </c>
      <c r="F58" s="92">
        <v>5</v>
      </c>
      <c r="G58" s="92"/>
      <c r="H58" s="92"/>
      <c r="I58" s="92"/>
      <c r="J58" s="92"/>
      <c r="K58" s="92" t="s">
        <v>1285</v>
      </c>
      <c r="L58" s="92">
        <v>3</v>
      </c>
      <c r="M58" s="92"/>
      <c r="N58" s="92"/>
      <c r="O58" s="92" t="s">
        <v>1294</v>
      </c>
      <c r="P58" s="92">
        <v>3</v>
      </c>
      <c r="Q58" s="92" t="s">
        <v>1305</v>
      </c>
      <c r="R58" s="92">
        <v>3</v>
      </c>
      <c r="S58" s="92" t="s">
        <v>1314</v>
      </c>
      <c r="T58" s="92">
        <v>4</v>
      </c>
      <c r="U58" s="92" t="s">
        <v>1322</v>
      </c>
      <c r="V58" s="92">
        <v>3</v>
      </c>
    </row>
    <row r="59" spans="1:22" ht="15">
      <c r="A59" s="92" t="s">
        <v>1261</v>
      </c>
      <c r="B59" s="92">
        <v>5</v>
      </c>
      <c r="C59" s="92" t="s">
        <v>1268</v>
      </c>
      <c r="D59" s="92">
        <v>4</v>
      </c>
      <c r="E59" s="92" t="s">
        <v>1265</v>
      </c>
      <c r="F59" s="92">
        <v>5</v>
      </c>
      <c r="G59" s="92"/>
      <c r="H59" s="92"/>
      <c r="I59" s="92"/>
      <c r="J59" s="92"/>
      <c r="K59" s="92" t="s">
        <v>1286</v>
      </c>
      <c r="L59" s="92">
        <v>3</v>
      </c>
      <c r="M59" s="92"/>
      <c r="N59" s="92"/>
      <c r="O59" s="92" t="s">
        <v>1295</v>
      </c>
      <c r="P59" s="92">
        <v>3</v>
      </c>
      <c r="Q59" s="92" t="s">
        <v>1256</v>
      </c>
      <c r="R59" s="92">
        <v>3</v>
      </c>
      <c r="S59" s="92" t="s">
        <v>1315</v>
      </c>
      <c r="T59" s="92">
        <v>4</v>
      </c>
      <c r="U59" s="92" t="s">
        <v>1323</v>
      </c>
      <c r="V59" s="92">
        <v>3</v>
      </c>
    </row>
    <row r="60" spans="1:22" ht="15">
      <c r="A60" s="92" t="s">
        <v>1262</v>
      </c>
      <c r="B60" s="92">
        <v>5</v>
      </c>
      <c r="C60" s="92" t="s">
        <v>1269</v>
      </c>
      <c r="D60" s="92">
        <v>4</v>
      </c>
      <c r="E60" s="92" t="s">
        <v>1274</v>
      </c>
      <c r="F60" s="92">
        <v>5</v>
      </c>
      <c r="G60" s="92"/>
      <c r="H60" s="92"/>
      <c r="I60" s="92"/>
      <c r="J60" s="92"/>
      <c r="K60" s="92" t="s">
        <v>1287</v>
      </c>
      <c r="L60" s="92">
        <v>3</v>
      </c>
      <c r="M60" s="92"/>
      <c r="N60" s="92"/>
      <c r="O60" s="92" t="s">
        <v>1296</v>
      </c>
      <c r="P60" s="92">
        <v>3</v>
      </c>
      <c r="Q60" s="92" t="s">
        <v>1257</v>
      </c>
      <c r="R60" s="92">
        <v>3</v>
      </c>
      <c r="S60" s="92" t="s">
        <v>1316</v>
      </c>
      <c r="T60" s="92">
        <v>4</v>
      </c>
      <c r="U60" s="92" t="s">
        <v>1324</v>
      </c>
      <c r="V60" s="92">
        <v>3</v>
      </c>
    </row>
    <row r="61" spans="1:22" ht="15">
      <c r="A61" s="92" t="s">
        <v>1263</v>
      </c>
      <c r="B61" s="92">
        <v>5</v>
      </c>
      <c r="C61" s="92" t="s">
        <v>1270</v>
      </c>
      <c r="D61" s="92">
        <v>4</v>
      </c>
      <c r="E61" s="92" t="s">
        <v>1275</v>
      </c>
      <c r="F61" s="92">
        <v>5</v>
      </c>
      <c r="G61" s="92"/>
      <c r="H61" s="92"/>
      <c r="I61" s="92"/>
      <c r="J61" s="92"/>
      <c r="K61" s="92" t="s">
        <v>1288</v>
      </c>
      <c r="L61" s="92">
        <v>3</v>
      </c>
      <c r="M61" s="92"/>
      <c r="N61" s="92"/>
      <c r="O61" s="92" t="s">
        <v>1297</v>
      </c>
      <c r="P61" s="92">
        <v>3</v>
      </c>
      <c r="Q61" s="92" t="s">
        <v>1306</v>
      </c>
      <c r="R61" s="92">
        <v>3</v>
      </c>
      <c r="S61" s="92" t="s">
        <v>1317</v>
      </c>
      <c r="T61" s="92">
        <v>4</v>
      </c>
      <c r="U61" s="92" t="s">
        <v>1325</v>
      </c>
      <c r="V61" s="92">
        <v>3</v>
      </c>
    </row>
    <row r="62" spans="1:22" ht="15">
      <c r="A62" s="92" t="s">
        <v>1264</v>
      </c>
      <c r="B62" s="92">
        <v>5</v>
      </c>
      <c r="C62" s="92" t="s">
        <v>1271</v>
      </c>
      <c r="D62" s="92">
        <v>4</v>
      </c>
      <c r="E62" s="92" t="s">
        <v>1276</v>
      </c>
      <c r="F62" s="92">
        <v>5</v>
      </c>
      <c r="G62" s="92"/>
      <c r="H62" s="92"/>
      <c r="I62" s="92"/>
      <c r="J62" s="92"/>
      <c r="K62" s="92" t="s">
        <v>1289</v>
      </c>
      <c r="L62" s="92">
        <v>3</v>
      </c>
      <c r="M62" s="92"/>
      <c r="N62" s="92"/>
      <c r="O62" s="92" t="s">
        <v>1298</v>
      </c>
      <c r="P62" s="92">
        <v>3</v>
      </c>
      <c r="Q62" s="92" t="s">
        <v>1307</v>
      </c>
      <c r="R62" s="92">
        <v>3</v>
      </c>
      <c r="S62" s="92" t="s">
        <v>1318</v>
      </c>
      <c r="T62" s="92">
        <v>4</v>
      </c>
      <c r="U62" s="92" t="s">
        <v>1326</v>
      </c>
      <c r="V62" s="92">
        <v>2</v>
      </c>
    </row>
    <row r="63" spans="1:22" ht="15">
      <c r="A63" s="92" t="s">
        <v>1265</v>
      </c>
      <c r="B63" s="92">
        <v>5</v>
      </c>
      <c r="C63" s="92" t="s">
        <v>1272</v>
      </c>
      <c r="D63" s="92">
        <v>3</v>
      </c>
      <c r="E63" s="92" t="s">
        <v>1277</v>
      </c>
      <c r="F63" s="92">
        <v>5</v>
      </c>
      <c r="G63" s="92"/>
      <c r="H63" s="92"/>
      <c r="I63" s="92"/>
      <c r="J63" s="92"/>
      <c r="K63" s="92" t="s">
        <v>1256</v>
      </c>
      <c r="L63" s="92">
        <v>3</v>
      </c>
      <c r="M63" s="92"/>
      <c r="N63" s="92"/>
      <c r="O63" s="92" t="s">
        <v>1299</v>
      </c>
      <c r="P63" s="92">
        <v>3</v>
      </c>
      <c r="Q63" s="92" t="s">
        <v>1308</v>
      </c>
      <c r="R63" s="92">
        <v>3</v>
      </c>
      <c r="S63" s="92" t="s">
        <v>1319</v>
      </c>
      <c r="T63" s="92">
        <v>4</v>
      </c>
      <c r="U63" s="92"/>
      <c r="V63" s="92"/>
    </row>
    <row r="66" spans="1:22" ht="15" customHeight="1">
      <c r="A66" s="13" t="s">
        <v>1338</v>
      </c>
      <c r="B66" s="13" t="s">
        <v>1099</v>
      </c>
      <c r="C66" s="85" t="s">
        <v>1340</v>
      </c>
      <c r="D66" s="85" t="s">
        <v>1102</v>
      </c>
      <c r="E66" s="85" t="s">
        <v>1341</v>
      </c>
      <c r="F66" s="85" t="s">
        <v>1104</v>
      </c>
      <c r="G66" s="85" t="s">
        <v>1344</v>
      </c>
      <c r="H66" s="85" t="s">
        <v>1106</v>
      </c>
      <c r="I66" s="85" t="s">
        <v>1346</v>
      </c>
      <c r="J66" s="85" t="s">
        <v>1108</v>
      </c>
      <c r="K66" s="85" t="s">
        <v>1348</v>
      </c>
      <c r="L66" s="85" t="s">
        <v>1110</v>
      </c>
      <c r="M66" s="85" t="s">
        <v>1351</v>
      </c>
      <c r="N66" s="85" t="s">
        <v>1112</v>
      </c>
      <c r="O66" s="85" t="s">
        <v>1353</v>
      </c>
      <c r="P66" s="85" t="s">
        <v>1114</v>
      </c>
      <c r="Q66" s="85" t="s">
        <v>1355</v>
      </c>
      <c r="R66" s="85" t="s">
        <v>1116</v>
      </c>
      <c r="S66" s="85" t="s">
        <v>1357</v>
      </c>
      <c r="T66" s="85" t="s">
        <v>1118</v>
      </c>
      <c r="U66" s="85" t="s">
        <v>1359</v>
      </c>
      <c r="V66" s="85" t="s">
        <v>1119</v>
      </c>
    </row>
    <row r="67" spans="1:22" ht="15">
      <c r="A67" s="85" t="s">
        <v>260</v>
      </c>
      <c r="B67" s="85">
        <v>2</v>
      </c>
      <c r="C67" s="85"/>
      <c r="D67" s="85"/>
      <c r="E67" s="85"/>
      <c r="F67" s="85"/>
      <c r="G67" s="85"/>
      <c r="H67" s="85"/>
      <c r="I67" s="85"/>
      <c r="J67" s="85"/>
      <c r="K67" s="85"/>
      <c r="L67" s="85"/>
      <c r="M67" s="85"/>
      <c r="N67" s="85"/>
      <c r="O67" s="85"/>
      <c r="P67" s="85"/>
      <c r="Q67" s="85"/>
      <c r="R67" s="85"/>
      <c r="S67" s="85"/>
      <c r="T67" s="85"/>
      <c r="U67" s="85"/>
      <c r="V67" s="85"/>
    </row>
    <row r="70" spans="1:22" ht="15" customHeight="1">
      <c r="A70" s="13" t="s">
        <v>1339</v>
      </c>
      <c r="B70" s="13" t="s">
        <v>1099</v>
      </c>
      <c r="C70" s="13" t="s">
        <v>1342</v>
      </c>
      <c r="D70" s="13" t="s">
        <v>1102</v>
      </c>
      <c r="E70" s="13" t="s">
        <v>1343</v>
      </c>
      <c r="F70" s="13" t="s">
        <v>1104</v>
      </c>
      <c r="G70" s="13" t="s">
        <v>1345</v>
      </c>
      <c r="H70" s="13" t="s">
        <v>1106</v>
      </c>
      <c r="I70" s="13" t="s">
        <v>1347</v>
      </c>
      <c r="J70" s="13" t="s">
        <v>1108</v>
      </c>
      <c r="K70" s="13" t="s">
        <v>1350</v>
      </c>
      <c r="L70" s="13" t="s">
        <v>1110</v>
      </c>
      <c r="M70" s="13" t="s">
        <v>1352</v>
      </c>
      <c r="N70" s="13" t="s">
        <v>1112</v>
      </c>
      <c r="O70" s="13" t="s">
        <v>1354</v>
      </c>
      <c r="P70" s="13" t="s">
        <v>1114</v>
      </c>
      <c r="Q70" s="13" t="s">
        <v>1356</v>
      </c>
      <c r="R70" s="13" t="s">
        <v>1116</v>
      </c>
      <c r="S70" s="13" t="s">
        <v>1358</v>
      </c>
      <c r="T70" s="13" t="s">
        <v>1118</v>
      </c>
      <c r="U70" s="85" t="s">
        <v>1360</v>
      </c>
      <c r="V70" s="85" t="s">
        <v>1119</v>
      </c>
    </row>
    <row r="71" spans="1:22" ht="15">
      <c r="A71" s="85" t="s">
        <v>246</v>
      </c>
      <c r="B71" s="85">
        <v>5</v>
      </c>
      <c r="C71" s="85" t="s">
        <v>246</v>
      </c>
      <c r="D71" s="85">
        <v>5</v>
      </c>
      <c r="E71" s="85" t="s">
        <v>262</v>
      </c>
      <c r="F71" s="85">
        <v>5</v>
      </c>
      <c r="G71" s="85" t="s">
        <v>264</v>
      </c>
      <c r="H71" s="85">
        <v>1</v>
      </c>
      <c r="I71" s="85" t="s">
        <v>266</v>
      </c>
      <c r="J71" s="85">
        <v>2</v>
      </c>
      <c r="K71" s="85" t="s">
        <v>223</v>
      </c>
      <c r="L71" s="85">
        <v>3</v>
      </c>
      <c r="M71" s="85" t="s">
        <v>258</v>
      </c>
      <c r="N71" s="85">
        <v>1</v>
      </c>
      <c r="O71" s="85" t="s">
        <v>227</v>
      </c>
      <c r="P71" s="85">
        <v>2</v>
      </c>
      <c r="Q71" s="85" t="s">
        <v>225</v>
      </c>
      <c r="R71" s="85">
        <v>2</v>
      </c>
      <c r="S71" s="85" t="s">
        <v>218</v>
      </c>
      <c r="T71" s="85">
        <v>3</v>
      </c>
      <c r="U71" s="85"/>
      <c r="V71" s="85"/>
    </row>
    <row r="72" spans="1:22" ht="15">
      <c r="A72" s="85" t="s">
        <v>262</v>
      </c>
      <c r="B72" s="85">
        <v>5</v>
      </c>
      <c r="C72" s="85" t="s">
        <v>245</v>
      </c>
      <c r="D72" s="85">
        <v>4</v>
      </c>
      <c r="E72" s="85" t="s">
        <v>261</v>
      </c>
      <c r="F72" s="85">
        <v>5</v>
      </c>
      <c r="G72" s="85" t="s">
        <v>255</v>
      </c>
      <c r="H72" s="85">
        <v>1</v>
      </c>
      <c r="I72" s="85" t="s">
        <v>1349</v>
      </c>
      <c r="J72" s="85">
        <v>1</v>
      </c>
      <c r="K72" s="85" t="s">
        <v>259</v>
      </c>
      <c r="L72" s="85">
        <v>3</v>
      </c>
      <c r="M72" s="85" t="s">
        <v>257</v>
      </c>
      <c r="N72" s="85">
        <v>1</v>
      </c>
      <c r="O72" s="85"/>
      <c r="P72" s="85"/>
      <c r="Q72" s="85"/>
      <c r="R72" s="85"/>
      <c r="S72" s="85"/>
      <c r="T72" s="85"/>
      <c r="U72" s="85"/>
      <c r="V72" s="85"/>
    </row>
    <row r="73" spans="1:22" ht="15">
      <c r="A73" s="85" t="s">
        <v>261</v>
      </c>
      <c r="B73" s="85">
        <v>5</v>
      </c>
      <c r="C73" s="85" t="s">
        <v>247</v>
      </c>
      <c r="D73" s="85">
        <v>2</v>
      </c>
      <c r="E73" s="85" t="s">
        <v>231</v>
      </c>
      <c r="F73" s="85">
        <v>4</v>
      </c>
      <c r="G73" s="85" t="s">
        <v>254</v>
      </c>
      <c r="H73" s="85">
        <v>1</v>
      </c>
      <c r="I73" s="85" t="s">
        <v>256</v>
      </c>
      <c r="J73" s="85">
        <v>1</v>
      </c>
      <c r="K73" s="85"/>
      <c r="L73" s="85"/>
      <c r="M73" s="85"/>
      <c r="N73" s="85"/>
      <c r="O73" s="85"/>
      <c r="P73" s="85"/>
      <c r="Q73" s="85"/>
      <c r="R73" s="85"/>
      <c r="S73" s="85"/>
      <c r="T73" s="85"/>
      <c r="U73" s="85"/>
      <c r="V73" s="85"/>
    </row>
    <row r="74" spans="1:22" ht="15">
      <c r="A74" s="85" t="s">
        <v>245</v>
      </c>
      <c r="B74" s="85">
        <v>4</v>
      </c>
      <c r="C74" s="85" t="s">
        <v>265</v>
      </c>
      <c r="D74" s="85">
        <v>2</v>
      </c>
      <c r="E74" s="85" t="s">
        <v>232</v>
      </c>
      <c r="F74" s="85">
        <v>1</v>
      </c>
      <c r="G74" s="85" t="s">
        <v>253</v>
      </c>
      <c r="H74" s="85">
        <v>1</v>
      </c>
      <c r="I74" s="85"/>
      <c r="J74" s="85"/>
      <c r="K74" s="85"/>
      <c r="L74" s="85"/>
      <c r="M74" s="85"/>
      <c r="N74" s="85"/>
      <c r="O74" s="85"/>
      <c r="P74" s="85"/>
      <c r="Q74" s="85"/>
      <c r="R74" s="85"/>
      <c r="S74" s="85"/>
      <c r="T74" s="85"/>
      <c r="U74" s="85"/>
      <c r="V74" s="85"/>
    </row>
    <row r="75" spans="1:22" ht="15">
      <c r="A75" s="85" t="s">
        <v>231</v>
      </c>
      <c r="B75" s="85">
        <v>4</v>
      </c>
      <c r="C75" s="85" t="s">
        <v>244</v>
      </c>
      <c r="D75" s="85">
        <v>2</v>
      </c>
      <c r="E75" s="85"/>
      <c r="F75" s="85"/>
      <c r="G75" s="85" t="s">
        <v>252</v>
      </c>
      <c r="H75" s="85">
        <v>1</v>
      </c>
      <c r="I75" s="85"/>
      <c r="J75" s="85"/>
      <c r="K75" s="85"/>
      <c r="L75" s="85"/>
      <c r="M75" s="85"/>
      <c r="N75" s="85"/>
      <c r="O75" s="85"/>
      <c r="P75" s="85"/>
      <c r="Q75" s="85"/>
      <c r="R75" s="85"/>
      <c r="S75" s="85"/>
      <c r="T75" s="85"/>
      <c r="U75" s="85"/>
      <c r="V75" s="85"/>
    </row>
    <row r="76" spans="1:22" ht="15">
      <c r="A76" s="85" t="s">
        <v>266</v>
      </c>
      <c r="B76" s="85">
        <v>3</v>
      </c>
      <c r="C76" s="85" t="s">
        <v>268</v>
      </c>
      <c r="D76" s="85">
        <v>2</v>
      </c>
      <c r="E76" s="85"/>
      <c r="F76" s="85"/>
      <c r="G76" s="85"/>
      <c r="H76" s="85"/>
      <c r="I76" s="85"/>
      <c r="J76" s="85"/>
      <c r="K76" s="85"/>
      <c r="L76" s="85"/>
      <c r="M76" s="85"/>
      <c r="N76" s="85"/>
      <c r="O76" s="85"/>
      <c r="P76" s="85"/>
      <c r="Q76" s="85"/>
      <c r="R76" s="85"/>
      <c r="S76" s="85"/>
      <c r="T76" s="85"/>
      <c r="U76" s="85"/>
      <c r="V76" s="85"/>
    </row>
    <row r="77" spans="1:22" ht="15">
      <c r="A77" s="85" t="s">
        <v>223</v>
      </c>
      <c r="B77" s="85">
        <v>3</v>
      </c>
      <c r="C77" s="85" t="s">
        <v>267</v>
      </c>
      <c r="D77" s="85">
        <v>2</v>
      </c>
      <c r="E77" s="85"/>
      <c r="F77" s="85"/>
      <c r="G77" s="85"/>
      <c r="H77" s="85"/>
      <c r="I77" s="85"/>
      <c r="J77" s="85"/>
      <c r="K77" s="85"/>
      <c r="L77" s="85"/>
      <c r="M77" s="85"/>
      <c r="N77" s="85"/>
      <c r="O77" s="85"/>
      <c r="P77" s="85"/>
      <c r="Q77" s="85"/>
      <c r="R77" s="85"/>
      <c r="S77" s="85"/>
      <c r="T77" s="85"/>
      <c r="U77" s="85"/>
      <c r="V77" s="85"/>
    </row>
    <row r="78" spans="1:22" ht="15">
      <c r="A78" s="85" t="s">
        <v>259</v>
      </c>
      <c r="B78" s="85">
        <v>3</v>
      </c>
      <c r="C78" s="85" t="s">
        <v>212</v>
      </c>
      <c r="D78" s="85">
        <v>1</v>
      </c>
      <c r="E78" s="85"/>
      <c r="F78" s="85"/>
      <c r="G78" s="85"/>
      <c r="H78" s="85"/>
      <c r="I78" s="85"/>
      <c r="J78" s="85"/>
      <c r="K78" s="85"/>
      <c r="L78" s="85"/>
      <c r="M78" s="85"/>
      <c r="N78" s="85"/>
      <c r="O78" s="85"/>
      <c r="P78" s="85"/>
      <c r="Q78" s="85"/>
      <c r="R78" s="85"/>
      <c r="S78" s="85"/>
      <c r="T78" s="85"/>
      <c r="U78" s="85"/>
      <c r="V78" s="85"/>
    </row>
    <row r="79" spans="1:22" ht="15">
      <c r="A79" s="85" t="s">
        <v>218</v>
      </c>
      <c r="B79" s="85">
        <v>3</v>
      </c>
      <c r="C79" s="85" t="s">
        <v>264</v>
      </c>
      <c r="D79" s="85">
        <v>1</v>
      </c>
      <c r="E79" s="85"/>
      <c r="F79" s="85"/>
      <c r="G79" s="85"/>
      <c r="H79" s="85"/>
      <c r="I79" s="85"/>
      <c r="J79" s="85"/>
      <c r="K79" s="85"/>
      <c r="L79" s="85"/>
      <c r="M79" s="85"/>
      <c r="N79" s="85"/>
      <c r="O79" s="85"/>
      <c r="P79" s="85"/>
      <c r="Q79" s="85"/>
      <c r="R79" s="85"/>
      <c r="S79" s="85"/>
      <c r="T79" s="85"/>
      <c r="U79" s="85"/>
      <c r="V79" s="85"/>
    </row>
    <row r="80" spans="1:22" ht="15">
      <c r="A80" s="85" t="s">
        <v>247</v>
      </c>
      <c r="B80" s="85">
        <v>2</v>
      </c>
      <c r="C80" s="85" t="s">
        <v>213</v>
      </c>
      <c r="D80" s="85">
        <v>1</v>
      </c>
      <c r="E80" s="85"/>
      <c r="F80" s="85"/>
      <c r="G80" s="85"/>
      <c r="H80" s="85"/>
      <c r="I80" s="85"/>
      <c r="J80" s="85"/>
      <c r="K80" s="85"/>
      <c r="L80" s="85"/>
      <c r="M80" s="85"/>
      <c r="N80" s="85"/>
      <c r="O80" s="85"/>
      <c r="P80" s="85"/>
      <c r="Q80" s="85"/>
      <c r="R80" s="85"/>
      <c r="S80" s="85"/>
      <c r="T80" s="85"/>
      <c r="U80" s="85"/>
      <c r="V80" s="85"/>
    </row>
    <row r="83" spans="1:22" ht="15" customHeight="1">
      <c r="A83" s="13" t="s">
        <v>1369</v>
      </c>
      <c r="B83" s="13" t="s">
        <v>1099</v>
      </c>
      <c r="C83" s="13" t="s">
        <v>1370</v>
      </c>
      <c r="D83" s="13" t="s">
        <v>1102</v>
      </c>
      <c r="E83" s="13" t="s">
        <v>1371</v>
      </c>
      <c r="F83" s="13" t="s">
        <v>1104</v>
      </c>
      <c r="G83" s="13" t="s">
        <v>1372</v>
      </c>
      <c r="H83" s="13" t="s">
        <v>1106</v>
      </c>
      <c r="I83" s="13" t="s">
        <v>1373</v>
      </c>
      <c r="J83" s="13" t="s">
        <v>1108</v>
      </c>
      <c r="K83" s="13" t="s">
        <v>1374</v>
      </c>
      <c r="L83" s="13" t="s">
        <v>1110</v>
      </c>
      <c r="M83" s="13" t="s">
        <v>1375</v>
      </c>
      <c r="N83" s="13" t="s">
        <v>1112</v>
      </c>
      <c r="O83" s="13" t="s">
        <v>1376</v>
      </c>
      <c r="P83" s="13" t="s">
        <v>1114</v>
      </c>
      <c r="Q83" s="13" t="s">
        <v>1377</v>
      </c>
      <c r="R83" s="13" t="s">
        <v>1116</v>
      </c>
      <c r="S83" s="13" t="s">
        <v>1378</v>
      </c>
      <c r="T83" s="13" t="s">
        <v>1118</v>
      </c>
      <c r="U83" s="13" t="s">
        <v>1379</v>
      </c>
      <c r="V83" s="13" t="s">
        <v>1119</v>
      </c>
    </row>
    <row r="84" spans="1:22" ht="15">
      <c r="A84" s="124" t="s">
        <v>260</v>
      </c>
      <c r="B84" s="85">
        <v>274224</v>
      </c>
      <c r="C84" s="124" t="s">
        <v>246</v>
      </c>
      <c r="D84" s="85">
        <v>43219</v>
      </c>
      <c r="E84" s="124" t="s">
        <v>233</v>
      </c>
      <c r="F84" s="85">
        <v>47020</v>
      </c>
      <c r="G84" s="124" t="s">
        <v>254</v>
      </c>
      <c r="H84" s="85">
        <v>19047</v>
      </c>
      <c r="I84" s="124" t="s">
        <v>266</v>
      </c>
      <c r="J84" s="85">
        <v>28906</v>
      </c>
      <c r="K84" s="124" t="s">
        <v>259</v>
      </c>
      <c r="L84" s="85">
        <v>19243</v>
      </c>
      <c r="M84" s="124" t="s">
        <v>214</v>
      </c>
      <c r="N84" s="85">
        <v>23232</v>
      </c>
      <c r="O84" s="124" t="s">
        <v>228</v>
      </c>
      <c r="P84" s="85">
        <v>65336</v>
      </c>
      <c r="Q84" s="124" t="s">
        <v>225</v>
      </c>
      <c r="R84" s="85">
        <v>61675</v>
      </c>
      <c r="S84" s="124" t="s">
        <v>218</v>
      </c>
      <c r="T84" s="85">
        <v>16523</v>
      </c>
      <c r="U84" s="124" t="s">
        <v>249</v>
      </c>
      <c r="V84" s="85">
        <v>103922</v>
      </c>
    </row>
    <row r="85" spans="1:22" ht="15">
      <c r="A85" s="124" t="s">
        <v>249</v>
      </c>
      <c r="B85" s="85">
        <v>103922</v>
      </c>
      <c r="C85" s="124" t="s">
        <v>244</v>
      </c>
      <c r="D85" s="85">
        <v>23904</v>
      </c>
      <c r="E85" s="124" t="s">
        <v>262</v>
      </c>
      <c r="F85" s="85">
        <v>22410</v>
      </c>
      <c r="G85" s="124" t="s">
        <v>255</v>
      </c>
      <c r="H85" s="85">
        <v>18345</v>
      </c>
      <c r="I85" s="124" t="s">
        <v>256</v>
      </c>
      <c r="J85" s="85">
        <v>21129</v>
      </c>
      <c r="K85" s="124" t="s">
        <v>221</v>
      </c>
      <c r="L85" s="85">
        <v>13290</v>
      </c>
      <c r="M85" s="124" t="s">
        <v>258</v>
      </c>
      <c r="N85" s="85">
        <v>4246</v>
      </c>
      <c r="O85" s="124" t="s">
        <v>227</v>
      </c>
      <c r="P85" s="85">
        <v>1890</v>
      </c>
      <c r="Q85" s="124" t="s">
        <v>222</v>
      </c>
      <c r="R85" s="85">
        <v>48833</v>
      </c>
      <c r="S85" s="124" t="s">
        <v>217</v>
      </c>
      <c r="T85" s="85">
        <v>15338</v>
      </c>
      <c r="U85" s="124" t="s">
        <v>251</v>
      </c>
      <c r="V85" s="85">
        <v>76640</v>
      </c>
    </row>
    <row r="86" spans="1:22" ht="15">
      <c r="A86" s="124" t="s">
        <v>251</v>
      </c>
      <c r="B86" s="85">
        <v>76640</v>
      </c>
      <c r="C86" s="124" t="s">
        <v>237</v>
      </c>
      <c r="D86" s="85">
        <v>21265</v>
      </c>
      <c r="E86" s="124" t="s">
        <v>261</v>
      </c>
      <c r="F86" s="85">
        <v>15168</v>
      </c>
      <c r="G86" s="124" t="s">
        <v>212</v>
      </c>
      <c r="H86" s="85">
        <v>15999</v>
      </c>
      <c r="I86" s="124" t="s">
        <v>213</v>
      </c>
      <c r="J86" s="85">
        <v>9607</v>
      </c>
      <c r="K86" s="124" t="s">
        <v>223</v>
      </c>
      <c r="L86" s="85">
        <v>12610</v>
      </c>
      <c r="M86" s="124" t="s">
        <v>257</v>
      </c>
      <c r="N86" s="85">
        <v>194</v>
      </c>
      <c r="O86" s="124" t="s">
        <v>220</v>
      </c>
      <c r="P86" s="85">
        <v>534</v>
      </c>
      <c r="Q86" s="124" t="s">
        <v>226</v>
      </c>
      <c r="R86" s="85">
        <v>7743</v>
      </c>
      <c r="S86" s="124" t="s">
        <v>219</v>
      </c>
      <c r="T86" s="85">
        <v>6039</v>
      </c>
      <c r="U86" s="124" t="s">
        <v>248</v>
      </c>
      <c r="V86" s="85">
        <v>31610</v>
      </c>
    </row>
    <row r="87" spans="1:22" ht="15">
      <c r="A87" s="124" t="s">
        <v>228</v>
      </c>
      <c r="B87" s="85">
        <v>65336</v>
      </c>
      <c r="C87" s="124" t="s">
        <v>238</v>
      </c>
      <c r="D87" s="85">
        <v>14829</v>
      </c>
      <c r="E87" s="124" t="s">
        <v>231</v>
      </c>
      <c r="F87" s="85">
        <v>6712</v>
      </c>
      <c r="G87" s="124" t="s">
        <v>252</v>
      </c>
      <c r="H87" s="85">
        <v>4788</v>
      </c>
      <c r="I87" s="124" t="s">
        <v>242</v>
      </c>
      <c r="J87" s="85">
        <v>3337</v>
      </c>
      <c r="K87" s="124" t="s">
        <v>224</v>
      </c>
      <c r="L87" s="85">
        <v>433</v>
      </c>
      <c r="M87" s="124"/>
      <c r="N87" s="85"/>
      <c r="O87" s="124"/>
      <c r="P87" s="85"/>
      <c r="Q87" s="124"/>
      <c r="R87" s="85"/>
      <c r="S87" s="124"/>
      <c r="T87" s="85"/>
      <c r="U87" s="124"/>
      <c r="V87" s="85"/>
    </row>
    <row r="88" spans="1:22" ht="15">
      <c r="A88" s="124" t="s">
        <v>225</v>
      </c>
      <c r="B88" s="85">
        <v>61675</v>
      </c>
      <c r="C88" s="124" t="s">
        <v>245</v>
      </c>
      <c r="D88" s="85">
        <v>14288</v>
      </c>
      <c r="E88" s="124" t="s">
        <v>232</v>
      </c>
      <c r="F88" s="85">
        <v>1592</v>
      </c>
      <c r="G88" s="124" t="s">
        <v>264</v>
      </c>
      <c r="H88" s="85">
        <v>1710</v>
      </c>
      <c r="I88" s="124"/>
      <c r="J88" s="85"/>
      <c r="K88" s="124"/>
      <c r="L88" s="85"/>
      <c r="M88" s="124"/>
      <c r="N88" s="85"/>
      <c r="O88" s="124"/>
      <c r="P88" s="85"/>
      <c r="Q88" s="124"/>
      <c r="R88" s="85"/>
      <c r="S88" s="124"/>
      <c r="T88" s="85"/>
      <c r="U88" s="124"/>
      <c r="V88" s="85"/>
    </row>
    <row r="89" spans="1:22" ht="15">
      <c r="A89" s="124" t="s">
        <v>222</v>
      </c>
      <c r="B89" s="85">
        <v>48833</v>
      </c>
      <c r="C89" s="124" t="s">
        <v>247</v>
      </c>
      <c r="D89" s="85">
        <v>5751</v>
      </c>
      <c r="E89" s="124" t="s">
        <v>230</v>
      </c>
      <c r="F89" s="85">
        <v>745</v>
      </c>
      <c r="G89" s="124" t="s">
        <v>253</v>
      </c>
      <c r="H89" s="85">
        <v>731</v>
      </c>
      <c r="I89" s="124"/>
      <c r="J89" s="85"/>
      <c r="K89" s="124"/>
      <c r="L89" s="85"/>
      <c r="M89" s="124"/>
      <c r="N89" s="85"/>
      <c r="O89" s="124"/>
      <c r="P89" s="85"/>
      <c r="Q89" s="124"/>
      <c r="R89" s="85"/>
      <c r="S89" s="124"/>
      <c r="T89" s="85"/>
      <c r="U89" s="124"/>
      <c r="V89" s="85"/>
    </row>
    <row r="90" spans="1:22" ht="15">
      <c r="A90" s="124" t="s">
        <v>233</v>
      </c>
      <c r="B90" s="85">
        <v>47020</v>
      </c>
      <c r="C90" s="124" t="s">
        <v>239</v>
      </c>
      <c r="D90" s="85">
        <v>5702</v>
      </c>
      <c r="E90" s="124" t="s">
        <v>234</v>
      </c>
      <c r="F90" s="85">
        <v>82</v>
      </c>
      <c r="G90" s="124"/>
      <c r="H90" s="85"/>
      <c r="I90" s="124"/>
      <c r="J90" s="85"/>
      <c r="K90" s="124"/>
      <c r="L90" s="85"/>
      <c r="M90" s="124"/>
      <c r="N90" s="85"/>
      <c r="O90" s="124"/>
      <c r="P90" s="85"/>
      <c r="Q90" s="124"/>
      <c r="R90" s="85"/>
      <c r="S90" s="124"/>
      <c r="T90" s="85"/>
      <c r="U90" s="124"/>
      <c r="V90" s="85"/>
    </row>
    <row r="91" spans="1:22" ht="15">
      <c r="A91" s="124" t="s">
        <v>246</v>
      </c>
      <c r="B91" s="85">
        <v>43219</v>
      </c>
      <c r="C91" s="124" t="s">
        <v>243</v>
      </c>
      <c r="D91" s="85">
        <v>5540</v>
      </c>
      <c r="E91" s="124"/>
      <c r="F91" s="85"/>
      <c r="G91" s="124"/>
      <c r="H91" s="85"/>
      <c r="I91" s="124"/>
      <c r="J91" s="85"/>
      <c r="K91" s="124"/>
      <c r="L91" s="85"/>
      <c r="M91" s="124"/>
      <c r="N91" s="85"/>
      <c r="O91" s="124"/>
      <c r="P91" s="85"/>
      <c r="Q91" s="124"/>
      <c r="R91" s="85"/>
      <c r="S91" s="124"/>
      <c r="T91" s="85"/>
      <c r="U91" s="124"/>
      <c r="V91" s="85"/>
    </row>
    <row r="92" spans="1:22" ht="15">
      <c r="A92" s="124" t="s">
        <v>229</v>
      </c>
      <c r="B92" s="85">
        <v>37280</v>
      </c>
      <c r="C92" s="124" t="s">
        <v>250</v>
      </c>
      <c r="D92" s="85">
        <v>3654</v>
      </c>
      <c r="E92" s="124"/>
      <c r="F92" s="85"/>
      <c r="G92" s="124"/>
      <c r="H92" s="85"/>
      <c r="I92" s="124"/>
      <c r="J92" s="85"/>
      <c r="K92" s="124"/>
      <c r="L92" s="85"/>
      <c r="M92" s="124"/>
      <c r="N92" s="85"/>
      <c r="O92" s="124"/>
      <c r="P92" s="85"/>
      <c r="Q92" s="124"/>
      <c r="R92" s="85"/>
      <c r="S92" s="124"/>
      <c r="T92" s="85"/>
      <c r="U92" s="124"/>
      <c r="V92" s="85"/>
    </row>
    <row r="93" spans="1:22" ht="15">
      <c r="A93" s="124" t="s">
        <v>248</v>
      </c>
      <c r="B93" s="85">
        <v>31610</v>
      </c>
      <c r="C93" s="124" t="s">
        <v>240</v>
      </c>
      <c r="D93" s="85">
        <v>2910</v>
      </c>
      <c r="E93" s="124"/>
      <c r="F93" s="85"/>
      <c r="G93" s="124"/>
      <c r="H93" s="85"/>
      <c r="I93" s="124"/>
      <c r="J93" s="85"/>
      <c r="K93" s="124"/>
      <c r="L93" s="85"/>
      <c r="M93" s="124"/>
      <c r="N93" s="85"/>
      <c r="O93" s="124"/>
      <c r="P93" s="85"/>
      <c r="Q93" s="124"/>
      <c r="R93" s="85"/>
      <c r="S93" s="124"/>
      <c r="T93" s="85"/>
      <c r="U93" s="124"/>
      <c r="V93" s="85"/>
    </row>
  </sheetData>
  <hyperlinks>
    <hyperlink ref="A2" r:id="rId1" display="https://www.nokia.com/en_int/about-nokia/news-events/events-calendar/mobile-world-congress-americas-2018?did=d000000000x3&amp;utm_campaign=turn_up&amp;utm_source=twitter&amp;utm_medium=organic&amp;utm_content=mwca-2018-posts"/>
    <hyperlink ref="A3" r:id="rId2" display="https://www.nokia.com/en_int/about-nokia/news-events/events-calendar/mobile-world-congress-americas-2018?did=d000000000x3&amp;utm_campaign=turn_up&amp;utm_source=twitter&amp;utm_medium=organic&amp;utm_content=mwca"/>
    <hyperlink ref="A4" r:id="rId3" display="http://r.socialstudio.radian6.com/1e182d22-93d4-443b-ba83-dd6cd44341de"/>
    <hyperlink ref="A5" r:id="rId4" display="https://arstechnica.com/?p=1495037"/>
    <hyperlink ref="A6" r:id="rId5" display="https://twitter.com/i/web/status/1120815149814886407"/>
    <hyperlink ref="A7" r:id="rId6" display="http://www.techrepublic.com/article/6-tips-for-integrating-ai-into-your-business/?ftag=COS-05-10aaa0g&amp;utm_campaign=trueAnthem:+Trending+Content&amp;utm_content=5ca0d73b3ed3f00001725197&amp;utm_medium=trueAnthem&amp;utm_source=twitter"/>
    <hyperlink ref="A8" r:id="rId7" display="https://twitter.com/i/web/status/1109637313817120769"/>
    <hyperlink ref="A9" r:id="rId8" display="https://twitter.com/i/web/status/1109712345360670720"/>
    <hyperlink ref="A10" r:id="rId9" display="https://spectrum.ieee.org/tech-talk/telecom/wireless/darpas-spectrum-collaboration-challenge-subjects-ais-to-a-gauntlet-of-broadcasting-scenarios-and-they-succeed"/>
    <hyperlink ref="A11" r:id="rId10" display="https://spectrumcollaborationchallenge.com/program-manager-paul-tilghman-to-speak-at-mobile-world-congress-americas-2018/"/>
    <hyperlink ref="C2" r:id="rId11" display="https://www.nokia.com/en_int/about-nokia/news-events/events-calendar/mobile-world-congress-americas-2018?did=d000000000x3&amp;utm_campaign=turn_up&amp;utm_source=twitter&amp;utm_medium=organic&amp;utm_content=mwca-2018-posts"/>
    <hyperlink ref="C3" r:id="rId12" display="https://www.nokia.com/en_int/about-nokia/news-events/events-calendar/mobile-world-congress-americas-2018?did=d000000000x3&amp;utm_campaign=turn_up&amp;utm_source=twitter&amp;utm_medium=organic&amp;utm_content=mwca"/>
    <hyperlink ref="C4" r:id="rId13" display="http://r.socialstudio.radian6.com/1e182d22-93d4-443b-ba83-dd6cd44341de"/>
    <hyperlink ref="C5" r:id="rId14" display="https://spectrum.ieee.org/tech-talk/telecom/wireless/darpas-spectrum-collaboration-challenge-subjects-ais-to-a-gauntlet-of-broadcasting-scenarios-and-they-succeed"/>
    <hyperlink ref="C6" r:id="rId15" display="https://spectrumcollaborationchallenge.com/program-manager-paul-tilghman-to-speak-at-mobile-world-congress-americas-2018/"/>
    <hyperlink ref="C7" r:id="rId16" display="https://www.mwcamericas.com/conference-programs/agenda/the-future-of-work-with-and-around-autonomous-systems/?platform=hootsuite"/>
    <hyperlink ref="C8" r:id="rId17" display="https://www.youtube.com/watch?v=v2ga51NP1_A"/>
    <hyperlink ref="C9" r:id="rId18" display="https://www.verizon.com/about/news/2018-mobile-world-congress-americas"/>
    <hyperlink ref="C10" r:id="rId19" display="https://twitter.com/i/web/status/1037089332182573056"/>
    <hyperlink ref="E2" r:id="rId20" display="https://www.youtube.com/channel/UC-CnZSj1AkotjlkzwGnFvew"/>
    <hyperlink ref="G2" r:id="rId21" display="https://andalucia.openfuture.org/blog/noticias-el-patio-cordoba/ok-located-mobile-world-congress-americas-2018/#main"/>
    <hyperlink ref="I2" r:id="rId22" display="http://catalonia.com/export/sites/catalonia/.content/documents/MWC-Americas18-DEF2.pdf?utm_source=twitterg&amp;utm_medium=xxss&amp;utm_campaign=xxss"/>
    <hyperlink ref="I3" r:id="rId23" display="http://www.red.es/redes/es/actualidad/magazin-en-red/mwcapital-conecta-ecosistemas-con-una-delegaci%C3%B3n-en-gsma-mobile-world"/>
    <hyperlink ref="O2" r:id="rId24" display="https://twitter.com/i/web/status/1100281833638514688"/>
    <hyperlink ref="Q2" r:id="rId25" display="https://www.wipr.pr/cisco-systems-anuncia-inversion-de-130-millones-para-la-transformacion-digital-de-puerto-rico/"/>
    <hyperlink ref="S2" r:id="rId26" display="https://twitter.com/i/web/status/1096915353345519616"/>
    <hyperlink ref="U2" r:id="rId27" display="https://twitter.com/i/web/status/1109712345360670720"/>
    <hyperlink ref="U3" r:id="rId28" display="http://www.techrepublic.com/article/6-tips-for-integrating-ai-into-your-business/?ftag=COS-05-10aaa0g&amp;utm_campaign=trueAnthem:+Trending+Content&amp;utm_content=5ca0d73b3ed3f00001725197&amp;utm_medium=trueAnthem&amp;utm_source=twitter"/>
    <hyperlink ref="U4" r:id="rId29" display="https://twitter.com/i/web/status/1109637313817120769"/>
    <hyperlink ref="U5" r:id="rId30" display="https://arstechnica.com/?p=1495037"/>
    <hyperlink ref="U6" r:id="rId31" display="https://twitter.com/i/web/status/1120815149814886407"/>
  </hyperlinks>
  <printOptions/>
  <pageMargins left="0.7" right="0.7" top="0.75" bottom="0.75" header="0.3" footer="0.3"/>
  <pageSetup orientation="portrait" paperSize="9"/>
  <tableParts>
    <tablePart r:id="rId34"/>
    <tablePart r:id="rId35"/>
    <tablePart r:id="rId37"/>
    <tablePart r:id="rId39"/>
    <tablePart r:id="rId33"/>
    <tablePart r:id="rId36"/>
    <tablePart r:id="rId38"/>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2019-04-25T21:48:20Z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