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<sst xmlns="http://schemas.openxmlformats.org/spreadsheetml/2006/main" count="1987" uniqueCount="684">
  <si>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</si>
  <si>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</si>
  <si>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</si>
  <si>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</si>
  <si>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</si>
  <si>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</si>
  <si>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</si>
  <si>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</si>
  <si>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</si>
  <si>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</si>
  <si>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</si>
  <si>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</si>
  <si>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</si>
  <si>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</si>
  <si>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</si>
  <si>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</si>
  <si>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</si>
  <si>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</si>
  <si>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</si>
  <si>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</si>
  <si>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</si>
  <si>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</si>
  <si>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</si>
  <si>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</si>
  <si>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</si>
  <si>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</si>
  <si>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</si>
  <si>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</si>
  <si>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</si>
  <si>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</si>
  <si>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</si>
  <si>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</si>
  <si>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</si>
  <si>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</si>
  <si>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</si>
  <si>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</si>
  <si>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</si>
  <si>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</si>
  <si>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</si>
  <si>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</si>
  <si>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</si>
  <si>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</si>
  <si>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</si>
  <si>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</si>
  <si>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</si>
  <si>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</si>
  <si>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</si>
  <si>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</si>
  <si>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</si>
  <si>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</si>
  <si>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</si>
  <si>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</si>
  <si>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</si>
  <si>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</si>
  <si>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</si>
  <si>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</si>
  <si>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</si>
  <si>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</si>
  <si>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</si>
  <si>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</si>
  <si>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</si>
  <si>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</si>
  <si>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</si>
  <si>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</si>
  <si>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</si>
  <si>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</si>
  <si>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</si>
  <si>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</si>
  <si>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</si>
  <si>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</si>
  <si>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</si>
  <si>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</si>
  <si>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</si>
  <si>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</si>
  <si>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</si>
  <si>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</si>
  <si>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</si>
  <si>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</si>
  <si>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</si>
  <si>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</si>
  <si>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</si>
  <si>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</si>
  <si>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</si>
  <si>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</si>
  <si>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</si>
  <si>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</si>
  <si>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</si>
  <si>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</si>
  <si>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</si>
  <si>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</si>
  <si>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</si>
  <si>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</si>
  <si>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</si>
  <si>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</si>
  <si>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</si>
  <si>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</si>
  <si>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</si>
  <si>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</si>
  <si>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</si>
  <si>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</si>
  <si>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</si>
  <si>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</si>
  <si>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</si>
  <si>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</si>
  <si>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</si>
  <si>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</si>
  <si>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</si>
  <si>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</si>
  <si>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</si>
  <si>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</si>
  <si>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</si>
  <si>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</si>
  <si>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</si>
  <si>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</si>
  <si>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</si>
  <si>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</si>
  <si>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</si>
  <si>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</si>
  <si>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</si>
  <si>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</si>
  <si>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</si>
  <si>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</si>
  <si>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</si>
  <si>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</si>
  <si>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</si>
  <si>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</si>
  <si>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</si>
  <si>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</si>
  <si>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</si>
  <si>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</si>
  <si>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</si>
  <si>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</si>
  <si>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</si>
  <si>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</si>
  <si>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</si>
  <si>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</si>
  <si>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</si>
  <si>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</si>
  <si>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</si>
  <si>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</si>
  <si>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</si>
  <si>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</si>
  <si>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</si>
  <si>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</si>
  <si>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</si>
  <si>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</si>
  <si>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</si>
  <si>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</si>
  <si>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</si>
  <si>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</si>
  <si>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</si>
  <si>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</si>
  <si>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</si>
  <si>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</si>
  <si>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</si>
  <si>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</si>
  <si>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</si>
  <si>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</si>
  <si>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</si>
  <si>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</si>
  <si>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</si>
  <si>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</si>
  <si>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</si>
  <si>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</si>
  <si>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</si>
  <si>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</si>
  <si>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</si>
  <si>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</si>
  <si>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</si>
  <si>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</si>
  <si>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</si>
  <si>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</si>
  <si>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</si>
  <si>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</si>
  <si>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</si>
  <si>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</si>
  <si>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</si>
  <si>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</si>
  <si>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</si>
  <si>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</si>
  <si>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</si>
  <si>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</si>
  <si>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</si>
  <si>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</si>
  <si>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</si>
  <si>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</si>
  <si>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</si>
  <si>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</si>
  <si>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</si>
  <si>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</si>
  <si>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</si>
  <si>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</si>
  <si>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</si>
  <si>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</si>
  <si>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</si>
  <si>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</si>
  <si>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</si>
  <si>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</si>
  <si>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</si>
  <si>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</si>
  <si>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</si>
  <si>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</si>
  <si>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</si>
  <si>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</si>
  <si>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</si>
  <si>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</si>
  <si>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</si>
  <si>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</si>
  <si>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</si>
  <si>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</si>
  <si>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</si>
  <si>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</si>
  <si>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cebumd</t>
  </si>
  <si>
    <t>giasison</t>
  </si>
  <si>
    <t>drslacanilao</t>
  </si>
  <si>
    <t>jkatzaman</t>
  </si>
  <si>
    <t>pokeyluwho</t>
  </si>
  <si>
    <t>mgcjusa</t>
  </si>
  <si>
    <t>hcitexpert</t>
  </si>
  <si>
    <t>itsrainyyuh</t>
  </si>
  <si>
    <t>jim</t>
  </si>
  <si>
    <t>healthxph</t>
  </si>
  <si>
    <t>dd_invest</t>
  </si>
  <si>
    <t>ericmoral</t>
  </si>
  <si>
    <t>endocrine_witch</t>
  </si>
  <si>
    <t>helenvmadamba</t>
  </si>
  <si>
    <t>jimlopez875</t>
  </si>
  <si>
    <t>Mentions</t>
  </si>
  <si>
    <t>RT @JKatzaman: Doctors Prescribe Apps for Patient Connections https://t.co/OsHRo5eL2f #technology #health #HealthXPh featuring @cebumd @jim…</t>
  </si>
  <si>
    <t>Life as it should 101. #healthxph https://t.co/3sYw0JXjGA</t>
  </si>
  <si>
    <t>RT @giasison: Life as it should 101. #healthxph https://t.co/3sYw0JXjGA</t>
  </si>
  <si>
    <t>Doctors Prescribe Apps for Patient Connections https://t.co/OsHRo5eL2f #technology #health #HealthXPh featuring @cebumd @jimlopez875 @helenvmadamba @endocrine_witch @ericmoral @dd_invest @HealthXPh https://t.co/PEbR6uzbMj</t>
  </si>
  <si>
    <t>“Apps let us track our health, our patients, our appointments, our surgeries, our classes. Our colleagues are just a click away." https://t.co/OsHRo5eL2f #ThursdayThoughts #Technology #HealthXPh featuring @cebumd @jimlopez875 @helenvmadamba @endocrine_witch @ericmoral @dd_invest</t>
  </si>
  <si>
    <t>Saturday #TwitterChat List _xD83D__xDC47_
_xD83C__xDF41_ #IndieFeature 24/7
_xD83C__xDF41_ #SatChat 7:30am
_xD83C__xDF41_ #HealthXPh 9am
_xD83C__xDF41_ #EduGladiators 9am
_xD83C__xDF41_ #nt2t 9am
_xD83C__xDF41_ #LeadUpChat 9:30am
_xD83C__xDF41_ #LeadLAP 10:30am
_xD83C__xDF41_ #PeriGirlsChat 12pm
*Times are EDT</t>
  </si>
  <si>
    <t>RT @PokeyLuWho: Saturday #TwitterChat List _xD83D__xDC47_
_xD83C__xDF41_ #IndieFeature 24/7
_xD83C__xDF41_ #SatChat 7:30am
_xD83C__xDF41_ #HealthXPh 9am
_xD83C__xDF41_ #EduGladiators 9am
_xD83C__xDF41_ #nt2t 9am
_xD83C__xDF41_ #L…</t>
  </si>
  <si>
    <t>[Today] #HealthXPh TweetChat, on Twitter at - April 20, 2019 at 06:30PM IST | HealthXPh - https://t.co/DtXFYn90gA</t>
  </si>
  <si>
    <t>We must learn from this health insurance #fraud using dummy recipients of DME, although corruption is still prevalent in the government and these officials know their role in the game and in the universal health care. _xD83D__xDE13_ #HealthXPh https://t.co/rGyGMYThme</t>
  </si>
  <si>
    <t>https://www.datadriveninvestor.com/2019/04/15/doctors-prescribe-apps-for-patient-connections/</t>
  </si>
  <si>
    <t>http://healthxph.net/</t>
  </si>
  <si>
    <t>https://www.aarp.org/money/scams-fraud/info-2019/feds-crackdown-medicare-fraud.html</t>
  </si>
  <si>
    <t>datadriveninvestor.com</t>
  </si>
  <si>
    <t>healthxph.net</t>
  </si>
  <si>
    <t>aarp.org</t>
  </si>
  <si>
    <t>technology health healthxph</t>
  </si>
  <si>
    <t>thursdaythoughts technology healthxph</t>
  </si>
  <si>
    <t>twitterchat indiefeature satchat healthxph edugladiators nt2t leadupchat leadlap perigirlschat</t>
  </si>
  <si>
    <t>twitterchat indiefeature satchat healthxph edugladiators nt2t</t>
  </si>
  <si>
    <t>fraud healthxph</t>
  </si>
  <si>
    <t>https://pbs.twimg.com/media/DwJsXM5VsAARuXH.jpg</t>
  </si>
  <si>
    <t>https://pbs.twimg.com/media/D4OZzG7XkAAm9cc.jpg</t>
  </si>
  <si>
    <t>http://pbs.twimg.com/profile_images/1653612292/newcebumd_normal.jpg</t>
  </si>
  <si>
    <t>http://pbs.twimg.com/profile_images/1904928201/Jim_Katzaman_normal.jpg</t>
  </si>
  <si>
    <t>http://pbs.twimg.com/profile_images/1108165029055090688/djrJvD4i_normal.jpg</t>
  </si>
  <si>
    <t>http://pbs.twimg.com/profile_images/888051573812862976/5bRvMaN-_normal.jpg</t>
  </si>
  <si>
    <t>http://pbs.twimg.com/profile_images/653678755261513728/F2lnsJzh_normal.jpg</t>
  </si>
  <si>
    <t>http://pbs.twimg.com/profile_images/1119493803851665408/pOUVHGUK_normal.jpg</t>
  </si>
  <si>
    <t>https://twitter.com/#!/cebumd/status/1118150193289916416</t>
  </si>
  <si>
    <t>https://twitter.com/#!/giasison/status/1081546017416204289</t>
  </si>
  <si>
    <t>https://twitter.com/#!/drslacanilao/status/1118355509336166400</t>
  </si>
  <si>
    <t>https://twitter.com/#!/jkatzaman/status/1117906253802393601</t>
  </si>
  <si>
    <t>https://twitter.com/#!/jkatzaman/status/1118861737120296961</t>
  </si>
  <si>
    <t>https://twitter.com/#!/pokeyluwho/status/1119556320124915712</t>
  </si>
  <si>
    <t>https://twitter.com/#!/mgcjusa/status/1119559670144827392</t>
  </si>
  <si>
    <t>https://twitter.com/#!/hcitexpert/status/1119579159590785024</t>
  </si>
  <si>
    <t>https://twitter.com/#!/itsrainyyuh/status/1119988754263863296</t>
  </si>
  <si>
    <t>1118150193289916416</t>
  </si>
  <si>
    <t>1081546017416204289</t>
  </si>
  <si>
    <t>1118355509336166400</t>
  </si>
  <si>
    <t>1117906253802393601</t>
  </si>
  <si>
    <t>1118861737120296961</t>
  </si>
  <si>
    <t>1119556320124915712</t>
  </si>
  <si>
    <t>1119559670144827392</t>
  </si>
  <si>
    <t>1119579159590785024</t>
  </si>
  <si>
    <t>1119988754263863296</t>
  </si>
  <si>
    <t/>
  </si>
  <si>
    <t>en</t>
  </si>
  <si>
    <t>Twitter for Android</t>
  </si>
  <si>
    <t>Twitter for iPhone</t>
  </si>
  <si>
    <t>TweetDeck</t>
  </si>
  <si>
    <t>Buffer</t>
  </si>
  <si>
    <t>IFTTT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</si>
  <si>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</si>
  <si>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</si>
  <si>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</si>
  <si>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</si>
  <si>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</si>
  <si>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</si>
  <si>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</si>
  <si>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</si>
  <si>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</si>
  <si>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</si>
  <si>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</si>
  <si>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</si>
  <si>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</si>
  <si>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</si>
  <si>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</si>
  <si>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</si>
  <si>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</si>
  <si>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</si>
  <si>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</si>
  <si>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</si>
  <si>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</si>
  <si>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</si>
  <si>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Narciso Tapia MHPEd</t>
  </si>
  <si>
    <t>Jim Halligan</t>
  </si>
  <si>
    <t>Dr. Gia Sison</t>
  </si>
  <si>
    <t>_xD835__xDCE1__xD835__xDCF8__xD835__xDCFC__xD835__xDCEE_</t>
  </si>
  <si>
    <t>Jim Katzaman - Get Debt-Free One Family at a Time</t>
  </si>
  <si>
    <t>HealthXPh</t>
  </si>
  <si>
    <t>DataDrivenInvestor</t>
  </si>
  <si>
    <t>patrick moral</t>
  </si>
  <si>
    <t>Iris Thiele Isip Tan</t>
  </si>
  <si>
    <t>Helen Madamba</t>
  </si>
  <si>
    <t>Jim (Jaifred C.) F. Lopez</t>
  </si>
  <si>
    <t>Danielle Mamagona _xD83E__xDDDC__xD83C__xDFFC_‍♀️</t>
  </si>
  <si>
    <t>Michael G Curran Jr</t>
  </si>
  <si>
    <t>The HealthCare IT Experts Blog</t>
  </si>
  <si>
    <t>/Rei•ni/ _xD83C__xDDF5__xD83C__xDDED_</t>
  </si>
  <si>
    <t>Health professions education specialist, #SoMe advocate, award-winning blogger, #DialysisPH, #HealthXph</t>
  </si>
  <si>
    <t>i am not a cowboy. and i write for denver off the wagon.</t>
  </si>
  <si>
    <t>Thomasian Doctor. MH Advocate. Breast CA Survivor. PH Leader Livestrong Foundation. Co-Founder #HealthXPh. G Talks Host, https://t.co/2X2jGrLdPo / giasison@gmail.com</t>
  </si>
  <si>
    <t>_xD83C__xDDF8__xD83C__xDDE6_ x _xD83C__xDDF5__xD83C__xDDED_ x _xD83C__xDDE8__xD83C__xDDE6_</t>
  </si>
  <si>
    <t>Are you 100% sure you'll have a great #retirement, or do you have doubt? If I could show you how to get out of #debt, is that a conversation you want to have?</t>
  </si>
  <si>
    <t>#HealthXPh is a platform for discussing emerging tech and #HCSM in Ph. Tweet chat every Sat 9PM Manila time</t>
  </si>
  <si>
    <t>Empowering you to use your unique mindset and experience, combined with the latest technical tools and innovations #investment #crypto #bigdata #blockchain</t>
  </si>
  <si>
    <t>a sleep specialist who stays aware, a peripatetic traveler who loves going home, a man of science who thrives on art, and a congenial person who is political</t>
  </si>
  <si>
    <t>MD. Endocrinology. #HealthXPh #HealthInformatics #MedEd #HCLDR #TedXDiliman #TEDxUERM Dok Bru at https://t.co/eYoxeRdsxe. Tweets mine. RT not endorsements.</t>
  </si>
  <si>
    <t>Obstetrician Gynecologist - Infectious Disease Specialist. Public Health advocate. Research enthusiast. Executive Director of The Share A Child Movement, Inc.</t>
  </si>
  <si>
    <t>MD, MPM. Views=my own, RTs not endorsements. #healthxph #publicmanagement #healthsystems #DTTB</t>
  </si>
  <si>
    <t>I love the Lord, my family, the state of Michigan, writing, &amp; crafting. I wish I had red hair. John 10:10. | Host of #LetsTalkAboutChat, time varies (for now).</t>
  </si>
  <si>
    <t>Teacher Ed-Rider U; Google Ed Level 1&amp;2; Educators Voice Prof of the Year, 2015; former HS T, NJDOE Admin; NBEA PP. 3-time marathoner. Solely my comments.</t>
  </si>
  <si>
    <t>Latest #DigitalHealth, #HealthIT news. #HIMSS19 #HITsmIND | Newsletter https://t.co/8TbmP6uzsC | Editor @msharmas | Support Us - https://t.co/Qz1yjhkcfE</t>
  </si>
  <si>
    <t>Mr.Tasico, RPm_xD83D__xDD31_| Adventurer. Manager. Data Analyst_xD83D__xDCCA_|Budding DNA/Business Analyst|Connector. Persuader._xD83C__xDF3E__xD83C__xDFDE_ #TMBC #INTJ #PublicHealthService
Jeremiah1:19- 21</t>
  </si>
  <si>
    <t>Cebu City, Philippines</t>
  </si>
  <si>
    <t>Denver, CO</t>
  </si>
  <si>
    <t>Manila, Philippines</t>
  </si>
  <si>
    <t>Glen Burnie, MD</t>
  </si>
  <si>
    <t>Philippines</t>
  </si>
  <si>
    <t>Cebu City, Central Visayas</t>
  </si>
  <si>
    <t>Bradenton, FL</t>
  </si>
  <si>
    <t>Lawrenceville, NJ</t>
  </si>
  <si>
    <t>India</t>
  </si>
  <si>
    <t>Republic of the Philippines</t>
  </si>
  <si>
    <t>http://cebumd.com</t>
  </si>
  <si>
    <t>http://t.co/Gc71M89CkR</t>
  </si>
  <si>
    <t>https://t.co/N1xPzenVac</t>
  </si>
  <si>
    <t>http://www.largofinancialservices.com/</t>
  </si>
  <si>
    <t>http://t.co/v1XrgSd5eF</t>
  </si>
  <si>
    <t>http://www.datadriveninvestor.com</t>
  </si>
  <si>
    <t>https://t.co/SQU9MJtvCb</t>
  </si>
  <si>
    <t>https://t.co/2VE1g19hzL</t>
  </si>
  <si>
    <t>https://t.co/fVcQtGTo50</t>
  </si>
  <si>
    <t>https://t.co/lOs5ops9FC</t>
  </si>
  <si>
    <t>https://t.co/GIAgfkwwUr</t>
  </si>
  <si>
    <t>https://t.co/ZkZ2EqRZYo</t>
  </si>
  <si>
    <t>Mountain Time (US &amp; Canada)</t>
  </si>
  <si>
    <t>https://pbs.twimg.com/profile_banners/27397503/1441503029</t>
  </si>
  <si>
    <t>https://pbs.twimg.com/profile_banners/65594160/1537592302</t>
  </si>
  <si>
    <t>https://pbs.twimg.com/profile_banners/1490204880/1550802699</t>
  </si>
  <si>
    <t>https://pbs.twimg.com/profile_banners/513780352/1353687496</t>
  </si>
  <si>
    <t>https://pbs.twimg.com/profile_banners/2283767096/1528914455</t>
  </si>
  <si>
    <t>https://pbs.twimg.com/profile_banners/895255995961663492/1502281250</t>
  </si>
  <si>
    <t>https://pbs.twimg.com/profile_banners/30037721/1498567937</t>
  </si>
  <si>
    <t>https://pbs.twimg.com/profile_banners/154882253/1497605885</t>
  </si>
  <si>
    <t>https://pbs.twimg.com/profile_banners/2741515593/1528549854</t>
  </si>
  <si>
    <t>https://pbs.twimg.com/profile_banners/42219102/1550119310</t>
  </si>
  <si>
    <t>https://pbs.twimg.com/profile_banners/614586420/1359057893</t>
  </si>
  <si>
    <t>https://pbs.twimg.com/profile_banners/21947812/1546772202</t>
  </si>
  <si>
    <t>https://pbs.twimg.com/profile_banners/719885124/1490297032</t>
  </si>
  <si>
    <t>https://pbs.twimg.com/profile_banners/1022119032/1549886767</t>
  </si>
  <si>
    <t>http://abs.twimg.com/images/themes/theme1/bg.png</t>
  </si>
  <si>
    <t>http://a0.twimg.com/profile_background_images/68359960/whale.jpg</t>
  </si>
  <si>
    <t>http://abs.twimg.com/images/themes/theme13/bg.gif</t>
  </si>
  <si>
    <t>http://abs.twimg.com/images/themes/theme9/bg.gif</t>
  </si>
  <si>
    <t>http://abs.twimg.com/images/themes/theme14/bg.gif</t>
  </si>
  <si>
    <t>http://abs.twimg.com/images/themes/theme7/bg.gif</t>
  </si>
  <si>
    <t>http://abs.twimg.com/images/themes/theme10/bg.gif</t>
  </si>
  <si>
    <t>http://abs.twimg.com/images/themes/theme15/bg.png</t>
  </si>
  <si>
    <t>http://abs.twimg.com/images/themes/theme18/bg.gif</t>
  </si>
  <si>
    <t>http://a0.twimg.com/profile_images/1131220212/image_normal.jpg</t>
  </si>
  <si>
    <t>http://pbs.twimg.com/profile_images/1082801325618782208/WnySsZ9d_normal.jpg</t>
  </si>
  <si>
    <t>http://pbs.twimg.com/profile_images/1111118621328068608/QvqcJl2x_normal.jpg</t>
  </si>
  <si>
    <t>http://pbs.twimg.com/profile_images/421311759652114432/2i_m0XqG_normal.jpeg</t>
  </si>
  <si>
    <t>http://pbs.twimg.com/profile_images/976315989993308161/Bobgl6Ag_normal.jpg</t>
  </si>
  <si>
    <t>http://pbs.twimg.com/profile_images/1058590289143558144/pgvgLjP6_normal.jpg</t>
  </si>
  <si>
    <t>http://pbs.twimg.com/profile_images/810962080203313152/PsGFgXnn_normal.jpg</t>
  </si>
  <si>
    <t>http://pbs.twimg.com/profile_images/716587480095404033/jdJbWF9m_normal.jpg</t>
  </si>
  <si>
    <t>http://pbs.twimg.com/profile_images/1102033273671245824/C8F9Bgzs_normal.jpg</t>
  </si>
  <si>
    <t>Open Twitter Page for This Person</t>
  </si>
  <si>
    <t>https://twitter.com/cebumd</t>
  </si>
  <si>
    <t>https://twitter.com/jim</t>
  </si>
  <si>
    <t>https://twitter.com/giasison</t>
  </si>
  <si>
    <t>https://twitter.com/drslacanilao</t>
  </si>
  <si>
    <t>https://twitter.com/jkatzaman</t>
  </si>
  <si>
    <t>https://twitter.com/healthxph</t>
  </si>
  <si>
    <t>https://twitter.com/dd_invest</t>
  </si>
  <si>
    <t>https://twitter.com/ericmoral</t>
  </si>
  <si>
    <t>https://twitter.com/endocrine_witch</t>
  </si>
  <si>
    <t>https://twitter.com/helenvmadamba</t>
  </si>
  <si>
    <t>https://twitter.com/jimlopez875</t>
  </si>
  <si>
    <t>https://twitter.com/pokeyluwho</t>
  </si>
  <si>
    <t>https://twitter.com/mgcjusa</t>
  </si>
  <si>
    <t>https://twitter.com/hcitexpert</t>
  </si>
  <si>
    <t>https://twitter.com/itsrainyyuh</t>
  </si>
  <si>
    <t>cebumd
RT @JKatzaman: Doctors Prescribe
Apps for Patient Connections https://t.co/OsHRo5eL2f
#technology #health #HealthXPh
featuring @cebumd @jim…</t>
  </si>
  <si>
    <t xml:space="preserve">jim
</t>
  </si>
  <si>
    <t>giasison
Life as it should 101. #healthxph
https://t.co/3sYw0JXjGA</t>
  </si>
  <si>
    <t>drslacanilao
RT @giasison: Life as it should
101. #healthxph https://t.co/3sYw0JXjGA</t>
  </si>
  <si>
    <t>jkatzaman
“Apps let us track our health,
our patients, our appointments,
our surgeries, our classes. Our
colleagues are just a click away."
https://t.co/OsHRo5eL2f #ThursdayThoughts
#Technology #HealthXPh featuring
@cebumd @jimlopez875 @helenvmadamba
@endocrine_witch @ericmoral @dd_invest</t>
  </si>
  <si>
    <t xml:space="preserve">healthxph
</t>
  </si>
  <si>
    <t xml:space="preserve">dd_invest
</t>
  </si>
  <si>
    <t xml:space="preserve">ericmoral
</t>
  </si>
  <si>
    <t xml:space="preserve">endocrine_witch
</t>
  </si>
  <si>
    <t xml:space="preserve">helenvmadamba
</t>
  </si>
  <si>
    <t xml:space="preserve">jimlopez875
</t>
  </si>
  <si>
    <t>pokeyluwho
Saturday #TwitterChat List _xD83D__xDC47_ _xD83C__xDF41_
#IndieFeature 24/7 _xD83C__xDF41_ #SatChat
7:30am _xD83C__xDF41_ #HealthXPh 9am _xD83C__xDF41_ #EduGladiators
9am _xD83C__xDF41_ #nt2t 9am _xD83C__xDF41_ #LeadUpChat
9:30am _xD83C__xDF41_ #LeadLAP 10:30am _xD83C__xDF41_ #PeriGirlsChat
12pm *Times are EDT</t>
  </si>
  <si>
    <t>mgcjusa
RT @PokeyLuWho: Saturday #TwitterChat
List _xD83D__xDC47_ _xD83C__xDF41_ #IndieFeature 24/7 _xD83C__xDF41_
#SatChat 7:30am _xD83C__xDF41_ #HealthXPh 9am
_xD83C__xDF41_ #EduGladiators 9am _xD83C__xDF41_ #nt2t
9am _xD83C__xDF41_ #L…</t>
  </si>
  <si>
    <t>hcitexpert
[Today] #HealthXPh TweetChat, on
Twitter at - April 20, 2019 at
06:30PM IST | HealthXPh - https://t.co/DtXFYn90gA</t>
  </si>
  <si>
    <t>itsrainyyuh
We must learn from this health
insurance #fraud using dummy recipients
of DME, although corruption is
still prevalent in the government
and these officials know their
role in the game and in the universal
health care. _xD83D__xDE13_ #HealthXPh https://t.co/rGyGMYThme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</si>
  <si>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</si>
  <si>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</si>
  <si>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</si>
  <si>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</si>
  <si>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</si>
  <si>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</si>
  <si>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</si>
  <si>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</si>
  <si>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</si>
  <si>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</si>
  <si>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</si>
  <si>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</si>
  <si>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</si>
  <si>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</si>
  <si>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</si>
  <si>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</si>
  <si>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</si>
  <si>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</si>
  <si>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</si>
  <si>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</si>
  <si>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</si>
  <si>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</si>
  <si>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</si>
  <si>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</si>
  <si>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</si>
  <si>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</si>
  <si>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</si>
  <si>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</si>
  <si>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</si>
  <si>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</si>
  <si>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</si>
  <si>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</si>
  <si>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</si>
  <si>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</si>
  <si>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</si>
  <si>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</si>
  <si>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</si>
  <si>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</si>
  <si>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</si>
  <si>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</si>
  <si>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</si>
  <si>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</si>
  <si>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</si>
  <si>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</si>
  <si>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</si>
  <si>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</si>
  <si>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</si>
  <si>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</si>
  <si>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</si>
  <si>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</si>
  <si>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</si>
  <si>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</si>
  <si>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</si>
  <si>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</si>
  <si>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</si>
  <si>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</si>
  <si>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</si>
  <si>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</si>
  <si>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</si>
  <si>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</si>
  <si>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</si>
  <si>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</si>
  <si>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</si>
  <si>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</si>
  <si>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</si>
  <si>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</si>
  <si>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</si>
  <si>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</si>
  <si>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</si>
  <si>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</si>
  <si>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</si>
  <si>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</si>
  <si>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</si>
  <si>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http://healthxph.net/ https://www.aarp.org/money/scams-fraud/info-2019/feds-crackdown-medicare-fraud.html</t>
  </si>
  <si>
    <t>Top Domains in Tweet in Entire Graph</t>
  </si>
  <si>
    <t>Top Domains in Tweet in G1</t>
  </si>
  <si>
    <t>Top Domains in Tweet in G2</t>
  </si>
  <si>
    <t>Top Domains in Tweet in G3</t>
  </si>
  <si>
    <t>Top Domains in Tweet in G4</t>
  </si>
  <si>
    <t>Top Domains in Tweet in G5</t>
  </si>
  <si>
    <t>Top Domains in Tweet</t>
  </si>
  <si>
    <t>healthxph.net aarp.org</t>
  </si>
  <si>
    <t>Top Hashtags in Tweet in Entire Graph</t>
  </si>
  <si>
    <t>technology</t>
  </si>
  <si>
    <t>twitterchat</t>
  </si>
  <si>
    <t>indiefeature</t>
  </si>
  <si>
    <t>satchat</t>
  </si>
  <si>
    <t>edugladiators</t>
  </si>
  <si>
    <t>nt2t</t>
  </si>
  <si>
    <t>health</t>
  </si>
  <si>
    <t>fraud</t>
  </si>
  <si>
    <t>leadupchat</t>
  </si>
  <si>
    <t>Top Hashtags in Tweet in G1</t>
  </si>
  <si>
    <t>thursdaythoughts</t>
  </si>
  <si>
    <t>Top Hashtags in Tweet in G2</t>
  </si>
  <si>
    <t>leadlap</t>
  </si>
  <si>
    <t>perigirlschat</t>
  </si>
  <si>
    <t>Top Hashtags in Tweet in G3</t>
  </si>
  <si>
    <t>Top Hashtags in Tweet in G4</t>
  </si>
  <si>
    <t>Top Hashtags in Tweet in G5</t>
  </si>
  <si>
    <t>Top Hashtags in Tweet</t>
  </si>
  <si>
    <t>technology healthxph thursdaythoughts health</t>
  </si>
  <si>
    <t>healthxph fraud</t>
  </si>
  <si>
    <t>Top Words in Tweet in Entire Graph</t>
  </si>
  <si>
    <t>Words in Sentiment List#1: Positive</t>
  </si>
  <si>
    <t>Words in Sentiment List#2: Negative</t>
  </si>
  <si>
    <t>Words in Sentiment List#3: Angry/Violent</t>
  </si>
  <si>
    <t>Non-categorized Words</t>
  </si>
  <si>
    <t>Total Words</t>
  </si>
  <si>
    <t>#healthxph</t>
  </si>
  <si>
    <t>9am</t>
  </si>
  <si>
    <t>7</t>
  </si>
  <si>
    <t>30am</t>
  </si>
  <si>
    <t>Top Words in Tweet in G1</t>
  </si>
  <si>
    <t>apps</t>
  </si>
  <si>
    <t>#technology</t>
  </si>
  <si>
    <t>featuring</t>
  </si>
  <si>
    <t>Top Words in Tweet in G2</t>
  </si>
  <si>
    <t>saturday</t>
  </si>
  <si>
    <t>#twitterchat</t>
  </si>
  <si>
    <t>list</t>
  </si>
  <si>
    <t>#indiefeature</t>
  </si>
  <si>
    <t>24</t>
  </si>
  <si>
    <t>#satchat</t>
  </si>
  <si>
    <t>Top Words in Tweet in G3</t>
  </si>
  <si>
    <t>Top Words in Tweet in G4</t>
  </si>
  <si>
    <t>life</t>
  </si>
  <si>
    <t>101</t>
  </si>
  <si>
    <t>Top Words in Tweet in G5</t>
  </si>
  <si>
    <t>Top Words in Tweet</t>
  </si>
  <si>
    <t>apps #technology #healthxph featuring cebumd jimlopez875 helenvmadamba endocrine_witch ericmoral dd_invest</t>
  </si>
  <si>
    <t>9am 7 30am saturday #twitterchat list #indiefeature 24 #satchat #healthxph</t>
  </si>
  <si>
    <t>life 101 #healthxph</t>
  </si>
  <si>
    <t>#healthxph health</t>
  </si>
  <si>
    <t>Top Word Pairs in Tweet in Entire Graph</t>
  </si>
  <si>
    <t>#healthxph,featuring</t>
  </si>
  <si>
    <t>featuring,cebumd</t>
  </si>
  <si>
    <t>saturday,#twitterchat</t>
  </si>
  <si>
    <t>#twitterchat,list</t>
  </si>
  <si>
    <t>list,#indiefeature</t>
  </si>
  <si>
    <t>#indiefeature,24</t>
  </si>
  <si>
    <t>24,7</t>
  </si>
  <si>
    <t>7,#satchat</t>
  </si>
  <si>
    <t>#satchat,7</t>
  </si>
  <si>
    <t>7,30am</t>
  </si>
  <si>
    <t>Top Word Pairs in Tweet in G1</t>
  </si>
  <si>
    <t>cebumd,jimlopez875</t>
  </si>
  <si>
    <t>jimlopez875,helenvmadamba</t>
  </si>
  <si>
    <t>helenvmadamba,endocrine_witch</t>
  </si>
  <si>
    <t>endocrine_witch,ericmoral</t>
  </si>
  <si>
    <t>ericmoral,dd_invest</t>
  </si>
  <si>
    <t>Top Word Pairs in Tweet in G2</t>
  </si>
  <si>
    <t>30am,#healthxph</t>
  </si>
  <si>
    <t>#healthxph,9am</t>
  </si>
  <si>
    <t>Top Word Pairs in Tweet in G3</t>
  </si>
  <si>
    <t>Top Word Pairs in Tweet in G4</t>
  </si>
  <si>
    <t>life,101</t>
  </si>
  <si>
    <t>101,#healthxph</t>
  </si>
  <si>
    <t>Top Word Pairs in Tweet in G5</t>
  </si>
  <si>
    <t>Top Word Pairs in Tweet</t>
  </si>
  <si>
    <t>#healthxph,featuring  featuring,cebumd  cebumd,jimlopez875  jimlopez875,helenvmadamba  helenvmadamba,endocrine_witch  endocrine_witch,ericmoral  ericmoral,dd_invest</t>
  </si>
  <si>
    <t>saturday,#twitterchat  #twitterchat,list  list,#indiefeature  #indiefeature,24  24,7  7,#satchat  #satchat,7  7,30am  30am,#healthxph  #healthxph,9am</t>
  </si>
  <si>
    <t>life,101  101,#healthxph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</si>
  <si>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</si>
  <si>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</si>
  <si>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</si>
  <si>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</si>
  <si>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</si>
  <si>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</si>
  <si>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</si>
  <si>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</si>
  <si>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</si>
  <si>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</si>
  <si>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</si>
  <si>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</si>
  <si>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</si>
  <si>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</si>
  <si>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cebumd jimlopez875 helenvmadamba endocrine_witch ericmoral dd_invest healthxph</t>
  </si>
  <si>
    <t>jkatzaman cebumd jim</t>
  </si>
  <si>
    <t>Top Tweeters in Entire Graph</t>
  </si>
  <si>
    <t>Top Tweeters in G1</t>
  </si>
  <si>
    <t>Top Tweeters in G2</t>
  </si>
  <si>
    <t>Top Tweeters in G3</t>
  </si>
  <si>
    <t>Top Tweeters in G4</t>
  </si>
  <si>
    <t>Top Tweeters in G5</t>
  </si>
  <si>
    <t>Top Tweeters</t>
  </si>
  <si>
    <t>jkatzaman endocrine_witch helenvmadamba jimlopez875 healthxph ericmoral dd_invest</t>
  </si>
  <si>
    <t>mgcjusa pokeyluwho</t>
  </si>
  <si>
    <t>jim cebumd</t>
  </si>
  <si>
    <t>giasison drslacanilao</t>
  </si>
  <si>
    <t>hcitexpert itsrainyyuh</t>
  </si>
  <si>
    <t>Top URLs in Tweet by Count</t>
  </si>
  <si>
    <t>Top URLs in Tweet by Salience</t>
  </si>
  <si>
    <t>Top Domains in Tweet by Count</t>
  </si>
  <si>
    <t>Top Domains in Tweet by Salience</t>
  </si>
  <si>
    <t>Top Hashtags in Tweet by Count</t>
  </si>
  <si>
    <t>Top Hashtags in Tweet by Salience</t>
  </si>
  <si>
    <t>thursdaythoughts health technology healthxph</t>
  </si>
  <si>
    <t>Top Words in Tweet by Count</t>
  </si>
  <si>
    <t>jkatzaman doctors prescribe apps patient connections #technology #health featuring cebumd</t>
  </si>
  <si>
    <t>life 101</t>
  </si>
  <si>
    <t>giasison life 101</t>
  </si>
  <si>
    <t>apps #technology featuring cebumd jimlopez875 helenvmadamba endocrine_witch ericmoral dd_invest track</t>
  </si>
  <si>
    <t>30am 9am 7 saturday #twitterchat list #indiefeature 24 #satchat #edugladiators</t>
  </si>
  <si>
    <t>9am 7 pokeyluwho saturday #twitterchat list #indiefeature 24 #satchat 30am</t>
  </si>
  <si>
    <t>today tweetchat twitter april 20 2019 06 30pm ist healthxph</t>
  </si>
  <si>
    <t>health learn insurance #fraud using dummy recipients dme although corruption</t>
  </si>
  <si>
    <t>Top Words in Tweet by Salience</t>
  </si>
  <si>
    <t>track health patients appointments surgeries classes colleagues click away #thursdaythoughts</t>
  </si>
  <si>
    <t>Top Word Pairs in Tweet by Count</t>
  </si>
  <si>
    <t>jkatzaman,doctors  doctors,prescribe  prescribe,apps  apps,patient  patient,connections  connections,#technology  #technology,#health  #health,#healthxph  #healthxph,featuring  featuring,cebumd</t>
  </si>
  <si>
    <t>giasison,life  life,101  101,#healthxph</t>
  </si>
  <si>
    <t>#healthxph,featuring  featuring,cebumd  cebumd,jimlopez875  jimlopez875,helenvmadamba  helenvmadamba,endocrine_witch  endocrine_witch,ericmoral  ericmoral,dd_invest  apps,track  track,health  health,patients</t>
  </si>
  <si>
    <t>pokeyluwho,saturday  saturday,#twitterchat  #twitterchat,list  list,#indiefeature  #indiefeature,24  24,7  7,#satchat  #satchat,7  7,30am  30am,#healthxph</t>
  </si>
  <si>
    <t>today,#healthxph  #healthxph,tweetchat  tweetchat,twitter  twitter,april  april,20  20,2019  2019,06  06,30pm  30pm,ist  ist,healthxph</t>
  </si>
  <si>
    <t>learn,health  health,insurance  insurance,#fraud  #fraud,using  using,dummy  dummy,recipients  recipients,dme  dme,although  although,corruption  corruption,still</t>
  </si>
  <si>
    <t>Top Word Pairs in Tweet by Salience</t>
  </si>
  <si>
    <t>apps,track  track,health  health,patients  patients,appointments  appointments,surgeries  surgeries,classes  classes,colleagues  colleagues,click  click,away  away,#thursdaythoughts</t>
  </si>
  <si>
    <t>Word</t>
  </si>
  <si>
    <t>#edugladiators</t>
  </si>
  <si>
    <t>#nt2t</t>
  </si>
  <si>
    <t>doctors</t>
  </si>
  <si>
    <t>prescribe</t>
  </si>
  <si>
    <t>patient</t>
  </si>
  <si>
    <t>connections</t>
  </si>
  <si>
    <t>#health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</si>
  <si>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</si>
  <si>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</si>
  <si>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</si>
  <si>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</si>
  <si>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</si>
  <si>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</si>
  <si>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</si>
  <si>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</si>
  <si>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</si>
  <si>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</si>
  <si>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</si>
  <si>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</si>
  <si>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</si>
  <si>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</si>
  <si>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</si>
  <si>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</si>
  <si>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</si>
  <si>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</si>
  <si>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</si>
  <si>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</si>
  <si>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</si>
  <si>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</si>
  <si>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</si>
  <si>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</si>
  <si>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</si>
  <si>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</si>
  <si>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</si>
  <si>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</si>
  <si>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</si>
  <si>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</si>
  <si>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</si>
  <si>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</si>
  <si>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G1: apps #technology #healthxph featuring cebumd jimlopez875 helenvmadamba endocrine_witch ericmoral dd_invest</t>
  </si>
  <si>
    <t>G2: 9am 7 30am saturday #twitterchat list #indiefeature 24 #satchat #healthxph</t>
  </si>
  <si>
    <t>G4: life 101 #healthxph</t>
  </si>
  <si>
    <t>G5: #healthxph health</t>
  </si>
  <si>
    <t>Autofill Workbook Results</t>
  </si>
  <si>
    <t>Edge Weight▓2▓2▓0▓True▓Gray▓Red▓▓Edge Weight▓2▓2▓0▓3▓10▓False▓Edge Weight▓2▓2▓0▓35▓12▓False▓▓0▓0▓0▓True▓Black▓Black▓▓Followers▓214▓15090▓0▓162▓1000▓False▓▓0▓0▓0▓0▓0▓False▓▓0▓0▓0▓0▓0▓False▓▓0▓0▓0▓0▓0▓False</t>
  </si>
  <si>
    <t>GraphSource░GraphServerTwitterSearch▓GraphTerm░#HealthXPh▓ImportDescription░The graph represents a network of 15 Twitter users whose tweets in the requested range contained "#HealthXPh", or who were replied to or mentioned in those tweets.  The network was obtained from the NodeXL Graph Server on Monday, 22 April 2019 at 18:52 UTC.
The requested start date was Monday, 22 April 2019 at 00:01 UTC and the maximum number of days (going backward) was 6.
The maximum number of tweets collected was 5,000.
The tweets in the network were tweeted over the 5-day, 1-hour, 45-minute period from Tuesday, 16 April 2019 at 13:52 UTC to Sunday, 21 April 2019 at 15:38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</si>
</sst>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754401"/>
        <c:axId val="31245290"/>
      </c:barChart>
      <c:catAx>
        <c:axId val="40754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45290"/>
        <c:crosses val="autoZero"/>
        <c:auto val="1"/>
        <c:lblOffset val="100"/>
        <c:noMultiLvlLbl val="0"/>
      </c:catAx>
      <c:valAx>
        <c:axId val="3124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1/5/2019 13:40</c:v>
                </c:pt>
                <c:pt idx="1">
                  <c:v>4/15/2019 21:43</c:v>
                </c:pt>
                <c:pt idx="2">
                  <c:v>4/16/2019 13:52</c:v>
                </c:pt>
                <c:pt idx="3">
                  <c:v>4/17/2019 3:28</c:v>
                </c:pt>
                <c:pt idx="4">
                  <c:v>4/18/2019 13:00</c:v>
                </c:pt>
                <c:pt idx="5">
                  <c:v>4/20/2019 11:00</c:v>
                </c:pt>
                <c:pt idx="6">
                  <c:v>4/20/2019 11:13</c:v>
                </c:pt>
                <c:pt idx="7">
                  <c:v>4/20/2019 12:30</c:v>
                </c:pt>
                <c:pt idx="8">
                  <c:v>4/21/2019 15:38</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6984331"/>
        <c:axId val="62858980"/>
      </c:barChart>
      <c:catAx>
        <c:axId val="6984331"/>
        <c:scaling>
          <c:orientation val="minMax"/>
        </c:scaling>
        <c:axPos val="b"/>
        <c:delete val="0"/>
        <c:numFmt formatCode="General" sourceLinked="1"/>
        <c:majorTickMark val="out"/>
        <c:minorTickMark val="none"/>
        <c:tickLblPos val="nextTo"/>
        <c:crossAx val="62858980"/>
        <c:crosses val="autoZero"/>
        <c:auto val="1"/>
        <c:lblOffset val="100"/>
        <c:noMultiLvlLbl val="0"/>
      </c:catAx>
      <c:valAx>
        <c:axId val="62858980"/>
        <c:scaling>
          <c:orientation val="minMax"/>
        </c:scaling>
        <c:axPos val="l"/>
        <c:majorGridlines/>
        <c:delete val="0"/>
        <c:numFmt formatCode="General" sourceLinked="1"/>
        <c:majorTickMark val="out"/>
        <c:minorTickMark val="none"/>
        <c:tickLblPos val="nextTo"/>
        <c:crossAx val="69843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772155"/>
        <c:axId val="47840532"/>
      </c:barChart>
      <c:catAx>
        <c:axId val="127721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840532"/>
        <c:crosses val="autoZero"/>
        <c:auto val="1"/>
        <c:lblOffset val="100"/>
        <c:noMultiLvlLbl val="0"/>
      </c:catAx>
      <c:valAx>
        <c:axId val="4784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911605"/>
        <c:axId val="49877854"/>
      </c:barChart>
      <c:catAx>
        <c:axId val="279116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877854"/>
        <c:crosses val="autoZero"/>
        <c:auto val="1"/>
        <c:lblOffset val="100"/>
        <c:noMultiLvlLbl val="0"/>
      </c:catAx>
      <c:valAx>
        <c:axId val="4987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247503"/>
        <c:axId val="13574344"/>
      </c:barChart>
      <c:catAx>
        <c:axId val="462475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74344"/>
        <c:crosses val="autoZero"/>
        <c:auto val="1"/>
        <c:lblOffset val="100"/>
        <c:noMultiLvlLbl val="0"/>
      </c:catAx>
      <c:valAx>
        <c:axId val="1357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7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060233"/>
        <c:axId val="25780050"/>
      </c:barChart>
      <c:catAx>
        <c:axId val="550602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80050"/>
        <c:crosses val="autoZero"/>
        <c:auto val="1"/>
        <c:lblOffset val="100"/>
        <c:noMultiLvlLbl val="0"/>
      </c:catAx>
      <c:valAx>
        <c:axId val="25780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60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693859"/>
        <c:axId val="7809276"/>
      </c:barChart>
      <c:catAx>
        <c:axId val="306938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09276"/>
        <c:crosses val="autoZero"/>
        <c:auto val="1"/>
        <c:lblOffset val="100"/>
        <c:noMultiLvlLbl val="0"/>
      </c:catAx>
      <c:valAx>
        <c:axId val="7809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74621"/>
        <c:axId val="28571590"/>
      </c:barChart>
      <c:catAx>
        <c:axId val="31746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71590"/>
        <c:crosses val="autoZero"/>
        <c:auto val="1"/>
        <c:lblOffset val="100"/>
        <c:noMultiLvlLbl val="0"/>
      </c:catAx>
      <c:valAx>
        <c:axId val="28571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4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817719"/>
        <c:axId val="32597424"/>
      </c:barChart>
      <c:catAx>
        <c:axId val="558177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97424"/>
        <c:crosses val="autoZero"/>
        <c:auto val="1"/>
        <c:lblOffset val="100"/>
        <c:noMultiLvlLbl val="0"/>
      </c:catAx>
      <c:valAx>
        <c:axId val="3259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17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941361"/>
        <c:axId val="23145658"/>
      </c:barChart>
      <c:catAx>
        <c:axId val="24941361"/>
        <c:scaling>
          <c:orientation val="minMax"/>
        </c:scaling>
        <c:axPos val="b"/>
        <c:delete val="1"/>
        <c:majorTickMark val="out"/>
        <c:minorTickMark val="none"/>
        <c:tickLblPos val="none"/>
        <c:crossAx val="23145658"/>
        <c:crosses val="autoZero"/>
        <c:auto val="1"/>
        <c:lblOffset val="100"/>
        <c:noMultiLvlLbl val="0"/>
      </c:catAx>
      <c:valAx>
        <c:axId val="23145658"/>
        <c:scaling>
          <c:orientation val="minMax"/>
        </c:scaling>
        <c:axPos val="l"/>
        <c:delete val="1"/>
        <c:majorTickMark val="out"/>
        <c:minorTickMark val="none"/>
        <c:tickLblPos val="none"/>
        <c:crossAx val="24941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5">
  <cacheSource type="worksheet">
    <worksheetSource ref="A2:BL1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technology health healthxph"/>
        <s v="healthxph"/>
        <s v="thursdaythoughts technology healthxph"/>
        <s v="twitterchat indiefeature satchat healthxph edugladiators nt2t leadupchat leadlap perigirlschat"/>
        <s v="twitterchat indiefeature satchat healthxph edugladiators nt2t"/>
        <s v="fraud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19-04-16T13:52:34.000"/>
        <d v="2019-01-05T13:40:39.000"/>
        <d v="2019-04-17T03:28:26.000"/>
        <d v="2019-04-15T21:43:15.000"/>
        <d v="2019-04-18T13:00:00.000"/>
        <d v="2019-04-20T11:00:01.000"/>
        <d v="2019-04-20T11:13:20.000"/>
        <d v="2019-04-20T12:30:47.000"/>
        <d v="2019-04-21T15:38:2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cebumd"/>
    <s v="jim"/>
    <m/>
    <m/>
    <m/>
    <m/>
    <m/>
    <m/>
    <m/>
    <m/>
    <s v="No"/>
    <n v="3"/>
    <m/>
    <m/>
    <x v="0"/>
    <d v="2019-04-16T13:52:34.000"/>
    <s v="RT @JKatzaman: Doctors Prescribe Apps for Patient Connections https://t.co/OsHRo5eL2f #technology #health #HealthXPh featuring @cebumd @jim…"/>
    <s v="https://www.datadriveninvestor.com/2019/04/15/doctors-prescribe-apps-for-patient-connections/"/>
    <s v="datadriveninvestor.com"/>
    <x v="0"/>
    <m/>
    <s v="http://pbs.twimg.com/profile_images/1653612292/newcebumd_normal.jpg"/>
    <x v="0"/>
    <s v="https://twitter.com/#!/cebumd/status/1118150193289916416"/>
    <m/>
    <m/>
    <s v="1118150193289916416"/>
    <m/>
    <b v="0"/>
    <n v="0"/>
    <s v=""/>
    <b v="0"/>
    <s v="en"/>
    <m/>
    <s v=""/>
    <b v="0"/>
    <n v="1"/>
    <s v="1117906253802393601"/>
    <s v="Twitter for Android"/>
    <b v="0"/>
    <s v="1117906253802393601"/>
    <s v="Tweet"/>
    <n v="0"/>
    <n v="0"/>
    <m/>
    <m/>
    <m/>
    <m/>
    <m/>
    <m/>
    <m/>
    <m/>
    <n v="1"/>
    <s v="3"/>
    <s v="3"/>
    <m/>
    <m/>
    <m/>
    <m/>
    <m/>
    <m/>
    <m/>
    <m/>
    <m/>
  </r>
  <r>
    <s v="giasison"/>
    <s v="giasison"/>
    <m/>
    <m/>
    <m/>
    <m/>
    <m/>
    <m/>
    <m/>
    <m/>
    <s v="No"/>
    <n v="4"/>
    <m/>
    <m/>
    <x v="1"/>
    <d v="2019-01-05T13:40:39.000"/>
    <s v="Life as it should 101. #healthxph https://t.co/3sYw0JXjGA"/>
    <m/>
    <m/>
    <x v="1"/>
    <s v="https://pbs.twimg.com/media/DwJsXM5VsAARuXH.jpg"/>
    <s v="https://pbs.twimg.com/media/DwJsXM5VsAARuXH.jpg"/>
    <x v="1"/>
    <s v="https://twitter.com/#!/giasison/status/1081546017416204289"/>
    <m/>
    <m/>
    <s v="1081546017416204289"/>
    <m/>
    <b v="0"/>
    <n v="699"/>
    <s v=""/>
    <b v="0"/>
    <s v="en"/>
    <m/>
    <s v=""/>
    <b v="0"/>
    <n v="390"/>
    <s v=""/>
    <s v="Twitter for iPhone"/>
    <b v="0"/>
    <s v="1081546017416204289"/>
    <s v="Retweet"/>
    <n v="0"/>
    <n v="0"/>
    <m/>
    <m/>
    <m/>
    <m/>
    <m/>
    <m/>
    <m/>
    <m/>
    <n v="1"/>
    <s v="4"/>
    <s v="4"/>
    <n v="0"/>
    <n v="0"/>
    <n v="0"/>
    <n v="0"/>
    <n v="0"/>
    <n v="0"/>
    <n v="6"/>
    <n v="100"/>
    <n v="6"/>
  </r>
  <r>
    <s v="drslacanilao"/>
    <s v="giasison"/>
    <m/>
    <m/>
    <m/>
    <m/>
    <m/>
    <m/>
    <m/>
    <m/>
    <s v="No"/>
    <n v="5"/>
    <m/>
    <m/>
    <x v="0"/>
    <d v="2019-04-17T03:28:26.000"/>
    <s v="RT @giasison: Life as it should 101. #healthxph https://t.co/3sYw0JXjGA"/>
    <m/>
    <m/>
    <x v="1"/>
    <s v="https://pbs.twimg.com/media/DwJsXM5VsAARuXH.jpg"/>
    <s v="https://pbs.twimg.com/media/DwJsXM5VsAARuXH.jpg"/>
    <x v="2"/>
    <s v="https://twitter.com/#!/drslacanilao/status/1118355509336166400"/>
    <m/>
    <m/>
    <s v="1118355509336166400"/>
    <m/>
    <b v="0"/>
    <n v="0"/>
    <s v=""/>
    <b v="0"/>
    <s v="en"/>
    <m/>
    <s v=""/>
    <b v="0"/>
    <n v="390"/>
    <s v="1081546017416204289"/>
    <s v="Twitter for iPhone"/>
    <b v="0"/>
    <s v="1081546017416204289"/>
    <s v="Tweet"/>
    <n v="0"/>
    <n v="0"/>
    <m/>
    <m/>
    <m/>
    <m/>
    <m/>
    <m/>
    <m/>
    <m/>
    <n v="1"/>
    <s v="4"/>
    <s v="4"/>
    <n v="0"/>
    <n v="0"/>
    <n v="0"/>
    <n v="0"/>
    <n v="0"/>
    <n v="0"/>
    <n v="8"/>
    <n v="100"/>
    <n v="8"/>
  </r>
  <r>
    <s v="jkatzaman"/>
    <s v="healthxph"/>
    <m/>
    <m/>
    <m/>
    <m/>
    <m/>
    <m/>
    <m/>
    <m/>
    <s v="No"/>
    <n v="6"/>
    <m/>
    <m/>
    <x v="0"/>
    <d v="2019-04-15T21:43:15.000"/>
    <s v="Doctors Prescribe Apps for Patient Connections https://t.co/OsHRo5eL2f #technology #health #HealthXPh featuring @cebumd @jimlopez875 @helenvmadamba @endocrine_witch @ericmoral @dd_invest @HealthXPh https://t.co/PEbR6uzbMj"/>
    <s v="https://www.datadriveninvestor.com/2019/04/15/doctors-prescribe-apps-for-patient-connections/"/>
    <s v="datadriveninvestor.com"/>
    <x v="0"/>
    <s v="https://pbs.twimg.com/media/D4OZzG7XkAAm9cc.jpg"/>
    <s v="https://pbs.twimg.com/media/D4OZzG7XkAAm9cc.jpg"/>
    <x v="3"/>
    <s v="https://twitter.com/#!/jkatzaman/status/1117906253802393601"/>
    <m/>
    <m/>
    <s v="1117906253802393601"/>
    <m/>
    <b v="0"/>
    <n v="3"/>
    <s v=""/>
    <b v="0"/>
    <s v="en"/>
    <m/>
    <s v=""/>
    <b v="0"/>
    <n v="1"/>
    <s v=""/>
    <s v="TweetDeck"/>
    <b v="0"/>
    <s v="1117906253802393601"/>
    <s v="Retweet"/>
    <n v="0"/>
    <n v="0"/>
    <m/>
    <m/>
    <m/>
    <m/>
    <m/>
    <m/>
    <m/>
    <m/>
    <n v="1"/>
    <s v="1"/>
    <s v="1"/>
    <m/>
    <m/>
    <m/>
    <m/>
    <m/>
    <m/>
    <m/>
    <m/>
    <m/>
  </r>
  <r>
    <s v="jkatzaman"/>
    <s v="dd_invest"/>
    <m/>
    <m/>
    <m/>
    <m/>
    <m/>
    <m/>
    <m/>
    <m/>
    <s v="No"/>
    <n v="8"/>
    <m/>
    <m/>
    <x v="0"/>
    <d v="2019-04-18T13:00:00.000"/>
    <s v="“Apps let us track our health, our patients, our appointments, our surgeries, our classes. Our colleagues are just a click away.&quot; https://t.co/OsHRo5eL2f #ThursdayThoughts #Technology #HealthXPh featuring @cebumd @jimlopez875 @helenvmadamba @endocrine_witch @ericmoral @dd_invest"/>
    <s v="https://www.datadriveninvestor.com/2019/04/15/doctors-prescribe-apps-for-patient-connections/"/>
    <s v="datadriveninvestor.com"/>
    <x v="2"/>
    <m/>
    <s v="http://pbs.twimg.com/profile_images/1904928201/Jim_Katzaman_normal.jpg"/>
    <x v="4"/>
    <s v="https://twitter.com/#!/jkatzaman/status/1118861737120296961"/>
    <m/>
    <m/>
    <s v="1118861737120296961"/>
    <m/>
    <b v="0"/>
    <n v="1"/>
    <s v=""/>
    <b v="0"/>
    <s v="en"/>
    <m/>
    <s v=""/>
    <b v="0"/>
    <n v="0"/>
    <s v=""/>
    <s v="TweetDeck"/>
    <b v="0"/>
    <s v="1118861737120296961"/>
    <s v="Tweet"/>
    <n v="0"/>
    <n v="0"/>
    <m/>
    <m/>
    <m/>
    <m/>
    <m/>
    <m/>
    <m/>
    <m/>
    <n v="2"/>
    <s v="1"/>
    <s v="1"/>
    <m/>
    <m/>
    <m/>
    <m/>
    <m/>
    <m/>
    <m/>
    <m/>
    <m/>
  </r>
  <r>
    <s v="pokeyluwho"/>
    <s v="pokeyluwho"/>
    <m/>
    <m/>
    <m/>
    <m/>
    <m/>
    <m/>
    <m/>
    <m/>
    <s v="No"/>
    <n v="20"/>
    <m/>
    <m/>
    <x v="1"/>
    <d v="2019-04-20T11:00:01.000"/>
    <s v="Saturday #TwitterChat List 👇_x000a__x000a_🍁 #IndieFeature 24/7_x000a_🍁 #SatChat 7:30am_x000a_🍁 #HealthXPh 9am_x000a_🍁 #EduGladiators 9am_x000a_🍁 #nt2t 9am_x000a_🍁 #LeadUpChat 9:30am_x000a_🍁 #LeadLAP 10:30am_x000a_🍁 #PeriGirlsChat 12pm_x000a__x000a_*Times are EDT"/>
    <m/>
    <m/>
    <x v="3"/>
    <m/>
    <s v="http://pbs.twimg.com/profile_images/1108165029055090688/djrJvD4i_normal.jpg"/>
    <x v="5"/>
    <s v="https://twitter.com/#!/pokeyluwho/status/1119556320124915712"/>
    <m/>
    <m/>
    <s v="1119556320124915712"/>
    <m/>
    <b v="0"/>
    <n v="3"/>
    <s v=""/>
    <b v="0"/>
    <s v="en"/>
    <m/>
    <s v=""/>
    <b v="0"/>
    <n v="1"/>
    <s v=""/>
    <s v="Buffer"/>
    <b v="0"/>
    <s v="1119556320124915712"/>
    <s v="Tweet"/>
    <n v="0"/>
    <n v="0"/>
    <m/>
    <m/>
    <m/>
    <m/>
    <m/>
    <m/>
    <m/>
    <m/>
    <n v="1"/>
    <s v="2"/>
    <s v="2"/>
    <n v="0"/>
    <n v="0"/>
    <n v="0"/>
    <n v="0"/>
    <n v="0"/>
    <n v="0"/>
    <n v="26"/>
    <n v="100"/>
    <n v="26"/>
  </r>
  <r>
    <s v="mgcjusa"/>
    <s v="pokeyluwho"/>
    <m/>
    <m/>
    <m/>
    <m/>
    <m/>
    <m/>
    <m/>
    <m/>
    <s v="No"/>
    <n v="21"/>
    <m/>
    <m/>
    <x v="0"/>
    <d v="2019-04-20T11:13:20.000"/>
    <s v="RT @PokeyLuWho: Saturday #TwitterChat List 👇_x000a__x000a_🍁 #IndieFeature 24/7_x000a_🍁 #SatChat 7:30am_x000a_🍁 #HealthXPh 9am_x000a_🍁 #EduGladiators 9am_x000a_🍁 #nt2t 9am_x000a_🍁 #L…"/>
    <m/>
    <m/>
    <x v="4"/>
    <m/>
    <s v="http://pbs.twimg.com/profile_images/888051573812862976/5bRvMaN-_normal.jpg"/>
    <x v="6"/>
    <s v="https://twitter.com/#!/mgcjusa/status/1119559670144827392"/>
    <m/>
    <m/>
    <s v="1119559670144827392"/>
    <m/>
    <b v="0"/>
    <n v="0"/>
    <s v=""/>
    <b v="0"/>
    <s v="en"/>
    <m/>
    <s v=""/>
    <b v="0"/>
    <n v="1"/>
    <s v="1119556320124915712"/>
    <s v="Twitter for iPhone"/>
    <b v="0"/>
    <s v="1119556320124915712"/>
    <s v="Tweet"/>
    <n v="0"/>
    <n v="0"/>
    <m/>
    <m/>
    <m/>
    <m/>
    <m/>
    <m/>
    <m/>
    <m/>
    <n v="1"/>
    <s v="2"/>
    <s v="2"/>
    <n v="0"/>
    <n v="0"/>
    <n v="0"/>
    <n v="0"/>
    <n v="0"/>
    <n v="0"/>
    <n v="18"/>
    <n v="100"/>
    <n v="18"/>
  </r>
  <r>
    <s v="hcitexpert"/>
    <s v="hcitexpert"/>
    <m/>
    <m/>
    <m/>
    <m/>
    <m/>
    <m/>
    <m/>
    <m/>
    <s v="No"/>
    <n v="22"/>
    <m/>
    <m/>
    <x v="1"/>
    <d v="2019-04-20T12:30:47.000"/>
    <s v="[Today] #HealthXPh TweetChat, on Twitter at - April 20, 2019 at 06:30PM IST | HealthXPh - https://t.co/DtXFYn90gA"/>
    <s v="http://healthxph.net/"/>
    <s v="healthxph.net"/>
    <x v="1"/>
    <m/>
    <s v="http://pbs.twimg.com/profile_images/653678755261513728/F2lnsJzh_normal.jpg"/>
    <x v="7"/>
    <s v="https://twitter.com/#!/hcitexpert/status/1119579159590785024"/>
    <m/>
    <m/>
    <s v="1119579159590785024"/>
    <m/>
    <b v="0"/>
    <n v="0"/>
    <s v=""/>
    <b v="0"/>
    <s v="en"/>
    <m/>
    <s v=""/>
    <b v="0"/>
    <n v="0"/>
    <s v=""/>
    <s v="IFTTT"/>
    <b v="0"/>
    <s v="1119579159590785024"/>
    <s v="Tweet"/>
    <n v="0"/>
    <n v="0"/>
    <m/>
    <m/>
    <m/>
    <m/>
    <m/>
    <m/>
    <m/>
    <m/>
    <n v="1"/>
    <s v="5"/>
    <s v="5"/>
    <n v="0"/>
    <n v="0"/>
    <n v="0"/>
    <n v="0"/>
    <n v="0"/>
    <n v="0"/>
    <n v="14"/>
    <n v="100"/>
    <n v="14"/>
  </r>
  <r>
    <s v="itsrainyyuh"/>
    <s v="itsrainyyuh"/>
    <m/>
    <m/>
    <m/>
    <m/>
    <m/>
    <m/>
    <m/>
    <m/>
    <s v="No"/>
    <n v="23"/>
    <m/>
    <m/>
    <x v="1"/>
    <d v="2019-04-21T15:38:22.000"/>
    <s v="We must learn from this health insurance #fraud using dummy recipients of DME, although corruption is still prevalent in the government and these officials know their role in the game and in the universal health care. 😓 #HealthXPh https://t.co/rGyGMYThme"/>
    <s v="https://www.aarp.org/money/scams-fraud/info-2019/feds-crackdown-medicare-fraud.html"/>
    <s v="aarp.org"/>
    <x v="5"/>
    <m/>
    <s v="http://pbs.twimg.com/profile_images/1119493803851665408/pOUVHGUK_normal.jpg"/>
    <x v="8"/>
    <s v="https://twitter.com/#!/itsrainyyuh/status/1119988754263863296"/>
    <m/>
    <m/>
    <s v="1119988754263863296"/>
    <m/>
    <b v="0"/>
    <n v="0"/>
    <s v=""/>
    <b v="0"/>
    <s v="en"/>
    <m/>
    <s v=""/>
    <b v="0"/>
    <n v="0"/>
    <s v=""/>
    <s v="Twitter for Android"/>
    <b v="0"/>
    <s v="1119988754263863296"/>
    <s v="Tweet"/>
    <n v="0"/>
    <n v="0"/>
    <m/>
    <m/>
    <m/>
    <m/>
    <m/>
    <m/>
    <m/>
    <m/>
    <n v="1"/>
    <s v="5"/>
    <s v="5"/>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3"/>
        <item x="0"/>
        <item x="2"/>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
        <i x="5" s="1"/>
        <i x="1" s="1"/>
        <i x="0"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 totalsRowShown="0" headerRowDxfId="412" dataDxfId="411">
  <autoFilter ref="A2:BL23"/>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82" dataDxfId="281">
  <autoFilter ref="A2:C9"/>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4" totalsRowShown="0" headerRowDxfId="275" dataDxfId="274">
  <autoFilter ref="A1:L4"/>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7:L10" totalsRowShown="0" headerRowDxfId="261" dataDxfId="260">
  <autoFilter ref="A7:L10"/>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3:L23" totalsRowShown="0" headerRowDxfId="247" dataDxfId="246">
  <autoFilter ref="A13:L23"/>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L36" totalsRowShown="0" headerRowDxfId="232" dataDxfId="231">
  <autoFilter ref="A26:L36"/>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L49" totalsRowShown="0" headerRowDxfId="217" dataDxfId="216">
  <autoFilter ref="A39:L49"/>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L53" totalsRowShown="0" headerRowDxfId="202" dataDxfId="201">
  <autoFilter ref="A52:L53"/>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5:L65" totalsRowShown="0" headerRowDxfId="199" dataDxfId="198">
  <autoFilter ref="A55:L65"/>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8:L78" totalsRowShown="0" headerRowDxfId="172" dataDxfId="171">
  <autoFilter ref="A68:L78"/>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 totalsRowShown="0" headerRowDxfId="359" dataDxfId="358">
  <autoFilter ref="A2:BS17"/>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3" totalsRowShown="0" headerRowDxfId="147" dataDxfId="146">
  <autoFilter ref="A1:G6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4" totalsRowShown="0" headerRowDxfId="138" dataDxfId="137">
  <autoFilter ref="A1:L5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1" totalsRowShown="0" headerRowDxfId="64" dataDxfId="63">
  <autoFilter ref="A2:BL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3" dataDxfId="312">
  <autoFilter ref="A1:C16"/>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atadriveninvestor.com/2019/04/15/doctors-prescribe-apps-for-patient-connections/" TargetMode="External" /><Relationship Id="rId2" Type="http://schemas.openxmlformats.org/officeDocument/2006/relationships/hyperlink" Target="https://www.datadriveninvestor.com/2019/04/15/doctors-prescribe-apps-for-patient-connections/" TargetMode="External" /><Relationship Id="rId3" Type="http://schemas.openxmlformats.org/officeDocument/2006/relationships/hyperlink" Target="https://www.datadriveninvestor.com/2019/04/15/doctors-prescribe-apps-for-patient-connections/" TargetMode="External" /><Relationship Id="rId4" Type="http://schemas.openxmlformats.org/officeDocument/2006/relationships/hyperlink" Target="https://www.datadriveninvestor.com/2019/04/15/doctors-prescribe-apps-for-patient-connections/" TargetMode="External" /><Relationship Id="rId5" Type="http://schemas.openxmlformats.org/officeDocument/2006/relationships/hyperlink" Target="https://www.datadriveninvestor.com/2019/04/15/doctors-prescribe-apps-for-patient-connections/" TargetMode="External" /><Relationship Id="rId6" Type="http://schemas.openxmlformats.org/officeDocument/2006/relationships/hyperlink" Target="https://www.datadriveninvestor.com/2019/04/15/doctors-prescribe-apps-for-patient-connections/" TargetMode="External" /><Relationship Id="rId7" Type="http://schemas.openxmlformats.org/officeDocument/2006/relationships/hyperlink" Target="https://www.datadriveninvestor.com/2019/04/15/doctors-prescribe-apps-for-patient-connections/" TargetMode="External" /><Relationship Id="rId8" Type="http://schemas.openxmlformats.org/officeDocument/2006/relationships/hyperlink" Target="https://www.datadriveninvestor.com/2019/04/15/doctors-prescribe-apps-for-patient-connections/" TargetMode="External" /><Relationship Id="rId9" Type="http://schemas.openxmlformats.org/officeDocument/2006/relationships/hyperlink" Target="https://www.datadriveninvestor.com/2019/04/15/doctors-prescribe-apps-for-patient-connections/" TargetMode="External" /><Relationship Id="rId10" Type="http://schemas.openxmlformats.org/officeDocument/2006/relationships/hyperlink" Target="https://www.datadriveninvestor.com/2019/04/15/doctors-prescribe-apps-for-patient-connections/" TargetMode="External" /><Relationship Id="rId11" Type="http://schemas.openxmlformats.org/officeDocument/2006/relationships/hyperlink" Target="https://www.datadriveninvestor.com/2019/04/15/doctors-prescribe-apps-for-patient-connections/" TargetMode="External" /><Relationship Id="rId12" Type="http://schemas.openxmlformats.org/officeDocument/2006/relationships/hyperlink" Target="https://www.datadriveninvestor.com/2019/04/15/doctors-prescribe-apps-for-patient-connections/" TargetMode="External" /><Relationship Id="rId13" Type="http://schemas.openxmlformats.org/officeDocument/2006/relationships/hyperlink" Target="https://www.datadriveninvestor.com/2019/04/15/doctors-prescribe-apps-for-patient-connections/" TargetMode="External" /><Relationship Id="rId14" Type="http://schemas.openxmlformats.org/officeDocument/2006/relationships/hyperlink" Target="https://www.datadriveninvestor.com/2019/04/15/doctors-prescribe-apps-for-patient-connections/" TargetMode="External" /><Relationship Id="rId15" Type="http://schemas.openxmlformats.org/officeDocument/2006/relationships/hyperlink" Target="https://www.datadriveninvestor.com/2019/04/15/doctors-prescribe-apps-for-patient-connections/" TargetMode="External" /><Relationship Id="rId16" Type="http://schemas.openxmlformats.org/officeDocument/2006/relationships/hyperlink" Target="http://healthxph.net/" TargetMode="External" /><Relationship Id="rId17" Type="http://schemas.openxmlformats.org/officeDocument/2006/relationships/hyperlink" Target="https://www.aarp.org/money/scams-fraud/info-2019/feds-crackdown-medicare-fraud.html" TargetMode="External" /><Relationship Id="rId18" Type="http://schemas.openxmlformats.org/officeDocument/2006/relationships/hyperlink" Target="https://pbs.twimg.com/media/DwJsXM5VsAARuXH.jpg" TargetMode="External" /><Relationship Id="rId19" Type="http://schemas.openxmlformats.org/officeDocument/2006/relationships/hyperlink" Target="https://pbs.twimg.com/media/DwJsXM5VsAARuXH.jpg" TargetMode="External" /><Relationship Id="rId20" Type="http://schemas.openxmlformats.org/officeDocument/2006/relationships/hyperlink" Target="https://pbs.twimg.com/media/D4OZzG7XkAAm9cc.jpg" TargetMode="External" /><Relationship Id="rId21" Type="http://schemas.openxmlformats.org/officeDocument/2006/relationships/hyperlink" Target="https://pbs.twimg.com/media/D4OZzG7XkAAm9cc.jpg" TargetMode="External" /><Relationship Id="rId22" Type="http://schemas.openxmlformats.org/officeDocument/2006/relationships/hyperlink" Target="https://pbs.twimg.com/media/D4OZzG7XkAAm9cc.jpg" TargetMode="External" /><Relationship Id="rId23" Type="http://schemas.openxmlformats.org/officeDocument/2006/relationships/hyperlink" Target="https://pbs.twimg.com/media/D4OZzG7XkAAm9cc.jpg" TargetMode="External" /><Relationship Id="rId24" Type="http://schemas.openxmlformats.org/officeDocument/2006/relationships/hyperlink" Target="https://pbs.twimg.com/media/D4OZzG7XkAAm9cc.jpg" TargetMode="External" /><Relationship Id="rId25" Type="http://schemas.openxmlformats.org/officeDocument/2006/relationships/hyperlink" Target="https://pbs.twimg.com/media/D4OZzG7XkAAm9cc.jpg" TargetMode="External" /><Relationship Id="rId26" Type="http://schemas.openxmlformats.org/officeDocument/2006/relationships/hyperlink" Target="https://pbs.twimg.com/media/D4OZzG7XkAAm9cc.jpg" TargetMode="External" /><Relationship Id="rId27" Type="http://schemas.openxmlformats.org/officeDocument/2006/relationships/hyperlink" Target="http://pbs.twimg.com/profile_images/1653612292/newcebumd_normal.jpg" TargetMode="External" /><Relationship Id="rId28" Type="http://schemas.openxmlformats.org/officeDocument/2006/relationships/hyperlink" Target="https://pbs.twimg.com/media/DwJsXM5VsAARuXH.jpg" TargetMode="External" /><Relationship Id="rId29" Type="http://schemas.openxmlformats.org/officeDocument/2006/relationships/hyperlink" Target="https://pbs.twimg.com/media/DwJsXM5VsAARuXH.jpg" TargetMode="External" /><Relationship Id="rId30" Type="http://schemas.openxmlformats.org/officeDocument/2006/relationships/hyperlink" Target="https://pbs.twimg.com/media/D4OZzG7XkAAm9cc.jpg" TargetMode="External" /><Relationship Id="rId31" Type="http://schemas.openxmlformats.org/officeDocument/2006/relationships/hyperlink" Target="https://pbs.twimg.com/media/D4OZzG7XkAAm9cc.jpg" TargetMode="External" /><Relationship Id="rId32" Type="http://schemas.openxmlformats.org/officeDocument/2006/relationships/hyperlink" Target="http://pbs.twimg.com/profile_images/1904928201/Jim_Katzaman_normal.jpg" TargetMode="External" /><Relationship Id="rId33" Type="http://schemas.openxmlformats.org/officeDocument/2006/relationships/hyperlink" Target="https://pbs.twimg.com/media/D4OZzG7XkAAm9cc.jpg" TargetMode="External" /><Relationship Id="rId34" Type="http://schemas.openxmlformats.org/officeDocument/2006/relationships/hyperlink" Target="http://pbs.twimg.com/profile_images/1904928201/Jim_Katzaman_normal.jpg" TargetMode="External" /><Relationship Id="rId35" Type="http://schemas.openxmlformats.org/officeDocument/2006/relationships/hyperlink" Target="https://pbs.twimg.com/media/D4OZzG7XkAAm9cc.jpg" TargetMode="External" /><Relationship Id="rId36" Type="http://schemas.openxmlformats.org/officeDocument/2006/relationships/hyperlink" Target="http://pbs.twimg.com/profile_images/1904928201/Jim_Katzaman_normal.jpg" TargetMode="External" /><Relationship Id="rId37" Type="http://schemas.openxmlformats.org/officeDocument/2006/relationships/hyperlink" Target="https://pbs.twimg.com/media/D4OZzG7XkAAm9cc.jpg" TargetMode="External" /><Relationship Id="rId38" Type="http://schemas.openxmlformats.org/officeDocument/2006/relationships/hyperlink" Target="http://pbs.twimg.com/profile_images/1904928201/Jim_Katzaman_normal.jpg" TargetMode="External" /><Relationship Id="rId39" Type="http://schemas.openxmlformats.org/officeDocument/2006/relationships/hyperlink" Target="https://pbs.twimg.com/media/D4OZzG7XkAAm9cc.jpg" TargetMode="External" /><Relationship Id="rId40" Type="http://schemas.openxmlformats.org/officeDocument/2006/relationships/hyperlink" Target="http://pbs.twimg.com/profile_images/1904928201/Jim_Katzaman_normal.jpg" TargetMode="External" /><Relationship Id="rId41" Type="http://schemas.openxmlformats.org/officeDocument/2006/relationships/hyperlink" Target="http://pbs.twimg.com/profile_images/1653612292/newcebumd_normal.jpg" TargetMode="External" /><Relationship Id="rId42" Type="http://schemas.openxmlformats.org/officeDocument/2006/relationships/hyperlink" Target="https://pbs.twimg.com/media/D4OZzG7XkAAm9cc.jpg" TargetMode="External" /><Relationship Id="rId43" Type="http://schemas.openxmlformats.org/officeDocument/2006/relationships/hyperlink" Target="http://pbs.twimg.com/profile_images/1904928201/Jim_Katzaman_normal.jpg" TargetMode="External" /><Relationship Id="rId44" Type="http://schemas.openxmlformats.org/officeDocument/2006/relationships/hyperlink" Target="http://pbs.twimg.com/profile_images/1108165029055090688/djrJvD4i_normal.jpg" TargetMode="External" /><Relationship Id="rId45" Type="http://schemas.openxmlformats.org/officeDocument/2006/relationships/hyperlink" Target="http://pbs.twimg.com/profile_images/888051573812862976/5bRvMaN-_normal.jpg" TargetMode="External" /><Relationship Id="rId46" Type="http://schemas.openxmlformats.org/officeDocument/2006/relationships/hyperlink" Target="http://pbs.twimg.com/profile_images/653678755261513728/F2lnsJzh_normal.jpg" TargetMode="External" /><Relationship Id="rId47" Type="http://schemas.openxmlformats.org/officeDocument/2006/relationships/hyperlink" Target="http://pbs.twimg.com/profile_images/1119493803851665408/pOUVHGUK_normal.jpg" TargetMode="External" /><Relationship Id="rId48" Type="http://schemas.openxmlformats.org/officeDocument/2006/relationships/hyperlink" Target="https://twitter.com/#!/cebumd/status/1118150193289916416" TargetMode="External" /><Relationship Id="rId49" Type="http://schemas.openxmlformats.org/officeDocument/2006/relationships/hyperlink" Target="https://twitter.com/#!/giasison/status/1081546017416204289" TargetMode="External" /><Relationship Id="rId50" Type="http://schemas.openxmlformats.org/officeDocument/2006/relationships/hyperlink" Target="https://twitter.com/#!/drslacanilao/status/1118355509336166400" TargetMode="External" /><Relationship Id="rId51" Type="http://schemas.openxmlformats.org/officeDocument/2006/relationships/hyperlink" Target="https://twitter.com/#!/jkatzaman/status/1117906253802393601" TargetMode="External" /><Relationship Id="rId52" Type="http://schemas.openxmlformats.org/officeDocument/2006/relationships/hyperlink" Target="https://twitter.com/#!/jkatzaman/status/1117906253802393601" TargetMode="External" /><Relationship Id="rId53" Type="http://schemas.openxmlformats.org/officeDocument/2006/relationships/hyperlink" Target="https://twitter.com/#!/jkatzaman/status/1118861737120296961" TargetMode="External" /><Relationship Id="rId54" Type="http://schemas.openxmlformats.org/officeDocument/2006/relationships/hyperlink" Target="https://twitter.com/#!/jkatzaman/status/1117906253802393601" TargetMode="External" /><Relationship Id="rId55" Type="http://schemas.openxmlformats.org/officeDocument/2006/relationships/hyperlink" Target="https://twitter.com/#!/jkatzaman/status/1118861737120296961" TargetMode="External" /><Relationship Id="rId56" Type="http://schemas.openxmlformats.org/officeDocument/2006/relationships/hyperlink" Target="https://twitter.com/#!/jkatzaman/status/1117906253802393601" TargetMode="External" /><Relationship Id="rId57" Type="http://schemas.openxmlformats.org/officeDocument/2006/relationships/hyperlink" Target="https://twitter.com/#!/jkatzaman/status/1118861737120296961" TargetMode="External" /><Relationship Id="rId58" Type="http://schemas.openxmlformats.org/officeDocument/2006/relationships/hyperlink" Target="https://twitter.com/#!/jkatzaman/status/1117906253802393601" TargetMode="External" /><Relationship Id="rId59" Type="http://schemas.openxmlformats.org/officeDocument/2006/relationships/hyperlink" Target="https://twitter.com/#!/jkatzaman/status/1118861737120296961" TargetMode="External" /><Relationship Id="rId60" Type="http://schemas.openxmlformats.org/officeDocument/2006/relationships/hyperlink" Target="https://twitter.com/#!/jkatzaman/status/1117906253802393601" TargetMode="External" /><Relationship Id="rId61" Type="http://schemas.openxmlformats.org/officeDocument/2006/relationships/hyperlink" Target="https://twitter.com/#!/jkatzaman/status/1118861737120296961" TargetMode="External" /><Relationship Id="rId62" Type="http://schemas.openxmlformats.org/officeDocument/2006/relationships/hyperlink" Target="https://twitter.com/#!/cebumd/status/1118150193289916416" TargetMode="External" /><Relationship Id="rId63" Type="http://schemas.openxmlformats.org/officeDocument/2006/relationships/hyperlink" Target="https://twitter.com/#!/jkatzaman/status/1117906253802393601" TargetMode="External" /><Relationship Id="rId64" Type="http://schemas.openxmlformats.org/officeDocument/2006/relationships/hyperlink" Target="https://twitter.com/#!/jkatzaman/status/1118861737120296961" TargetMode="External" /><Relationship Id="rId65" Type="http://schemas.openxmlformats.org/officeDocument/2006/relationships/hyperlink" Target="https://twitter.com/#!/pokeyluwho/status/1119556320124915712" TargetMode="External" /><Relationship Id="rId66" Type="http://schemas.openxmlformats.org/officeDocument/2006/relationships/hyperlink" Target="https://twitter.com/#!/mgcjusa/status/1119559670144827392" TargetMode="External" /><Relationship Id="rId67" Type="http://schemas.openxmlformats.org/officeDocument/2006/relationships/hyperlink" Target="https://twitter.com/#!/hcitexpert/status/1119579159590785024" TargetMode="External" /><Relationship Id="rId68" Type="http://schemas.openxmlformats.org/officeDocument/2006/relationships/hyperlink" Target="https://twitter.com/#!/itsrainyyuh/status/1119988754263863296" TargetMode="External" /><Relationship Id="rId69" Type="http://schemas.openxmlformats.org/officeDocument/2006/relationships/comments" Target="../comments1.xml" /><Relationship Id="rId70" Type="http://schemas.openxmlformats.org/officeDocument/2006/relationships/vmlDrawing" Target="../drawings/vmlDrawing1.vml" /><Relationship Id="rId71" Type="http://schemas.openxmlformats.org/officeDocument/2006/relationships/table" Target="../tables/table1.xml" /><Relationship Id="rId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datadriveninvestor.com/2019/04/15/doctors-prescribe-apps-for-patient-connections/" TargetMode="External" /><Relationship Id="rId2" Type="http://schemas.openxmlformats.org/officeDocument/2006/relationships/hyperlink" Target="https://www.datadriveninvestor.com/2019/04/15/doctors-prescribe-apps-for-patient-connections/" TargetMode="External" /><Relationship Id="rId3" Type="http://schemas.openxmlformats.org/officeDocument/2006/relationships/hyperlink" Target="https://www.datadriveninvestor.com/2019/04/15/doctors-prescribe-apps-for-patient-connections/" TargetMode="External" /><Relationship Id="rId4" Type="http://schemas.openxmlformats.org/officeDocument/2006/relationships/hyperlink" Target="http://healthxph.net/" TargetMode="External" /><Relationship Id="rId5" Type="http://schemas.openxmlformats.org/officeDocument/2006/relationships/hyperlink" Target="https://www.aarp.org/money/scams-fraud/info-2019/feds-crackdown-medicare-fraud.html" TargetMode="External" /><Relationship Id="rId6" Type="http://schemas.openxmlformats.org/officeDocument/2006/relationships/hyperlink" Target="https://pbs.twimg.com/media/DwJsXM5VsAARuXH.jpg" TargetMode="External" /><Relationship Id="rId7" Type="http://schemas.openxmlformats.org/officeDocument/2006/relationships/hyperlink" Target="https://pbs.twimg.com/media/DwJsXM5VsAARuXH.jpg" TargetMode="External" /><Relationship Id="rId8" Type="http://schemas.openxmlformats.org/officeDocument/2006/relationships/hyperlink" Target="https://pbs.twimg.com/media/D4OZzG7XkAAm9cc.jpg" TargetMode="External" /><Relationship Id="rId9" Type="http://schemas.openxmlformats.org/officeDocument/2006/relationships/hyperlink" Target="http://pbs.twimg.com/profile_images/1653612292/newcebumd_normal.jpg" TargetMode="External" /><Relationship Id="rId10" Type="http://schemas.openxmlformats.org/officeDocument/2006/relationships/hyperlink" Target="https://pbs.twimg.com/media/DwJsXM5VsAARuXH.jpg" TargetMode="External" /><Relationship Id="rId11" Type="http://schemas.openxmlformats.org/officeDocument/2006/relationships/hyperlink" Target="https://pbs.twimg.com/media/DwJsXM5VsAARuXH.jpg" TargetMode="External" /><Relationship Id="rId12" Type="http://schemas.openxmlformats.org/officeDocument/2006/relationships/hyperlink" Target="https://pbs.twimg.com/media/D4OZzG7XkAAm9cc.jpg" TargetMode="External" /><Relationship Id="rId13" Type="http://schemas.openxmlformats.org/officeDocument/2006/relationships/hyperlink" Target="http://pbs.twimg.com/profile_images/1904928201/Jim_Katzaman_normal.jpg" TargetMode="External" /><Relationship Id="rId14" Type="http://schemas.openxmlformats.org/officeDocument/2006/relationships/hyperlink" Target="http://pbs.twimg.com/profile_images/1108165029055090688/djrJvD4i_normal.jpg" TargetMode="External" /><Relationship Id="rId15" Type="http://schemas.openxmlformats.org/officeDocument/2006/relationships/hyperlink" Target="http://pbs.twimg.com/profile_images/888051573812862976/5bRvMaN-_normal.jpg" TargetMode="External" /><Relationship Id="rId16" Type="http://schemas.openxmlformats.org/officeDocument/2006/relationships/hyperlink" Target="http://pbs.twimg.com/profile_images/653678755261513728/F2lnsJzh_normal.jpg" TargetMode="External" /><Relationship Id="rId17" Type="http://schemas.openxmlformats.org/officeDocument/2006/relationships/hyperlink" Target="http://pbs.twimg.com/profile_images/1119493803851665408/pOUVHGUK_normal.jpg" TargetMode="External" /><Relationship Id="rId18" Type="http://schemas.openxmlformats.org/officeDocument/2006/relationships/hyperlink" Target="https://twitter.com/#!/cebumd/status/1118150193289916416" TargetMode="External" /><Relationship Id="rId19" Type="http://schemas.openxmlformats.org/officeDocument/2006/relationships/hyperlink" Target="https://twitter.com/#!/giasison/status/1081546017416204289" TargetMode="External" /><Relationship Id="rId20" Type="http://schemas.openxmlformats.org/officeDocument/2006/relationships/hyperlink" Target="https://twitter.com/#!/drslacanilao/status/1118355509336166400" TargetMode="External" /><Relationship Id="rId21" Type="http://schemas.openxmlformats.org/officeDocument/2006/relationships/hyperlink" Target="https://twitter.com/#!/jkatzaman/status/1117906253802393601" TargetMode="External" /><Relationship Id="rId22" Type="http://schemas.openxmlformats.org/officeDocument/2006/relationships/hyperlink" Target="https://twitter.com/#!/jkatzaman/status/1118861737120296961" TargetMode="External" /><Relationship Id="rId23" Type="http://schemas.openxmlformats.org/officeDocument/2006/relationships/hyperlink" Target="https://twitter.com/#!/pokeyluwho/status/1119556320124915712" TargetMode="External" /><Relationship Id="rId24" Type="http://schemas.openxmlformats.org/officeDocument/2006/relationships/hyperlink" Target="https://twitter.com/#!/mgcjusa/status/1119559670144827392" TargetMode="External" /><Relationship Id="rId25" Type="http://schemas.openxmlformats.org/officeDocument/2006/relationships/hyperlink" Target="https://twitter.com/#!/hcitexpert/status/1119579159590785024" TargetMode="External" /><Relationship Id="rId26" Type="http://schemas.openxmlformats.org/officeDocument/2006/relationships/hyperlink" Target="https://twitter.com/#!/itsrainyyuh/status/1119988754263863296" TargetMode="External" /><Relationship Id="rId27" Type="http://schemas.openxmlformats.org/officeDocument/2006/relationships/comments" Target="../comments12.xml" /><Relationship Id="rId28" Type="http://schemas.openxmlformats.org/officeDocument/2006/relationships/vmlDrawing" Target="../drawings/vmlDrawing6.vml" /><Relationship Id="rId29" Type="http://schemas.openxmlformats.org/officeDocument/2006/relationships/table" Target="../tables/table22.xml" /><Relationship Id="rId3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ebumd.com/" TargetMode="External" /><Relationship Id="rId2" Type="http://schemas.openxmlformats.org/officeDocument/2006/relationships/hyperlink" Target="http://t.co/Gc71M89CkR" TargetMode="External" /><Relationship Id="rId3" Type="http://schemas.openxmlformats.org/officeDocument/2006/relationships/hyperlink" Target="https://t.co/N1xPzenVac" TargetMode="External" /><Relationship Id="rId4" Type="http://schemas.openxmlformats.org/officeDocument/2006/relationships/hyperlink" Target="http://www.largofinancialservices.com/" TargetMode="External" /><Relationship Id="rId5" Type="http://schemas.openxmlformats.org/officeDocument/2006/relationships/hyperlink" Target="http://t.co/v1XrgSd5eF" TargetMode="External" /><Relationship Id="rId6" Type="http://schemas.openxmlformats.org/officeDocument/2006/relationships/hyperlink" Target="http://www.datadriveninvestor.com/" TargetMode="External" /><Relationship Id="rId7" Type="http://schemas.openxmlformats.org/officeDocument/2006/relationships/hyperlink" Target="https://t.co/SQU9MJtvCb" TargetMode="External" /><Relationship Id="rId8" Type="http://schemas.openxmlformats.org/officeDocument/2006/relationships/hyperlink" Target="https://t.co/2VE1g19hzL" TargetMode="External" /><Relationship Id="rId9" Type="http://schemas.openxmlformats.org/officeDocument/2006/relationships/hyperlink" Target="https://t.co/fVcQtGTo50" TargetMode="External" /><Relationship Id="rId10" Type="http://schemas.openxmlformats.org/officeDocument/2006/relationships/hyperlink" Target="https://t.co/lOs5ops9FC" TargetMode="External" /><Relationship Id="rId11" Type="http://schemas.openxmlformats.org/officeDocument/2006/relationships/hyperlink" Target="https://t.co/GIAgfkwwUr" TargetMode="External" /><Relationship Id="rId12" Type="http://schemas.openxmlformats.org/officeDocument/2006/relationships/hyperlink" Target="https://t.co/ZkZ2EqRZYo" TargetMode="External" /><Relationship Id="rId13" Type="http://schemas.openxmlformats.org/officeDocument/2006/relationships/hyperlink" Target="https://pbs.twimg.com/profile_banners/27397503/1441503029" TargetMode="External" /><Relationship Id="rId14" Type="http://schemas.openxmlformats.org/officeDocument/2006/relationships/hyperlink" Target="https://pbs.twimg.com/profile_banners/65594160/1537592302" TargetMode="External" /><Relationship Id="rId15" Type="http://schemas.openxmlformats.org/officeDocument/2006/relationships/hyperlink" Target="https://pbs.twimg.com/profile_banners/1490204880/1550802699" TargetMode="External" /><Relationship Id="rId16" Type="http://schemas.openxmlformats.org/officeDocument/2006/relationships/hyperlink" Target="https://pbs.twimg.com/profile_banners/513780352/1353687496" TargetMode="External" /><Relationship Id="rId17" Type="http://schemas.openxmlformats.org/officeDocument/2006/relationships/hyperlink" Target="https://pbs.twimg.com/profile_banners/2283767096/1528914455" TargetMode="External" /><Relationship Id="rId18" Type="http://schemas.openxmlformats.org/officeDocument/2006/relationships/hyperlink" Target="https://pbs.twimg.com/profile_banners/895255995961663492/1502281250" TargetMode="External" /><Relationship Id="rId19" Type="http://schemas.openxmlformats.org/officeDocument/2006/relationships/hyperlink" Target="https://pbs.twimg.com/profile_banners/30037721/1498567937" TargetMode="External" /><Relationship Id="rId20" Type="http://schemas.openxmlformats.org/officeDocument/2006/relationships/hyperlink" Target="https://pbs.twimg.com/profile_banners/154882253/1497605885" TargetMode="External" /><Relationship Id="rId21" Type="http://schemas.openxmlformats.org/officeDocument/2006/relationships/hyperlink" Target="https://pbs.twimg.com/profile_banners/2741515593/1528549854" TargetMode="External" /><Relationship Id="rId22" Type="http://schemas.openxmlformats.org/officeDocument/2006/relationships/hyperlink" Target="https://pbs.twimg.com/profile_banners/42219102/1550119310" TargetMode="External" /><Relationship Id="rId23" Type="http://schemas.openxmlformats.org/officeDocument/2006/relationships/hyperlink" Target="https://pbs.twimg.com/profile_banners/614586420/1359057893" TargetMode="External" /><Relationship Id="rId24" Type="http://schemas.openxmlformats.org/officeDocument/2006/relationships/hyperlink" Target="https://pbs.twimg.com/profile_banners/21947812/1546772202" TargetMode="External" /><Relationship Id="rId25" Type="http://schemas.openxmlformats.org/officeDocument/2006/relationships/hyperlink" Target="https://pbs.twimg.com/profile_banners/719885124/1490297032" TargetMode="External" /><Relationship Id="rId26" Type="http://schemas.openxmlformats.org/officeDocument/2006/relationships/hyperlink" Target="https://pbs.twimg.com/profile_banners/1022119032/1549886767"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0.twimg.com/profile_background_images/68359960/whale.jpg" TargetMode="External" /><Relationship Id="rId29" Type="http://schemas.openxmlformats.org/officeDocument/2006/relationships/hyperlink" Target="http://abs.twimg.com/images/themes/theme13/bg.gif" TargetMode="External" /><Relationship Id="rId30" Type="http://schemas.openxmlformats.org/officeDocument/2006/relationships/hyperlink" Target="http://abs.twimg.com/images/themes/theme9/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7/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5/bg.png" TargetMode="External" /><Relationship Id="rId41" Type="http://schemas.openxmlformats.org/officeDocument/2006/relationships/hyperlink" Target="http://abs.twimg.com/images/themes/theme18/bg.gif" TargetMode="External" /><Relationship Id="rId42" Type="http://schemas.openxmlformats.org/officeDocument/2006/relationships/hyperlink" Target="http://pbs.twimg.com/profile_images/1653612292/newcebumd_normal.jpg" TargetMode="External" /><Relationship Id="rId43" Type="http://schemas.openxmlformats.org/officeDocument/2006/relationships/hyperlink" Target="http://a0.twimg.com/profile_images/1131220212/image_normal.jpg" TargetMode="External" /><Relationship Id="rId44" Type="http://schemas.openxmlformats.org/officeDocument/2006/relationships/hyperlink" Target="http://pbs.twimg.com/profile_images/1082801325618782208/WnySsZ9d_normal.jpg" TargetMode="External" /><Relationship Id="rId45" Type="http://schemas.openxmlformats.org/officeDocument/2006/relationships/hyperlink" Target="http://pbs.twimg.com/profile_images/1111118621328068608/QvqcJl2x_normal.jpg" TargetMode="External" /><Relationship Id="rId46" Type="http://schemas.openxmlformats.org/officeDocument/2006/relationships/hyperlink" Target="http://pbs.twimg.com/profile_images/1904928201/Jim_Katzaman_normal.jpg" TargetMode="External" /><Relationship Id="rId47" Type="http://schemas.openxmlformats.org/officeDocument/2006/relationships/hyperlink" Target="http://pbs.twimg.com/profile_images/421311759652114432/2i_m0XqG_normal.jpeg" TargetMode="External" /><Relationship Id="rId48" Type="http://schemas.openxmlformats.org/officeDocument/2006/relationships/hyperlink" Target="http://pbs.twimg.com/profile_images/976315989993308161/Bobgl6Ag_normal.jpg" TargetMode="External" /><Relationship Id="rId49" Type="http://schemas.openxmlformats.org/officeDocument/2006/relationships/hyperlink" Target="http://pbs.twimg.com/profile_images/1058590289143558144/pgvgLjP6_normal.jpg" TargetMode="External" /><Relationship Id="rId50" Type="http://schemas.openxmlformats.org/officeDocument/2006/relationships/hyperlink" Target="http://pbs.twimg.com/profile_images/810962080203313152/PsGFgXnn_normal.jpg" TargetMode="External" /><Relationship Id="rId51" Type="http://schemas.openxmlformats.org/officeDocument/2006/relationships/hyperlink" Target="http://pbs.twimg.com/profile_images/716587480095404033/jdJbWF9m_normal.jpg" TargetMode="External" /><Relationship Id="rId52" Type="http://schemas.openxmlformats.org/officeDocument/2006/relationships/hyperlink" Target="http://pbs.twimg.com/profile_images/1102033273671245824/C8F9Bgzs_normal.jpg" TargetMode="External" /><Relationship Id="rId53" Type="http://schemas.openxmlformats.org/officeDocument/2006/relationships/hyperlink" Target="http://pbs.twimg.com/profile_images/1108165029055090688/djrJvD4i_normal.jpg" TargetMode="External" /><Relationship Id="rId54" Type="http://schemas.openxmlformats.org/officeDocument/2006/relationships/hyperlink" Target="http://pbs.twimg.com/profile_images/888051573812862976/5bRvMaN-_normal.jpg" TargetMode="External" /><Relationship Id="rId55" Type="http://schemas.openxmlformats.org/officeDocument/2006/relationships/hyperlink" Target="http://pbs.twimg.com/profile_images/653678755261513728/F2lnsJzh_normal.jpg" TargetMode="External" /><Relationship Id="rId56" Type="http://schemas.openxmlformats.org/officeDocument/2006/relationships/hyperlink" Target="http://pbs.twimg.com/profile_images/1119493803851665408/pOUVHGUK_normal.jpg" TargetMode="External" /><Relationship Id="rId57" Type="http://schemas.openxmlformats.org/officeDocument/2006/relationships/hyperlink" Target="https://twitter.com/cebumd" TargetMode="External" /><Relationship Id="rId58" Type="http://schemas.openxmlformats.org/officeDocument/2006/relationships/hyperlink" Target="https://twitter.com/jim" TargetMode="External" /><Relationship Id="rId59" Type="http://schemas.openxmlformats.org/officeDocument/2006/relationships/hyperlink" Target="https://twitter.com/giasison" TargetMode="External" /><Relationship Id="rId60" Type="http://schemas.openxmlformats.org/officeDocument/2006/relationships/hyperlink" Target="https://twitter.com/drslacanilao" TargetMode="External" /><Relationship Id="rId61" Type="http://schemas.openxmlformats.org/officeDocument/2006/relationships/hyperlink" Target="https://twitter.com/jkatzaman" TargetMode="External" /><Relationship Id="rId62" Type="http://schemas.openxmlformats.org/officeDocument/2006/relationships/hyperlink" Target="https://twitter.com/healthxph" TargetMode="External" /><Relationship Id="rId63" Type="http://schemas.openxmlformats.org/officeDocument/2006/relationships/hyperlink" Target="https://twitter.com/dd_invest" TargetMode="External" /><Relationship Id="rId64" Type="http://schemas.openxmlformats.org/officeDocument/2006/relationships/hyperlink" Target="https://twitter.com/ericmoral" TargetMode="External" /><Relationship Id="rId65" Type="http://schemas.openxmlformats.org/officeDocument/2006/relationships/hyperlink" Target="https://twitter.com/endocrine_witch" TargetMode="External" /><Relationship Id="rId66" Type="http://schemas.openxmlformats.org/officeDocument/2006/relationships/hyperlink" Target="https://twitter.com/helenvmadamba" TargetMode="External" /><Relationship Id="rId67" Type="http://schemas.openxmlformats.org/officeDocument/2006/relationships/hyperlink" Target="https://twitter.com/jimlopez875" TargetMode="External" /><Relationship Id="rId68" Type="http://schemas.openxmlformats.org/officeDocument/2006/relationships/hyperlink" Target="https://twitter.com/pokeyluwho" TargetMode="External" /><Relationship Id="rId69" Type="http://schemas.openxmlformats.org/officeDocument/2006/relationships/hyperlink" Target="https://twitter.com/mgcjusa" TargetMode="External" /><Relationship Id="rId70" Type="http://schemas.openxmlformats.org/officeDocument/2006/relationships/hyperlink" Target="https://twitter.com/hcitexpert" TargetMode="External" /><Relationship Id="rId71" Type="http://schemas.openxmlformats.org/officeDocument/2006/relationships/hyperlink" Target="https://twitter.com/itsrainyyuh" TargetMode="External" /><Relationship Id="rId72" Type="http://schemas.openxmlformats.org/officeDocument/2006/relationships/comments" Target="../comments2.xml" /><Relationship Id="rId73" Type="http://schemas.openxmlformats.org/officeDocument/2006/relationships/vmlDrawing" Target="../drawings/vmlDrawing2.vml" /><Relationship Id="rId74" Type="http://schemas.openxmlformats.org/officeDocument/2006/relationships/table" Target="../tables/table2.xml" /><Relationship Id="rId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datadriveninvestor.com/2019/04/15/doctors-prescribe-apps-for-patient-connections/" TargetMode="External" /><Relationship Id="rId2" Type="http://schemas.openxmlformats.org/officeDocument/2006/relationships/hyperlink" Target="https://www.aarp.org/money/scams-fraud/info-2019/feds-crackdown-medicare-fraud.html" TargetMode="External" /><Relationship Id="rId3" Type="http://schemas.openxmlformats.org/officeDocument/2006/relationships/hyperlink" Target="http://healthxph.net/" TargetMode="External" /><Relationship Id="rId4" Type="http://schemas.openxmlformats.org/officeDocument/2006/relationships/hyperlink" Target="https://www.datadriveninvestor.com/2019/04/15/doctors-prescribe-apps-for-patient-connections/" TargetMode="External" /><Relationship Id="rId5" Type="http://schemas.openxmlformats.org/officeDocument/2006/relationships/hyperlink" Target="https://www.datadriveninvestor.com/2019/04/15/doctors-prescribe-apps-for-patient-connections/" TargetMode="External" /><Relationship Id="rId6" Type="http://schemas.openxmlformats.org/officeDocument/2006/relationships/hyperlink" Target="http://healthxph.net/" TargetMode="External" /><Relationship Id="rId7" Type="http://schemas.openxmlformats.org/officeDocument/2006/relationships/hyperlink" Target="https://www.aarp.org/money/scams-fraud/info-2019/feds-crackdown-medicare-fraud.html" TargetMode="Externa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 Id="rId1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457</v>
      </c>
      <c r="BB2" s="13" t="s">
        <v>469</v>
      </c>
      <c r="BC2" s="13" t="s">
        <v>470</v>
      </c>
      <c r="BD2" s="67" t="s">
        <v>660</v>
      </c>
      <c r="BE2" s="67" t="s">
        <v>661</v>
      </c>
      <c r="BF2" s="67" t="s">
        <v>662</v>
      </c>
      <c r="BG2" s="67" t="s">
        <v>663</v>
      </c>
      <c r="BH2" s="67" t="s">
        <v>664</v>
      </c>
      <c r="BI2" s="67" t="s">
        <v>665</v>
      </c>
      <c r="BJ2" s="67" t="s">
        <v>666</v>
      </c>
      <c r="BK2" s="67" t="s">
        <v>667</v>
      </c>
      <c r="BL2" s="67" t="s">
        <v>668</v>
      </c>
    </row>
    <row r="3" spans="1:64" ht="15" customHeight="1">
      <c r="A3" s="84" t="s">
        <v>212</v>
      </c>
      <c r="B3" s="84" t="s">
        <v>220</v>
      </c>
      <c r="C3" s="53" t="s">
        <v>676</v>
      </c>
      <c r="D3" s="54">
        <v>3</v>
      </c>
      <c r="E3" s="65" t="s">
        <v>132</v>
      </c>
      <c r="F3" s="55">
        <v>35</v>
      </c>
      <c r="G3" s="53"/>
      <c r="H3" s="57"/>
      <c r="I3" s="56"/>
      <c r="J3" s="56"/>
      <c r="K3" s="36" t="s">
        <v>65</v>
      </c>
      <c r="L3" s="62">
        <v>3</v>
      </c>
      <c r="M3" s="62"/>
      <c r="N3" s="63"/>
      <c r="O3" s="85" t="s">
        <v>227</v>
      </c>
      <c r="P3" s="87">
        <v>43571.5781712963</v>
      </c>
      <c r="Q3" s="85" t="s">
        <v>228</v>
      </c>
      <c r="R3" s="89" t="s">
        <v>237</v>
      </c>
      <c r="S3" s="85" t="s">
        <v>240</v>
      </c>
      <c r="T3" s="85" t="s">
        <v>243</v>
      </c>
      <c r="U3" s="85"/>
      <c r="V3" s="89" t="s">
        <v>250</v>
      </c>
      <c r="W3" s="87">
        <v>43571.5781712963</v>
      </c>
      <c r="X3" s="89" t="s">
        <v>256</v>
      </c>
      <c r="Y3" s="85"/>
      <c r="Z3" s="85"/>
      <c r="AA3" s="91" t="s">
        <v>265</v>
      </c>
      <c r="AB3" s="85"/>
      <c r="AC3" s="85" t="b">
        <v>0</v>
      </c>
      <c r="AD3" s="85">
        <v>0</v>
      </c>
      <c r="AE3" s="91" t="s">
        <v>274</v>
      </c>
      <c r="AF3" s="85" t="b">
        <v>0</v>
      </c>
      <c r="AG3" s="85" t="s">
        <v>275</v>
      </c>
      <c r="AH3" s="85"/>
      <c r="AI3" s="91" t="s">
        <v>274</v>
      </c>
      <c r="AJ3" s="85" t="b">
        <v>0</v>
      </c>
      <c r="AK3" s="85">
        <v>1</v>
      </c>
      <c r="AL3" s="91" t="s">
        <v>268</v>
      </c>
      <c r="AM3" s="85" t="s">
        <v>276</v>
      </c>
      <c r="AN3" s="85" t="b">
        <v>0</v>
      </c>
      <c r="AO3" s="91" t="s">
        <v>268</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c r="BE3" s="52"/>
      <c r="BF3" s="51"/>
      <c r="BG3" s="52"/>
      <c r="BH3" s="51"/>
      <c r="BI3" s="52"/>
      <c r="BJ3" s="51"/>
      <c r="BK3" s="52"/>
      <c r="BL3" s="51"/>
    </row>
    <row r="4" spans="1:64" ht="15" customHeight="1">
      <c r="A4" s="84" t="s">
        <v>213</v>
      </c>
      <c r="B4" s="84" t="s">
        <v>213</v>
      </c>
      <c r="C4" s="53" t="s">
        <v>676</v>
      </c>
      <c r="D4" s="54">
        <v>3</v>
      </c>
      <c r="E4" s="65" t="s">
        <v>132</v>
      </c>
      <c r="F4" s="55">
        <v>35</v>
      </c>
      <c r="G4" s="53"/>
      <c r="H4" s="57"/>
      <c r="I4" s="56"/>
      <c r="J4" s="56"/>
      <c r="K4" s="36" t="s">
        <v>65</v>
      </c>
      <c r="L4" s="83">
        <v>4</v>
      </c>
      <c r="M4" s="83"/>
      <c r="N4" s="63"/>
      <c r="O4" s="86" t="s">
        <v>176</v>
      </c>
      <c r="P4" s="88">
        <v>43470.56989583333</v>
      </c>
      <c r="Q4" s="86" t="s">
        <v>229</v>
      </c>
      <c r="R4" s="86"/>
      <c r="S4" s="86"/>
      <c r="T4" s="86" t="s">
        <v>221</v>
      </c>
      <c r="U4" s="90" t="s">
        <v>248</v>
      </c>
      <c r="V4" s="90" t="s">
        <v>248</v>
      </c>
      <c r="W4" s="88">
        <v>43470.56989583333</v>
      </c>
      <c r="X4" s="90" t="s">
        <v>257</v>
      </c>
      <c r="Y4" s="86"/>
      <c r="Z4" s="86"/>
      <c r="AA4" s="92" t="s">
        <v>266</v>
      </c>
      <c r="AB4" s="86"/>
      <c r="AC4" s="86" t="b">
        <v>0</v>
      </c>
      <c r="AD4" s="86">
        <v>699</v>
      </c>
      <c r="AE4" s="92" t="s">
        <v>274</v>
      </c>
      <c r="AF4" s="86" t="b">
        <v>0</v>
      </c>
      <c r="AG4" s="86" t="s">
        <v>275</v>
      </c>
      <c r="AH4" s="86"/>
      <c r="AI4" s="92" t="s">
        <v>274</v>
      </c>
      <c r="AJ4" s="86" t="b">
        <v>0</v>
      </c>
      <c r="AK4" s="86">
        <v>390</v>
      </c>
      <c r="AL4" s="92" t="s">
        <v>274</v>
      </c>
      <c r="AM4" s="86" t="s">
        <v>277</v>
      </c>
      <c r="AN4" s="86" t="b">
        <v>0</v>
      </c>
      <c r="AO4" s="92" t="s">
        <v>266</v>
      </c>
      <c r="AP4" s="86" t="s">
        <v>281</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0</v>
      </c>
      <c r="BG4" s="52">
        <v>0</v>
      </c>
      <c r="BH4" s="51">
        <v>0</v>
      </c>
      <c r="BI4" s="52">
        <v>0</v>
      </c>
      <c r="BJ4" s="51">
        <v>6</v>
      </c>
      <c r="BK4" s="52">
        <v>100</v>
      </c>
      <c r="BL4" s="51">
        <v>6</v>
      </c>
    </row>
    <row r="5" spans="1:64" ht="45">
      <c r="A5" s="84" t="s">
        <v>214</v>
      </c>
      <c r="B5" s="84" t="s">
        <v>213</v>
      </c>
      <c r="C5" s="53" t="s">
        <v>676</v>
      </c>
      <c r="D5" s="54">
        <v>3</v>
      </c>
      <c r="E5" s="65" t="s">
        <v>132</v>
      </c>
      <c r="F5" s="55">
        <v>35</v>
      </c>
      <c r="G5" s="53"/>
      <c r="H5" s="57"/>
      <c r="I5" s="56"/>
      <c r="J5" s="56"/>
      <c r="K5" s="36" t="s">
        <v>65</v>
      </c>
      <c r="L5" s="83">
        <v>5</v>
      </c>
      <c r="M5" s="83"/>
      <c r="N5" s="63"/>
      <c r="O5" s="86" t="s">
        <v>227</v>
      </c>
      <c r="P5" s="88">
        <v>43572.14474537037</v>
      </c>
      <c r="Q5" s="86" t="s">
        <v>230</v>
      </c>
      <c r="R5" s="86"/>
      <c r="S5" s="86"/>
      <c r="T5" s="86" t="s">
        <v>221</v>
      </c>
      <c r="U5" s="90" t="s">
        <v>248</v>
      </c>
      <c r="V5" s="90" t="s">
        <v>248</v>
      </c>
      <c r="W5" s="88">
        <v>43572.14474537037</v>
      </c>
      <c r="X5" s="90" t="s">
        <v>258</v>
      </c>
      <c r="Y5" s="86"/>
      <c r="Z5" s="86"/>
      <c r="AA5" s="92" t="s">
        <v>267</v>
      </c>
      <c r="AB5" s="86"/>
      <c r="AC5" s="86" t="b">
        <v>0</v>
      </c>
      <c r="AD5" s="86">
        <v>0</v>
      </c>
      <c r="AE5" s="92" t="s">
        <v>274</v>
      </c>
      <c r="AF5" s="86" t="b">
        <v>0</v>
      </c>
      <c r="AG5" s="86" t="s">
        <v>275</v>
      </c>
      <c r="AH5" s="86"/>
      <c r="AI5" s="92" t="s">
        <v>274</v>
      </c>
      <c r="AJ5" s="86" t="b">
        <v>0</v>
      </c>
      <c r="AK5" s="86">
        <v>390</v>
      </c>
      <c r="AL5" s="92" t="s">
        <v>266</v>
      </c>
      <c r="AM5" s="86" t="s">
        <v>277</v>
      </c>
      <c r="AN5" s="86" t="b">
        <v>0</v>
      </c>
      <c r="AO5" s="92" t="s">
        <v>266</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v>0</v>
      </c>
      <c r="BE5" s="52">
        <v>0</v>
      </c>
      <c r="BF5" s="51">
        <v>0</v>
      </c>
      <c r="BG5" s="52">
        <v>0</v>
      </c>
      <c r="BH5" s="51">
        <v>0</v>
      </c>
      <c r="BI5" s="52">
        <v>0</v>
      </c>
      <c r="BJ5" s="51">
        <v>8</v>
      </c>
      <c r="BK5" s="52">
        <v>100</v>
      </c>
      <c r="BL5" s="51">
        <v>8</v>
      </c>
    </row>
    <row r="6" spans="1:64" ht="45">
      <c r="A6" s="84" t="s">
        <v>215</v>
      </c>
      <c r="B6" s="84" t="s">
        <v>221</v>
      </c>
      <c r="C6" s="53" t="s">
        <v>676</v>
      </c>
      <c r="D6" s="54">
        <v>3</v>
      </c>
      <c r="E6" s="65" t="s">
        <v>132</v>
      </c>
      <c r="F6" s="55">
        <v>35</v>
      </c>
      <c r="G6" s="53"/>
      <c r="H6" s="57"/>
      <c r="I6" s="56"/>
      <c r="J6" s="56"/>
      <c r="K6" s="36" t="s">
        <v>65</v>
      </c>
      <c r="L6" s="83">
        <v>6</v>
      </c>
      <c r="M6" s="83"/>
      <c r="N6" s="63"/>
      <c r="O6" s="86" t="s">
        <v>227</v>
      </c>
      <c r="P6" s="88">
        <v>43570.90503472222</v>
      </c>
      <c r="Q6" s="86" t="s">
        <v>231</v>
      </c>
      <c r="R6" s="90" t="s">
        <v>237</v>
      </c>
      <c r="S6" s="86" t="s">
        <v>240</v>
      </c>
      <c r="T6" s="86" t="s">
        <v>243</v>
      </c>
      <c r="U6" s="90" t="s">
        <v>249</v>
      </c>
      <c r="V6" s="90" t="s">
        <v>249</v>
      </c>
      <c r="W6" s="88">
        <v>43570.90503472222</v>
      </c>
      <c r="X6" s="90" t="s">
        <v>259</v>
      </c>
      <c r="Y6" s="86"/>
      <c r="Z6" s="86"/>
      <c r="AA6" s="92" t="s">
        <v>268</v>
      </c>
      <c r="AB6" s="86"/>
      <c r="AC6" s="86" t="b">
        <v>0</v>
      </c>
      <c r="AD6" s="86">
        <v>3</v>
      </c>
      <c r="AE6" s="92" t="s">
        <v>274</v>
      </c>
      <c r="AF6" s="86" t="b">
        <v>0</v>
      </c>
      <c r="AG6" s="86" t="s">
        <v>275</v>
      </c>
      <c r="AH6" s="86"/>
      <c r="AI6" s="92" t="s">
        <v>274</v>
      </c>
      <c r="AJ6" s="86" t="b">
        <v>0</v>
      </c>
      <c r="AK6" s="86">
        <v>1</v>
      </c>
      <c r="AL6" s="92" t="s">
        <v>274</v>
      </c>
      <c r="AM6" s="86" t="s">
        <v>278</v>
      </c>
      <c r="AN6" s="86" t="b">
        <v>0</v>
      </c>
      <c r="AO6" s="92" t="s">
        <v>268</v>
      </c>
      <c r="AP6" s="86" t="s">
        <v>281</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215</v>
      </c>
      <c r="B7" s="84" t="s">
        <v>222</v>
      </c>
      <c r="C7" s="53" t="s">
        <v>676</v>
      </c>
      <c r="D7" s="54">
        <v>3</v>
      </c>
      <c r="E7" s="65" t="s">
        <v>136</v>
      </c>
      <c r="F7" s="55">
        <v>35</v>
      </c>
      <c r="G7" s="53"/>
      <c r="H7" s="57"/>
      <c r="I7" s="56"/>
      <c r="J7" s="56"/>
      <c r="K7" s="36" t="s">
        <v>65</v>
      </c>
      <c r="L7" s="83">
        <v>7</v>
      </c>
      <c r="M7" s="83"/>
      <c r="N7" s="63"/>
      <c r="O7" s="86" t="s">
        <v>227</v>
      </c>
      <c r="P7" s="88">
        <v>43570.90503472222</v>
      </c>
      <c r="Q7" s="86" t="s">
        <v>231</v>
      </c>
      <c r="R7" s="90" t="s">
        <v>237</v>
      </c>
      <c r="S7" s="86" t="s">
        <v>240</v>
      </c>
      <c r="T7" s="86" t="s">
        <v>243</v>
      </c>
      <c r="U7" s="90" t="s">
        <v>249</v>
      </c>
      <c r="V7" s="90" t="s">
        <v>249</v>
      </c>
      <c r="W7" s="88">
        <v>43570.90503472222</v>
      </c>
      <c r="X7" s="90" t="s">
        <v>259</v>
      </c>
      <c r="Y7" s="86"/>
      <c r="Z7" s="86"/>
      <c r="AA7" s="92" t="s">
        <v>268</v>
      </c>
      <c r="AB7" s="86"/>
      <c r="AC7" s="86" t="b">
        <v>0</v>
      </c>
      <c r="AD7" s="86">
        <v>3</v>
      </c>
      <c r="AE7" s="92" t="s">
        <v>274</v>
      </c>
      <c r="AF7" s="86" t="b">
        <v>0</v>
      </c>
      <c r="AG7" s="86" t="s">
        <v>275</v>
      </c>
      <c r="AH7" s="86"/>
      <c r="AI7" s="92" t="s">
        <v>274</v>
      </c>
      <c r="AJ7" s="86" t="b">
        <v>0</v>
      </c>
      <c r="AK7" s="86">
        <v>1</v>
      </c>
      <c r="AL7" s="92" t="s">
        <v>274</v>
      </c>
      <c r="AM7" s="86" t="s">
        <v>278</v>
      </c>
      <c r="AN7" s="86" t="b">
        <v>0</v>
      </c>
      <c r="AO7" s="92" t="s">
        <v>268</v>
      </c>
      <c r="AP7" s="86" t="s">
        <v>281</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215</v>
      </c>
      <c r="B8" s="84" t="s">
        <v>222</v>
      </c>
      <c r="C8" s="53" t="s">
        <v>676</v>
      </c>
      <c r="D8" s="54">
        <v>3</v>
      </c>
      <c r="E8" s="65" t="s">
        <v>136</v>
      </c>
      <c r="F8" s="55">
        <v>35</v>
      </c>
      <c r="G8" s="53"/>
      <c r="H8" s="57"/>
      <c r="I8" s="56"/>
      <c r="J8" s="56"/>
      <c r="K8" s="36" t="s">
        <v>65</v>
      </c>
      <c r="L8" s="83">
        <v>8</v>
      </c>
      <c r="M8" s="83"/>
      <c r="N8" s="63"/>
      <c r="O8" s="86" t="s">
        <v>227</v>
      </c>
      <c r="P8" s="88">
        <v>43573.541666666664</v>
      </c>
      <c r="Q8" s="86" t="s">
        <v>232</v>
      </c>
      <c r="R8" s="90" t="s">
        <v>237</v>
      </c>
      <c r="S8" s="86" t="s">
        <v>240</v>
      </c>
      <c r="T8" s="86" t="s">
        <v>244</v>
      </c>
      <c r="U8" s="86"/>
      <c r="V8" s="90" t="s">
        <v>251</v>
      </c>
      <c r="W8" s="88">
        <v>43573.541666666664</v>
      </c>
      <c r="X8" s="90" t="s">
        <v>260</v>
      </c>
      <c r="Y8" s="86"/>
      <c r="Z8" s="86"/>
      <c r="AA8" s="92" t="s">
        <v>269</v>
      </c>
      <c r="AB8" s="86"/>
      <c r="AC8" s="86" t="b">
        <v>0</v>
      </c>
      <c r="AD8" s="86">
        <v>1</v>
      </c>
      <c r="AE8" s="92" t="s">
        <v>274</v>
      </c>
      <c r="AF8" s="86" t="b">
        <v>0</v>
      </c>
      <c r="AG8" s="86" t="s">
        <v>275</v>
      </c>
      <c r="AH8" s="86"/>
      <c r="AI8" s="92" t="s">
        <v>274</v>
      </c>
      <c r="AJ8" s="86" t="b">
        <v>0</v>
      </c>
      <c r="AK8" s="86">
        <v>0</v>
      </c>
      <c r="AL8" s="92" t="s">
        <v>274</v>
      </c>
      <c r="AM8" s="86" t="s">
        <v>278</v>
      </c>
      <c r="AN8" s="86" t="b">
        <v>0</v>
      </c>
      <c r="AO8" s="92" t="s">
        <v>269</v>
      </c>
      <c r="AP8" s="86" t="s">
        <v>176</v>
      </c>
      <c r="AQ8" s="86">
        <v>0</v>
      </c>
      <c r="AR8" s="86">
        <v>0</v>
      </c>
      <c r="AS8" s="86"/>
      <c r="AT8" s="86"/>
      <c r="AU8" s="86"/>
      <c r="AV8" s="86"/>
      <c r="AW8" s="86"/>
      <c r="AX8" s="86"/>
      <c r="AY8" s="86"/>
      <c r="AZ8" s="86"/>
      <c r="BA8">
        <v>2</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215</v>
      </c>
      <c r="B9" s="84" t="s">
        <v>223</v>
      </c>
      <c r="C9" s="53" t="s">
        <v>676</v>
      </c>
      <c r="D9" s="54">
        <v>3</v>
      </c>
      <c r="E9" s="65" t="s">
        <v>136</v>
      </c>
      <c r="F9" s="55">
        <v>35</v>
      </c>
      <c r="G9" s="53"/>
      <c r="H9" s="57"/>
      <c r="I9" s="56"/>
      <c r="J9" s="56"/>
      <c r="K9" s="36" t="s">
        <v>65</v>
      </c>
      <c r="L9" s="83">
        <v>9</v>
      </c>
      <c r="M9" s="83"/>
      <c r="N9" s="63"/>
      <c r="O9" s="86" t="s">
        <v>227</v>
      </c>
      <c r="P9" s="88">
        <v>43570.90503472222</v>
      </c>
      <c r="Q9" s="86" t="s">
        <v>231</v>
      </c>
      <c r="R9" s="90" t="s">
        <v>237</v>
      </c>
      <c r="S9" s="86" t="s">
        <v>240</v>
      </c>
      <c r="T9" s="86" t="s">
        <v>243</v>
      </c>
      <c r="U9" s="90" t="s">
        <v>249</v>
      </c>
      <c r="V9" s="90" t="s">
        <v>249</v>
      </c>
      <c r="W9" s="88">
        <v>43570.90503472222</v>
      </c>
      <c r="X9" s="90" t="s">
        <v>259</v>
      </c>
      <c r="Y9" s="86"/>
      <c r="Z9" s="86"/>
      <c r="AA9" s="92" t="s">
        <v>268</v>
      </c>
      <c r="AB9" s="86"/>
      <c r="AC9" s="86" t="b">
        <v>0</v>
      </c>
      <c r="AD9" s="86">
        <v>3</v>
      </c>
      <c r="AE9" s="92" t="s">
        <v>274</v>
      </c>
      <c r="AF9" s="86" t="b">
        <v>0</v>
      </c>
      <c r="AG9" s="86" t="s">
        <v>275</v>
      </c>
      <c r="AH9" s="86"/>
      <c r="AI9" s="92" t="s">
        <v>274</v>
      </c>
      <c r="AJ9" s="86" t="b">
        <v>0</v>
      </c>
      <c r="AK9" s="86">
        <v>1</v>
      </c>
      <c r="AL9" s="92" t="s">
        <v>274</v>
      </c>
      <c r="AM9" s="86" t="s">
        <v>278</v>
      </c>
      <c r="AN9" s="86" t="b">
        <v>0</v>
      </c>
      <c r="AO9" s="92" t="s">
        <v>268</v>
      </c>
      <c r="AP9" s="86" t="s">
        <v>281</v>
      </c>
      <c r="AQ9" s="86">
        <v>0</v>
      </c>
      <c r="AR9" s="86">
        <v>0</v>
      </c>
      <c r="AS9" s="86"/>
      <c r="AT9" s="86"/>
      <c r="AU9" s="86"/>
      <c r="AV9" s="86"/>
      <c r="AW9" s="86"/>
      <c r="AX9" s="86"/>
      <c r="AY9" s="86"/>
      <c r="AZ9" s="86"/>
      <c r="BA9">
        <v>2</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223</v>
      </c>
      <c r="C10" s="53" t="s">
        <v>676</v>
      </c>
      <c r="D10" s="54">
        <v>3</v>
      </c>
      <c r="E10" s="65" t="s">
        <v>136</v>
      </c>
      <c r="F10" s="55">
        <v>35</v>
      </c>
      <c r="G10" s="53"/>
      <c r="H10" s="57"/>
      <c r="I10" s="56"/>
      <c r="J10" s="56"/>
      <c r="K10" s="36" t="s">
        <v>65</v>
      </c>
      <c r="L10" s="83">
        <v>10</v>
      </c>
      <c r="M10" s="83"/>
      <c r="N10" s="63"/>
      <c r="O10" s="86" t="s">
        <v>227</v>
      </c>
      <c r="P10" s="88">
        <v>43573.541666666664</v>
      </c>
      <c r="Q10" s="86" t="s">
        <v>232</v>
      </c>
      <c r="R10" s="90" t="s">
        <v>237</v>
      </c>
      <c r="S10" s="86" t="s">
        <v>240</v>
      </c>
      <c r="T10" s="86" t="s">
        <v>244</v>
      </c>
      <c r="U10" s="86"/>
      <c r="V10" s="90" t="s">
        <v>251</v>
      </c>
      <c r="W10" s="88">
        <v>43573.541666666664</v>
      </c>
      <c r="X10" s="90" t="s">
        <v>260</v>
      </c>
      <c r="Y10" s="86"/>
      <c r="Z10" s="86"/>
      <c r="AA10" s="92" t="s">
        <v>269</v>
      </c>
      <c r="AB10" s="86"/>
      <c r="AC10" s="86" t="b">
        <v>0</v>
      </c>
      <c r="AD10" s="86">
        <v>1</v>
      </c>
      <c r="AE10" s="92" t="s">
        <v>274</v>
      </c>
      <c r="AF10" s="86" t="b">
        <v>0</v>
      </c>
      <c r="AG10" s="86" t="s">
        <v>275</v>
      </c>
      <c r="AH10" s="86"/>
      <c r="AI10" s="92" t="s">
        <v>274</v>
      </c>
      <c r="AJ10" s="86" t="b">
        <v>0</v>
      </c>
      <c r="AK10" s="86">
        <v>0</v>
      </c>
      <c r="AL10" s="92" t="s">
        <v>274</v>
      </c>
      <c r="AM10" s="86" t="s">
        <v>278</v>
      </c>
      <c r="AN10" s="86" t="b">
        <v>0</v>
      </c>
      <c r="AO10" s="92" t="s">
        <v>269</v>
      </c>
      <c r="AP10" s="86" t="s">
        <v>176</v>
      </c>
      <c r="AQ10" s="86">
        <v>0</v>
      </c>
      <c r="AR10" s="86">
        <v>0</v>
      </c>
      <c r="AS10" s="86"/>
      <c r="AT10" s="86"/>
      <c r="AU10" s="86"/>
      <c r="AV10" s="86"/>
      <c r="AW10" s="86"/>
      <c r="AX10" s="86"/>
      <c r="AY10" s="86"/>
      <c r="AZ10" s="86"/>
      <c r="BA10">
        <v>2</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224</v>
      </c>
      <c r="C11" s="53" t="s">
        <v>676</v>
      </c>
      <c r="D11" s="54">
        <v>3</v>
      </c>
      <c r="E11" s="65" t="s">
        <v>136</v>
      </c>
      <c r="F11" s="55">
        <v>35</v>
      </c>
      <c r="G11" s="53"/>
      <c r="H11" s="57"/>
      <c r="I11" s="56"/>
      <c r="J11" s="56"/>
      <c r="K11" s="36" t="s">
        <v>65</v>
      </c>
      <c r="L11" s="83">
        <v>11</v>
      </c>
      <c r="M11" s="83"/>
      <c r="N11" s="63"/>
      <c r="O11" s="86" t="s">
        <v>227</v>
      </c>
      <c r="P11" s="88">
        <v>43570.90503472222</v>
      </c>
      <c r="Q11" s="86" t="s">
        <v>231</v>
      </c>
      <c r="R11" s="90" t="s">
        <v>237</v>
      </c>
      <c r="S11" s="86" t="s">
        <v>240</v>
      </c>
      <c r="T11" s="86" t="s">
        <v>243</v>
      </c>
      <c r="U11" s="90" t="s">
        <v>249</v>
      </c>
      <c r="V11" s="90" t="s">
        <v>249</v>
      </c>
      <c r="W11" s="88">
        <v>43570.90503472222</v>
      </c>
      <c r="X11" s="90" t="s">
        <v>259</v>
      </c>
      <c r="Y11" s="86"/>
      <c r="Z11" s="86"/>
      <c r="AA11" s="92" t="s">
        <v>268</v>
      </c>
      <c r="AB11" s="86"/>
      <c r="AC11" s="86" t="b">
        <v>0</v>
      </c>
      <c r="AD11" s="86">
        <v>3</v>
      </c>
      <c r="AE11" s="92" t="s">
        <v>274</v>
      </c>
      <c r="AF11" s="86" t="b">
        <v>0</v>
      </c>
      <c r="AG11" s="86" t="s">
        <v>275</v>
      </c>
      <c r="AH11" s="86"/>
      <c r="AI11" s="92" t="s">
        <v>274</v>
      </c>
      <c r="AJ11" s="86" t="b">
        <v>0</v>
      </c>
      <c r="AK11" s="86">
        <v>1</v>
      </c>
      <c r="AL11" s="92" t="s">
        <v>274</v>
      </c>
      <c r="AM11" s="86" t="s">
        <v>278</v>
      </c>
      <c r="AN11" s="86" t="b">
        <v>0</v>
      </c>
      <c r="AO11" s="92" t="s">
        <v>268</v>
      </c>
      <c r="AP11" s="86" t="s">
        <v>281</v>
      </c>
      <c r="AQ11" s="86">
        <v>0</v>
      </c>
      <c r="AR11" s="86">
        <v>0</v>
      </c>
      <c r="AS11" s="86"/>
      <c r="AT11" s="86"/>
      <c r="AU11" s="86"/>
      <c r="AV11" s="86"/>
      <c r="AW11" s="86"/>
      <c r="AX11" s="86"/>
      <c r="AY11" s="86"/>
      <c r="AZ11" s="86"/>
      <c r="BA11">
        <v>2</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215</v>
      </c>
      <c r="B12" s="84" t="s">
        <v>224</v>
      </c>
      <c r="C12" s="53" t="s">
        <v>676</v>
      </c>
      <c r="D12" s="54">
        <v>3</v>
      </c>
      <c r="E12" s="65" t="s">
        <v>136</v>
      </c>
      <c r="F12" s="55">
        <v>35</v>
      </c>
      <c r="G12" s="53"/>
      <c r="H12" s="57"/>
      <c r="I12" s="56"/>
      <c r="J12" s="56"/>
      <c r="K12" s="36" t="s">
        <v>65</v>
      </c>
      <c r="L12" s="83">
        <v>12</v>
      </c>
      <c r="M12" s="83"/>
      <c r="N12" s="63"/>
      <c r="O12" s="86" t="s">
        <v>227</v>
      </c>
      <c r="P12" s="88">
        <v>43573.541666666664</v>
      </c>
      <c r="Q12" s="86" t="s">
        <v>232</v>
      </c>
      <c r="R12" s="90" t="s">
        <v>237</v>
      </c>
      <c r="S12" s="86" t="s">
        <v>240</v>
      </c>
      <c r="T12" s="86" t="s">
        <v>244</v>
      </c>
      <c r="U12" s="86"/>
      <c r="V12" s="90" t="s">
        <v>251</v>
      </c>
      <c r="W12" s="88">
        <v>43573.541666666664</v>
      </c>
      <c r="X12" s="90" t="s">
        <v>260</v>
      </c>
      <c r="Y12" s="86"/>
      <c r="Z12" s="86"/>
      <c r="AA12" s="92" t="s">
        <v>269</v>
      </c>
      <c r="AB12" s="86"/>
      <c r="AC12" s="86" t="b">
        <v>0</v>
      </c>
      <c r="AD12" s="86">
        <v>1</v>
      </c>
      <c r="AE12" s="92" t="s">
        <v>274</v>
      </c>
      <c r="AF12" s="86" t="b">
        <v>0</v>
      </c>
      <c r="AG12" s="86" t="s">
        <v>275</v>
      </c>
      <c r="AH12" s="86"/>
      <c r="AI12" s="92" t="s">
        <v>274</v>
      </c>
      <c r="AJ12" s="86" t="b">
        <v>0</v>
      </c>
      <c r="AK12" s="86">
        <v>0</v>
      </c>
      <c r="AL12" s="92" t="s">
        <v>274</v>
      </c>
      <c r="AM12" s="86" t="s">
        <v>278</v>
      </c>
      <c r="AN12" s="86" t="b">
        <v>0</v>
      </c>
      <c r="AO12" s="92" t="s">
        <v>269</v>
      </c>
      <c r="AP12" s="86" t="s">
        <v>176</v>
      </c>
      <c r="AQ12" s="86">
        <v>0</v>
      </c>
      <c r="AR12" s="86">
        <v>0</v>
      </c>
      <c r="AS12" s="86"/>
      <c r="AT12" s="86"/>
      <c r="AU12" s="86"/>
      <c r="AV12" s="86"/>
      <c r="AW12" s="86"/>
      <c r="AX12" s="86"/>
      <c r="AY12" s="86"/>
      <c r="AZ12" s="86"/>
      <c r="BA12">
        <v>2</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215</v>
      </c>
      <c r="B13" s="84" t="s">
        <v>225</v>
      </c>
      <c r="C13" s="53" t="s">
        <v>676</v>
      </c>
      <c r="D13" s="54">
        <v>3</v>
      </c>
      <c r="E13" s="65" t="s">
        <v>136</v>
      </c>
      <c r="F13" s="55">
        <v>35</v>
      </c>
      <c r="G13" s="53"/>
      <c r="H13" s="57"/>
      <c r="I13" s="56"/>
      <c r="J13" s="56"/>
      <c r="K13" s="36" t="s">
        <v>65</v>
      </c>
      <c r="L13" s="83">
        <v>13</v>
      </c>
      <c r="M13" s="83"/>
      <c r="N13" s="63"/>
      <c r="O13" s="86" t="s">
        <v>227</v>
      </c>
      <c r="P13" s="88">
        <v>43570.90503472222</v>
      </c>
      <c r="Q13" s="86" t="s">
        <v>231</v>
      </c>
      <c r="R13" s="90" t="s">
        <v>237</v>
      </c>
      <c r="S13" s="86" t="s">
        <v>240</v>
      </c>
      <c r="T13" s="86" t="s">
        <v>243</v>
      </c>
      <c r="U13" s="90" t="s">
        <v>249</v>
      </c>
      <c r="V13" s="90" t="s">
        <v>249</v>
      </c>
      <c r="W13" s="88">
        <v>43570.90503472222</v>
      </c>
      <c r="X13" s="90" t="s">
        <v>259</v>
      </c>
      <c r="Y13" s="86"/>
      <c r="Z13" s="86"/>
      <c r="AA13" s="92" t="s">
        <v>268</v>
      </c>
      <c r="AB13" s="86"/>
      <c r="AC13" s="86" t="b">
        <v>0</v>
      </c>
      <c r="AD13" s="86">
        <v>3</v>
      </c>
      <c r="AE13" s="92" t="s">
        <v>274</v>
      </c>
      <c r="AF13" s="86" t="b">
        <v>0</v>
      </c>
      <c r="AG13" s="86" t="s">
        <v>275</v>
      </c>
      <c r="AH13" s="86"/>
      <c r="AI13" s="92" t="s">
        <v>274</v>
      </c>
      <c r="AJ13" s="86" t="b">
        <v>0</v>
      </c>
      <c r="AK13" s="86">
        <v>1</v>
      </c>
      <c r="AL13" s="92" t="s">
        <v>274</v>
      </c>
      <c r="AM13" s="86" t="s">
        <v>278</v>
      </c>
      <c r="AN13" s="86" t="b">
        <v>0</v>
      </c>
      <c r="AO13" s="92" t="s">
        <v>268</v>
      </c>
      <c r="AP13" s="86" t="s">
        <v>281</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215</v>
      </c>
      <c r="B14" s="84" t="s">
        <v>225</v>
      </c>
      <c r="C14" s="53" t="s">
        <v>676</v>
      </c>
      <c r="D14" s="54">
        <v>3</v>
      </c>
      <c r="E14" s="65" t="s">
        <v>136</v>
      </c>
      <c r="F14" s="55">
        <v>35</v>
      </c>
      <c r="G14" s="53"/>
      <c r="H14" s="57"/>
      <c r="I14" s="56"/>
      <c r="J14" s="56"/>
      <c r="K14" s="36" t="s">
        <v>65</v>
      </c>
      <c r="L14" s="83">
        <v>14</v>
      </c>
      <c r="M14" s="83"/>
      <c r="N14" s="63"/>
      <c r="O14" s="86" t="s">
        <v>227</v>
      </c>
      <c r="P14" s="88">
        <v>43573.541666666664</v>
      </c>
      <c r="Q14" s="86" t="s">
        <v>232</v>
      </c>
      <c r="R14" s="90" t="s">
        <v>237</v>
      </c>
      <c r="S14" s="86" t="s">
        <v>240</v>
      </c>
      <c r="T14" s="86" t="s">
        <v>244</v>
      </c>
      <c r="U14" s="86"/>
      <c r="V14" s="90" t="s">
        <v>251</v>
      </c>
      <c r="W14" s="88">
        <v>43573.541666666664</v>
      </c>
      <c r="X14" s="90" t="s">
        <v>260</v>
      </c>
      <c r="Y14" s="86"/>
      <c r="Z14" s="86"/>
      <c r="AA14" s="92" t="s">
        <v>269</v>
      </c>
      <c r="AB14" s="86"/>
      <c r="AC14" s="86" t="b">
        <v>0</v>
      </c>
      <c r="AD14" s="86">
        <v>1</v>
      </c>
      <c r="AE14" s="92" t="s">
        <v>274</v>
      </c>
      <c r="AF14" s="86" t="b">
        <v>0</v>
      </c>
      <c r="AG14" s="86" t="s">
        <v>275</v>
      </c>
      <c r="AH14" s="86"/>
      <c r="AI14" s="92" t="s">
        <v>274</v>
      </c>
      <c r="AJ14" s="86" t="b">
        <v>0</v>
      </c>
      <c r="AK14" s="86">
        <v>0</v>
      </c>
      <c r="AL14" s="92" t="s">
        <v>274</v>
      </c>
      <c r="AM14" s="86" t="s">
        <v>278</v>
      </c>
      <c r="AN14" s="86" t="b">
        <v>0</v>
      </c>
      <c r="AO14" s="92" t="s">
        <v>269</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215</v>
      </c>
      <c r="B15" s="84" t="s">
        <v>226</v>
      </c>
      <c r="C15" s="53" t="s">
        <v>676</v>
      </c>
      <c r="D15" s="54">
        <v>3</v>
      </c>
      <c r="E15" s="65" t="s">
        <v>136</v>
      </c>
      <c r="F15" s="55">
        <v>35</v>
      </c>
      <c r="G15" s="53"/>
      <c r="H15" s="57"/>
      <c r="I15" s="56"/>
      <c r="J15" s="56"/>
      <c r="K15" s="36" t="s">
        <v>65</v>
      </c>
      <c r="L15" s="83">
        <v>15</v>
      </c>
      <c r="M15" s="83"/>
      <c r="N15" s="63"/>
      <c r="O15" s="86" t="s">
        <v>227</v>
      </c>
      <c r="P15" s="88">
        <v>43570.90503472222</v>
      </c>
      <c r="Q15" s="86" t="s">
        <v>231</v>
      </c>
      <c r="R15" s="90" t="s">
        <v>237</v>
      </c>
      <c r="S15" s="86" t="s">
        <v>240</v>
      </c>
      <c r="T15" s="86" t="s">
        <v>243</v>
      </c>
      <c r="U15" s="90" t="s">
        <v>249</v>
      </c>
      <c r="V15" s="90" t="s">
        <v>249</v>
      </c>
      <c r="W15" s="88">
        <v>43570.90503472222</v>
      </c>
      <c r="X15" s="90" t="s">
        <v>259</v>
      </c>
      <c r="Y15" s="86"/>
      <c r="Z15" s="86"/>
      <c r="AA15" s="92" t="s">
        <v>268</v>
      </c>
      <c r="AB15" s="86"/>
      <c r="AC15" s="86" t="b">
        <v>0</v>
      </c>
      <c r="AD15" s="86">
        <v>3</v>
      </c>
      <c r="AE15" s="92" t="s">
        <v>274</v>
      </c>
      <c r="AF15" s="86" t="b">
        <v>0</v>
      </c>
      <c r="AG15" s="86" t="s">
        <v>275</v>
      </c>
      <c r="AH15" s="86"/>
      <c r="AI15" s="92" t="s">
        <v>274</v>
      </c>
      <c r="AJ15" s="86" t="b">
        <v>0</v>
      </c>
      <c r="AK15" s="86">
        <v>1</v>
      </c>
      <c r="AL15" s="92" t="s">
        <v>274</v>
      </c>
      <c r="AM15" s="86" t="s">
        <v>278</v>
      </c>
      <c r="AN15" s="86" t="b">
        <v>0</v>
      </c>
      <c r="AO15" s="92" t="s">
        <v>268</v>
      </c>
      <c r="AP15" s="86" t="s">
        <v>281</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1</v>
      </c>
      <c r="BD15" s="51">
        <v>1</v>
      </c>
      <c r="BE15" s="52">
        <v>5.882352941176471</v>
      </c>
      <c r="BF15" s="51">
        <v>0</v>
      </c>
      <c r="BG15" s="52">
        <v>0</v>
      </c>
      <c r="BH15" s="51">
        <v>0</v>
      </c>
      <c r="BI15" s="52">
        <v>0</v>
      </c>
      <c r="BJ15" s="51">
        <v>16</v>
      </c>
      <c r="BK15" s="52">
        <v>94.11764705882354</v>
      </c>
      <c r="BL15" s="51">
        <v>17</v>
      </c>
    </row>
    <row r="16" spans="1:64" ht="45">
      <c r="A16" s="84" t="s">
        <v>215</v>
      </c>
      <c r="B16" s="84" t="s">
        <v>226</v>
      </c>
      <c r="C16" s="53" t="s">
        <v>676</v>
      </c>
      <c r="D16" s="54">
        <v>3</v>
      </c>
      <c r="E16" s="65" t="s">
        <v>136</v>
      </c>
      <c r="F16" s="55">
        <v>35</v>
      </c>
      <c r="G16" s="53"/>
      <c r="H16" s="57"/>
      <c r="I16" s="56"/>
      <c r="J16" s="56"/>
      <c r="K16" s="36" t="s">
        <v>65</v>
      </c>
      <c r="L16" s="83">
        <v>16</v>
      </c>
      <c r="M16" s="83"/>
      <c r="N16" s="63"/>
      <c r="O16" s="86" t="s">
        <v>227</v>
      </c>
      <c r="P16" s="88">
        <v>43573.541666666664</v>
      </c>
      <c r="Q16" s="86" t="s">
        <v>232</v>
      </c>
      <c r="R16" s="90" t="s">
        <v>237</v>
      </c>
      <c r="S16" s="86" t="s">
        <v>240</v>
      </c>
      <c r="T16" s="86" t="s">
        <v>244</v>
      </c>
      <c r="U16" s="86"/>
      <c r="V16" s="90" t="s">
        <v>251</v>
      </c>
      <c r="W16" s="88">
        <v>43573.541666666664</v>
      </c>
      <c r="X16" s="90" t="s">
        <v>260</v>
      </c>
      <c r="Y16" s="86"/>
      <c r="Z16" s="86"/>
      <c r="AA16" s="92" t="s">
        <v>269</v>
      </c>
      <c r="AB16" s="86"/>
      <c r="AC16" s="86" t="b">
        <v>0</v>
      </c>
      <c r="AD16" s="86">
        <v>1</v>
      </c>
      <c r="AE16" s="92" t="s">
        <v>274</v>
      </c>
      <c r="AF16" s="86" t="b">
        <v>0</v>
      </c>
      <c r="AG16" s="86" t="s">
        <v>275</v>
      </c>
      <c r="AH16" s="86"/>
      <c r="AI16" s="92" t="s">
        <v>274</v>
      </c>
      <c r="AJ16" s="86" t="b">
        <v>0</v>
      </c>
      <c r="AK16" s="86">
        <v>0</v>
      </c>
      <c r="AL16" s="92" t="s">
        <v>274</v>
      </c>
      <c r="AM16" s="86" t="s">
        <v>278</v>
      </c>
      <c r="AN16" s="86" t="b">
        <v>0</v>
      </c>
      <c r="AO16" s="92" t="s">
        <v>269</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31</v>
      </c>
      <c r="BK16" s="52">
        <v>100</v>
      </c>
      <c r="BL16" s="51">
        <v>31</v>
      </c>
    </row>
    <row r="17" spans="1:64" ht="45">
      <c r="A17" s="84" t="s">
        <v>212</v>
      </c>
      <c r="B17" s="84" t="s">
        <v>215</v>
      </c>
      <c r="C17" s="53" t="s">
        <v>676</v>
      </c>
      <c r="D17" s="54">
        <v>3</v>
      </c>
      <c r="E17" s="65" t="s">
        <v>132</v>
      </c>
      <c r="F17" s="55">
        <v>35</v>
      </c>
      <c r="G17" s="53"/>
      <c r="H17" s="57"/>
      <c r="I17" s="56"/>
      <c r="J17" s="56"/>
      <c r="K17" s="36" t="s">
        <v>66</v>
      </c>
      <c r="L17" s="83">
        <v>17</v>
      </c>
      <c r="M17" s="83"/>
      <c r="N17" s="63"/>
      <c r="O17" s="86" t="s">
        <v>227</v>
      </c>
      <c r="P17" s="88">
        <v>43571.5781712963</v>
      </c>
      <c r="Q17" s="86" t="s">
        <v>228</v>
      </c>
      <c r="R17" s="90" t="s">
        <v>237</v>
      </c>
      <c r="S17" s="86" t="s">
        <v>240</v>
      </c>
      <c r="T17" s="86" t="s">
        <v>243</v>
      </c>
      <c r="U17" s="86"/>
      <c r="V17" s="90" t="s">
        <v>250</v>
      </c>
      <c r="W17" s="88">
        <v>43571.5781712963</v>
      </c>
      <c r="X17" s="90" t="s">
        <v>256</v>
      </c>
      <c r="Y17" s="86"/>
      <c r="Z17" s="86"/>
      <c r="AA17" s="92" t="s">
        <v>265</v>
      </c>
      <c r="AB17" s="86"/>
      <c r="AC17" s="86" t="b">
        <v>0</v>
      </c>
      <c r="AD17" s="86">
        <v>0</v>
      </c>
      <c r="AE17" s="92" t="s">
        <v>274</v>
      </c>
      <c r="AF17" s="86" t="b">
        <v>0</v>
      </c>
      <c r="AG17" s="86" t="s">
        <v>275</v>
      </c>
      <c r="AH17" s="86"/>
      <c r="AI17" s="92" t="s">
        <v>274</v>
      </c>
      <c r="AJ17" s="86" t="b">
        <v>0</v>
      </c>
      <c r="AK17" s="86">
        <v>1</v>
      </c>
      <c r="AL17" s="92" t="s">
        <v>268</v>
      </c>
      <c r="AM17" s="86" t="s">
        <v>276</v>
      </c>
      <c r="AN17" s="86" t="b">
        <v>0</v>
      </c>
      <c r="AO17" s="92" t="s">
        <v>268</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1</v>
      </c>
      <c r="BD17" s="51">
        <v>1</v>
      </c>
      <c r="BE17" s="52">
        <v>7.142857142857143</v>
      </c>
      <c r="BF17" s="51">
        <v>0</v>
      </c>
      <c r="BG17" s="52">
        <v>0</v>
      </c>
      <c r="BH17" s="51">
        <v>0</v>
      </c>
      <c r="BI17" s="52">
        <v>0</v>
      </c>
      <c r="BJ17" s="51">
        <v>13</v>
      </c>
      <c r="BK17" s="52">
        <v>92.85714285714286</v>
      </c>
      <c r="BL17" s="51">
        <v>14</v>
      </c>
    </row>
    <row r="18" spans="1:64" ht="45">
      <c r="A18" s="84" t="s">
        <v>215</v>
      </c>
      <c r="B18" s="84" t="s">
        <v>212</v>
      </c>
      <c r="C18" s="53" t="s">
        <v>676</v>
      </c>
      <c r="D18" s="54">
        <v>3</v>
      </c>
      <c r="E18" s="65" t="s">
        <v>136</v>
      </c>
      <c r="F18" s="55">
        <v>35</v>
      </c>
      <c r="G18" s="53"/>
      <c r="H18" s="57"/>
      <c r="I18" s="56"/>
      <c r="J18" s="56"/>
      <c r="K18" s="36" t="s">
        <v>66</v>
      </c>
      <c r="L18" s="83">
        <v>18</v>
      </c>
      <c r="M18" s="83"/>
      <c r="N18" s="63"/>
      <c r="O18" s="86" t="s">
        <v>227</v>
      </c>
      <c r="P18" s="88">
        <v>43570.90503472222</v>
      </c>
      <c r="Q18" s="86" t="s">
        <v>231</v>
      </c>
      <c r="R18" s="90" t="s">
        <v>237</v>
      </c>
      <c r="S18" s="86" t="s">
        <v>240</v>
      </c>
      <c r="T18" s="86" t="s">
        <v>243</v>
      </c>
      <c r="U18" s="90" t="s">
        <v>249</v>
      </c>
      <c r="V18" s="90" t="s">
        <v>249</v>
      </c>
      <c r="W18" s="88">
        <v>43570.90503472222</v>
      </c>
      <c r="X18" s="90" t="s">
        <v>259</v>
      </c>
      <c r="Y18" s="86"/>
      <c r="Z18" s="86"/>
      <c r="AA18" s="92" t="s">
        <v>268</v>
      </c>
      <c r="AB18" s="86"/>
      <c r="AC18" s="86" t="b">
        <v>0</v>
      </c>
      <c r="AD18" s="86">
        <v>3</v>
      </c>
      <c r="AE18" s="92" t="s">
        <v>274</v>
      </c>
      <c r="AF18" s="86" t="b">
        <v>0</v>
      </c>
      <c r="AG18" s="86" t="s">
        <v>275</v>
      </c>
      <c r="AH18" s="86"/>
      <c r="AI18" s="92" t="s">
        <v>274</v>
      </c>
      <c r="AJ18" s="86" t="b">
        <v>0</v>
      </c>
      <c r="AK18" s="86">
        <v>1</v>
      </c>
      <c r="AL18" s="92" t="s">
        <v>274</v>
      </c>
      <c r="AM18" s="86" t="s">
        <v>278</v>
      </c>
      <c r="AN18" s="86" t="b">
        <v>0</v>
      </c>
      <c r="AO18" s="92" t="s">
        <v>268</v>
      </c>
      <c r="AP18" s="86" t="s">
        <v>281</v>
      </c>
      <c r="AQ18" s="86">
        <v>0</v>
      </c>
      <c r="AR18" s="86">
        <v>0</v>
      </c>
      <c r="AS18" s="86"/>
      <c r="AT18" s="86"/>
      <c r="AU18" s="86"/>
      <c r="AV18" s="86"/>
      <c r="AW18" s="86"/>
      <c r="AX18" s="86"/>
      <c r="AY18" s="86"/>
      <c r="AZ18" s="86"/>
      <c r="BA18">
        <v>2</v>
      </c>
      <c r="BB18" s="85" t="str">
        <f>REPLACE(INDEX(GroupVertices[Group],MATCH(Edges[[#This Row],[Vertex 1]],GroupVertices[Vertex],0)),1,1,"")</f>
        <v>1</v>
      </c>
      <c r="BC18" s="85" t="str">
        <f>REPLACE(INDEX(GroupVertices[Group],MATCH(Edges[[#This Row],[Vertex 2]],GroupVertices[Vertex],0)),1,1,"")</f>
        <v>3</v>
      </c>
      <c r="BD18" s="51"/>
      <c r="BE18" s="52"/>
      <c r="BF18" s="51"/>
      <c r="BG18" s="52"/>
      <c r="BH18" s="51"/>
      <c r="BI18" s="52"/>
      <c r="BJ18" s="51"/>
      <c r="BK18" s="52"/>
      <c r="BL18" s="51"/>
    </row>
    <row r="19" spans="1:64" ht="45">
      <c r="A19" s="84" t="s">
        <v>215</v>
      </c>
      <c r="B19" s="84" t="s">
        <v>212</v>
      </c>
      <c r="C19" s="53" t="s">
        <v>676</v>
      </c>
      <c r="D19" s="54">
        <v>3</v>
      </c>
      <c r="E19" s="65" t="s">
        <v>136</v>
      </c>
      <c r="F19" s="55">
        <v>35</v>
      </c>
      <c r="G19" s="53"/>
      <c r="H19" s="57"/>
      <c r="I19" s="56"/>
      <c r="J19" s="56"/>
      <c r="K19" s="36" t="s">
        <v>66</v>
      </c>
      <c r="L19" s="83">
        <v>19</v>
      </c>
      <c r="M19" s="83"/>
      <c r="N19" s="63"/>
      <c r="O19" s="86" t="s">
        <v>227</v>
      </c>
      <c r="P19" s="88">
        <v>43573.541666666664</v>
      </c>
      <c r="Q19" s="86" t="s">
        <v>232</v>
      </c>
      <c r="R19" s="90" t="s">
        <v>237</v>
      </c>
      <c r="S19" s="86" t="s">
        <v>240</v>
      </c>
      <c r="T19" s="86" t="s">
        <v>244</v>
      </c>
      <c r="U19" s="86"/>
      <c r="V19" s="90" t="s">
        <v>251</v>
      </c>
      <c r="W19" s="88">
        <v>43573.541666666664</v>
      </c>
      <c r="X19" s="90" t="s">
        <v>260</v>
      </c>
      <c r="Y19" s="86"/>
      <c r="Z19" s="86"/>
      <c r="AA19" s="92" t="s">
        <v>269</v>
      </c>
      <c r="AB19" s="86"/>
      <c r="AC19" s="86" t="b">
        <v>0</v>
      </c>
      <c r="AD19" s="86">
        <v>1</v>
      </c>
      <c r="AE19" s="92" t="s">
        <v>274</v>
      </c>
      <c r="AF19" s="86" t="b">
        <v>0</v>
      </c>
      <c r="AG19" s="86" t="s">
        <v>275</v>
      </c>
      <c r="AH19" s="86"/>
      <c r="AI19" s="92" t="s">
        <v>274</v>
      </c>
      <c r="AJ19" s="86" t="b">
        <v>0</v>
      </c>
      <c r="AK19" s="86">
        <v>0</v>
      </c>
      <c r="AL19" s="92" t="s">
        <v>274</v>
      </c>
      <c r="AM19" s="86" t="s">
        <v>278</v>
      </c>
      <c r="AN19" s="86" t="b">
        <v>0</v>
      </c>
      <c r="AO19" s="92" t="s">
        <v>269</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3</v>
      </c>
      <c r="BD19" s="51"/>
      <c r="BE19" s="52"/>
      <c r="BF19" s="51"/>
      <c r="BG19" s="52"/>
      <c r="BH19" s="51"/>
      <c r="BI19" s="52"/>
      <c r="BJ19" s="51"/>
      <c r="BK19" s="52"/>
      <c r="BL19" s="51"/>
    </row>
    <row r="20" spans="1:64" ht="45">
      <c r="A20" s="84" t="s">
        <v>216</v>
      </c>
      <c r="B20" s="84" t="s">
        <v>216</v>
      </c>
      <c r="C20" s="53" t="s">
        <v>676</v>
      </c>
      <c r="D20" s="54">
        <v>3</v>
      </c>
      <c r="E20" s="65" t="s">
        <v>132</v>
      </c>
      <c r="F20" s="55">
        <v>35</v>
      </c>
      <c r="G20" s="53"/>
      <c r="H20" s="57"/>
      <c r="I20" s="56"/>
      <c r="J20" s="56"/>
      <c r="K20" s="36" t="s">
        <v>65</v>
      </c>
      <c r="L20" s="83">
        <v>20</v>
      </c>
      <c r="M20" s="83"/>
      <c r="N20" s="63"/>
      <c r="O20" s="86" t="s">
        <v>176</v>
      </c>
      <c r="P20" s="88">
        <v>43575.458344907405</v>
      </c>
      <c r="Q20" s="86" t="s">
        <v>233</v>
      </c>
      <c r="R20" s="86"/>
      <c r="S20" s="86"/>
      <c r="T20" s="86" t="s">
        <v>245</v>
      </c>
      <c r="U20" s="86"/>
      <c r="V20" s="90" t="s">
        <v>252</v>
      </c>
      <c r="W20" s="88">
        <v>43575.458344907405</v>
      </c>
      <c r="X20" s="90" t="s">
        <v>261</v>
      </c>
      <c r="Y20" s="86"/>
      <c r="Z20" s="86"/>
      <c r="AA20" s="92" t="s">
        <v>270</v>
      </c>
      <c r="AB20" s="86"/>
      <c r="AC20" s="86" t="b">
        <v>0</v>
      </c>
      <c r="AD20" s="86">
        <v>3</v>
      </c>
      <c r="AE20" s="92" t="s">
        <v>274</v>
      </c>
      <c r="AF20" s="86" t="b">
        <v>0</v>
      </c>
      <c r="AG20" s="86" t="s">
        <v>275</v>
      </c>
      <c r="AH20" s="86"/>
      <c r="AI20" s="92" t="s">
        <v>274</v>
      </c>
      <c r="AJ20" s="86" t="b">
        <v>0</v>
      </c>
      <c r="AK20" s="86">
        <v>1</v>
      </c>
      <c r="AL20" s="92" t="s">
        <v>274</v>
      </c>
      <c r="AM20" s="86" t="s">
        <v>279</v>
      </c>
      <c r="AN20" s="86" t="b">
        <v>0</v>
      </c>
      <c r="AO20" s="92" t="s">
        <v>270</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26</v>
      </c>
      <c r="BK20" s="52">
        <v>100</v>
      </c>
      <c r="BL20" s="51">
        <v>26</v>
      </c>
    </row>
    <row r="21" spans="1:64" ht="45">
      <c r="A21" s="84" t="s">
        <v>217</v>
      </c>
      <c r="B21" s="84" t="s">
        <v>216</v>
      </c>
      <c r="C21" s="53" t="s">
        <v>676</v>
      </c>
      <c r="D21" s="54">
        <v>3</v>
      </c>
      <c r="E21" s="65" t="s">
        <v>132</v>
      </c>
      <c r="F21" s="55">
        <v>35</v>
      </c>
      <c r="G21" s="53"/>
      <c r="H21" s="57"/>
      <c r="I21" s="56"/>
      <c r="J21" s="56"/>
      <c r="K21" s="36" t="s">
        <v>65</v>
      </c>
      <c r="L21" s="83">
        <v>21</v>
      </c>
      <c r="M21" s="83"/>
      <c r="N21" s="63"/>
      <c r="O21" s="86" t="s">
        <v>227</v>
      </c>
      <c r="P21" s="88">
        <v>43575.46759259259</v>
      </c>
      <c r="Q21" s="86" t="s">
        <v>234</v>
      </c>
      <c r="R21" s="86"/>
      <c r="S21" s="86"/>
      <c r="T21" s="86" t="s">
        <v>246</v>
      </c>
      <c r="U21" s="86"/>
      <c r="V21" s="90" t="s">
        <v>253</v>
      </c>
      <c r="W21" s="88">
        <v>43575.46759259259</v>
      </c>
      <c r="X21" s="90" t="s">
        <v>262</v>
      </c>
      <c r="Y21" s="86"/>
      <c r="Z21" s="86"/>
      <c r="AA21" s="92" t="s">
        <v>271</v>
      </c>
      <c r="AB21" s="86"/>
      <c r="AC21" s="86" t="b">
        <v>0</v>
      </c>
      <c r="AD21" s="86">
        <v>0</v>
      </c>
      <c r="AE21" s="92" t="s">
        <v>274</v>
      </c>
      <c r="AF21" s="86" t="b">
        <v>0</v>
      </c>
      <c r="AG21" s="86" t="s">
        <v>275</v>
      </c>
      <c r="AH21" s="86"/>
      <c r="AI21" s="92" t="s">
        <v>274</v>
      </c>
      <c r="AJ21" s="86" t="b">
        <v>0</v>
      </c>
      <c r="AK21" s="86">
        <v>1</v>
      </c>
      <c r="AL21" s="92" t="s">
        <v>270</v>
      </c>
      <c r="AM21" s="86" t="s">
        <v>277</v>
      </c>
      <c r="AN21" s="86" t="b">
        <v>0</v>
      </c>
      <c r="AO21" s="92" t="s">
        <v>270</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18</v>
      </c>
      <c r="BK21" s="52">
        <v>100</v>
      </c>
      <c r="BL21" s="51">
        <v>18</v>
      </c>
    </row>
    <row r="22" spans="1:64" ht="45">
      <c r="A22" s="84" t="s">
        <v>218</v>
      </c>
      <c r="B22" s="84" t="s">
        <v>218</v>
      </c>
      <c r="C22" s="53" t="s">
        <v>676</v>
      </c>
      <c r="D22" s="54">
        <v>3</v>
      </c>
      <c r="E22" s="65" t="s">
        <v>132</v>
      </c>
      <c r="F22" s="55">
        <v>35</v>
      </c>
      <c r="G22" s="53"/>
      <c r="H22" s="57"/>
      <c r="I22" s="56"/>
      <c r="J22" s="56"/>
      <c r="K22" s="36" t="s">
        <v>65</v>
      </c>
      <c r="L22" s="83">
        <v>22</v>
      </c>
      <c r="M22" s="83"/>
      <c r="N22" s="63"/>
      <c r="O22" s="86" t="s">
        <v>176</v>
      </c>
      <c r="P22" s="88">
        <v>43575.52137731481</v>
      </c>
      <c r="Q22" s="86" t="s">
        <v>235</v>
      </c>
      <c r="R22" s="90" t="s">
        <v>238</v>
      </c>
      <c r="S22" s="86" t="s">
        <v>241</v>
      </c>
      <c r="T22" s="86" t="s">
        <v>221</v>
      </c>
      <c r="U22" s="86"/>
      <c r="V22" s="90" t="s">
        <v>254</v>
      </c>
      <c r="W22" s="88">
        <v>43575.52137731481</v>
      </c>
      <c r="X22" s="90" t="s">
        <v>263</v>
      </c>
      <c r="Y22" s="86"/>
      <c r="Z22" s="86"/>
      <c r="AA22" s="92" t="s">
        <v>272</v>
      </c>
      <c r="AB22" s="86"/>
      <c r="AC22" s="86" t="b">
        <v>0</v>
      </c>
      <c r="AD22" s="86">
        <v>0</v>
      </c>
      <c r="AE22" s="92" t="s">
        <v>274</v>
      </c>
      <c r="AF22" s="86" t="b">
        <v>0</v>
      </c>
      <c r="AG22" s="86" t="s">
        <v>275</v>
      </c>
      <c r="AH22" s="86"/>
      <c r="AI22" s="92" t="s">
        <v>274</v>
      </c>
      <c r="AJ22" s="86" t="b">
        <v>0</v>
      </c>
      <c r="AK22" s="86">
        <v>0</v>
      </c>
      <c r="AL22" s="92" t="s">
        <v>274</v>
      </c>
      <c r="AM22" s="86" t="s">
        <v>280</v>
      </c>
      <c r="AN22" s="86" t="b">
        <v>0</v>
      </c>
      <c r="AO22" s="92" t="s">
        <v>272</v>
      </c>
      <c r="AP22" s="86" t="s">
        <v>176</v>
      </c>
      <c r="AQ22" s="86">
        <v>0</v>
      </c>
      <c r="AR22" s="86">
        <v>0</v>
      </c>
      <c r="AS22" s="86"/>
      <c r="AT22" s="86"/>
      <c r="AU22" s="86"/>
      <c r="AV22" s="86"/>
      <c r="AW22" s="86"/>
      <c r="AX22" s="86"/>
      <c r="AY22" s="86"/>
      <c r="AZ22" s="86"/>
      <c r="BA22">
        <v>1</v>
      </c>
      <c r="BB22" s="85" t="str">
        <f>REPLACE(INDEX(GroupVertices[Group],MATCH(Edges[[#This Row],[Vertex 1]],GroupVertices[Vertex],0)),1,1,"")</f>
        <v>5</v>
      </c>
      <c r="BC22" s="85" t="str">
        <f>REPLACE(INDEX(GroupVertices[Group],MATCH(Edges[[#This Row],[Vertex 2]],GroupVertices[Vertex],0)),1,1,"")</f>
        <v>5</v>
      </c>
      <c r="BD22" s="51">
        <v>0</v>
      </c>
      <c r="BE22" s="52">
        <v>0</v>
      </c>
      <c r="BF22" s="51">
        <v>0</v>
      </c>
      <c r="BG22" s="52">
        <v>0</v>
      </c>
      <c r="BH22" s="51">
        <v>0</v>
      </c>
      <c r="BI22" s="52">
        <v>0</v>
      </c>
      <c r="BJ22" s="51">
        <v>14</v>
      </c>
      <c r="BK22" s="52">
        <v>100</v>
      </c>
      <c r="BL22" s="51">
        <v>14</v>
      </c>
    </row>
    <row r="23" spans="1:64" ht="45">
      <c r="A23" s="84" t="s">
        <v>219</v>
      </c>
      <c r="B23" s="84" t="s">
        <v>219</v>
      </c>
      <c r="C23" s="53" t="s">
        <v>676</v>
      </c>
      <c r="D23" s="54">
        <v>3</v>
      </c>
      <c r="E23" s="65" t="s">
        <v>132</v>
      </c>
      <c r="F23" s="55">
        <v>35</v>
      </c>
      <c r="G23" s="53"/>
      <c r="H23" s="57"/>
      <c r="I23" s="56"/>
      <c r="J23" s="56"/>
      <c r="K23" s="36" t="s">
        <v>65</v>
      </c>
      <c r="L23" s="83">
        <v>23</v>
      </c>
      <c r="M23" s="83"/>
      <c r="N23" s="63"/>
      <c r="O23" s="86" t="s">
        <v>176</v>
      </c>
      <c r="P23" s="88">
        <v>43576.65164351852</v>
      </c>
      <c r="Q23" s="86" t="s">
        <v>236</v>
      </c>
      <c r="R23" s="90" t="s">
        <v>239</v>
      </c>
      <c r="S23" s="86" t="s">
        <v>242</v>
      </c>
      <c r="T23" s="86" t="s">
        <v>247</v>
      </c>
      <c r="U23" s="86"/>
      <c r="V23" s="90" t="s">
        <v>255</v>
      </c>
      <c r="W23" s="88">
        <v>43576.65164351852</v>
      </c>
      <c r="X23" s="90" t="s">
        <v>264</v>
      </c>
      <c r="Y23" s="86"/>
      <c r="Z23" s="86"/>
      <c r="AA23" s="92" t="s">
        <v>273</v>
      </c>
      <c r="AB23" s="86"/>
      <c r="AC23" s="86" t="b">
        <v>0</v>
      </c>
      <c r="AD23" s="86">
        <v>0</v>
      </c>
      <c r="AE23" s="92" t="s">
        <v>274</v>
      </c>
      <c r="AF23" s="86" t="b">
        <v>0</v>
      </c>
      <c r="AG23" s="86" t="s">
        <v>275</v>
      </c>
      <c r="AH23" s="86"/>
      <c r="AI23" s="92" t="s">
        <v>274</v>
      </c>
      <c r="AJ23" s="86" t="b">
        <v>0</v>
      </c>
      <c r="AK23" s="86">
        <v>0</v>
      </c>
      <c r="AL23" s="92" t="s">
        <v>274</v>
      </c>
      <c r="AM23" s="86" t="s">
        <v>276</v>
      </c>
      <c r="AN23" s="86" t="b">
        <v>0</v>
      </c>
      <c r="AO23" s="92" t="s">
        <v>273</v>
      </c>
      <c r="AP23" s="86" t="s">
        <v>176</v>
      </c>
      <c r="AQ23" s="86">
        <v>0</v>
      </c>
      <c r="AR23" s="86">
        <v>0</v>
      </c>
      <c r="AS23" s="86"/>
      <c r="AT23" s="86"/>
      <c r="AU23" s="86"/>
      <c r="AV23" s="86"/>
      <c r="AW23" s="86"/>
      <c r="AX23" s="86"/>
      <c r="AY23" s="86"/>
      <c r="AZ23" s="86"/>
      <c r="BA23">
        <v>1</v>
      </c>
      <c r="BB23" s="85" t="str">
        <f>REPLACE(INDEX(GroupVertices[Group],MATCH(Edges[[#This Row],[Vertex 1]],GroupVertices[Vertex],0)),1,1,"")</f>
        <v>5</v>
      </c>
      <c r="BC23" s="85" t="str">
        <f>REPLACE(INDEX(GroupVertices[Group],MATCH(Edges[[#This Row],[Vertex 2]],GroupVertices[Vertex],0)),1,1,"")</f>
        <v>5</v>
      </c>
      <c r="BD23" s="51">
        <v>0</v>
      </c>
      <c r="BE23" s="52">
        <v>0</v>
      </c>
      <c r="BF23" s="51">
        <v>2</v>
      </c>
      <c r="BG23" s="52">
        <v>5.405405405405405</v>
      </c>
      <c r="BH23" s="51">
        <v>0</v>
      </c>
      <c r="BI23" s="52">
        <v>0</v>
      </c>
      <c r="BJ23" s="51">
        <v>35</v>
      </c>
      <c r="BK23" s="52">
        <v>94.5945945945946</v>
      </c>
      <c r="BL23"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R3" r:id="rId1" display="https://www.datadriveninvestor.com/2019/04/15/doctors-prescribe-apps-for-patient-connections/"/>
    <hyperlink ref="R6" r:id="rId2" display="https://www.datadriveninvestor.com/2019/04/15/doctors-prescribe-apps-for-patient-connections/"/>
    <hyperlink ref="R7" r:id="rId3" display="https://www.datadriveninvestor.com/2019/04/15/doctors-prescribe-apps-for-patient-connections/"/>
    <hyperlink ref="R8" r:id="rId4" display="https://www.datadriveninvestor.com/2019/04/15/doctors-prescribe-apps-for-patient-connections/"/>
    <hyperlink ref="R9" r:id="rId5" display="https://www.datadriveninvestor.com/2019/04/15/doctors-prescribe-apps-for-patient-connections/"/>
    <hyperlink ref="R10" r:id="rId6" display="https://www.datadriveninvestor.com/2019/04/15/doctors-prescribe-apps-for-patient-connections/"/>
    <hyperlink ref="R11" r:id="rId7" display="https://www.datadriveninvestor.com/2019/04/15/doctors-prescribe-apps-for-patient-connections/"/>
    <hyperlink ref="R12" r:id="rId8" display="https://www.datadriveninvestor.com/2019/04/15/doctors-prescribe-apps-for-patient-connections/"/>
    <hyperlink ref="R13" r:id="rId9" display="https://www.datadriveninvestor.com/2019/04/15/doctors-prescribe-apps-for-patient-connections/"/>
    <hyperlink ref="R14" r:id="rId10" display="https://www.datadriveninvestor.com/2019/04/15/doctors-prescribe-apps-for-patient-connections/"/>
    <hyperlink ref="R15" r:id="rId11" display="https://www.datadriveninvestor.com/2019/04/15/doctors-prescribe-apps-for-patient-connections/"/>
    <hyperlink ref="R16" r:id="rId12" display="https://www.datadriveninvestor.com/2019/04/15/doctors-prescribe-apps-for-patient-connections/"/>
    <hyperlink ref="R17" r:id="rId13" display="https://www.datadriveninvestor.com/2019/04/15/doctors-prescribe-apps-for-patient-connections/"/>
    <hyperlink ref="R18" r:id="rId14" display="https://www.datadriveninvestor.com/2019/04/15/doctors-prescribe-apps-for-patient-connections/"/>
    <hyperlink ref="R19" r:id="rId15" display="https://www.datadriveninvestor.com/2019/04/15/doctors-prescribe-apps-for-patient-connections/"/>
    <hyperlink ref="R22" r:id="rId16" display="http://healthxph.net/"/>
    <hyperlink ref="R23" r:id="rId17" display="https://www.aarp.org/money/scams-fraud/info-2019/feds-crackdown-medicare-fraud.html"/>
    <hyperlink ref="U4" r:id="rId18" display="https://pbs.twimg.com/media/DwJsXM5VsAARuXH.jpg"/>
    <hyperlink ref="U5" r:id="rId19" display="https://pbs.twimg.com/media/DwJsXM5VsAARuXH.jpg"/>
    <hyperlink ref="U6" r:id="rId20" display="https://pbs.twimg.com/media/D4OZzG7XkAAm9cc.jpg"/>
    <hyperlink ref="U7" r:id="rId21" display="https://pbs.twimg.com/media/D4OZzG7XkAAm9cc.jpg"/>
    <hyperlink ref="U9" r:id="rId22" display="https://pbs.twimg.com/media/D4OZzG7XkAAm9cc.jpg"/>
    <hyperlink ref="U11" r:id="rId23" display="https://pbs.twimg.com/media/D4OZzG7XkAAm9cc.jpg"/>
    <hyperlink ref="U13" r:id="rId24" display="https://pbs.twimg.com/media/D4OZzG7XkAAm9cc.jpg"/>
    <hyperlink ref="U15" r:id="rId25" display="https://pbs.twimg.com/media/D4OZzG7XkAAm9cc.jpg"/>
    <hyperlink ref="U18" r:id="rId26" display="https://pbs.twimg.com/media/D4OZzG7XkAAm9cc.jpg"/>
    <hyperlink ref="V3" r:id="rId27" display="http://pbs.twimg.com/profile_images/1653612292/newcebumd_normal.jpg"/>
    <hyperlink ref="V4" r:id="rId28" display="https://pbs.twimg.com/media/DwJsXM5VsAARuXH.jpg"/>
    <hyperlink ref="V5" r:id="rId29" display="https://pbs.twimg.com/media/DwJsXM5VsAARuXH.jpg"/>
    <hyperlink ref="V6" r:id="rId30" display="https://pbs.twimg.com/media/D4OZzG7XkAAm9cc.jpg"/>
    <hyperlink ref="V7" r:id="rId31" display="https://pbs.twimg.com/media/D4OZzG7XkAAm9cc.jpg"/>
    <hyperlink ref="V8" r:id="rId32" display="http://pbs.twimg.com/profile_images/1904928201/Jim_Katzaman_normal.jpg"/>
    <hyperlink ref="V9" r:id="rId33" display="https://pbs.twimg.com/media/D4OZzG7XkAAm9cc.jpg"/>
    <hyperlink ref="V10" r:id="rId34" display="http://pbs.twimg.com/profile_images/1904928201/Jim_Katzaman_normal.jpg"/>
    <hyperlink ref="V11" r:id="rId35" display="https://pbs.twimg.com/media/D4OZzG7XkAAm9cc.jpg"/>
    <hyperlink ref="V12" r:id="rId36" display="http://pbs.twimg.com/profile_images/1904928201/Jim_Katzaman_normal.jpg"/>
    <hyperlink ref="V13" r:id="rId37" display="https://pbs.twimg.com/media/D4OZzG7XkAAm9cc.jpg"/>
    <hyperlink ref="V14" r:id="rId38" display="http://pbs.twimg.com/profile_images/1904928201/Jim_Katzaman_normal.jpg"/>
    <hyperlink ref="V15" r:id="rId39" display="https://pbs.twimg.com/media/D4OZzG7XkAAm9cc.jpg"/>
    <hyperlink ref="V16" r:id="rId40" display="http://pbs.twimg.com/profile_images/1904928201/Jim_Katzaman_normal.jpg"/>
    <hyperlink ref="V17" r:id="rId41" display="http://pbs.twimg.com/profile_images/1653612292/newcebumd_normal.jpg"/>
    <hyperlink ref="V18" r:id="rId42" display="https://pbs.twimg.com/media/D4OZzG7XkAAm9cc.jpg"/>
    <hyperlink ref="V19" r:id="rId43" display="http://pbs.twimg.com/profile_images/1904928201/Jim_Katzaman_normal.jpg"/>
    <hyperlink ref="V20" r:id="rId44" display="http://pbs.twimg.com/profile_images/1108165029055090688/djrJvD4i_normal.jpg"/>
    <hyperlink ref="V21" r:id="rId45" display="http://pbs.twimg.com/profile_images/888051573812862976/5bRvMaN-_normal.jpg"/>
    <hyperlink ref="V22" r:id="rId46" display="http://pbs.twimg.com/profile_images/653678755261513728/F2lnsJzh_normal.jpg"/>
    <hyperlink ref="V23" r:id="rId47" display="http://pbs.twimg.com/profile_images/1119493803851665408/pOUVHGUK_normal.jpg"/>
    <hyperlink ref="X3" r:id="rId48" display="https://twitter.com/#!/cebumd/status/1118150193289916416"/>
    <hyperlink ref="X4" r:id="rId49" display="https://twitter.com/#!/giasison/status/1081546017416204289"/>
    <hyperlink ref="X5" r:id="rId50" display="https://twitter.com/#!/drslacanilao/status/1118355509336166400"/>
    <hyperlink ref="X6" r:id="rId51" display="https://twitter.com/#!/jkatzaman/status/1117906253802393601"/>
    <hyperlink ref="X7" r:id="rId52" display="https://twitter.com/#!/jkatzaman/status/1117906253802393601"/>
    <hyperlink ref="X8" r:id="rId53" display="https://twitter.com/#!/jkatzaman/status/1118861737120296961"/>
    <hyperlink ref="X9" r:id="rId54" display="https://twitter.com/#!/jkatzaman/status/1117906253802393601"/>
    <hyperlink ref="X10" r:id="rId55" display="https://twitter.com/#!/jkatzaman/status/1118861737120296961"/>
    <hyperlink ref="X11" r:id="rId56" display="https://twitter.com/#!/jkatzaman/status/1117906253802393601"/>
    <hyperlink ref="X12" r:id="rId57" display="https://twitter.com/#!/jkatzaman/status/1118861737120296961"/>
    <hyperlink ref="X13" r:id="rId58" display="https://twitter.com/#!/jkatzaman/status/1117906253802393601"/>
    <hyperlink ref="X14" r:id="rId59" display="https://twitter.com/#!/jkatzaman/status/1118861737120296961"/>
    <hyperlink ref="X15" r:id="rId60" display="https://twitter.com/#!/jkatzaman/status/1117906253802393601"/>
    <hyperlink ref="X16" r:id="rId61" display="https://twitter.com/#!/jkatzaman/status/1118861737120296961"/>
    <hyperlink ref="X17" r:id="rId62" display="https://twitter.com/#!/cebumd/status/1118150193289916416"/>
    <hyperlink ref="X18" r:id="rId63" display="https://twitter.com/#!/jkatzaman/status/1117906253802393601"/>
    <hyperlink ref="X19" r:id="rId64" display="https://twitter.com/#!/jkatzaman/status/1118861737120296961"/>
    <hyperlink ref="X20" r:id="rId65" display="https://twitter.com/#!/pokeyluwho/status/1119556320124915712"/>
    <hyperlink ref="X21" r:id="rId66" display="https://twitter.com/#!/mgcjusa/status/1119559670144827392"/>
    <hyperlink ref="X22" r:id="rId67" display="https://twitter.com/#!/hcitexpert/status/1119579159590785024"/>
    <hyperlink ref="X23" r:id="rId68" display="https://twitter.com/#!/itsrainyyuh/status/1119988754263863296"/>
  </hyperlinks>
  <printOptions/>
  <pageMargins left="0.7" right="0.7" top="0.75" bottom="0.75" header="0.3" footer="0.3"/>
  <pageSetup horizontalDpi="600" verticalDpi="600" orientation="portrait" r:id="rId72"/>
  <legacyDrawing r:id="rId70"/>
  <tableParts>
    <tablePart r:id="rId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637</v>
      </c>
      <c r="B1" s="13" t="s">
        <v>645</v>
      </c>
      <c r="C1" s="13" t="s">
        <v>646</v>
      </c>
      <c r="D1" s="13" t="s">
        <v>144</v>
      </c>
      <c r="E1" s="13" t="s">
        <v>648</v>
      </c>
      <c r="F1" s="13" t="s">
        <v>649</v>
      </c>
      <c r="G1" s="13" t="s">
        <v>650</v>
      </c>
    </row>
    <row r="2" spans="1:7" ht="15">
      <c r="A2" s="85" t="s">
        <v>523</v>
      </c>
      <c r="B2" s="85">
        <v>2</v>
      </c>
      <c r="C2" s="132">
        <v>0.011695906432748537</v>
      </c>
      <c r="D2" s="85" t="s">
        <v>647</v>
      </c>
      <c r="E2" s="85"/>
      <c r="F2" s="85"/>
      <c r="G2" s="85"/>
    </row>
    <row r="3" spans="1:7" ht="15">
      <c r="A3" s="85" t="s">
        <v>524</v>
      </c>
      <c r="B3" s="85">
        <v>2</v>
      </c>
      <c r="C3" s="132">
        <v>0.011695906432748537</v>
      </c>
      <c r="D3" s="85" t="s">
        <v>647</v>
      </c>
      <c r="E3" s="85"/>
      <c r="F3" s="85"/>
      <c r="G3" s="85"/>
    </row>
    <row r="4" spans="1:7" ht="15">
      <c r="A4" s="85" t="s">
        <v>525</v>
      </c>
      <c r="B4" s="85">
        <v>0</v>
      </c>
      <c r="C4" s="132">
        <v>0</v>
      </c>
      <c r="D4" s="85" t="s">
        <v>647</v>
      </c>
      <c r="E4" s="85"/>
      <c r="F4" s="85"/>
      <c r="G4" s="85"/>
    </row>
    <row r="5" spans="1:7" ht="15">
      <c r="A5" s="85" t="s">
        <v>526</v>
      </c>
      <c r="B5" s="85">
        <v>167</v>
      </c>
      <c r="C5" s="132">
        <v>0.9766081871345029</v>
      </c>
      <c r="D5" s="85" t="s">
        <v>647</v>
      </c>
      <c r="E5" s="85"/>
      <c r="F5" s="85"/>
      <c r="G5" s="85"/>
    </row>
    <row r="6" spans="1:7" ht="15">
      <c r="A6" s="85" t="s">
        <v>527</v>
      </c>
      <c r="B6" s="85">
        <v>171</v>
      </c>
      <c r="C6" s="132">
        <v>1</v>
      </c>
      <c r="D6" s="85" t="s">
        <v>647</v>
      </c>
      <c r="E6" s="85"/>
      <c r="F6" s="85"/>
      <c r="G6" s="85"/>
    </row>
    <row r="7" spans="1:7" ht="15">
      <c r="A7" s="91" t="s">
        <v>528</v>
      </c>
      <c r="B7" s="91">
        <v>9</v>
      </c>
      <c r="C7" s="133">
        <v>0</v>
      </c>
      <c r="D7" s="91" t="s">
        <v>647</v>
      </c>
      <c r="E7" s="91" t="b">
        <v>0</v>
      </c>
      <c r="F7" s="91" t="b">
        <v>0</v>
      </c>
      <c r="G7" s="91" t="b">
        <v>0</v>
      </c>
    </row>
    <row r="8" spans="1:7" ht="15">
      <c r="A8" s="91" t="s">
        <v>529</v>
      </c>
      <c r="B8" s="91">
        <v>6</v>
      </c>
      <c r="C8" s="133">
        <v>0.030619336583219237</v>
      </c>
      <c r="D8" s="91" t="s">
        <v>647</v>
      </c>
      <c r="E8" s="91" t="b">
        <v>0</v>
      </c>
      <c r="F8" s="91" t="b">
        <v>0</v>
      </c>
      <c r="G8" s="91" t="b">
        <v>0</v>
      </c>
    </row>
    <row r="9" spans="1:7" ht="15">
      <c r="A9" s="91" t="s">
        <v>530</v>
      </c>
      <c r="B9" s="91">
        <v>4</v>
      </c>
      <c r="C9" s="133">
        <v>0.02041289105547949</v>
      </c>
      <c r="D9" s="91" t="s">
        <v>647</v>
      </c>
      <c r="E9" s="91" t="b">
        <v>0</v>
      </c>
      <c r="F9" s="91" t="b">
        <v>0</v>
      </c>
      <c r="G9" s="91" t="b">
        <v>0</v>
      </c>
    </row>
    <row r="10" spans="1:7" ht="15">
      <c r="A10" s="91" t="s">
        <v>531</v>
      </c>
      <c r="B10" s="91">
        <v>4</v>
      </c>
      <c r="C10" s="133">
        <v>0.02041289105547949</v>
      </c>
      <c r="D10" s="91" t="s">
        <v>647</v>
      </c>
      <c r="E10" s="91" t="b">
        <v>0</v>
      </c>
      <c r="F10" s="91" t="b">
        <v>0</v>
      </c>
      <c r="G10" s="91" t="b">
        <v>0</v>
      </c>
    </row>
    <row r="11" spans="1:7" ht="15">
      <c r="A11" s="91" t="s">
        <v>508</v>
      </c>
      <c r="B11" s="91">
        <v>3</v>
      </c>
      <c r="C11" s="133">
        <v>0.015309668291609619</v>
      </c>
      <c r="D11" s="91" t="s">
        <v>647</v>
      </c>
      <c r="E11" s="91" t="b">
        <v>0</v>
      </c>
      <c r="F11" s="91" t="b">
        <v>0</v>
      </c>
      <c r="G11" s="91" t="b">
        <v>0</v>
      </c>
    </row>
    <row r="12" spans="1:7" ht="15">
      <c r="A12" s="91" t="s">
        <v>533</v>
      </c>
      <c r="B12" s="91">
        <v>3</v>
      </c>
      <c r="C12" s="133">
        <v>0.011182529407492089</v>
      </c>
      <c r="D12" s="91" t="s">
        <v>647</v>
      </c>
      <c r="E12" s="91" t="b">
        <v>0</v>
      </c>
      <c r="F12" s="91" t="b">
        <v>0</v>
      </c>
      <c r="G12" s="91" t="b">
        <v>0</v>
      </c>
    </row>
    <row r="13" spans="1:7" ht="15">
      <c r="A13" s="91" t="s">
        <v>534</v>
      </c>
      <c r="B13" s="91">
        <v>3</v>
      </c>
      <c r="C13" s="133">
        <v>0.011182529407492089</v>
      </c>
      <c r="D13" s="91" t="s">
        <v>647</v>
      </c>
      <c r="E13" s="91" t="b">
        <v>0</v>
      </c>
      <c r="F13" s="91" t="b">
        <v>0</v>
      </c>
      <c r="G13" s="91" t="b">
        <v>0</v>
      </c>
    </row>
    <row r="14" spans="1:7" ht="15">
      <c r="A14" s="91" t="s">
        <v>535</v>
      </c>
      <c r="B14" s="91">
        <v>3</v>
      </c>
      <c r="C14" s="133">
        <v>0.011182529407492089</v>
      </c>
      <c r="D14" s="91" t="s">
        <v>647</v>
      </c>
      <c r="E14" s="91" t="b">
        <v>0</v>
      </c>
      <c r="F14" s="91" t="b">
        <v>0</v>
      </c>
      <c r="G14" s="91" t="b">
        <v>0</v>
      </c>
    </row>
    <row r="15" spans="1:7" ht="15">
      <c r="A15" s="91" t="s">
        <v>212</v>
      </c>
      <c r="B15" s="91">
        <v>3</v>
      </c>
      <c r="C15" s="133">
        <v>0.011182529407492089</v>
      </c>
      <c r="D15" s="91" t="s">
        <v>647</v>
      </c>
      <c r="E15" s="91" t="b">
        <v>0</v>
      </c>
      <c r="F15" s="91" t="b">
        <v>0</v>
      </c>
      <c r="G15" s="91" t="b">
        <v>0</v>
      </c>
    </row>
    <row r="16" spans="1:7" ht="15">
      <c r="A16" s="91" t="s">
        <v>221</v>
      </c>
      <c r="B16" s="91">
        <v>2</v>
      </c>
      <c r="C16" s="133">
        <v>0.010206445527739746</v>
      </c>
      <c r="D16" s="91" t="s">
        <v>647</v>
      </c>
      <c r="E16" s="91" t="b">
        <v>0</v>
      </c>
      <c r="F16" s="91" t="b">
        <v>0</v>
      </c>
      <c r="G16" s="91" t="b">
        <v>0</v>
      </c>
    </row>
    <row r="17" spans="1:7" ht="15">
      <c r="A17" s="91" t="s">
        <v>537</v>
      </c>
      <c r="B17" s="91">
        <v>2</v>
      </c>
      <c r="C17" s="133">
        <v>0.010206445527739746</v>
      </c>
      <c r="D17" s="91" t="s">
        <v>647</v>
      </c>
      <c r="E17" s="91" t="b">
        <v>0</v>
      </c>
      <c r="F17" s="91" t="b">
        <v>0</v>
      </c>
      <c r="G17" s="91" t="b">
        <v>0</v>
      </c>
    </row>
    <row r="18" spans="1:7" ht="15">
      <c r="A18" s="91" t="s">
        <v>538</v>
      </c>
      <c r="B18" s="91">
        <v>2</v>
      </c>
      <c r="C18" s="133">
        <v>0.010206445527739746</v>
      </c>
      <c r="D18" s="91" t="s">
        <v>647</v>
      </c>
      <c r="E18" s="91" t="b">
        <v>0</v>
      </c>
      <c r="F18" s="91" t="b">
        <v>0</v>
      </c>
      <c r="G18" s="91" t="b">
        <v>0</v>
      </c>
    </row>
    <row r="19" spans="1:7" ht="15">
      <c r="A19" s="91" t="s">
        <v>539</v>
      </c>
      <c r="B19" s="91">
        <v>2</v>
      </c>
      <c r="C19" s="133">
        <v>0.010206445527739746</v>
      </c>
      <c r="D19" s="91" t="s">
        <v>647</v>
      </c>
      <c r="E19" s="91" t="b">
        <v>0</v>
      </c>
      <c r="F19" s="91" t="b">
        <v>0</v>
      </c>
      <c r="G19" s="91" t="b">
        <v>0</v>
      </c>
    </row>
    <row r="20" spans="1:7" ht="15">
      <c r="A20" s="91" t="s">
        <v>540</v>
      </c>
      <c r="B20" s="91">
        <v>2</v>
      </c>
      <c r="C20" s="133">
        <v>0.010206445527739746</v>
      </c>
      <c r="D20" s="91" t="s">
        <v>647</v>
      </c>
      <c r="E20" s="91" t="b">
        <v>0</v>
      </c>
      <c r="F20" s="91" t="b">
        <v>0</v>
      </c>
      <c r="G20" s="91" t="b">
        <v>0</v>
      </c>
    </row>
    <row r="21" spans="1:7" ht="15">
      <c r="A21" s="91" t="s">
        <v>541</v>
      </c>
      <c r="B21" s="91">
        <v>2</v>
      </c>
      <c r="C21" s="133">
        <v>0.010206445527739746</v>
      </c>
      <c r="D21" s="91" t="s">
        <v>647</v>
      </c>
      <c r="E21" s="91" t="b">
        <v>0</v>
      </c>
      <c r="F21" s="91" t="b">
        <v>0</v>
      </c>
      <c r="G21" s="91" t="b">
        <v>0</v>
      </c>
    </row>
    <row r="22" spans="1:7" ht="15">
      <c r="A22" s="91" t="s">
        <v>542</v>
      </c>
      <c r="B22" s="91">
        <v>2</v>
      </c>
      <c r="C22" s="133">
        <v>0.010206445527739746</v>
      </c>
      <c r="D22" s="91" t="s">
        <v>647</v>
      </c>
      <c r="E22" s="91" t="b">
        <v>0</v>
      </c>
      <c r="F22" s="91" t="b">
        <v>0</v>
      </c>
      <c r="G22" s="91" t="b">
        <v>0</v>
      </c>
    </row>
    <row r="23" spans="1:7" ht="15">
      <c r="A23" s="91" t="s">
        <v>638</v>
      </c>
      <c r="B23" s="91">
        <v>2</v>
      </c>
      <c r="C23" s="133">
        <v>0.010206445527739746</v>
      </c>
      <c r="D23" s="91" t="s">
        <v>647</v>
      </c>
      <c r="E23" s="91" t="b">
        <v>0</v>
      </c>
      <c r="F23" s="91" t="b">
        <v>0</v>
      </c>
      <c r="G23" s="91" t="b">
        <v>0</v>
      </c>
    </row>
    <row r="24" spans="1:7" ht="15">
      <c r="A24" s="91" t="s">
        <v>639</v>
      </c>
      <c r="B24" s="91">
        <v>2</v>
      </c>
      <c r="C24" s="133">
        <v>0.010206445527739746</v>
      </c>
      <c r="D24" s="91" t="s">
        <v>647</v>
      </c>
      <c r="E24" s="91" t="b">
        <v>0</v>
      </c>
      <c r="F24" s="91" t="b">
        <v>0</v>
      </c>
      <c r="G24" s="91" t="b">
        <v>0</v>
      </c>
    </row>
    <row r="25" spans="1:7" ht="15">
      <c r="A25" s="91" t="s">
        <v>226</v>
      </c>
      <c r="B25" s="91">
        <v>2</v>
      </c>
      <c r="C25" s="133">
        <v>0.010206445527739746</v>
      </c>
      <c r="D25" s="91" t="s">
        <v>647</v>
      </c>
      <c r="E25" s="91" t="b">
        <v>0</v>
      </c>
      <c r="F25" s="91" t="b">
        <v>0</v>
      </c>
      <c r="G25" s="91" t="b">
        <v>0</v>
      </c>
    </row>
    <row r="26" spans="1:7" ht="15">
      <c r="A26" s="91" t="s">
        <v>225</v>
      </c>
      <c r="B26" s="91">
        <v>2</v>
      </c>
      <c r="C26" s="133">
        <v>0.010206445527739746</v>
      </c>
      <c r="D26" s="91" t="s">
        <v>647</v>
      </c>
      <c r="E26" s="91" t="b">
        <v>0</v>
      </c>
      <c r="F26" s="91" t="b">
        <v>0</v>
      </c>
      <c r="G26" s="91" t="b">
        <v>0</v>
      </c>
    </row>
    <row r="27" spans="1:7" ht="15">
      <c r="A27" s="91" t="s">
        <v>224</v>
      </c>
      <c r="B27" s="91">
        <v>2</v>
      </c>
      <c r="C27" s="133">
        <v>0.010206445527739746</v>
      </c>
      <c r="D27" s="91" t="s">
        <v>647</v>
      </c>
      <c r="E27" s="91" t="b">
        <v>0</v>
      </c>
      <c r="F27" s="91" t="b">
        <v>0</v>
      </c>
      <c r="G27" s="91" t="b">
        <v>0</v>
      </c>
    </row>
    <row r="28" spans="1:7" ht="15">
      <c r="A28" s="91" t="s">
        <v>223</v>
      </c>
      <c r="B28" s="91">
        <v>2</v>
      </c>
      <c r="C28" s="133">
        <v>0.010206445527739746</v>
      </c>
      <c r="D28" s="91" t="s">
        <v>647</v>
      </c>
      <c r="E28" s="91" t="b">
        <v>0</v>
      </c>
      <c r="F28" s="91" t="b">
        <v>0</v>
      </c>
      <c r="G28" s="91" t="b">
        <v>0</v>
      </c>
    </row>
    <row r="29" spans="1:7" ht="15">
      <c r="A29" s="91" t="s">
        <v>222</v>
      </c>
      <c r="B29" s="91">
        <v>2</v>
      </c>
      <c r="C29" s="133">
        <v>0.010206445527739746</v>
      </c>
      <c r="D29" s="91" t="s">
        <v>647</v>
      </c>
      <c r="E29" s="91" t="b">
        <v>0</v>
      </c>
      <c r="F29" s="91" t="b">
        <v>0</v>
      </c>
      <c r="G29" s="91" t="b">
        <v>0</v>
      </c>
    </row>
    <row r="30" spans="1:7" ht="15">
      <c r="A30" s="91" t="s">
        <v>640</v>
      </c>
      <c r="B30" s="91">
        <v>2</v>
      </c>
      <c r="C30" s="133">
        <v>0.010206445527739746</v>
      </c>
      <c r="D30" s="91" t="s">
        <v>647</v>
      </c>
      <c r="E30" s="91" t="b">
        <v>0</v>
      </c>
      <c r="F30" s="91" t="b">
        <v>0</v>
      </c>
      <c r="G30" s="91" t="b">
        <v>0</v>
      </c>
    </row>
    <row r="31" spans="1:7" ht="15">
      <c r="A31" s="91" t="s">
        <v>641</v>
      </c>
      <c r="B31" s="91">
        <v>2</v>
      </c>
      <c r="C31" s="133">
        <v>0.010206445527739746</v>
      </c>
      <c r="D31" s="91" t="s">
        <v>647</v>
      </c>
      <c r="E31" s="91" t="b">
        <v>0</v>
      </c>
      <c r="F31" s="91" t="b">
        <v>0</v>
      </c>
      <c r="G31" s="91" t="b">
        <v>0</v>
      </c>
    </row>
    <row r="32" spans="1:7" ht="15">
      <c r="A32" s="91" t="s">
        <v>642</v>
      </c>
      <c r="B32" s="91">
        <v>2</v>
      </c>
      <c r="C32" s="133">
        <v>0.010206445527739746</v>
      </c>
      <c r="D32" s="91" t="s">
        <v>647</v>
      </c>
      <c r="E32" s="91" t="b">
        <v>1</v>
      </c>
      <c r="F32" s="91" t="b">
        <v>0</v>
      </c>
      <c r="G32" s="91" t="b">
        <v>0</v>
      </c>
    </row>
    <row r="33" spans="1:7" ht="15">
      <c r="A33" s="91" t="s">
        <v>643</v>
      </c>
      <c r="B33" s="91">
        <v>2</v>
      </c>
      <c r="C33" s="133">
        <v>0.010206445527739746</v>
      </c>
      <c r="D33" s="91" t="s">
        <v>647</v>
      </c>
      <c r="E33" s="91" t="b">
        <v>0</v>
      </c>
      <c r="F33" s="91" t="b">
        <v>0</v>
      </c>
      <c r="G33" s="91" t="b">
        <v>0</v>
      </c>
    </row>
    <row r="34" spans="1:7" ht="15">
      <c r="A34" s="91" t="s">
        <v>644</v>
      </c>
      <c r="B34" s="91">
        <v>2</v>
      </c>
      <c r="C34" s="133">
        <v>0.010206445527739746</v>
      </c>
      <c r="D34" s="91" t="s">
        <v>647</v>
      </c>
      <c r="E34" s="91" t="b">
        <v>0</v>
      </c>
      <c r="F34" s="91" t="b">
        <v>0</v>
      </c>
      <c r="G34" s="91" t="b">
        <v>0</v>
      </c>
    </row>
    <row r="35" spans="1:7" ht="15">
      <c r="A35" s="91" t="s">
        <v>545</v>
      </c>
      <c r="B35" s="91">
        <v>2</v>
      </c>
      <c r="C35" s="133">
        <v>0.010206445527739746</v>
      </c>
      <c r="D35" s="91" t="s">
        <v>647</v>
      </c>
      <c r="E35" s="91" t="b">
        <v>0</v>
      </c>
      <c r="F35" s="91" t="b">
        <v>0</v>
      </c>
      <c r="G35" s="91" t="b">
        <v>0</v>
      </c>
    </row>
    <row r="36" spans="1:7" ht="15">
      <c r="A36" s="91" t="s">
        <v>546</v>
      </c>
      <c r="B36" s="91">
        <v>2</v>
      </c>
      <c r="C36" s="133">
        <v>0.010206445527739746</v>
      </c>
      <c r="D36" s="91" t="s">
        <v>647</v>
      </c>
      <c r="E36" s="91" t="b">
        <v>0</v>
      </c>
      <c r="F36" s="91" t="b">
        <v>0</v>
      </c>
      <c r="G36" s="91" t="b">
        <v>0</v>
      </c>
    </row>
    <row r="37" spans="1:7" ht="15">
      <c r="A37" s="91" t="s">
        <v>533</v>
      </c>
      <c r="B37" s="91">
        <v>2</v>
      </c>
      <c r="C37" s="133">
        <v>0</v>
      </c>
      <c r="D37" s="91" t="s">
        <v>458</v>
      </c>
      <c r="E37" s="91" t="b">
        <v>0</v>
      </c>
      <c r="F37" s="91" t="b">
        <v>0</v>
      </c>
      <c r="G37" s="91" t="b">
        <v>0</v>
      </c>
    </row>
    <row r="38" spans="1:7" ht="15">
      <c r="A38" s="91" t="s">
        <v>534</v>
      </c>
      <c r="B38" s="91">
        <v>2</v>
      </c>
      <c r="C38" s="133">
        <v>0</v>
      </c>
      <c r="D38" s="91" t="s">
        <v>458</v>
      </c>
      <c r="E38" s="91" t="b">
        <v>0</v>
      </c>
      <c r="F38" s="91" t="b">
        <v>0</v>
      </c>
      <c r="G38" s="91" t="b">
        <v>0</v>
      </c>
    </row>
    <row r="39" spans="1:7" ht="15">
      <c r="A39" s="91" t="s">
        <v>528</v>
      </c>
      <c r="B39" s="91">
        <v>2</v>
      </c>
      <c r="C39" s="133">
        <v>0</v>
      </c>
      <c r="D39" s="91" t="s">
        <v>458</v>
      </c>
      <c r="E39" s="91" t="b">
        <v>0</v>
      </c>
      <c r="F39" s="91" t="b">
        <v>0</v>
      </c>
      <c r="G39" s="91" t="b">
        <v>0</v>
      </c>
    </row>
    <row r="40" spans="1:7" ht="15">
      <c r="A40" s="91" t="s">
        <v>535</v>
      </c>
      <c r="B40" s="91">
        <v>2</v>
      </c>
      <c r="C40" s="133">
        <v>0</v>
      </c>
      <c r="D40" s="91" t="s">
        <v>458</v>
      </c>
      <c r="E40" s="91" t="b">
        <v>0</v>
      </c>
      <c r="F40" s="91" t="b">
        <v>0</v>
      </c>
      <c r="G40" s="91" t="b">
        <v>0</v>
      </c>
    </row>
    <row r="41" spans="1:7" ht="15">
      <c r="A41" s="91" t="s">
        <v>212</v>
      </c>
      <c r="B41" s="91">
        <v>2</v>
      </c>
      <c r="C41" s="133">
        <v>0</v>
      </c>
      <c r="D41" s="91" t="s">
        <v>458</v>
      </c>
      <c r="E41" s="91" t="b">
        <v>0</v>
      </c>
      <c r="F41" s="91" t="b">
        <v>0</v>
      </c>
      <c r="G41" s="91" t="b">
        <v>0</v>
      </c>
    </row>
    <row r="42" spans="1:7" ht="15">
      <c r="A42" s="91" t="s">
        <v>226</v>
      </c>
      <c r="B42" s="91">
        <v>2</v>
      </c>
      <c r="C42" s="133">
        <v>0</v>
      </c>
      <c r="D42" s="91" t="s">
        <v>458</v>
      </c>
      <c r="E42" s="91" t="b">
        <v>0</v>
      </c>
      <c r="F42" s="91" t="b">
        <v>0</v>
      </c>
      <c r="G42" s="91" t="b">
        <v>0</v>
      </c>
    </row>
    <row r="43" spans="1:7" ht="15">
      <c r="A43" s="91" t="s">
        <v>225</v>
      </c>
      <c r="B43" s="91">
        <v>2</v>
      </c>
      <c r="C43" s="133">
        <v>0</v>
      </c>
      <c r="D43" s="91" t="s">
        <v>458</v>
      </c>
      <c r="E43" s="91" t="b">
        <v>0</v>
      </c>
      <c r="F43" s="91" t="b">
        <v>0</v>
      </c>
      <c r="G43" s="91" t="b">
        <v>0</v>
      </c>
    </row>
    <row r="44" spans="1:7" ht="15">
      <c r="A44" s="91" t="s">
        <v>224</v>
      </c>
      <c r="B44" s="91">
        <v>2</v>
      </c>
      <c r="C44" s="133">
        <v>0</v>
      </c>
      <c r="D44" s="91" t="s">
        <v>458</v>
      </c>
      <c r="E44" s="91" t="b">
        <v>0</v>
      </c>
      <c r="F44" s="91" t="b">
        <v>0</v>
      </c>
      <c r="G44" s="91" t="b">
        <v>0</v>
      </c>
    </row>
    <row r="45" spans="1:7" ht="15">
      <c r="A45" s="91" t="s">
        <v>223</v>
      </c>
      <c r="B45" s="91">
        <v>2</v>
      </c>
      <c r="C45" s="133">
        <v>0</v>
      </c>
      <c r="D45" s="91" t="s">
        <v>458</v>
      </c>
      <c r="E45" s="91" t="b">
        <v>0</v>
      </c>
      <c r="F45" s="91" t="b">
        <v>0</v>
      </c>
      <c r="G45" s="91" t="b">
        <v>0</v>
      </c>
    </row>
    <row r="46" spans="1:7" ht="15">
      <c r="A46" s="91" t="s">
        <v>222</v>
      </c>
      <c r="B46" s="91">
        <v>2</v>
      </c>
      <c r="C46" s="133">
        <v>0</v>
      </c>
      <c r="D46" s="91" t="s">
        <v>458</v>
      </c>
      <c r="E46" s="91" t="b">
        <v>0</v>
      </c>
      <c r="F46" s="91" t="b">
        <v>0</v>
      </c>
      <c r="G46" s="91" t="b">
        <v>0</v>
      </c>
    </row>
    <row r="47" spans="1:7" ht="15">
      <c r="A47" s="91" t="s">
        <v>529</v>
      </c>
      <c r="B47" s="91">
        <v>6</v>
      </c>
      <c r="C47" s="133">
        <v>0</v>
      </c>
      <c r="D47" s="91" t="s">
        <v>459</v>
      </c>
      <c r="E47" s="91" t="b">
        <v>0</v>
      </c>
      <c r="F47" s="91" t="b">
        <v>0</v>
      </c>
      <c r="G47" s="91" t="b">
        <v>0</v>
      </c>
    </row>
    <row r="48" spans="1:7" ht="15">
      <c r="A48" s="91" t="s">
        <v>530</v>
      </c>
      <c r="B48" s="91">
        <v>4</v>
      </c>
      <c r="C48" s="133">
        <v>0</v>
      </c>
      <c r="D48" s="91" t="s">
        <v>459</v>
      </c>
      <c r="E48" s="91" t="b">
        <v>0</v>
      </c>
      <c r="F48" s="91" t="b">
        <v>0</v>
      </c>
      <c r="G48" s="91" t="b">
        <v>0</v>
      </c>
    </row>
    <row r="49" spans="1:7" ht="15">
      <c r="A49" s="91" t="s">
        <v>531</v>
      </c>
      <c r="B49" s="91">
        <v>4</v>
      </c>
      <c r="C49" s="133">
        <v>0</v>
      </c>
      <c r="D49" s="91" t="s">
        <v>459</v>
      </c>
      <c r="E49" s="91" t="b">
        <v>0</v>
      </c>
      <c r="F49" s="91" t="b">
        <v>0</v>
      </c>
      <c r="G49" s="91" t="b">
        <v>0</v>
      </c>
    </row>
    <row r="50" spans="1:7" ht="15">
      <c r="A50" s="91" t="s">
        <v>537</v>
      </c>
      <c r="B50" s="91">
        <v>2</v>
      </c>
      <c r="C50" s="133">
        <v>0</v>
      </c>
      <c r="D50" s="91" t="s">
        <v>459</v>
      </c>
      <c r="E50" s="91" t="b">
        <v>0</v>
      </c>
      <c r="F50" s="91" t="b">
        <v>0</v>
      </c>
      <c r="G50" s="91" t="b">
        <v>0</v>
      </c>
    </row>
    <row r="51" spans="1:7" ht="15">
      <c r="A51" s="91" t="s">
        <v>538</v>
      </c>
      <c r="B51" s="91">
        <v>2</v>
      </c>
      <c r="C51" s="133">
        <v>0</v>
      </c>
      <c r="D51" s="91" t="s">
        <v>459</v>
      </c>
      <c r="E51" s="91" t="b">
        <v>0</v>
      </c>
      <c r="F51" s="91" t="b">
        <v>0</v>
      </c>
      <c r="G51" s="91" t="b">
        <v>0</v>
      </c>
    </row>
    <row r="52" spans="1:7" ht="15">
      <c r="A52" s="91" t="s">
        <v>539</v>
      </c>
      <c r="B52" s="91">
        <v>2</v>
      </c>
      <c r="C52" s="133">
        <v>0</v>
      </c>
      <c r="D52" s="91" t="s">
        <v>459</v>
      </c>
      <c r="E52" s="91" t="b">
        <v>0</v>
      </c>
      <c r="F52" s="91" t="b">
        <v>0</v>
      </c>
      <c r="G52" s="91" t="b">
        <v>0</v>
      </c>
    </row>
    <row r="53" spans="1:7" ht="15">
      <c r="A53" s="91" t="s">
        <v>540</v>
      </c>
      <c r="B53" s="91">
        <v>2</v>
      </c>
      <c r="C53" s="133">
        <v>0</v>
      </c>
      <c r="D53" s="91" t="s">
        <v>459</v>
      </c>
      <c r="E53" s="91" t="b">
        <v>0</v>
      </c>
      <c r="F53" s="91" t="b">
        <v>0</v>
      </c>
      <c r="G53" s="91" t="b">
        <v>0</v>
      </c>
    </row>
    <row r="54" spans="1:7" ht="15">
      <c r="A54" s="91" t="s">
        <v>541</v>
      </c>
      <c r="B54" s="91">
        <v>2</v>
      </c>
      <c r="C54" s="133">
        <v>0</v>
      </c>
      <c r="D54" s="91" t="s">
        <v>459</v>
      </c>
      <c r="E54" s="91" t="b">
        <v>0</v>
      </c>
      <c r="F54" s="91" t="b">
        <v>0</v>
      </c>
      <c r="G54" s="91" t="b">
        <v>0</v>
      </c>
    </row>
    <row r="55" spans="1:7" ht="15">
      <c r="A55" s="91" t="s">
        <v>542</v>
      </c>
      <c r="B55" s="91">
        <v>2</v>
      </c>
      <c r="C55" s="133">
        <v>0</v>
      </c>
      <c r="D55" s="91" t="s">
        <v>459</v>
      </c>
      <c r="E55" s="91" t="b">
        <v>0</v>
      </c>
      <c r="F55" s="91" t="b">
        <v>0</v>
      </c>
      <c r="G55" s="91" t="b">
        <v>0</v>
      </c>
    </row>
    <row r="56" spans="1:7" ht="15">
      <c r="A56" s="91" t="s">
        <v>528</v>
      </c>
      <c r="B56" s="91">
        <v>2</v>
      </c>
      <c r="C56" s="133">
        <v>0</v>
      </c>
      <c r="D56" s="91" t="s">
        <v>459</v>
      </c>
      <c r="E56" s="91" t="b">
        <v>0</v>
      </c>
      <c r="F56" s="91" t="b">
        <v>0</v>
      </c>
      <c r="G56" s="91" t="b">
        <v>0</v>
      </c>
    </row>
    <row r="57" spans="1:7" ht="15">
      <c r="A57" s="91" t="s">
        <v>638</v>
      </c>
      <c r="B57" s="91">
        <v>2</v>
      </c>
      <c r="C57" s="133">
        <v>0</v>
      </c>
      <c r="D57" s="91" t="s">
        <v>459</v>
      </c>
      <c r="E57" s="91" t="b">
        <v>0</v>
      </c>
      <c r="F57" s="91" t="b">
        <v>0</v>
      </c>
      <c r="G57" s="91" t="b">
        <v>0</v>
      </c>
    </row>
    <row r="58" spans="1:7" ht="15">
      <c r="A58" s="91" t="s">
        <v>639</v>
      </c>
      <c r="B58" s="91">
        <v>2</v>
      </c>
      <c r="C58" s="133">
        <v>0</v>
      </c>
      <c r="D58" s="91" t="s">
        <v>459</v>
      </c>
      <c r="E58" s="91" t="b">
        <v>0</v>
      </c>
      <c r="F58" s="91" t="b">
        <v>0</v>
      </c>
      <c r="G58" s="91" t="b">
        <v>0</v>
      </c>
    </row>
    <row r="59" spans="1:7" ht="15">
      <c r="A59" s="91" t="s">
        <v>545</v>
      </c>
      <c r="B59" s="91">
        <v>2</v>
      </c>
      <c r="C59" s="133">
        <v>0</v>
      </c>
      <c r="D59" s="91" t="s">
        <v>461</v>
      </c>
      <c r="E59" s="91" t="b">
        <v>0</v>
      </c>
      <c r="F59" s="91" t="b">
        <v>0</v>
      </c>
      <c r="G59" s="91" t="b">
        <v>0</v>
      </c>
    </row>
    <row r="60" spans="1:7" ht="15">
      <c r="A60" s="91" t="s">
        <v>546</v>
      </c>
      <c r="B60" s="91">
        <v>2</v>
      </c>
      <c r="C60" s="133">
        <v>0</v>
      </c>
      <c r="D60" s="91" t="s">
        <v>461</v>
      </c>
      <c r="E60" s="91" t="b">
        <v>0</v>
      </c>
      <c r="F60" s="91" t="b">
        <v>0</v>
      </c>
      <c r="G60" s="91" t="b">
        <v>0</v>
      </c>
    </row>
    <row r="61" spans="1:7" ht="15">
      <c r="A61" s="91" t="s">
        <v>528</v>
      </c>
      <c r="B61" s="91">
        <v>2</v>
      </c>
      <c r="C61" s="133">
        <v>0</v>
      </c>
      <c r="D61" s="91" t="s">
        <v>461</v>
      </c>
      <c r="E61" s="91" t="b">
        <v>0</v>
      </c>
      <c r="F61" s="91" t="b">
        <v>0</v>
      </c>
      <c r="G61" s="91" t="b">
        <v>0</v>
      </c>
    </row>
    <row r="62" spans="1:7" ht="15">
      <c r="A62" s="91" t="s">
        <v>528</v>
      </c>
      <c r="B62" s="91">
        <v>2</v>
      </c>
      <c r="C62" s="133">
        <v>0</v>
      </c>
      <c r="D62" s="91" t="s">
        <v>462</v>
      </c>
      <c r="E62" s="91" t="b">
        <v>0</v>
      </c>
      <c r="F62" s="91" t="b">
        <v>0</v>
      </c>
      <c r="G62" s="91" t="b">
        <v>0</v>
      </c>
    </row>
    <row r="63" spans="1:7" ht="15">
      <c r="A63" s="91" t="s">
        <v>508</v>
      </c>
      <c r="B63" s="91">
        <v>2</v>
      </c>
      <c r="C63" s="133">
        <v>0.019421290042837495</v>
      </c>
      <c r="D63" s="91" t="s">
        <v>462</v>
      </c>
      <c r="E63" s="91" t="b">
        <v>0</v>
      </c>
      <c r="F63" s="91" t="b">
        <v>0</v>
      </c>
      <c r="G6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651</v>
      </c>
      <c r="B1" s="13" t="s">
        <v>652</v>
      </c>
      <c r="C1" s="13" t="s">
        <v>645</v>
      </c>
      <c r="D1" s="13" t="s">
        <v>646</v>
      </c>
      <c r="E1" s="13" t="s">
        <v>653</v>
      </c>
      <c r="F1" s="13" t="s">
        <v>144</v>
      </c>
      <c r="G1" s="13" t="s">
        <v>654</v>
      </c>
      <c r="H1" s="13" t="s">
        <v>655</v>
      </c>
      <c r="I1" s="13" t="s">
        <v>656</v>
      </c>
      <c r="J1" s="13" t="s">
        <v>657</v>
      </c>
      <c r="K1" s="13" t="s">
        <v>658</v>
      </c>
      <c r="L1" s="13" t="s">
        <v>659</v>
      </c>
    </row>
    <row r="2" spans="1:12" ht="15">
      <c r="A2" s="91" t="s">
        <v>528</v>
      </c>
      <c r="B2" s="91" t="s">
        <v>535</v>
      </c>
      <c r="C2" s="91">
        <v>3</v>
      </c>
      <c r="D2" s="133">
        <v>0.011182529407492089</v>
      </c>
      <c r="E2" s="133">
        <v>1.2973957110088872</v>
      </c>
      <c r="F2" s="91" t="s">
        <v>647</v>
      </c>
      <c r="G2" s="91" t="b">
        <v>0</v>
      </c>
      <c r="H2" s="91" t="b">
        <v>0</v>
      </c>
      <c r="I2" s="91" t="b">
        <v>0</v>
      </c>
      <c r="J2" s="91" t="b">
        <v>0</v>
      </c>
      <c r="K2" s="91" t="b">
        <v>0</v>
      </c>
      <c r="L2" s="91" t="b">
        <v>0</v>
      </c>
    </row>
    <row r="3" spans="1:12" ht="15">
      <c r="A3" s="91" t="s">
        <v>535</v>
      </c>
      <c r="B3" s="91" t="s">
        <v>212</v>
      </c>
      <c r="C3" s="91">
        <v>3</v>
      </c>
      <c r="D3" s="133">
        <v>0.011182529407492089</v>
      </c>
      <c r="E3" s="133">
        <v>1.5984257066728682</v>
      </c>
      <c r="F3" s="91" t="s">
        <v>647</v>
      </c>
      <c r="G3" s="91" t="b">
        <v>0</v>
      </c>
      <c r="H3" s="91" t="b">
        <v>0</v>
      </c>
      <c r="I3" s="91" t="b">
        <v>0</v>
      </c>
      <c r="J3" s="91" t="b">
        <v>0</v>
      </c>
      <c r="K3" s="91" t="b">
        <v>0</v>
      </c>
      <c r="L3" s="91" t="b">
        <v>0</v>
      </c>
    </row>
    <row r="4" spans="1:12" ht="15">
      <c r="A4" s="91" t="s">
        <v>537</v>
      </c>
      <c r="B4" s="91" t="s">
        <v>538</v>
      </c>
      <c r="C4" s="91">
        <v>2</v>
      </c>
      <c r="D4" s="133">
        <v>0.010206445527739746</v>
      </c>
      <c r="E4" s="133">
        <v>1.7745169657285496</v>
      </c>
      <c r="F4" s="91" t="s">
        <v>647</v>
      </c>
      <c r="G4" s="91" t="b">
        <v>0</v>
      </c>
      <c r="H4" s="91" t="b">
        <v>0</v>
      </c>
      <c r="I4" s="91" t="b">
        <v>0</v>
      </c>
      <c r="J4" s="91" t="b">
        <v>0</v>
      </c>
      <c r="K4" s="91" t="b">
        <v>0</v>
      </c>
      <c r="L4" s="91" t="b">
        <v>0</v>
      </c>
    </row>
    <row r="5" spans="1:12" ht="15">
      <c r="A5" s="91" t="s">
        <v>538</v>
      </c>
      <c r="B5" s="91" t="s">
        <v>539</v>
      </c>
      <c r="C5" s="91">
        <v>2</v>
      </c>
      <c r="D5" s="133">
        <v>0.010206445527739746</v>
      </c>
      <c r="E5" s="133">
        <v>1.7745169657285496</v>
      </c>
      <c r="F5" s="91" t="s">
        <v>647</v>
      </c>
      <c r="G5" s="91" t="b">
        <v>0</v>
      </c>
      <c r="H5" s="91" t="b">
        <v>0</v>
      </c>
      <c r="I5" s="91" t="b">
        <v>0</v>
      </c>
      <c r="J5" s="91" t="b">
        <v>0</v>
      </c>
      <c r="K5" s="91" t="b">
        <v>0</v>
      </c>
      <c r="L5" s="91" t="b">
        <v>0</v>
      </c>
    </row>
    <row r="6" spans="1:12" ht="15">
      <c r="A6" s="91" t="s">
        <v>539</v>
      </c>
      <c r="B6" s="91" t="s">
        <v>540</v>
      </c>
      <c r="C6" s="91">
        <v>2</v>
      </c>
      <c r="D6" s="133">
        <v>0.010206445527739746</v>
      </c>
      <c r="E6" s="133">
        <v>1.7745169657285496</v>
      </c>
      <c r="F6" s="91" t="s">
        <v>647</v>
      </c>
      <c r="G6" s="91" t="b">
        <v>0</v>
      </c>
      <c r="H6" s="91" t="b">
        <v>0</v>
      </c>
      <c r="I6" s="91" t="b">
        <v>0</v>
      </c>
      <c r="J6" s="91" t="b">
        <v>0</v>
      </c>
      <c r="K6" s="91" t="b">
        <v>0</v>
      </c>
      <c r="L6" s="91" t="b">
        <v>0</v>
      </c>
    </row>
    <row r="7" spans="1:12" ht="15">
      <c r="A7" s="91" t="s">
        <v>540</v>
      </c>
      <c r="B7" s="91" t="s">
        <v>541</v>
      </c>
      <c r="C7" s="91">
        <v>2</v>
      </c>
      <c r="D7" s="133">
        <v>0.010206445527739746</v>
      </c>
      <c r="E7" s="133">
        <v>1.7745169657285496</v>
      </c>
      <c r="F7" s="91" t="s">
        <v>647</v>
      </c>
      <c r="G7" s="91" t="b">
        <v>0</v>
      </c>
      <c r="H7" s="91" t="b">
        <v>0</v>
      </c>
      <c r="I7" s="91" t="b">
        <v>0</v>
      </c>
      <c r="J7" s="91" t="b">
        <v>0</v>
      </c>
      <c r="K7" s="91" t="b">
        <v>0</v>
      </c>
      <c r="L7" s="91" t="b">
        <v>0</v>
      </c>
    </row>
    <row r="8" spans="1:12" ht="15">
      <c r="A8" s="91" t="s">
        <v>541</v>
      </c>
      <c r="B8" s="91" t="s">
        <v>530</v>
      </c>
      <c r="C8" s="91">
        <v>2</v>
      </c>
      <c r="D8" s="133">
        <v>0.010206445527739746</v>
      </c>
      <c r="E8" s="133">
        <v>1.4734869700645683</v>
      </c>
      <c r="F8" s="91" t="s">
        <v>647</v>
      </c>
      <c r="G8" s="91" t="b">
        <v>0</v>
      </c>
      <c r="H8" s="91" t="b">
        <v>0</v>
      </c>
      <c r="I8" s="91" t="b">
        <v>0</v>
      </c>
      <c r="J8" s="91" t="b">
        <v>0</v>
      </c>
      <c r="K8" s="91" t="b">
        <v>0</v>
      </c>
      <c r="L8" s="91" t="b">
        <v>0</v>
      </c>
    </row>
    <row r="9" spans="1:12" ht="15">
      <c r="A9" s="91" t="s">
        <v>530</v>
      </c>
      <c r="B9" s="91" t="s">
        <v>542</v>
      </c>
      <c r="C9" s="91">
        <v>2</v>
      </c>
      <c r="D9" s="133">
        <v>0.010206445527739746</v>
      </c>
      <c r="E9" s="133">
        <v>1.4734869700645683</v>
      </c>
      <c r="F9" s="91" t="s">
        <v>647</v>
      </c>
      <c r="G9" s="91" t="b">
        <v>0</v>
      </c>
      <c r="H9" s="91" t="b">
        <v>0</v>
      </c>
      <c r="I9" s="91" t="b">
        <v>0</v>
      </c>
      <c r="J9" s="91" t="b">
        <v>0</v>
      </c>
      <c r="K9" s="91" t="b">
        <v>0</v>
      </c>
      <c r="L9" s="91" t="b">
        <v>0</v>
      </c>
    </row>
    <row r="10" spans="1:12" ht="15">
      <c r="A10" s="91" t="s">
        <v>542</v>
      </c>
      <c r="B10" s="91" t="s">
        <v>530</v>
      </c>
      <c r="C10" s="91">
        <v>2</v>
      </c>
      <c r="D10" s="133">
        <v>0.010206445527739746</v>
      </c>
      <c r="E10" s="133">
        <v>1.4734869700645683</v>
      </c>
      <c r="F10" s="91" t="s">
        <v>647</v>
      </c>
      <c r="G10" s="91" t="b">
        <v>0</v>
      </c>
      <c r="H10" s="91" t="b">
        <v>0</v>
      </c>
      <c r="I10" s="91" t="b">
        <v>0</v>
      </c>
      <c r="J10" s="91" t="b">
        <v>0</v>
      </c>
      <c r="K10" s="91" t="b">
        <v>0</v>
      </c>
      <c r="L10" s="91" t="b">
        <v>0</v>
      </c>
    </row>
    <row r="11" spans="1:12" ht="15">
      <c r="A11" s="91" t="s">
        <v>530</v>
      </c>
      <c r="B11" s="91" t="s">
        <v>531</v>
      </c>
      <c r="C11" s="91">
        <v>2</v>
      </c>
      <c r="D11" s="133">
        <v>0.010206445527739746</v>
      </c>
      <c r="E11" s="133">
        <v>1.1724569744005873</v>
      </c>
      <c r="F11" s="91" t="s">
        <v>647</v>
      </c>
      <c r="G11" s="91" t="b">
        <v>0</v>
      </c>
      <c r="H11" s="91" t="b">
        <v>0</v>
      </c>
      <c r="I11" s="91" t="b">
        <v>0</v>
      </c>
      <c r="J11" s="91" t="b">
        <v>0</v>
      </c>
      <c r="K11" s="91" t="b">
        <v>0</v>
      </c>
      <c r="L11" s="91" t="b">
        <v>0</v>
      </c>
    </row>
    <row r="12" spans="1:12" ht="15">
      <c r="A12" s="91" t="s">
        <v>531</v>
      </c>
      <c r="B12" s="91" t="s">
        <v>528</v>
      </c>
      <c r="C12" s="91">
        <v>2</v>
      </c>
      <c r="D12" s="133">
        <v>0.010206445527739746</v>
      </c>
      <c r="E12" s="133">
        <v>0.8202744562892247</v>
      </c>
      <c r="F12" s="91" t="s">
        <v>647</v>
      </c>
      <c r="G12" s="91" t="b">
        <v>0</v>
      </c>
      <c r="H12" s="91" t="b">
        <v>0</v>
      </c>
      <c r="I12" s="91" t="b">
        <v>0</v>
      </c>
      <c r="J12" s="91" t="b">
        <v>0</v>
      </c>
      <c r="K12" s="91" t="b">
        <v>0</v>
      </c>
      <c r="L12" s="91" t="b">
        <v>0</v>
      </c>
    </row>
    <row r="13" spans="1:12" ht="15">
      <c r="A13" s="91" t="s">
        <v>528</v>
      </c>
      <c r="B13" s="91" t="s">
        <v>529</v>
      </c>
      <c r="C13" s="91">
        <v>2</v>
      </c>
      <c r="D13" s="133">
        <v>0.010206445527739746</v>
      </c>
      <c r="E13" s="133">
        <v>0.8202744562892247</v>
      </c>
      <c r="F13" s="91" t="s">
        <v>647</v>
      </c>
      <c r="G13" s="91" t="b">
        <v>0</v>
      </c>
      <c r="H13" s="91" t="b">
        <v>0</v>
      </c>
      <c r="I13" s="91" t="b">
        <v>0</v>
      </c>
      <c r="J13" s="91" t="b">
        <v>0</v>
      </c>
      <c r="K13" s="91" t="b">
        <v>0</v>
      </c>
      <c r="L13" s="91" t="b">
        <v>0</v>
      </c>
    </row>
    <row r="14" spans="1:12" ht="15">
      <c r="A14" s="91" t="s">
        <v>529</v>
      </c>
      <c r="B14" s="91" t="s">
        <v>638</v>
      </c>
      <c r="C14" s="91">
        <v>2</v>
      </c>
      <c r="D14" s="133">
        <v>0.010206445527739746</v>
      </c>
      <c r="E14" s="133">
        <v>1.2973957110088872</v>
      </c>
      <c r="F14" s="91" t="s">
        <v>647</v>
      </c>
      <c r="G14" s="91" t="b">
        <v>0</v>
      </c>
      <c r="H14" s="91" t="b">
        <v>0</v>
      </c>
      <c r="I14" s="91" t="b">
        <v>0</v>
      </c>
      <c r="J14" s="91" t="b">
        <v>0</v>
      </c>
      <c r="K14" s="91" t="b">
        <v>0</v>
      </c>
      <c r="L14" s="91" t="b">
        <v>0</v>
      </c>
    </row>
    <row r="15" spans="1:12" ht="15">
      <c r="A15" s="91" t="s">
        <v>638</v>
      </c>
      <c r="B15" s="91" t="s">
        <v>529</v>
      </c>
      <c r="C15" s="91">
        <v>2</v>
      </c>
      <c r="D15" s="133">
        <v>0.010206445527739746</v>
      </c>
      <c r="E15" s="133">
        <v>1.2973957110088872</v>
      </c>
      <c r="F15" s="91" t="s">
        <v>647</v>
      </c>
      <c r="G15" s="91" t="b">
        <v>0</v>
      </c>
      <c r="H15" s="91" t="b">
        <v>0</v>
      </c>
      <c r="I15" s="91" t="b">
        <v>0</v>
      </c>
      <c r="J15" s="91" t="b">
        <v>0</v>
      </c>
      <c r="K15" s="91" t="b">
        <v>0</v>
      </c>
      <c r="L15" s="91" t="b">
        <v>0</v>
      </c>
    </row>
    <row r="16" spans="1:12" ht="15">
      <c r="A16" s="91" t="s">
        <v>529</v>
      </c>
      <c r="B16" s="91" t="s">
        <v>639</v>
      </c>
      <c r="C16" s="91">
        <v>2</v>
      </c>
      <c r="D16" s="133">
        <v>0.010206445527739746</v>
      </c>
      <c r="E16" s="133">
        <v>1.2973957110088872</v>
      </c>
      <c r="F16" s="91" t="s">
        <v>647</v>
      </c>
      <c r="G16" s="91" t="b">
        <v>0</v>
      </c>
      <c r="H16" s="91" t="b">
        <v>0</v>
      </c>
      <c r="I16" s="91" t="b">
        <v>0</v>
      </c>
      <c r="J16" s="91" t="b">
        <v>0</v>
      </c>
      <c r="K16" s="91" t="b">
        <v>0</v>
      </c>
      <c r="L16" s="91" t="b">
        <v>0</v>
      </c>
    </row>
    <row r="17" spans="1:12" ht="15">
      <c r="A17" s="91" t="s">
        <v>639</v>
      </c>
      <c r="B17" s="91" t="s">
        <v>529</v>
      </c>
      <c r="C17" s="91">
        <v>2</v>
      </c>
      <c r="D17" s="133">
        <v>0.010206445527739746</v>
      </c>
      <c r="E17" s="133">
        <v>1.2973957110088872</v>
      </c>
      <c r="F17" s="91" t="s">
        <v>647</v>
      </c>
      <c r="G17" s="91" t="b">
        <v>0</v>
      </c>
      <c r="H17" s="91" t="b">
        <v>0</v>
      </c>
      <c r="I17" s="91" t="b">
        <v>0</v>
      </c>
      <c r="J17" s="91" t="b">
        <v>0</v>
      </c>
      <c r="K17" s="91" t="b">
        <v>0</v>
      </c>
      <c r="L17" s="91" t="b">
        <v>0</v>
      </c>
    </row>
    <row r="18" spans="1:12" ht="15">
      <c r="A18" s="91" t="s">
        <v>212</v>
      </c>
      <c r="B18" s="91" t="s">
        <v>226</v>
      </c>
      <c r="C18" s="91">
        <v>2</v>
      </c>
      <c r="D18" s="133">
        <v>0.010206445527739746</v>
      </c>
      <c r="E18" s="133">
        <v>1.5984257066728684</v>
      </c>
      <c r="F18" s="91" t="s">
        <v>647</v>
      </c>
      <c r="G18" s="91" t="b">
        <v>0</v>
      </c>
      <c r="H18" s="91" t="b">
        <v>0</v>
      </c>
      <c r="I18" s="91" t="b">
        <v>0</v>
      </c>
      <c r="J18" s="91" t="b">
        <v>0</v>
      </c>
      <c r="K18" s="91" t="b">
        <v>0</v>
      </c>
      <c r="L18" s="91" t="b">
        <v>0</v>
      </c>
    </row>
    <row r="19" spans="1:12" ht="15">
      <c r="A19" s="91" t="s">
        <v>226</v>
      </c>
      <c r="B19" s="91" t="s">
        <v>225</v>
      </c>
      <c r="C19" s="91">
        <v>2</v>
      </c>
      <c r="D19" s="133">
        <v>0.010206445527739746</v>
      </c>
      <c r="E19" s="133">
        <v>1.7745169657285496</v>
      </c>
      <c r="F19" s="91" t="s">
        <v>647</v>
      </c>
      <c r="G19" s="91" t="b">
        <v>0</v>
      </c>
      <c r="H19" s="91" t="b">
        <v>0</v>
      </c>
      <c r="I19" s="91" t="b">
        <v>0</v>
      </c>
      <c r="J19" s="91" t="b">
        <v>0</v>
      </c>
      <c r="K19" s="91" t="b">
        <v>0</v>
      </c>
      <c r="L19" s="91" t="b">
        <v>0</v>
      </c>
    </row>
    <row r="20" spans="1:12" ht="15">
      <c r="A20" s="91" t="s">
        <v>225</v>
      </c>
      <c r="B20" s="91" t="s">
        <v>224</v>
      </c>
      <c r="C20" s="91">
        <v>2</v>
      </c>
      <c r="D20" s="133">
        <v>0.010206445527739746</v>
      </c>
      <c r="E20" s="133">
        <v>1.7745169657285496</v>
      </c>
      <c r="F20" s="91" t="s">
        <v>647</v>
      </c>
      <c r="G20" s="91" t="b">
        <v>0</v>
      </c>
      <c r="H20" s="91" t="b">
        <v>0</v>
      </c>
      <c r="I20" s="91" t="b">
        <v>0</v>
      </c>
      <c r="J20" s="91" t="b">
        <v>0</v>
      </c>
      <c r="K20" s="91" t="b">
        <v>0</v>
      </c>
      <c r="L20" s="91" t="b">
        <v>0</v>
      </c>
    </row>
    <row r="21" spans="1:12" ht="15">
      <c r="A21" s="91" t="s">
        <v>224</v>
      </c>
      <c r="B21" s="91" t="s">
        <v>223</v>
      </c>
      <c r="C21" s="91">
        <v>2</v>
      </c>
      <c r="D21" s="133">
        <v>0.010206445527739746</v>
      </c>
      <c r="E21" s="133">
        <v>1.7745169657285496</v>
      </c>
      <c r="F21" s="91" t="s">
        <v>647</v>
      </c>
      <c r="G21" s="91" t="b">
        <v>0</v>
      </c>
      <c r="H21" s="91" t="b">
        <v>0</v>
      </c>
      <c r="I21" s="91" t="b">
        <v>0</v>
      </c>
      <c r="J21" s="91" t="b">
        <v>0</v>
      </c>
      <c r="K21" s="91" t="b">
        <v>0</v>
      </c>
      <c r="L21" s="91" t="b">
        <v>0</v>
      </c>
    </row>
    <row r="22" spans="1:12" ht="15">
      <c r="A22" s="91" t="s">
        <v>223</v>
      </c>
      <c r="B22" s="91" t="s">
        <v>222</v>
      </c>
      <c r="C22" s="91">
        <v>2</v>
      </c>
      <c r="D22" s="133">
        <v>0.010206445527739746</v>
      </c>
      <c r="E22" s="133">
        <v>1.7745169657285496</v>
      </c>
      <c r="F22" s="91" t="s">
        <v>647</v>
      </c>
      <c r="G22" s="91" t="b">
        <v>0</v>
      </c>
      <c r="H22" s="91" t="b">
        <v>0</v>
      </c>
      <c r="I22" s="91" t="b">
        <v>0</v>
      </c>
      <c r="J22" s="91" t="b">
        <v>0</v>
      </c>
      <c r="K22" s="91" t="b">
        <v>0</v>
      </c>
      <c r="L22" s="91" t="b">
        <v>0</v>
      </c>
    </row>
    <row r="23" spans="1:12" ht="15">
      <c r="A23" s="91" t="s">
        <v>640</v>
      </c>
      <c r="B23" s="91" t="s">
        <v>641</v>
      </c>
      <c r="C23" s="91">
        <v>2</v>
      </c>
      <c r="D23" s="133">
        <v>0.010206445527739746</v>
      </c>
      <c r="E23" s="133">
        <v>1.7745169657285496</v>
      </c>
      <c r="F23" s="91" t="s">
        <v>647</v>
      </c>
      <c r="G23" s="91" t="b">
        <v>0</v>
      </c>
      <c r="H23" s="91" t="b">
        <v>0</v>
      </c>
      <c r="I23" s="91" t="b">
        <v>0</v>
      </c>
      <c r="J23" s="91" t="b">
        <v>0</v>
      </c>
      <c r="K23" s="91" t="b">
        <v>0</v>
      </c>
      <c r="L23" s="91" t="b">
        <v>0</v>
      </c>
    </row>
    <row r="24" spans="1:12" ht="15">
      <c r="A24" s="91" t="s">
        <v>641</v>
      </c>
      <c r="B24" s="91" t="s">
        <v>533</v>
      </c>
      <c r="C24" s="91">
        <v>2</v>
      </c>
      <c r="D24" s="133">
        <v>0.010206445527739746</v>
      </c>
      <c r="E24" s="133">
        <v>1.7745169657285496</v>
      </c>
      <c r="F24" s="91" t="s">
        <v>647</v>
      </c>
      <c r="G24" s="91" t="b">
        <v>0</v>
      </c>
      <c r="H24" s="91" t="b">
        <v>0</v>
      </c>
      <c r="I24" s="91" t="b">
        <v>0</v>
      </c>
      <c r="J24" s="91" t="b">
        <v>0</v>
      </c>
      <c r="K24" s="91" t="b">
        <v>0</v>
      </c>
      <c r="L24" s="91" t="b">
        <v>0</v>
      </c>
    </row>
    <row r="25" spans="1:12" ht="15">
      <c r="A25" s="91" t="s">
        <v>533</v>
      </c>
      <c r="B25" s="91" t="s">
        <v>642</v>
      </c>
      <c r="C25" s="91">
        <v>2</v>
      </c>
      <c r="D25" s="133">
        <v>0.010206445527739746</v>
      </c>
      <c r="E25" s="133">
        <v>1.5984257066728684</v>
      </c>
      <c r="F25" s="91" t="s">
        <v>647</v>
      </c>
      <c r="G25" s="91" t="b">
        <v>0</v>
      </c>
      <c r="H25" s="91" t="b">
        <v>0</v>
      </c>
      <c r="I25" s="91" t="b">
        <v>0</v>
      </c>
      <c r="J25" s="91" t="b">
        <v>1</v>
      </c>
      <c r="K25" s="91" t="b">
        <v>0</v>
      </c>
      <c r="L25" s="91" t="b">
        <v>0</v>
      </c>
    </row>
    <row r="26" spans="1:12" ht="15">
      <c r="A26" s="91" t="s">
        <v>642</v>
      </c>
      <c r="B26" s="91" t="s">
        <v>643</v>
      </c>
      <c r="C26" s="91">
        <v>2</v>
      </c>
      <c r="D26" s="133">
        <v>0.010206445527739746</v>
      </c>
      <c r="E26" s="133">
        <v>1.7745169657285496</v>
      </c>
      <c r="F26" s="91" t="s">
        <v>647</v>
      </c>
      <c r="G26" s="91" t="b">
        <v>1</v>
      </c>
      <c r="H26" s="91" t="b">
        <v>0</v>
      </c>
      <c r="I26" s="91" t="b">
        <v>0</v>
      </c>
      <c r="J26" s="91" t="b">
        <v>0</v>
      </c>
      <c r="K26" s="91" t="b">
        <v>0</v>
      </c>
      <c r="L26" s="91" t="b">
        <v>0</v>
      </c>
    </row>
    <row r="27" spans="1:12" ht="15">
      <c r="A27" s="91" t="s">
        <v>643</v>
      </c>
      <c r="B27" s="91" t="s">
        <v>534</v>
      </c>
      <c r="C27" s="91">
        <v>2</v>
      </c>
      <c r="D27" s="133">
        <v>0.010206445527739746</v>
      </c>
      <c r="E27" s="133">
        <v>1.5984257066728684</v>
      </c>
      <c r="F27" s="91" t="s">
        <v>647</v>
      </c>
      <c r="G27" s="91" t="b">
        <v>0</v>
      </c>
      <c r="H27" s="91" t="b">
        <v>0</v>
      </c>
      <c r="I27" s="91" t="b">
        <v>0</v>
      </c>
      <c r="J27" s="91" t="b">
        <v>0</v>
      </c>
      <c r="K27" s="91" t="b">
        <v>0</v>
      </c>
      <c r="L27" s="91" t="b">
        <v>0</v>
      </c>
    </row>
    <row r="28" spans="1:12" ht="15">
      <c r="A28" s="91" t="s">
        <v>534</v>
      </c>
      <c r="B28" s="91" t="s">
        <v>644</v>
      </c>
      <c r="C28" s="91">
        <v>2</v>
      </c>
      <c r="D28" s="133">
        <v>0.010206445527739746</v>
      </c>
      <c r="E28" s="133">
        <v>1.5984257066728684</v>
      </c>
      <c r="F28" s="91" t="s">
        <v>647</v>
      </c>
      <c r="G28" s="91" t="b">
        <v>0</v>
      </c>
      <c r="H28" s="91" t="b">
        <v>0</v>
      </c>
      <c r="I28" s="91" t="b">
        <v>0</v>
      </c>
      <c r="J28" s="91" t="b">
        <v>0</v>
      </c>
      <c r="K28" s="91" t="b">
        <v>0</v>
      </c>
      <c r="L28" s="91" t="b">
        <v>0</v>
      </c>
    </row>
    <row r="29" spans="1:12" ht="15">
      <c r="A29" s="91" t="s">
        <v>644</v>
      </c>
      <c r="B29" s="91" t="s">
        <v>528</v>
      </c>
      <c r="C29" s="91">
        <v>2</v>
      </c>
      <c r="D29" s="133">
        <v>0.010206445527739746</v>
      </c>
      <c r="E29" s="133">
        <v>1.1213044519532058</v>
      </c>
      <c r="F29" s="91" t="s">
        <v>647</v>
      </c>
      <c r="G29" s="91" t="b">
        <v>0</v>
      </c>
      <c r="H29" s="91" t="b">
        <v>0</v>
      </c>
      <c r="I29" s="91" t="b">
        <v>0</v>
      </c>
      <c r="J29" s="91" t="b">
        <v>0</v>
      </c>
      <c r="K29" s="91" t="b">
        <v>0</v>
      </c>
      <c r="L29" s="91" t="b">
        <v>0</v>
      </c>
    </row>
    <row r="30" spans="1:12" ht="15">
      <c r="A30" s="91" t="s">
        <v>545</v>
      </c>
      <c r="B30" s="91" t="s">
        <v>546</v>
      </c>
      <c r="C30" s="91">
        <v>2</v>
      </c>
      <c r="D30" s="133">
        <v>0.010206445527739746</v>
      </c>
      <c r="E30" s="133">
        <v>1.7745169657285496</v>
      </c>
      <c r="F30" s="91" t="s">
        <v>647</v>
      </c>
      <c r="G30" s="91" t="b">
        <v>0</v>
      </c>
      <c r="H30" s="91" t="b">
        <v>0</v>
      </c>
      <c r="I30" s="91" t="b">
        <v>0</v>
      </c>
      <c r="J30" s="91" t="b">
        <v>0</v>
      </c>
      <c r="K30" s="91" t="b">
        <v>0</v>
      </c>
      <c r="L30" s="91" t="b">
        <v>0</v>
      </c>
    </row>
    <row r="31" spans="1:12" ht="15">
      <c r="A31" s="91" t="s">
        <v>546</v>
      </c>
      <c r="B31" s="91" t="s">
        <v>528</v>
      </c>
      <c r="C31" s="91">
        <v>2</v>
      </c>
      <c r="D31" s="133">
        <v>0.010206445527739746</v>
      </c>
      <c r="E31" s="133">
        <v>1.1213044519532058</v>
      </c>
      <c r="F31" s="91" t="s">
        <v>647</v>
      </c>
      <c r="G31" s="91" t="b">
        <v>0</v>
      </c>
      <c r="H31" s="91" t="b">
        <v>0</v>
      </c>
      <c r="I31" s="91" t="b">
        <v>0</v>
      </c>
      <c r="J31" s="91" t="b">
        <v>0</v>
      </c>
      <c r="K31" s="91" t="b">
        <v>0</v>
      </c>
      <c r="L31" s="91" t="b">
        <v>0</v>
      </c>
    </row>
    <row r="32" spans="1:12" ht="15">
      <c r="A32" s="91" t="s">
        <v>528</v>
      </c>
      <c r="B32" s="91" t="s">
        <v>535</v>
      </c>
      <c r="C32" s="91">
        <v>2</v>
      </c>
      <c r="D32" s="133">
        <v>0</v>
      </c>
      <c r="E32" s="133">
        <v>1.2304489213782739</v>
      </c>
      <c r="F32" s="91" t="s">
        <v>458</v>
      </c>
      <c r="G32" s="91" t="b">
        <v>0</v>
      </c>
      <c r="H32" s="91" t="b">
        <v>0</v>
      </c>
      <c r="I32" s="91" t="b">
        <v>0</v>
      </c>
      <c r="J32" s="91" t="b">
        <v>0</v>
      </c>
      <c r="K32" s="91" t="b">
        <v>0</v>
      </c>
      <c r="L32" s="91" t="b">
        <v>0</v>
      </c>
    </row>
    <row r="33" spans="1:12" ht="15">
      <c r="A33" s="91" t="s">
        <v>535</v>
      </c>
      <c r="B33" s="91" t="s">
        <v>212</v>
      </c>
      <c r="C33" s="91">
        <v>2</v>
      </c>
      <c r="D33" s="133">
        <v>0</v>
      </c>
      <c r="E33" s="133">
        <v>1.2304489213782739</v>
      </c>
      <c r="F33" s="91" t="s">
        <v>458</v>
      </c>
      <c r="G33" s="91" t="b">
        <v>0</v>
      </c>
      <c r="H33" s="91" t="b">
        <v>0</v>
      </c>
      <c r="I33" s="91" t="b">
        <v>0</v>
      </c>
      <c r="J33" s="91" t="b">
        <v>0</v>
      </c>
      <c r="K33" s="91" t="b">
        <v>0</v>
      </c>
      <c r="L33" s="91" t="b">
        <v>0</v>
      </c>
    </row>
    <row r="34" spans="1:12" ht="15">
      <c r="A34" s="91" t="s">
        <v>212</v>
      </c>
      <c r="B34" s="91" t="s">
        <v>226</v>
      </c>
      <c r="C34" s="91">
        <v>2</v>
      </c>
      <c r="D34" s="133">
        <v>0</v>
      </c>
      <c r="E34" s="133">
        <v>1.2304489213782739</v>
      </c>
      <c r="F34" s="91" t="s">
        <v>458</v>
      </c>
      <c r="G34" s="91" t="b">
        <v>0</v>
      </c>
      <c r="H34" s="91" t="b">
        <v>0</v>
      </c>
      <c r="I34" s="91" t="b">
        <v>0</v>
      </c>
      <c r="J34" s="91" t="b">
        <v>0</v>
      </c>
      <c r="K34" s="91" t="b">
        <v>0</v>
      </c>
      <c r="L34" s="91" t="b">
        <v>0</v>
      </c>
    </row>
    <row r="35" spans="1:12" ht="15">
      <c r="A35" s="91" t="s">
        <v>226</v>
      </c>
      <c r="B35" s="91" t="s">
        <v>225</v>
      </c>
      <c r="C35" s="91">
        <v>2</v>
      </c>
      <c r="D35" s="133">
        <v>0</v>
      </c>
      <c r="E35" s="133">
        <v>1.2304489213782739</v>
      </c>
      <c r="F35" s="91" t="s">
        <v>458</v>
      </c>
      <c r="G35" s="91" t="b">
        <v>0</v>
      </c>
      <c r="H35" s="91" t="b">
        <v>0</v>
      </c>
      <c r="I35" s="91" t="b">
        <v>0</v>
      </c>
      <c r="J35" s="91" t="b">
        <v>0</v>
      </c>
      <c r="K35" s="91" t="b">
        <v>0</v>
      </c>
      <c r="L35" s="91" t="b">
        <v>0</v>
      </c>
    </row>
    <row r="36" spans="1:12" ht="15">
      <c r="A36" s="91" t="s">
        <v>225</v>
      </c>
      <c r="B36" s="91" t="s">
        <v>224</v>
      </c>
      <c r="C36" s="91">
        <v>2</v>
      </c>
      <c r="D36" s="133">
        <v>0</v>
      </c>
      <c r="E36" s="133">
        <v>1.2304489213782739</v>
      </c>
      <c r="F36" s="91" t="s">
        <v>458</v>
      </c>
      <c r="G36" s="91" t="b">
        <v>0</v>
      </c>
      <c r="H36" s="91" t="b">
        <v>0</v>
      </c>
      <c r="I36" s="91" t="b">
        <v>0</v>
      </c>
      <c r="J36" s="91" t="b">
        <v>0</v>
      </c>
      <c r="K36" s="91" t="b">
        <v>0</v>
      </c>
      <c r="L36" s="91" t="b">
        <v>0</v>
      </c>
    </row>
    <row r="37" spans="1:12" ht="15">
      <c r="A37" s="91" t="s">
        <v>224</v>
      </c>
      <c r="B37" s="91" t="s">
        <v>223</v>
      </c>
      <c r="C37" s="91">
        <v>2</v>
      </c>
      <c r="D37" s="133">
        <v>0</v>
      </c>
      <c r="E37" s="133">
        <v>1.2304489213782739</v>
      </c>
      <c r="F37" s="91" t="s">
        <v>458</v>
      </c>
      <c r="G37" s="91" t="b">
        <v>0</v>
      </c>
      <c r="H37" s="91" t="b">
        <v>0</v>
      </c>
      <c r="I37" s="91" t="b">
        <v>0</v>
      </c>
      <c r="J37" s="91" t="b">
        <v>0</v>
      </c>
      <c r="K37" s="91" t="b">
        <v>0</v>
      </c>
      <c r="L37" s="91" t="b">
        <v>0</v>
      </c>
    </row>
    <row r="38" spans="1:12" ht="15">
      <c r="A38" s="91" t="s">
        <v>223</v>
      </c>
      <c r="B38" s="91" t="s">
        <v>222</v>
      </c>
      <c r="C38" s="91">
        <v>2</v>
      </c>
      <c r="D38" s="133">
        <v>0</v>
      </c>
      <c r="E38" s="133">
        <v>1.2304489213782739</v>
      </c>
      <c r="F38" s="91" t="s">
        <v>458</v>
      </c>
      <c r="G38" s="91" t="b">
        <v>0</v>
      </c>
      <c r="H38" s="91" t="b">
        <v>0</v>
      </c>
      <c r="I38" s="91" t="b">
        <v>0</v>
      </c>
      <c r="J38" s="91" t="b">
        <v>0</v>
      </c>
      <c r="K38" s="91" t="b">
        <v>0</v>
      </c>
      <c r="L38" s="91" t="b">
        <v>0</v>
      </c>
    </row>
    <row r="39" spans="1:12" ht="15">
      <c r="A39" s="91" t="s">
        <v>537</v>
      </c>
      <c r="B39" s="91" t="s">
        <v>538</v>
      </c>
      <c r="C39" s="91">
        <v>2</v>
      </c>
      <c r="D39" s="133">
        <v>0</v>
      </c>
      <c r="E39" s="133">
        <v>1.301029995663981</v>
      </c>
      <c r="F39" s="91" t="s">
        <v>459</v>
      </c>
      <c r="G39" s="91" t="b">
        <v>0</v>
      </c>
      <c r="H39" s="91" t="b">
        <v>0</v>
      </c>
      <c r="I39" s="91" t="b">
        <v>0</v>
      </c>
      <c r="J39" s="91" t="b">
        <v>0</v>
      </c>
      <c r="K39" s="91" t="b">
        <v>0</v>
      </c>
      <c r="L39" s="91" t="b">
        <v>0</v>
      </c>
    </row>
    <row r="40" spans="1:12" ht="15">
      <c r="A40" s="91" t="s">
        <v>538</v>
      </c>
      <c r="B40" s="91" t="s">
        <v>539</v>
      </c>
      <c r="C40" s="91">
        <v>2</v>
      </c>
      <c r="D40" s="133">
        <v>0</v>
      </c>
      <c r="E40" s="133">
        <v>1.301029995663981</v>
      </c>
      <c r="F40" s="91" t="s">
        <v>459</v>
      </c>
      <c r="G40" s="91" t="b">
        <v>0</v>
      </c>
      <c r="H40" s="91" t="b">
        <v>0</v>
      </c>
      <c r="I40" s="91" t="b">
        <v>0</v>
      </c>
      <c r="J40" s="91" t="b">
        <v>0</v>
      </c>
      <c r="K40" s="91" t="b">
        <v>0</v>
      </c>
      <c r="L40" s="91" t="b">
        <v>0</v>
      </c>
    </row>
    <row r="41" spans="1:12" ht="15">
      <c r="A41" s="91" t="s">
        <v>539</v>
      </c>
      <c r="B41" s="91" t="s">
        <v>540</v>
      </c>
      <c r="C41" s="91">
        <v>2</v>
      </c>
      <c r="D41" s="133">
        <v>0</v>
      </c>
      <c r="E41" s="133">
        <v>1.301029995663981</v>
      </c>
      <c r="F41" s="91" t="s">
        <v>459</v>
      </c>
      <c r="G41" s="91" t="b">
        <v>0</v>
      </c>
      <c r="H41" s="91" t="b">
        <v>0</v>
      </c>
      <c r="I41" s="91" t="b">
        <v>0</v>
      </c>
      <c r="J41" s="91" t="b">
        <v>0</v>
      </c>
      <c r="K41" s="91" t="b">
        <v>0</v>
      </c>
      <c r="L41" s="91" t="b">
        <v>0</v>
      </c>
    </row>
    <row r="42" spans="1:12" ht="15">
      <c r="A42" s="91" t="s">
        <v>540</v>
      </c>
      <c r="B42" s="91" t="s">
        <v>541</v>
      </c>
      <c r="C42" s="91">
        <v>2</v>
      </c>
      <c r="D42" s="133">
        <v>0</v>
      </c>
      <c r="E42" s="133">
        <v>1.301029995663981</v>
      </c>
      <c r="F42" s="91" t="s">
        <v>459</v>
      </c>
      <c r="G42" s="91" t="b">
        <v>0</v>
      </c>
      <c r="H42" s="91" t="b">
        <v>0</v>
      </c>
      <c r="I42" s="91" t="b">
        <v>0</v>
      </c>
      <c r="J42" s="91" t="b">
        <v>0</v>
      </c>
      <c r="K42" s="91" t="b">
        <v>0</v>
      </c>
      <c r="L42" s="91" t="b">
        <v>0</v>
      </c>
    </row>
    <row r="43" spans="1:12" ht="15">
      <c r="A43" s="91" t="s">
        <v>541</v>
      </c>
      <c r="B43" s="91" t="s">
        <v>530</v>
      </c>
      <c r="C43" s="91">
        <v>2</v>
      </c>
      <c r="D43" s="133">
        <v>0</v>
      </c>
      <c r="E43" s="133">
        <v>0.9999999999999999</v>
      </c>
      <c r="F43" s="91" t="s">
        <v>459</v>
      </c>
      <c r="G43" s="91" t="b">
        <v>0</v>
      </c>
      <c r="H43" s="91" t="b">
        <v>0</v>
      </c>
      <c r="I43" s="91" t="b">
        <v>0</v>
      </c>
      <c r="J43" s="91" t="b">
        <v>0</v>
      </c>
      <c r="K43" s="91" t="b">
        <v>0</v>
      </c>
      <c r="L43" s="91" t="b">
        <v>0</v>
      </c>
    </row>
    <row r="44" spans="1:12" ht="15">
      <c r="A44" s="91" t="s">
        <v>530</v>
      </c>
      <c r="B44" s="91" t="s">
        <v>542</v>
      </c>
      <c r="C44" s="91">
        <v>2</v>
      </c>
      <c r="D44" s="133">
        <v>0</v>
      </c>
      <c r="E44" s="133">
        <v>0.9999999999999999</v>
      </c>
      <c r="F44" s="91" t="s">
        <v>459</v>
      </c>
      <c r="G44" s="91" t="b">
        <v>0</v>
      </c>
      <c r="H44" s="91" t="b">
        <v>0</v>
      </c>
      <c r="I44" s="91" t="b">
        <v>0</v>
      </c>
      <c r="J44" s="91" t="b">
        <v>0</v>
      </c>
      <c r="K44" s="91" t="b">
        <v>0</v>
      </c>
      <c r="L44" s="91" t="b">
        <v>0</v>
      </c>
    </row>
    <row r="45" spans="1:12" ht="15">
      <c r="A45" s="91" t="s">
        <v>542</v>
      </c>
      <c r="B45" s="91" t="s">
        <v>530</v>
      </c>
      <c r="C45" s="91">
        <v>2</v>
      </c>
      <c r="D45" s="133">
        <v>0</v>
      </c>
      <c r="E45" s="133">
        <v>0.9999999999999999</v>
      </c>
      <c r="F45" s="91" t="s">
        <v>459</v>
      </c>
      <c r="G45" s="91" t="b">
        <v>0</v>
      </c>
      <c r="H45" s="91" t="b">
        <v>0</v>
      </c>
      <c r="I45" s="91" t="b">
        <v>0</v>
      </c>
      <c r="J45" s="91" t="b">
        <v>0</v>
      </c>
      <c r="K45" s="91" t="b">
        <v>0</v>
      </c>
      <c r="L45" s="91" t="b">
        <v>0</v>
      </c>
    </row>
    <row r="46" spans="1:12" ht="15">
      <c r="A46" s="91" t="s">
        <v>530</v>
      </c>
      <c r="B46" s="91" t="s">
        <v>531</v>
      </c>
      <c r="C46" s="91">
        <v>2</v>
      </c>
      <c r="D46" s="133">
        <v>0</v>
      </c>
      <c r="E46" s="133">
        <v>0.6989700043360187</v>
      </c>
      <c r="F46" s="91" t="s">
        <v>459</v>
      </c>
      <c r="G46" s="91" t="b">
        <v>0</v>
      </c>
      <c r="H46" s="91" t="b">
        <v>0</v>
      </c>
      <c r="I46" s="91" t="b">
        <v>0</v>
      </c>
      <c r="J46" s="91" t="b">
        <v>0</v>
      </c>
      <c r="K46" s="91" t="b">
        <v>0</v>
      </c>
      <c r="L46" s="91" t="b">
        <v>0</v>
      </c>
    </row>
    <row r="47" spans="1:12" ht="15">
      <c r="A47" s="91" t="s">
        <v>531</v>
      </c>
      <c r="B47" s="91" t="s">
        <v>528</v>
      </c>
      <c r="C47" s="91">
        <v>2</v>
      </c>
      <c r="D47" s="133">
        <v>0</v>
      </c>
      <c r="E47" s="133">
        <v>0.9999999999999999</v>
      </c>
      <c r="F47" s="91" t="s">
        <v>459</v>
      </c>
      <c r="G47" s="91" t="b">
        <v>0</v>
      </c>
      <c r="H47" s="91" t="b">
        <v>0</v>
      </c>
      <c r="I47" s="91" t="b">
        <v>0</v>
      </c>
      <c r="J47" s="91" t="b">
        <v>0</v>
      </c>
      <c r="K47" s="91" t="b">
        <v>0</v>
      </c>
      <c r="L47" s="91" t="b">
        <v>0</v>
      </c>
    </row>
    <row r="48" spans="1:12" ht="15">
      <c r="A48" s="91" t="s">
        <v>528</v>
      </c>
      <c r="B48" s="91" t="s">
        <v>529</v>
      </c>
      <c r="C48" s="91">
        <v>2</v>
      </c>
      <c r="D48" s="133">
        <v>0</v>
      </c>
      <c r="E48" s="133">
        <v>0.8239087409443188</v>
      </c>
      <c r="F48" s="91" t="s">
        <v>459</v>
      </c>
      <c r="G48" s="91" t="b">
        <v>0</v>
      </c>
      <c r="H48" s="91" t="b">
        <v>0</v>
      </c>
      <c r="I48" s="91" t="b">
        <v>0</v>
      </c>
      <c r="J48" s="91" t="b">
        <v>0</v>
      </c>
      <c r="K48" s="91" t="b">
        <v>0</v>
      </c>
      <c r="L48" s="91" t="b">
        <v>0</v>
      </c>
    </row>
    <row r="49" spans="1:12" ht="15">
      <c r="A49" s="91" t="s">
        <v>529</v>
      </c>
      <c r="B49" s="91" t="s">
        <v>638</v>
      </c>
      <c r="C49" s="91">
        <v>2</v>
      </c>
      <c r="D49" s="133">
        <v>0</v>
      </c>
      <c r="E49" s="133">
        <v>0.8239087409443188</v>
      </c>
      <c r="F49" s="91" t="s">
        <v>459</v>
      </c>
      <c r="G49" s="91" t="b">
        <v>0</v>
      </c>
      <c r="H49" s="91" t="b">
        <v>0</v>
      </c>
      <c r="I49" s="91" t="b">
        <v>0</v>
      </c>
      <c r="J49" s="91" t="b">
        <v>0</v>
      </c>
      <c r="K49" s="91" t="b">
        <v>0</v>
      </c>
      <c r="L49" s="91" t="b">
        <v>0</v>
      </c>
    </row>
    <row r="50" spans="1:12" ht="15">
      <c r="A50" s="91" t="s">
        <v>638</v>
      </c>
      <c r="B50" s="91" t="s">
        <v>529</v>
      </c>
      <c r="C50" s="91">
        <v>2</v>
      </c>
      <c r="D50" s="133">
        <v>0</v>
      </c>
      <c r="E50" s="133">
        <v>0.8239087409443188</v>
      </c>
      <c r="F50" s="91" t="s">
        <v>459</v>
      </c>
      <c r="G50" s="91" t="b">
        <v>0</v>
      </c>
      <c r="H50" s="91" t="b">
        <v>0</v>
      </c>
      <c r="I50" s="91" t="b">
        <v>0</v>
      </c>
      <c r="J50" s="91" t="b">
        <v>0</v>
      </c>
      <c r="K50" s="91" t="b">
        <v>0</v>
      </c>
      <c r="L50" s="91" t="b">
        <v>0</v>
      </c>
    </row>
    <row r="51" spans="1:12" ht="15">
      <c r="A51" s="91" t="s">
        <v>529</v>
      </c>
      <c r="B51" s="91" t="s">
        <v>639</v>
      </c>
      <c r="C51" s="91">
        <v>2</v>
      </c>
      <c r="D51" s="133">
        <v>0</v>
      </c>
      <c r="E51" s="133">
        <v>0.8239087409443188</v>
      </c>
      <c r="F51" s="91" t="s">
        <v>459</v>
      </c>
      <c r="G51" s="91" t="b">
        <v>0</v>
      </c>
      <c r="H51" s="91" t="b">
        <v>0</v>
      </c>
      <c r="I51" s="91" t="b">
        <v>0</v>
      </c>
      <c r="J51" s="91" t="b">
        <v>0</v>
      </c>
      <c r="K51" s="91" t="b">
        <v>0</v>
      </c>
      <c r="L51" s="91" t="b">
        <v>0</v>
      </c>
    </row>
    <row r="52" spans="1:12" ht="15">
      <c r="A52" s="91" t="s">
        <v>639</v>
      </c>
      <c r="B52" s="91" t="s">
        <v>529</v>
      </c>
      <c r="C52" s="91">
        <v>2</v>
      </c>
      <c r="D52" s="133">
        <v>0</v>
      </c>
      <c r="E52" s="133">
        <v>0.8239087409443188</v>
      </c>
      <c r="F52" s="91" t="s">
        <v>459</v>
      </c>
      <c r="G52" s="91" t="b">
        <v>0</v>
      </c>
      <c r="H52" s="91" t="b">
        <v>0</v>
      </c>
      <c r="I52" s="91" t="b">
        <v>0</v>
      </c>
      <c r="J52" s="91" t="b">
        <v>0</v>
      </c>
      <c r="K52" s="91" t="b">
        <v>0</v>
      </c>
      <c r="L52" s="91" t="b">
        <v>0</v>
      </c>
    </row>
    <row r="53" spans="1:12" ht="15">
      <c r="A53" s="91" t="s">
        <v>545</v>
      </c>
      <c r="B53" s="91" t="s">
        <v>546</v>
      </c>
      <c r="C53" s="91">
        <v>2</v>
      </c>
      <c r="D53" s="133">
        <v>0</v>
      </c>
      <c r="E53" s="133">
        <v>0.39794000867203755</v>
      </c>
      <c r="F53" s="91" t="s">
        <v>461</v>
      </c>
      <c r="G53" s="91" t="b">
        <v>0</v>
      </c>
      <c r="H53" s="91" t="b">
        <v>0</v>
      </c>
      <c r="I53" s="91" t="b">
        <v>0</v>
      </c>
      <c r="J53" s="91" t="b">
        <v>0</v>
      </c>
      <c r="K53" s="91" t="b">
        <v>0</v>
      </c>
      <c r="L53" s="91" t="b">
        <v>0</v>
      </c>
    </row>
    <row r="54" spans="1:12" ht="15">
      <c r="A54" s="91" t="s">
        <v>546</v>
      </c>
      <c r="B54" s="91" t="s">
        <v>528</v>
      </c>
      <c r="C54" s="91">
        <v>2</v>
      </c>
      <c r="D54" s="133">
        <v>0</v>
      </c>
      <c r="E54" s="133">
        <v>0.39794000867203755</v>
      </c>
      <c r="F54" s="91" t="s">
        <v>461</v>
      </c>
      <c r="G54" s="91" t="b">
        <v>0</v>
      </c>
      <c r="H54" s="91" t="b">
        <v>0</v>
      </c>
      <c r="I54" s="91" t="b">
        <v>0</v>
      </c>
      <c r="J54" s="91" t="b">
        <v>0</v>
      </c>
      <c r="K54" s="91" t="b">
        <v>0</v>
      </c>
      <c r="L54"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457</v>
      </c>
      <c r="BB2" s="13" t="s">
        <v>469</v>
      </c>
      <c r="BC2" s="13" t="s">
        <v>470</v>
      </c>
      <c r="BD2" s="67" t="s">
        <v>660</v>
      </c>
      <c r="BE2" s="67" t="s">
        <v>661</v>
      </c>
      <c r="BF2" s="67" t="s">
        <v>662</v>
      </c>
      <c r="BG2" s="67" t="s">
        <v>663</v>
      </c>
      <c r="BH2" s="67" t="s">
        <v>664</v>
      </c>
      <c r="BI2" s="67" t="s">
        <v>665</v>
      </c>
      <c r="BJ2" s="67" t="s">
        <v>666</v>
      </c>
      <c r="BK2" s="67" t="s">
        <v>667</v>
      </c>
      <c r="BL2" s="67" t="s">
        <v>668</v>
      </c>
    </row>
    <row r="3" spans="1:64" ht="15" customHeight="1">
      <c r="A3" s="84" t="s">
        <v>212</v>
      </c>
      <c r="B3" s="84" t="s">
        <v>220</v>
      </c>
      <c r="C3" s="53"/>
      <c r="D3" s="54"/>
      <c r="E3" s="65"/>
      <c r="F3" s="55"/>
      <c r="G3" s="53"/>
      <c r="H3" s="57"/>
      <c r="I3" s="56"/>
      <c r="J3" s="56"/>
      <c r="K3" s="36" t="s">
        <v>65</v>
      </c>
      <c r="L3" s="62">
        <v>3</v>
      </c>
      <c r="M3" s="62"/>
      <c r="N3" s="63"/>
      <c r="O3" s="85" t="s">
        <v>227</v>
      </c>
      <c r="P3" s="87">
        <v>43571.5781712963</v>
      </c>
      <c r="Q3" s="85" t="s">
        <v>228</v>
      </c>
      <c r="R3" s="89" t="s">
        <v>237</v>
      </c>
      <c r="S3" s="85" t="s">
        <v>240</v>
      </c>
      <c r="T3" s="85" t="s">
        <v>243</v>
      </c>
      <c r="U3" s="85"/>
      <c r="V3" s="89" t="s">
        <v>250</v>
      </c>
      <c r="W3" s="87">
        <v>43571.5781712963</v>
      </c>
      <c r="X3" s="89" t="s">
        <v>256</v>
      </c>
      <c r="Y3" s="85"/>
      <c r="Z3" s="85"/>
      <c r="AA3" s="91" t="s">
        <v>265</v>
      </c>
      <c r="AB3" s="85"/>
      <c r="AC3" s="85" t="b">
        <v>0</v>
      </c>
      <c r="AD3" s="85">
        <v>0</v>
      </c>
      <c r="AE3" s="91" t="s">
        <v>274</v>
      </c>
      <c r="AF3" s="85" t="b">
        <v>0</v>
      </c>
      <c r="AG3" s="85" t="s">
        <v>275</v>
      </c>
      <c r="AH3" s="85"/>
      <c r="AI3" s="91" t="s">
        <v>274</v>
      </c>
      <c r="AJ3" s="85" t="b">
        <v>0</v>
      </c>
      <c r="AK3" s="85">
        <v>1</v>
      </c>
      <c r="AL3" s="91" t="s">
        <v>268</v>
      </c>
      <c r="AM3" s="85" t="s">
        <v>276</v>
      </c>
      <c r="AN3" s="85" t="b">
        <v>0</v>
      </c>
      <c r="AO3" s="91" t="s">
        <v>268</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c r="BE3" s="52"/>
      <c r="BF3" s="51"/>
      <c r="BG3" s="52"/>
      <c r="BH3" s="51"/>
      <c r="BI3" s="52"/>
      <c r="BJ3" s="51"/>
      <c r="BK3" s="52"/>
      <c r="BL3" s="51"/>
    </row>
    <row r="4" spans="1:64" ht="15" customHeight="1">
      <c r="A4" s="84" t="s">
        <v>213</v>
      </c>
      <c r="B4" s="84" t="s">
        <v>213</v>
      </c>
      <c r="C4" s="53"/>
      <c r="D4" s="54"/>
      <c r="E4" s="65"/>
      <c r="F4" s="55"/>
      <c r="G4" s="53"/>
      <c r="H4" s="57"/>
      <c r="I4" s="56"/>
      <c r="J4" s="56"/>
      <c r="K4" s="36" t="s">
        <v>65</v>
      </c>
      <c r="L4" s="83">
        <v>4</v>
      </c>
      <c r="M4" s="83"/>
      <c r="N4" s="63"/>
      <c r="O4" s="86" t="s">
        <v>176</v>
      </c>
      <c r="P4" s="88">
        <v>43470.56989583333</v>
      </c>
      <c r="Q4" s="86" t="s">
        <v>229</v>
      </c>
      <c r="R4" s="86"/>
      <c r="S4" s="86"/>
      <c r="T4" s="86" t="s">
        <v>221</v>
      </c>
      <c r="U4" s="90" t="s">
        <v>248</v>
      </c>
      <c r="V4" s="90" t="s">
        <v>248</v>
      </c>
      <c r="W4" s="88">
        <v>43470.56989583333</v>
      </c>
      <c r="X4" s="90" t="s">
        <v>257</v>
      </c>
      <c r="Y4" s="86"/>
      <c r="Z4" s="86"/>
      <c r="AA4" s="92" t="s">
        <v>266</v>
      </c>
      <c r="AB4" s="86"/>
      <c r="AC4" s="86" t="b">
        <v>0</v>
      </c>
      <c r="AD4" s="86">
        <v>699</v>
      </c>
      <c r="AE4" s="92" t="s">
        <v>274</v>
      </c>
      <c r="AF4" s="86" t="b">
        <v>0</v>
      </c>
      <c r="AG4" s="86" t="s">
        <v>275</v>
      </c>
      <c r="AH4" s="86"/>
      <c r="AI4" s="92" t="s">
        <v>274</v>
      </c>
      <c r="AJ4" s="86" t="b">
        <v>0</v>
      </c>
      <c r="AK4" s="86">
        <v>390</v>
      </c>
      <c r="AL4" s="92" t="s">
        <v>274</v>
      </c>
      <c r="AM4" s="86" t="s">
        <v>277</v>
      </c>
      <c r="AN4" s="86" t="b">
        <v>0</v>
      </c>
      <c r="AO4" s="92" t="s">
        <v>266</v>
      </c>
      <c r="AP4" s="86" t="s">
        <v>281</v>
      </c>
      <c r="AQ4" s="86">
        <v>0</v>
      </c>
      <c r="AR4" s="86">
        <v>0</v>
      </c>
      <c r="AS4" s="86"/>
      <c r="AT4" s="86"/>
      <c r="AU4" s="86"/>
      <c r="AV4" s="86"/>
      <c r="AW4" s="86"/>
      <c r="AX4" s="86"/>
      <c r="AY4" s="86"/>
      <c r="AZ4" s="86"/>
      <c r="BA4">
        <v>1</v>
      </c>
      <c r="BB4" s="85" t="str">
        <f>REPLACE(INDEX(GroupVertices[Group],MATCH(Edges24[[#This Row],[Vertex 1]],GroupVertices[Vertex],0)),1,1,"")</f>
        <v>4</v>
      </c>
      <c r="BC4" s="85" t="str">
        <f>REPLACE(INDEX(GroupVertices[Group],MATCH(Edges24[[#This Row],[Vertex 2]],GroupVertices[Vertex],0)),1,1,"")</f>
        <v>4</v>
      </c>
      <c r="BD4" s="51">
        <v>0</v>
      </c>
      <c r="BE4" s="52">
        <v>0</v>
      </c>
      <c r="BF4" s="51">
        <v>0</v>
      </c>
      <c r="BG4" s="52">
        <v>0</v>
      </c>
      <c r="BH4" s="51">
        <v>0</v>
      </c>
      <c r="BI4" s="52">
        <v>0</v>
      </c>
      <c r="BJ4" s="51">
        <v>6</v>
      </c>
      <c r="BK4" s="52">
        <v>100</v>
      </c>
      <c r="BL4" s="51">
        <v>6</v>
      </c>
    </row>
    <row r="5" spans="1:64" ht="15">
      <c r="A5" s="84" t="s">
        <v>214</v>
      </c>
      <c r="B5" s="84" t="s">
        <v>213</v>
      </c>
      <c r="C5" s="53"/>
      <c r="D5" s="54"/>
      <c r="E5" s="65"/>
      <c r="F5" s="55"/>
      <c r="G5" s="53"/>
      <c r="H5" s="57"/>
      <c r="I5" s="56"/>
      <c r="J5" s="56"/>
      <c r="K5" s="36" t="s">
        <v>65</v>
      </c>
      <c r="L5" s="83">
        <v>5</v>
      </c>
      <c r="M5" s="83"/>
      <c r="N5" s="63"/>
      <c r="O5" s="86" t="s">
        <v>227</v>
      </c>
      <c r="P5" s="88">
        <v>43572.14474537037</v>
      </c>
      <c r="Q5" s="86" t="s">
        <v>230</v>
      </c>
      <c r="R5" s="86"/>
      <c r="S5" s="86"/>
      <c r="T5" s="86" t="s">
        <v>221</v>
      </c>
      <c r="U5" s="90" t="s">
        <v>248</v>
      </c>
      <c r="V5" s="90" t="s">
        <v>248</v>
      </c>
      <c r="W5" s="88">
        <v>43572.14474537037</v>
      </c>
      <c r="X5" s="90" t="s">
        <v>258</v>
      </c>
      <c r="Y5" s="86"/>
      <c r="Z5" s="86"/>
      <c r="AA5" s="92" t="s">
        <v>267</v>
      </c>
      <c r="AB5" s="86"/>
      <c r="AC5" s="86" t="b">
        <v>0</v>
      </c>
      <c r="AD5" s="86">
        <v>0</v>
      </c>
      <c r="AE5" s="92" t="s">
        <v>274</v>
      </c>
      <c r="AF5" s="86" t="b">
        <v>0</v>
      </c>
      <c r="AG5" s="86" t="s">
        <v>275</v>
      </c>
      <c r="AH5" s="86"/>
      <c r="AI5" s="92" t="s">
        <v>274</v>
      </c>
      <c r="AJ5" s="86" t="b">
        <v>0</v>
      </c>
      <c r="AK5" s="86">
        <v>390</v>
      </c>
      <c r="AL5" s="92" t="s">
        <v>266</v>
      </c>
      <c r="AM5" s="86" t="s">
        <v>277</v>
      </c>
      <c r="AN5" s="86" t="b">
        <v>0</v>
      </c>
      <c r="AO5" s="92" t="s">
        <v>266</v>
      </c>
      <c r="AP5" s="86" t="s">
        <v>176</v>
      </c>
      <c r="AQ5" s="86">
        <v>0</v>
      </c>
      <c r="AR5" s="86">
        <v>0</v>
      </c>
      <c r="AS5" s="86"/>
      <c r="AT5" s="86"/>
      <c r="AU5" s="86"/>
      <c r="AV5" s="86"/>
      <c r="AW5" s="86"/>
      <c r="AX5" s="86"/>
      <c r="AY5" s="86"/>
      <c r="AZ5" s="86"/>
      <c r="BA5">
        <v>1</v>
      </c>
      <c r="BB5" s="85" t="str">
        <f>REPLACE(INDEX(GroupVertices[Group],MATCH(Edges24[[#This Row],[Vertex 1]],GroupVertices[Vertex],0)),1,1,"")</f>
        <v>4</v>
      </c>
      <c r="BC5" s="85" t="str">
        <f>REPLACE(INDEX(GroupVertices[Group],MATCH(Edges24[[#This Row],[Vertex 2]],GroupVertices[Vertex],0)),1,1,"")</f>
        <v>4</v>
      </c>
      <c r="BD5" s="51">
        <v>0</v>
      </c>
      <c r="BE5" s="52">
        <v>0</v>
      </c>
      <c r="BF5" s="51">
        <v>0</v>
      </c>
      <c r="BG5" s="52">
        <v>0</v>
      </c>
      <c r="BH5" s="51">
        <v>0</v>
      </c>
      <c r="BI5" s="52">
        <v>0</v>
      </c>
      <c r="BJ5" s="51">
        <v>8</v>
      </c>
      <c r="BK5" s="52">
        <v>100</v>
      </c>
      <c r="BL5" s="51">
        <v>8</v>
      </c>
    </row>
    <row r="6" spans="1:64" ht="15">
      <c r="A6" s="84" t="s">
        <v>215</v>
      </c>
      <c r="B6" s="84" t="s">
        <v>221</v>
      </c>
      <c r="C6" s="53"/>
      <c r="D6" s="54"/>
      <c r="E6" s="65"/>
      <c r="F6" s="55"/>
      <c r="G6" s="53"/>
      <c r="H6" s="57"/>
      <c r="I6" s="56"/>
      <c r="J6" s="56"/>
      <c r="K6" s="36" t="s">
        <v>65</v>
      </c>
      <c r="L6" s="83">
        <v>6</v>
      </c>
      <c r="M6" s="83"/>
      <c r="N6" s="63"/>
      <c r="O6" s="86" t="s">
        <v>227</v>
      </c>
      <c r="P6" s="88">
        <v>43570.90503472222</v>
      </c>
      <c r="Q6" s="86" t="s">
        <v>231</v>
      </c>
      <c r="R6" s="90" t="s">
        <v>237</v>
      </c>
      <c r="S6" s="86" t="s">
        <v>240</v>
      </c>
      <c r="T6" s="86" t="s">
        <v>243</v>
      </c>
      <c r="U6" s="90" t="s">
        <v>249</v>
      </c>
      <c r="V6" s="90" t="s">
        <v>249</v>
      </c>
      <c r="W6" s="88">
        <v>43570.90503472222</v>
      </c>
      <c r="X6" s="90" t="s">
        <v>259</v>
      </c>
      <c r="Y6" s="86"/>
      <c r="Z6" s="86"/>
      <c r="AA6" s="92" t="s">
        <v>268</v>
      </c>
      <c r="AB6" s="86"/>
      <c r="AC6" s="86" t="b">
        <v>0</v>
      </c>
      <c r="AD6" s="86">
        <v>3</v>
      </c>
      <c r="AE6" s="92" t="s">
        <v>274</v>
      </c>
      <c r="AF6" s="86" t="b">
        <v>0</v>
      </c>
      <c r="AG6" s="86" t="s">
        <v>275</v>
      </c>
      <c r="AH6" s="86"/>
      <c r="AI6" s="92" t="s">
        <v>274</v>
      </c>
      <c r="AJ6" s="86" t="b">
        <v>0</v>
      </c>
      <c r="AK6" s="86">
        <v>1</v>
      </c>
      <c r="AL6" s="92" t="s">
        <v>274</v>
      </c>
      <c r="AM6" s="86" t="s">
        <v>278</v>
      </c>
      <c r="AN6" s="86" t="b">
        <v>0</v>
      </c>
      <c r="AO6" s="92" t="s">
        <v>268</v>
      </c>
      <c r="AP6" s="86" t="s">
        <v>281</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c r="BE6" s="52"/>
      <c r="BF6" s="51"/>
      <c r="BG6" s="52"/>
      <c r="BH6" s="51"/>
      <c r="BI6" s="52"/>
      <c r="BJ6" s="51"/>
      <c r="BK6" s="52"/>
      <c r="BL6" s="51"/>
    </row>
    <row r="7" spans="1:64" ht="15">
      <c r="A7" s="84" t="s">
        <v>215</v>
      </c>
      <c r="B7" s="84" t="s">
        <v>222</v>
      </c>
      <c r="C7" s="53"/>
      <c r="D7" s="54"/>
      <c r="E7" s="65"/>
      <c r="F7" s="55"/>
      <c r="G7" s="53"/>
      <c r="H7" s="57"/>
      <c r="I7" s="56"/>
      <c r="J7" s="56"/>
      <c r="K7" s="36" t="s">
        <v>65</v>
      </c>
      <c r="L7" s="83">
        <v>8</v>
      </c>
      <c r="M7" s="83"/>
      <c r="N7" s="63"/>
      <c r="O7" s="86" t="s">
        <v>227</v>
      </c>
      <c r="P7" s="88">
        <v>43573.541666666664</v>
      </c>
      <c r="Q7" s="86" t="s">
        <v>232</v>
      </c>
      <c r="R7" s="90" t="s">
        <v>237</v>
      </c>
      <c r="S7" s="86" t="s">
        <v>240</v>
      </c>
      <c r="T7" s="86" t="s">
        <v>244</v>
      </c>
      <c r="U7" s="86"/>
      <c r="V7" s="90" t="s">
        <v>251</v>
      </c>
      <c r="W7" s="88">
        <v>43573.541666666664</v>
      </c>
      <c r="X7" s="90" t="s">
        <v>260</v>
      </c>
      <c r="Y7" s="86"/>
      <c r="Z7" s="86"/>
      <c r="AA7" s="92" t="s">
        <v>269</v>
      </c>
      <c r="AB7" s="86"/>
      <c r="AC7" s="86" t="b">
        <v>0</v>
      </c>
      <c r="AD7" s="86">
        <v>1</v>
      </c>
      <c r="AE7" s="92" t="s">
        <v>274</v>
      </c>
      <c r="AF7" s="86" t="b">
        <v>0</v>
      </c>
      <c r="AG7" s="86" t="s">
        <v>275</v>
      </c>
      <c r="AH7" s="86"/>
      <c r="AI7" s="92" t="s">
        <v>274</v>
      </c>
      <c r="AJ7" s="86" t="b">
        <v>0</v>
      </c>
      <c r="AK7" s="86">
        <v>0</v>
      </c>
      <c r="AL7" s="92" t="s">
        <v>274</v>
      </c>
      <c r="AM7" s="86" t="s">
        <v>278</v>
      </c>
      <c r="AN7" s="86" t="b">
        <v>0</v>
      </c>
      <c r="AO7" s="92" t="s">
        <v>269</v>
      </c>
      <c r="AP7" s="86" t="s">
        <v>176</v>
      </c>
      <c r="AQ7" s="86">
        <v>0</v>
      </c>
      <c r="AR7" s="86">
        <v>0</v>
      </c>
      <c r="AS7" s="86"/>
      <c r="AT7" s="86"/>
      <c r="AU7" s="86"/>
      <c r="AV7" s="86"/>
      <c r="AW7" s="86"/>
      <c r="AX7" s="86"/>
      <c r="AY7" s="86"/>
      <c r="AZ7" s="86"/>
      <c r="BA7">
        <v>2</v>
      </c>
      <c r="BB7" s="85" t="str">
        <f>REPLACE(INDEX(GroupVertices[Group],MATCH(Edges24[[#This Row],[Vertex 1]],GroupVertices[Vertex],0)),1,1,"")</f>
        <v>1</v>
      </c>
      <c r="BC7" s="85" t="str">
        <f>REPLACE(INDEX(GroupVertices[Group],MATCH(Edges24[[#This Row],[Vertex 2]],GroupVertices[Vertex],0)),1,1,"")</f>
        <v>1</v>
      </c>
      <c r="BD7" s="51"/>
      <c r="BE7" s="52"/>
      <c r="BF7" s="51"/>
      <c r="BG7" s="52"/>
      <c r="BH7" s="51"/>
      <c r="BI7" s="52"/>
      <c r="BJ7" s="51"/>
      <c r="BK7" s="52"/>
      <c r="BL7" s="51"/>
    </row>
    <row r="8" spans="1:64" ht="15">
      <c r="A8" s="84" t="s">
        <v>216</v>
      </c>
      <c r="B8" s="84" t="s">
        <v>216</v>
      </c>
      <c r="C8" s="53"/>
      <c r="D8" s="54"/>
      <c r="E8" s="65"/>
      <c r="F8" s="55"/>
      <c r="G8" s="53"/>
      <c r="H8" s="57"/>
      <c r="I8" s="56"/>
      <c r="J8" s="56"/>
      <c r="K8" s="36" t="s">
        <v>65</v>
      </c>
      <c r="L8" s="83">
        <v>20</v>
      </c>
      <c r="M8" s="83"/>
      <c r="N8" s="63"/>
      <c r="O8" s="86" t="s">
        <v>176</v>
      </c>
      <c r="P8" s="88">
        <v>43575.458344907405</v>
      </c>
      <c r="Q8" s="86" t="s">
        <v>233</v>
      </c>
      <c r="R8" s="86"/>
      <c r="S8" s="86"/>
      <c r="T8" s="86" t="s">
        <v>245</v>
      </c>
      <c r="U8" s="86"/>
      <c r="V8" s="90" t="s">
        <v>252</v>
      </c>
      <c r="W8" s="88">
        <v>43575.458344907405</v>
      </c>
      <c r="X8" s="90" t="s">
        <v>261</v>
      </c>
      <c r="Y8" s="86"/>
      <c r="Z8" s="86"/>
      <c r="AA8" s="92" t="s">
        <v>270</v>
      </c>
      <c r="AB8" s="86"/>
      <c r="AC8" s="86" t="b">
        <v>0</v>
      </c>
      <c r="AD8" s="86">
        <v>3</v>
      </c>
      <c r="AE8" s="92" t="s">
        <v>274</v>
      </c>
      <c r="AF8" s="86" t="b">
        <v>0</v>
      </c>
      <c r="AG8" s="86" t="s">
        <v>275</v>
      </c>
      <c r="AH8" s="86"/>
      <c r="AI8" s="92" t="s">
        <v>274</v>
      </c>
      <c r="AJ8" s="86" t="b">
        <v>0</v>
      </c>
      <c r="AK8" s="86">
        <v>1</v>
      </c>
      <c r="AL8" s="92" t="s">
        <v>274</v>
      </c>
      <c r="AM8" s="86" t="s">
        <v>279</v>
      </c>
      <c r="AN8" s="86" t="b">
        <v>0</v>
      </c>
      <c r="AO8" s="92" t="s">
        <v>270</v>
      </c>
      <c r="AP8" s="86" t="s">
        <v>176</v>
      </c>
      <c r="AQ8" s="86">
        <v>0</v>
      </c>
      <c r="AR8" s="86">
        <v>0</v>
      </c>
      <c r="AS8" s="86"/>
      <c r="AT8" s="86"/>
      <c r="AU8" s="86"/>
      <c r="AV8" s="86"/>
      <c r="AW8" s="86"/>
      <c r="AX8" s="86"/>
      <c r="AY8" s="86"/>
      <c r="AZ8" s="86"/>
      <c r="BA8">
        <v>1</v>
      </c>
      <c r="BB8" s="85" t="str">
        <f>REPLACE(INDEX(GroupVertices[Group],MATCH(Edges24[[#This Row],[Vertex 1]],GroupVertices[Vertex],0)),1,1,"")</f>
        <v>2</v>
      </c>
      <c r="BC8" s="85" t="str">
        <f>REPLACE(INDEX(GroupVertices[Group],MATCH(Edges24[[#This Row],[Vertex 2]],GroupVertices[Vertex],0)),1,1,"")</f>
        <v>2</v>
      </c>
      <c r="BD8" s="51">
        <v>0</v>
      </c>
      <c r="BE8" s="52">
        <v>0</v>
      </c>
      <c r="BF8" s="51">
        <v>0</v>
      </c>
      <c r="BG8" s="52">
        <v>0</v>
      </c>
      <c r="BH8" s="51">
        <v>0</v>
      </c>
      <c r="BI8" s="52">
        <v>0</v>
      </c>
      <c r="BJ8" s="51">
        <v>26</v>
      </c>
      <c r="BK8" s="52">
        <v>100</v>
      </c>
      <c r="BL8" s="51">
        <v>26</v>
      </c>
    </row>
    <row r="9" spans="1:64" ht="15">
      <c r="A9" s="84" t="s">
        <v>217</v>
      </c>
      <c r="B9" s="84" t="s">
        <v>216</v>
      </c>
      <c r="C9" s="53"/>
      <c r="D9" s="54"/>
      <c r="E9" s="65"/>
      <c r="F9" s="55"/>
      <c r="G9" s="53"/>
      <c r="H9" s="57"/>
      <c r="I9" s="56"/>
      <c r="J9" s="56"/>
      <c r="K9" s="36" t="s">
        <v>65</v>
      </c>
      <c r="L9" s="83">
        <v>21</v>
      </c>
      <c r="M9" s="83"/>
      <c r="N9" s="63"/>
      <c r="O9" s="86" t="s">
        <v>227</v>
      </c>
      <c r="P9" s="88">
        <v>43575.46759259259</v>
      </c>
      <c r="Q9" s="86" t="s">
        <v>234</v>
      </c>
      <c r="R9" s="86"/>
      <c r="S9" s="86"/>
      <c r="T9" s="86" t="s">
        <v>246</v>
      </c>
      <c r="U9" s="86"/>
      <c r="V9" s="90" t="s">
        <v>253</v>
      </c>
      <c r="W9" s="88">
        <v>43575.46759259259</v>
      </c>
      <c r="X9" s="90" t="s">
        <v>262</v>
      </c>
      <c r="Y9" s="86"/>
      <c r="Z9" s="86"/>
      <c r="AA9" s="92" t="s">
        <v>271</v>
      </c>
      <c r="AB9" s="86"/>
      <c r="AC9" s="86" t="b">
        <v>0</v>
      </c>
      <c r="AD9" s="86">
        <v>0</v>
      </c>
      <c r="AE9" s="92" t="s">
        <v>274</v>
      </c>
      <c r="AF9" s="86" t="b">
        <v>0</v>
      </c>
      <c r="AG9" s="86" t="s">
        <v>275</v>
      </c>
      <c r="AH9" s="86"/>
      <c r="AI9" s="92" t="s">
        <v>274</v>
      </c>
      <c r="AJ9" s="86" t="b">
        <v>0</v>
      </c>
      <c r="AK9" s="86">
        <v>1</v>
      </c>
      <c r="AL9" s="92" t="s">
        <v>270</v>
      </c>
      <c r="AM9" s="86" t="s">
        <v>277</v>
      </c>
      <c r="AN9" s="86" t="b">
        <v>0</v>
      </c>
      <c r="AO9" s="92" t="s">
        <v>270</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v>0</v>
      </c>
      <c r="BE9" s="52">
        <v>0</v>
      </c>
      <c r="BF9" s="51">
        <v>0</v>
      </c>
      <c r="BG9" s="52">
        <v>0</v>
      </c>
      <c r="BH9" s="51">
        <v>0</v>
      </c>
      <c r="BI9" s="52">
        <v>0</v>
      </c>
      <c r="BJ9" s="51">
        <v>18</v>
      </c>
      <c r="BK9" s="52">
        <v>100</v>
      </c>
      <c r="BL9" s="51">
        <v>18</v>
      </c>
    </row>
    <row r="10" spans="1:64" ht="15">
      <c r="A10" s="84" t="s">
        <v>218</v>
      </c>
      <c r="B10" s="84" t="s">
        <v>218</v>
      </c>
      <c r="C10" s="53"/>
      <c r="D10" s="54"/>
      <c r="E10" s="65"/>
      <c r="F10" s="55"/>
      <c r="G10" s="53"/>
      <c r="H10" s="57"/>
      <c r="I10" s="56"/>
      <c r="J10" s="56"/>
      <c r="K10" s="36" t="s">
        <v>65</v>
      </c>
      <c r="L10" s="83">
        <v>22</v>
      </c>
      <c r="M10" s="83"/>
      <c r="N10" s="63"/>
      <c r="O10" s="86" t="s">
        <v>176</v>
      </c>
      <c r="P10" s="88">
        <v>43575.52137731481</v>
      </c>
      <c r="Q10" s="86" t="s">
        <v>235</v>
      </c>
      <c r="R10" s="90" t="s">
        <v>238</v>
      </c>
      <c r="S10" s="86" t="s">
        <v>241</v>
      </c>
      <c r="T10" s="86" t="s">
        <v>221</v>
      </c>
      <c r="U10" s="86"/>
      <c r="V10" s="90" t="s">
        <v>254</v>
      </c>
      <c r="W10" s="88">
        <v>43575.52137731481</v>
      </c>
      <c r="X10" s="90" t="s">
        <v>263</v>
      </c>
      <c r="Y10" s="86"/>
      <c r="Z10" s="86"/>
      <c r="AA10" s="92" t="s">
        <v>272</v>
      </c>
      <c r="AB10" s="86"/>
      <c r="AC10" s="86" t="b">
        <v>0</v>
      </c>
      <c r="AD10" s="86">
        <v>0</v>
      </c>
      <c r="AE10" s="92" t="s">
        <v>274</v>
      </c>
      <c r="AF10" s="86" t="b">
        <v>0</v>
      </c>
      <c r="AG10" s="86" t="s">
        <v>275</v>
      </c>
      <c r="AH10" s="86"/>
      <c r="AI10" s="92" t="s">
        <v>274</v>
      </c>
      <c r="AJ10" s="86" t="b">
        <v>0</v>
      </c>
      <c r="AK10" s="86">
        <v>0</v>
      </c>
      <c r="AL10" s="92" t="s">
        <v>274</v>
      </c>
      <c r="AM10" s="86" t="s">
        <v>280</v>
      </c>
      <c r="AN10" s="86" t="b">
        <v>0</v>
      </c>
      <c r="AO10" s="92" t="s">
        <v>272</v>
      </c>
      <c r="AP10" s="86" t="s">
        <v>176</v>
      </c>
      <c r="AQ10" s="86">
        <v>0</v>
      </c>
      <c r="AR10" s="86">
        <v>0</v>
      </c>
      <c r="AS10" s="86"/>
      <c r="AT10" s="86"/>
      <c r="AU10" s="86"/>
      <c r="AV10" s="86"/>
      <c r="AW10" s="86"/>
      <c r="AX10" s="86"/>
      <c r="AY10" s="86"/>
      <c r="AZ10" s="86"/>
      <c r="BA10">
        <v>1</v>
      </c>
      <c r="BB10" s="85" t="str">
        <f>REPLACE(INDEX(GroupVertices[Group],MATCH(Edges24[[#This Row],[Vertex 1]],GroupVertices[Vertex],0)),1,1,"")</f>
        <v>5</v>
      </c>
      <c r="BC10" s="85" t="str">
        <f>REPLACE(INDEX(GroupVertices[Group],MATCH(Edges24[[#This Row],[Vertex 2]],GroupVertices[Vertex],0)),1,1,"")</f>
        <v>5</v>
      </c>
      <c r="BD10" s="51">
        <v>0</v>
      </c>
      <c r="BE10" s="52">
        <v>0</v>
      </c>
      <c r="BF10" s="51">
        <v>0</v>
      </c>
      <c r="BG10" s="52">
        <v>0</v>
      </c>
      <c r="BH10" s="51">
        <v>0</v>
      </c>
      <c r="BI10" s="52">
        <v>0</v>
      </c>
      <c r="BJ10" s="51">
        <v>14</v>
      </c>
      <c r="BK10" s="52">
        <v>100</v>
      </c>
      <c r="BL10" s="51">
        <v>14</v>
      </c>
    </row>
    <row r="11" spans="1:64" ht="15">
      <c r="A11" s="84" t="s">
        <v>219</v>
      </c>
      <c r="B11" s="84" t="s">
        <v>219</v>
      </c>
      <c r="C11" s="53"/>
      <c r="D11" s="54"/>
      <c r="E11" s="65"/>
      <c r="F11" s="55"/>
      <c r="G11" s="53"/>
      <c r="H11" s="57"/>
      <c r="I11" s="56"/>
      <c r="J11" s="56"/>
      <c r="K11" s="36" t="s">
        <v>65</v>
      </c>
      <c r="L11" s="83">
        <v>23</v>
      </c>
      <c r="M11" s="83"/>
      <c r="N11" s="63"/>
      <c r="O11" s="86" t="s">
        <v>176</v>
      </c>
      <c r="P11" s="88">
        <v>43576.65164351852</v>
      </c>
      <c r="Q11" s="86" t="s">
        <v>236</v>
      </c>
      <c r="R11" s="90" t="s">
        <v>239</v>
      </c>
      <c r="S11" s="86" t="s">
        <v>242</v>
      </c>
      <c r="T11" s="86" t="s">
        <v>247</v>
      </c>
      <c r="U11" s="86"/>
      <c r="V11" s="90" t="s">
        <v>255</v>
      </c>
      <c r="W11" s="88">
        <v>43576.65164351852</v>
      </c>
      <c r="X11" s="90" t="s">
        <v>264</v>
      </c>
      <c r="Y11" s="86"/>
      <c r="Z11" s="86"/>
      <c r="AA11" s="92" t="s">
        <v>273</v>
      </c>
      <c r="AB11" s="86"/>
      <c r="AC11" s="86" t="b">
        <v>0</v>
      </c>
      <c r="AD11" s="86">
        <v>0</v>
      </c>
      <c r="AE11" s="92" t="s">
        <v>274</v>
      </c>
      <c r="AF11" s="86" t="b">
        <v>0</v>
      </c>
      <c r="AG11" s="86" t="s">
        <v>275</v>
      </c>
      <c r="AH11" s="86"/>
      <c r="AI11" s="92" t="s">
        <v>274</v>
      </c>
      <c r="AJ11" s="86" t="b">
        <v>0</v>
      </c>
      <c r="AK11" s="86">
        <v>0</v>
      </c>
      <c r="AL11" s="92" t="s">
        <v>274</v>
      </c>
      <c r="AM11" s="86" t="s">
        <v>276</v>
      </c>
      <c r="AN11" s="86" t="b">
        <v>0</v>
      </c>
      <c r="AO11" s="92" t="s">
        <v>273</v>
      </c>
      <c r="AP11" s="86" t="s">
        <v>176</v>
      </c>
      <c r="AQ11" s="86">
        <v>0</v>
      </c>
      <c r="AR11" s="86">
        <v>0</v>
      </c>
      <c r="AS11" s="86"/>
      <c r="AT11" s="86"/>
      <c r="AU11" s="86"/>
      <c r="AV11" s="86"/>
      <c r="AW11" s="86"/>
      <c r="AX11" s="86"/>
      <c r="AY11" s="86"/>
      <c r="AZ11" s="86"/>
      <c r="BA11">
        <v>1</v>
      </c>
      <c r="BB11" s="85" t="str">
        <f>REPLACE(INDEX(GroupVertices[Group],MATCH(Edges24[[#This Row],[Vertex 1]],GroupVertices[Vertex],0)),1,1,"")</f>
        <v>5</v>
      </c>
      <c r="BC11" s="85" t="str">
        <f>REPLACE(INDEX(GroupVertices[Group],MATCH(Edges24[[#This Row],[Vertex 2]],GroupVertices[Vertex],0)),1,1,"")</f>
        <v>5</v>
      </c>
      <c r="BD11" s="51">
        <v>0</v>
      </c>
      <c r="BE11" s="52">
        <v>0</v>
      </c>
      <c r="BF11" s="51">
        <v>2</v>
      </c>
      <c r="BG11" s="52">
        <v>5.405405405405405</v>
      </c>
      <c r="BH11" s="51">
        <v>0</v>
      </c>
      <c r="BI11" s="52">
        <v>0</v>
      </c>
      <c r="BJ11" s="51">
        <v>35</v>
      </c>
      <c r="BK11" s="52">
        <v>94.5945945945946</v>
      </c>
      <c r="BL11" s="51">
        <v>37</v>
      </c>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3" r:id="rId1" display="https://www.datadriveninvestor.com/2019/04/15/doctors-prescribe-apps-for-patient-connections/"/>
    <hyperlink ref="R6" r:id="rId2" display="https://www.datadriveninvestor.com/2019/04/15/doctors-prescribe-apps-for-patient-connections/"/>
    <hyperlink ref="R7" r:id="rId3" display="https://www.datadriveninvestor.com/2019/04/15/doctors-prescribe-apps-for-patient-connections/"/>
    <hyperlink ref="R10" r:id="rId4" display="http://healthxph.net/"/>
    <hyperlink ref="R11" r:id="rId5" display="https://www.aarp.org/money/scams-fraud/info-2019/feds-crackdown-medicare-fraud.html"/>
    <hyperlink ref="U4" r:id="rId6" display="https://pbs.twimg.com/media/DwJsXM5VsAARuXH.jpg"/>
    <hyperlink ref="U5" r:id="rId7" display="https://pbs.twimg.com/media/DwJsXM5VsAARuXH.jpg"/>
    <hyperlink ref="U6" r:id="rId8" display="https://pbs.twimg.com/media/D4OZzG7XkAAm9cc.jpg"/>
    <hyperlink ref="V3" r:id="rId9" display="http://pbs.twimg.com/profile_images/1653612292/newcebumd_normal.jpg"/>
    <hyperlink ref="V4" r:id="rId10" display="https://pbs.twimg.com/media/DwJsXM5VsAARuXH.jpg"/>
    <hyperlink ref="V5" r:id="rId11" display="https://pbs.twimg.com/media/DwJsXM5VsAARuXH.jpg"/>
    <hyperlink ref="V6" r:id="rId12" display="https://pbs.twimg.com/media/D4OZzG7XkAAm9cc.jpg"/>
    <hyperlink ref="V7" r:id="rId13" display="http://pbs.twimg.com/profile_images/1904928201/Jim_Katzaman_normal.jpg"/>
    <hyperlink ref="V8" r:id="rId14" display="http://pbs.twimg.com/profile_images/1108165029055090688/djrJvD4i_normal.jpg"/>
    <hyperlink ref="V9" r:id="rId15" display="http://pbs.twimg.com/profile_images/888051573812862976/5bRvMaN-_normal.jpg"/>
    <hyperlink ref="V10" r:id="rId16" display="http://pbs.twimg.com/profile_images/653678755261513728/F2lnsJzh_normal.jpg"/>
    <hyperlink ref="V11" r:id="rId17" display="http://pbs.twimg.com/profile_images/1119493803851665408/pOUVHGUK_normal.jpg"/>
    <hyperlink ref="X3" r:id="rId18" display="https://twitter.com/#!/cebumd/status/1118150193289916416"/>
    <hyperlink ref="X4" r:id="rId19" display="https://twitter.com/#!/giasison/status/1081546017416204289"/>
    <hyperlink ref="X5" r:id="rId20" display="https://twitter.com/#!/drslacanilao/status/1118355509336166400"/>
    <hyperlink ref="X6" r:id="rId21" display="https://twitter.com/#!/jkatzaman/status/1117906253802393601"/>
    <hyperlink ref="X7" r:id="rId22" display="https://twitter.com/#!/jkatzaman/status/1118861737120296961"/>
    <hyperlink ref="X8" r:id="rId23" display="https://twitter.com/#!/pokeyluwho/status/1119556320124915712"/>
    <hyperlink ref="X9" r:id="rId24" display="https://twitter.com/#!/mgcjusa/status/1119559670144827392"/>
    <hyperlink ref="X10" r:id="rId25" display="https://twitter.com/#!/hcitexpert/status/1119579159590785024"/>
    <hyperlink ref="X11" r:id="rId26" display="https://twitter.com/#!/itsrainyyuh/status/1119988754263863296"/>
  </hyperlinks>
  <printOptions/>
  <pageMargins left="0.7" right="0.7" top="0.75" bottom="0.75" header="0.3" footer="0.3"/>
  <pageSetup horizontalDpi="600" verticalDpi="600" orientation="portrait" r:id="rId30"/>
  <legacyDrawing r:id="rId28"/>
  <tableParts>
    <tablePart r:id="rId2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672</v>
      </c>
      <c r="B1" s="13" t="s">
        <v>34</v>
      </c>
    </row>
    <row r="2" spans="1:2" ht="15">
      <c r="A2" s="124" t="s">
        <v>215</v>
      </c>
      <c r="B2" s="85">
        <v>54</v>
      </c>
    </row>
    <row r="3" spans="1:2" ht="15">
      <c r="A3" s="124" t="s">
        <v>212</v>
      </c>
      <c r="B3" s="85">
        <v>14</v>
      </c>
    </row>
    <row r="4" spans="1:2" ht="15">
      <c r="A4" s="124" t="s">
        <v>226</v>
      </c>
      <c r="B4" s="85">
        <v>0</v>
      </c>
    </row>
    <row r="5" spans="1:2" ht="15">
      <c r="A5" s="124" t="s">
        <v>216</v>
      </c>
      <c r="B5" s="85">
        <v>0</v>
      </c>
    </row>
    <row r="6" spans="1:2" ht="15">
      <c r="A6" s="124" t="s">
        <v>225</v>
      </c>
      <c r="B6" s="85">
        <v>0</v>
      </c>
    </row>
    <row r="7" spans="1:2" ht="15">
      <c r="A7" s="124" t="s">
        <v>219</v>
      </c>
      <c r="B7" s="85">
        <v>0</v>
      </c>
    </row>
    <row r="8" spans="1:2" ht="15">
      <c r="A8" s="124" t="s">
        <v>218</v>
      </c>
      <c r="B8" s="85">
        <v>0</v>
      </c>
    </row>
    <row r="9" spans="1:2" ht="15">
      <c r="A9" s="124" t="s">
        <v>217</v>
      </c>
      <c r="B9" s="85">
        <v>0</v>
      </c>
    </row>
    <row r="10" spans="1:2" ht="15">
      <c r="A10" s="124" t="s">
        <v>224</v>
      </c>
      <c r="B10" s="85">
        <v>0</v>
      </c>
    </row>
    <row r="11" spans="1:2" ht="15">
      <c r="A11" s="124" t="s">
        <v>214</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674</v>
      </c>
      <c r="B25" t="s">
        <v>673</v>
      </c>
    </row>
    <row r="26" spans="1:2" ht="15">
      <c r="A26" s="136">
        <v>43470.56989583333</v>
      </c>
      <c r="B26" s="3">
        <v>1</v>
      </c>
    </row>
    <row r="27" spans="1:2" ht="15">
      <c r="A27" s="136">
        <v>43570.90503472222</v>
      </c>
      <c r="B27" s="3">
        <v>1</v>
      </c>
    </row>
    <row r="28" spans="1:2" ht="15">
      <c r="A28" s="136">
        <v>43571.5781712963</v>
      </c>
      <c r="B28" s="3">
        <v>1</v>
      </c>
    </row>
    <row r="29" spans="1:2" ht="15">
      <c r="A29" s="136">
        <v>43572.14474537037</v>
      </c>
      <c r="B29" s="3">
        <v>1</v>
      </c>
    </row>
    <row r="30" spans="1:2" ht="15">
      <c r="A30" s="136">
        <v>43573.541666666664</v>
      </c>
      <c r="B30" s="3">
        <v>1</v>
      </c>
    </row>
    <row r="31" spans="1:2" ht="15">
      <c r="A31" s="136">
        <v>43575.458344907405</v>
      </c>
      <c r="B31" s="3">
        <v>1</v>
      </c>
    </row>
    <row r="32" spans="1:2" ht="15">
      <c r="A32" s="136">
        <v>43575.46759259259</v>
      </c>
      <c r="B32" s="3">
        <v>1</v>
      </c>
    </row>
    <row r="33" spans="1:2" ht="15">
      <c r="A33" s="136">
        <v>43575.52137731481</v>
      </c>
      <c r="B33" s="3">
        <v>1</v>
      </c>
    </row>
    <row r="34" spans="1:2" ht="15">
      <c r="A34" s="136">
        <v>43576.65164351852</v>
      </c>
      <c r="B34" s="3">
        <v>1</v>
      </c>
    </row>
    <row r="35" spans="1:2" ht="15">
      <c r="A35" s="136" t="s">
        <v>675</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192</v>
      </c>
      <c r="AT2" s="13" t="s">
        <v>297</v>
      </c>
      <c r="AU2" s="13" t="s">
        <v>298</v>
      </c>
      <c r="AV2" s="13" t="s">
        <v>299</v>
      </c>
      <c r="AW2" s="13" t="s">
        <v>300</v>
      </c>
      <c r="AX2" s="13" t="s">
        <v>301</v>
      </c>
      <c r="AY2" s="13" t="s">
        <v>302</v>
      </c>
      <c r="AZ2" s="13" t="s">
        <v>468</v>
      </c>
      <c r="BA2" s="130" t="s">
        <v>610</v>
      </c>
      <c r="BB2" s="130" t="s">
        <v>611</v>
      </c>
      <c r="BC2" s="130" t="s">
        <v>612</v>
      </c>
      <c r="BD2" s="130" t="s">
        <v>613</v>
      </c>
      <c r="BE2" s="130" t="s">
        <v>614</v>
      </c>
      <c r="BF2" s="130" t="s">
        <v>615</v>
      </c>
      <c r="BG2" s="130" t="s">
        <v>617</v>
      </c>
      <c r="BH2" s="130" t="s">
        <v>626</v>
      </c>
      <c r="BI2" s="130" t="s">
        <v>628</v>
      </c>
      <c r="BJ2" s="130" t="s">
        <v>635</v>
      </c>
      <c r="BK2" s="130" t="s">
        <v>660</v>
      </c>
      <c r="BL2" s="130" t="s">
        <v>661</v>
      </c>
      <c r="BM2" s="130" t="s">
        <v>662</v>
      </c>
      <c r="BN2" s="130" t="s">
        <v>663</v>
      </c>
      <c r="BO2" s="130" t="s">
        <v>664</v>
      </c>
      <c r="BP2" s="130" t="s">
        <v>665</v>
      </c>
      <c r="BQ2" s="130" t="s">
        <v>666</v>
      </c>
      <c r="BR2" s="130" t="s">
        <v>667</v>
      </c>
      <c r="BS2" s="130" t="s">
        <v>669</v>
      </c>
      <c r="BT2" s="3"/>
      <c r="BU2" s="3"/>
    </row>
    <row r="3" spans="1:73" ht="15" customHeight="1">
      <c r="A3" s="50" t="s">
        <v>212</v>
      </c>
      <c r="B3" s="53"/>
      <c r="C3" s="53" t="s">
        <v>64</v>
      </c>
      <c r="D3" s="54">
        <v>258.9479698843775</v>
      </c>
      <c r="E3" s="55"/>
      <c r="F3" s="112" t="s">
        <v>250</v>
      </c>
      <c r="G3" s="53"/>
      <c r="H3" s="57" t="s">
        <v>212</v>
      </c>
      <c r="I3" s="56"/>
      <c r="J3" s="56"/>
      <c r="K3" s="114" t="s">
        <v>404</v>
      </c>
      <c r="L3" s="59">
        <v>2593.074074074074</v>
      </c>
      <c r="M3" s="60">
        <v>8595.6318359375</v>
      </c>
      <c r="N3" s="60">
        <v>1470.441162109375</v>
      </c>
      <c r="O3" s="58"/>
      <c r="P3" s="61"/>
      <c r="Q3" s="61"/>
      <c r="R3" s="51"/>
      <c r="S3" s="51">
        <v>1</v>
      </c>
      <c r="T3" s="51">
        <v>2</v>
      </c>
      <c r="U3" s="52">
        <v>14</v>
      </c>
      <c r="V3" s="52">
        <v>0.071429</v>
      </c>
      <c r="W3" s="52">
        <v>0.136527</v>
      </c>
      <c r="X3" s="52">
        <v>1.131407</v>
      </c>
      <c r="Y3" s="52">
        <v>0</v>
      </c>
      <c r="Z3" s="52">
        <v>0.5</v>
      </c>
      <c r="AA3" s="62">
        <v>3</v>
      </c>
      <c r="AB3" s="62"/>
      <c r="AC3" s="63"/>
      <c r="AD3" s="85" t="s">
        <v>303</v>
      </c>
      <c r="AE3" s="85">
        <v>1608</v>
      </c>
      <c r="AF3" s="85">
        <v>1935</v>
      </c>
      <c r="AG3" s="85">
        <v>8056</v>
      </c>
      <c r="AH3" s="85">
        <v>2882</v>
      </c>
      <c r="AI3" s="85"/>
      <c r="AJ3" s="85" t="s">
        <v>318</v>
      </c>
      <c r="AK3" s="85" t="s">
        <v>333</v>
      </c>
      <c r="AL3" s="89" t="s">
        <v>343</v>
      </c>
      <c r="AM3" s="85"/>
      <c r="AN3" s="87">
        <v>39901.32413194444</v>
      </c>
      <c r="AO3" s="89" t="s">
        <v>356</v>
      </c>
      <c r="AP3" s="85" t="b">
        <v>0</v>
      </c>
      <c r="AQ3" s="85" t="b">
        <v>0</v>
      </c>
      <c r="AR3" s="85" t="b">
        <v>1</v>
      </c>
      <c r="AS3" s="85" t="s">
        <v>275</v>
      </c>
      <c r="AT3" s="85">
        <v>156</v>
      </c>
      <c r="AU3" s="89" t="s">
        <v>370</v>
      </c>
      <c r="AV3" s="85" t="b">
        <v>0</v>
      </c>
      <c r="AW3" s="85" t="s">
        <v>388</v>
      </c>
      <c r="AX3" s="89" t="s">
        <v>389</v>
      </c>
      <c r="AY3" s="85" t="s">
        <v>66</v>
      </c>
      <c r="AZ3" s="85" t="str">
        <f>REPLACE(INDEX(GroupVertices[Group],MATCH(Vertices[[#This Row],[Vertex]],GroupVertices[Vertex],0)),1,1,"")</f>
        <v>3</v>
      </c>
      <c r="BA3" s="51" t="s">
        <v>237</v>
      </c>
      <c r="BB3" s="51" t="s">
        <v>237</v>
      </c>
      <c r="BC3" s="51" t="s">
        <v>240</v>
      </c>
      <c r="BD3" s="51" t="s">
        <v>240</v>
      </c>
      <c r="BE3" s="51" t="s">
        <v>243</v>
      </c>
      <c r="BF3" s="51" t="s">
        <v>243</v>
      </c>
      <c r="BG3" s="131" t="s">
        <v>618</v>
      </c>
      <c r="BH3" s="131" t="s">
        <v>618</v>
      </c>
      <c r="BI3" s="131" t="s">
        <v>629</v>
      </c>
      <c r="BJ3" s="131" t="s">
        <v>629</v>
      </c>
      <c r="BK3" s="131">
        <v>1</v>
      </c>
      <c r="BL3" s="134">
        <v>7.142857142857143</v>
      </c>
      <c r="BM3" s="131">
        <v>0</v>
      </c>
      <c r="BN3" s="134">
        <v>0</v>
      </c>
      <c r="BO3" s="131">
        <v>0</v>
      </c>
      <c r="BP3" s="134">
        <v>0</v>
      </c>
      <c r="BQ3" s="131">
        <v>13</v>
      </c>
      <c r="BR3" s="134">
        <v>92.85714285714286</v>
      </c>
      <c r="BS3" s="131">
        <v>14</v>
      </c>
      <c r="BT3" s="3"/>
      <c r="BU3" s="3"/>
    </row>
    <row r="4" spans="1:76" ht="15">
      <c r="A4" s="14" t="s">
        <v>220</v>
      </c>
      <c r="B4" s="15"/>
      <c r="C4" s="15" t="s">
        <v>64</v>
      </c>
      <c r="D4" s="93">
        <v>286.43815541812313</v>
      </c>
      <c r="E4" s="81"/>
      <c r="F4" s="112" t="s">
        <v>379</v>
      </c>
      <c r="G4" s="15"/>
      <c r="H4" s="16" t="s">
        <v>220</v>
      </c>
      <c r="I4" s="66"/>
      <c r="J4" s="66"/>
      <c r="K4" s="114" t="s">
        <v>405</v>
      </c>
      <c r="L4" s="94">
        <v>1</v>
      </c>
      <c r="M4" s="95">
        <v>8595.6318359375</v>
      </c>
      <c r="N4" s="95">
        <v>3705.51171875</v>
      </c>
      <c r="O4" s="77"/>
      <c r="P4" s="96"/>
      <c r="Q4" s="96"/>
      <c r="R4" s="97"/>
      <c r="S4" s="51">
        <v>1</v>
      </c>
      <c r="T4" s="51">
        <v>0</v>
      </c>
      <c r="U4" s="52">
        <v>0</v>
      </c>
      <c r="V4" s="52">
        <v>0.047619</v>
      </c>
      <c r="W4" s="52">
        <v>0.022155</v>
      </c>
      <c r="X4" s="52">
        <v>0.630845</v>
      </c>
      <c r="Y4" s="52">
        <v>0</v>
      </c>
      <c r="Z4" s="52">
        <v>0</v>
      </c>
      <c r="AA4" s="82">
        <v>4</v>
      </c>
      <c r="AB4" s="82"/>
      <c r="AC4" s="98"/>
      <c r="AD4" s="85" t="s">
        <v>304</v>
      </c>
      <c r="AE4" s="85">
        <v>1149</v>
      </c>
      <c r="AF4" s="85">
        <v>2423</v>
      </c>
      <c r="AG4" s="85">
        <v>14309</v>
      </c>
      <c r="AH4" s="85">
        <v>883</v>
      </c>
      <c r="AI4" s="85">
        <v>-25200</v>
      </c>
      <c r="AJ4" s="85" t="s">
        <v>319</v>
      </c>
      <c r="AK4" s="85" t="s">
        <v>334</v>
      </c>
      <c r="AL4" s="89" t="s">
        <v>344</v>
      </c>
      <c r="AM4" s="85" t="s">
        <v>355</v>
      </c>
      <c r="AN4" s="87">
        <v>39397.13922453704</v>
      </c>
      <c r="AO4" s="85"/>
      <c r="AP4" s="85" t="b">
        <v>0</v>
      </c>
      <c r="AQ4" s="85" t="b">
        <v>0</v>
      </c>
      <c r="AR4" s="85" t="b">
        <v>1</v>
      </c>
      <c r="AS4" s="85" t="s">
        <v>275</v>
      </c>
      <c r="AT4" s="85">
        <v>156</v>
      </c>
      <c r="AU4" s="89" t="s">
        <v>371</v>
      </c>
      <c r="AV4" s="85" t="b">
        <v>0</v>
      </c>
      <c r="AW4" s="85" t="s">
        <v>388</v>
      </c>
      <c r="AX4" s="89" t="s">
        <v>390</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380</v>
      </c>
      <c r="G5" s="15"/>
      <c r="H5" s="16" t="s">
        <v>213</v>
      </c>
      <c r="I5" s="66"/>
      <c r="J5" s="66"/>
      <c r="K5" s="114" t="s">
        <v>406</v>
      </c>
      <c r="L5" s="94">
        <v>1</v>
      </c>
      <c r="M5" s="95">
        <v>5980.55859375</v>
      </c>
      <c r="N5" s="95">
        <v>8528.55859375</v>
      </c>
      <c r="O5" s="77"/>
      <c r="P5" s="96"/>
      <c r="Q5" s="96"/>
      <c r="R5" s="97"/>
      <c r="S5" s="51">
        <v>2</v>
      </c>
      <c r="T5" s="51">
        <v>1</v>
      </c>
      <c r="U5" s="52">
        <v>0</v>
      </c>
      <c r="V5" s="52">
        <v>1</v>
      </c>
      <c r="W5" s="52">
        <v>0</v>
      </c>
      <c r="X5" s="52">
        <v>1.298201</v>
      </c>
      <c r="Y5" s="52">
        <v>0</v>
      </c>
      <c r="Z5" s="52">
        <v>0</v>
      </c>
      <c r="AA5" s="82">
        <v>5</v>
      </c>
      <c r="AB5" s="82"/>
      <c r="AC5" s="98"/>
      <c r="AD5" s="85" t="s">
        <v>305</v>
      </c>
      <c r="AE5" s="85">
        <v>4880</v>
      </c>
      <c r="AF5" s="85">
        <v>112356</v>
      </c>
      <c r="AG5" s="85">
        <v>130836</v>
      </c>
      <c r="AH5" s="85">
        <v>132248</v>
      </c>
      <c r="AI5" s="85"/>
      <c r="AJ5" s="85" t="s">
        <v>320</v>
      </c>
      <c r="AK5" s="85" t="s">
        <v>335</v>
      </c>
      <c r="AL5" s="89" t="s">
        <v>345</v>
      </c>
      <c r="AM5" s="85"/>
      <c r="AN5" s="87">
        <v>40039.354097222225</v>
      </c>
      <c r="AO5" s="89" t="s">
        <v>357</v>
      </c>
      <c r="AP5" s="85" t="b">
        <v>0</v>
      </c>
      <c r="AQ5" s="85" t="b">
        <v>0</v>
      </c>
      <c r="AR5" s="85" t="b">
        <v>1</v>
      </c>
      <c r="AS5" s="85" t="s">
        <v>275</v>
      </c>
      <c r="AT5" s="85">
        <v>1238</v>
      </c>
      <c r="AU5" s="89" t="s">
        <v>372</v>
      </c>
      <c r="AV5" s="85" t="b">
        <v>0</v>
      </c>
      <c r="AW5" s="85" t="s">
        <v>388</v>
      </c>
      <c r="AX5" s="89" t="s">
        <v>391</v>
      </c>
      <c r="AY5" s="85" t="s">
        <v>66</v>
      </c>
      <c r="AZ5" s="85" t="str">
        <f>REPLACE(INDEX(GroupVertices[Group],MATCH(Vertices[[#This Row],[Vertex]],GroupVertices[Vertex],0)),1,1,"")</f>
        <v>4</v>
      </c>
      <c r="BA5" s="51"/>
      <c r="BB5" s="51"/>
      <c r="BC5" s="51"/>
      <c r="BD5" s="51"/>
      <c r="BE5" s="51" t="s">
        <v>221</v>
      </c>
      <c r="BF5" s="51" t="s">
        <v>221</v>
      </c>
      <c r="BG5" s="131" t="s">
        <v>619</v>
      </c>
      <c r="BH5" s="131" t="s">
        <v>619</v>
      </c>
      <c r="BI5" s="131" t="s">
        <v>581</v>
      </c>
      <c r="BJ5" s="131" t="s">
        <v>581</v>
      </c>
      <c r="BK5" s="131">
        <v>0</v>
      </c>
      <c r="BL5" s="134">
        <v>0</v>
      </c>
      <c r="BM5" s="131">
        <v>0</v>
      </c>
      <c r="BN5" s="134">
        <v>0</v>
      </c>
      <c r="BO5" s="131">
        <v>0</v>
      </c>
      <c r="BP5" s="134">
        <v>0</v>
      </c>
      <c r="BQ5" s="131">
        <v>6</v>
      </c>
      <c r="BR5" s="134">
        <v>100</v>
      </c>
      <c r="BS5" s="131">
        <v>6</v>
      </c>
      <c r="BT5" s="2"/>
      <c r="BU5" s="3"/>
      <c r="BV5" s="3"/>
      <c r="BW5" s="3"/>
      <c r="BX5" s="3"/>
    </row>
    <row r="6" spans="1:76" ht="15">
      <c r="A6" s="14" t="s">
        <v>214</v>
      </c>
      <c r="B6" s="15"/>
      <c r="C6" s="15" t="s">
        <v>64</v>
      </c>
      <c r="D6" s="93">
        <v>209.03751008335576</v>
      </c>
      <c r="E6" s="81"/>
      <c r="F6" s="112" t="s">
        <v>381</v>
      </c>
      <c r="G6" s="15"/>
      <c r="H6" s="16" t="s">
        <v>214</v>
      </c>
      <c r="I6" s="66"/>
      <c r="J6" s="66"/>
      <c r="K6" s="114" t="s">
        <v>407</v>
      </c>
      <c r="L6" s="94">
        <v>1</v>
      </c>
      <c r="M6" s="95">
        <v>5980.55859375</v>
      </c>
      <c r="N6" s="95">
        <v>6293.48828125</v>
      </c>
      <c r="O6" s="77"/>
      <c r="P6" s="96"/>
      <c r="Q6" s="96"/>
      <c r="R6" s="97"/>
      <c r="S6" s="51">
        <v>0</v>
      </c>
      <c r="T6" s="51">
        <v>1</v>
      </c>
      <c r="U6" s="52">
        <v>0</v>
      </c>
      <c r="V6" s="52">
        <v>1</v>
      </c>
      <c r="W6" s="52">
        <v>0</v>
      </c>
      <c r="X6" s="52">
        <v>0.701732</v>
      </c>
      <c r="Y6" s="52">
        <v>0</v>
      </c>
      <c r="Z6" s="52">
        <v>0</v>
      </c>
      <c r="AA6" s="82">
        <v>6</v>
      </c>
      <c r="AB6" s="82"/>
      <c r="AC6" s="98"/>
      <c r="AD6" s="85" t="s">
        <v>306</v>
      </c>
      <c r="AE6" s="85">
        <v>499</v>
      </c>
      <c r="AF6" s="85">
        <v>1049</v>
      </c>
      <c r="AG6" s="85">
        <v>74283</v>
      </c>
      <c r="AH6" s="85">
        <v>21034</v>
      </c>
      <c r="AI6" s="85"/>
      <c r="AJ6" s="85" t="s">
        <v>321</v>
      </c>
      <c r="AK6" s="85"/>
      <c r="AL6" s="85"/>
      <c r="AM6" s="85"/>
      <c r="AN6" s="87">
        <v>41432.49791666667</v>
      </c>
      <c r="AO6" s="89" t="s">
        <v>358</v>
      </c>
      <c r="AP6" s="85" t="b">
        <v>0</v>
      </c>
      <c r="AQ6" s="85" t="b">
        <v>0</v>
      </c>
      <c r="AR6" s="85" t="b">
        <v>1</v>
      </c>
      <c r="AS6" s="85" t="s">
        <v>275</v>
      </c>
      <c r="AT6" s="85">
        <v>3</v>
      </c>
      <c r="AU6" s="89" t="s">
        <v>373</v>
      </c>
      <c r="AV6" s="85" t="b">
        <v>0</v>
      </c>
      <c r="AW6" s="85" t="s">
        <v>388</v>
      </c>
      <c r="AX6" s="89" t="s">
        <v>392</v>
      </c>
      <c r="AY6" s="85" t="s">
        <v>66</v>
      </c>
      <c r="AZ6" s="85" t="str">
        <f>REPLACE(INDEX(GroupVertices[Group],MATCH(Vertices[[#This Row],[Vertex]],GroupVertices[Vertex],0)),1,1,"")</f>
        <v>4</v>
      </c>
      <c r="BA6" s="51"/>
      <c r="BB6" s="51"/>
      <c r="BC6" s="51"/>
      <c r="BD6" s="51"/>
      <c r="BE6" s="51" t="s">
        <v>221</v>
      </c>
      <c r="BF6" s="51" t="s">
        <v>221</v>
      </c>
      <c r="BG6" s="131" t="s">
        <v>620</v>
      </c>
      <c r="BH6" s="131" t="s">
        <v>620</v>
      </c>
      <c r="BI6" s="131" t="s">
        <v>630</v>
      </c>
      <c r="BJ6" s="131" t="s">
        <v>630</v>
      </c>
      <c r="BK6" s="131">
        <v>0</v>
      </c>
      <c r="BL6" s="134">
        <v>0</v>
      </c>
      <c r="BM6" s="131">
        <v>0</v>
      </c>
      <c r="BN6" s="134">
        <v>0</v>
      </c>
      <c r="BO6" s="131">
        <v>0</v>
      </c>
      <c r="BP6" s="134">
        <v>0</v>
      </c>
      <c r="BQ6" s="131">
        <v>8</v>
      </c>
      <c r="BR6" s="134">
        <v>100</v>
      </c>
      <c r="BS6" s="131">
        <v>8</v>
      </c>
      <c r="BT6" s="2"/>
      <c r="BU6" s="3"/>
      <c r="BV6" s="3"/>
      <c r="BW6" s="3"/>
      <c r="BX6" s="3"/>
    </row>
    <row r="7" spans="1:76" ht="15">
      <c r="A7" s="14" t="s">
        <v>215</v>
      </c>
      <c r="B7" s="15"/>
      <c r="C7" s="15" t="s">
        <v>64</v>
      </c>
      <c r="D7" s="93">
        <v>713.0430223178274</v>
      </c>
      <c r="E7" s="81"/>
      <c r="F7" s="112" t="s">
        <v>251</v>
      </c>
      <c r="G7" s="15"/>
      <c r="H7" s="16" t="s">
        <v>215</v>
      </c>
      <c r="I7" s="66"/>
      <c r="J7" s="66"/>
      <c r="K7" s="114" t="s">
        <v>408</v>
      </c>
      <c r="L7" s="94">
        <v>9999</v>
      </c>
      <c r="M7" s="95">
        <v>2424.73876953125</v>
      </c>
      <c r="N7" s="95">
        <v>5950.56396484375</v>
      </c>
      <c r="O7" s="77"/>
      <c r="P7" s="96"/>
      <c r="Q7" s="96"/>
      <c r="R7" s="97"/>
      <c r="S7" s="51">
        <v>1</v>
      </c>
      <c r="T7" s="51">
        <v>7</v>
      </c>
      <c r="U7" s="52">
        <v>54</v>
      </c>
      <c r="V7" s="52">
        <v>0.111111</v>
      </c>
      <c r="W7" s="52">
        <v>0.136527</v>
      </c>
      <c r="X7" s="52">
        <v>3.666301</v>
      </c>
      <c r="Y7" s="52">
        <v>0</v>
      </c>
      <c r="Z7" s="52">
        <v>0.14285714285714285</v>
      </c>
      <c r="AA7" s="82">
        <v>7</v>
      </c>
      <c r="AB7" s="82"/>
      <c r="AC7" s="98"/>
      <c r="AD7" s="85" t="s">
        <v>307</v>
      </c>
      <c r="AE7" s="85">
        <v>4123</v>
      </c>
      <c r="AF7" s="85">
        <v>9996</v>
      </c>
      <c r="AG7" s="85">
        <v>97493</v>
      </c>
      <c r="AH7" s="85">
        <v>5688</v>
      </c>
      <c r="AI7" s="85"/>
      <c r="AJ7" s="85" t="s">
        <v>322</v>
      </c>
      <c r="AK7" s="85" t="s">
        <v>336</v>
      </c>
      <c r="AL7" s="89" t="s">
        <v>346</v>
      </c>
      <c r="AM7" s="85"/>
      <c r="AN7" s="87">
        <v>40972.0346412037</v>
      </c>
      <c r="AO7" s="89" t="s">
        <v>359</v>
      </c>
      <c r="AP7" s="85" t="b">
        <v>1</v>
      </c>
      <c r="AQ7" s="85" t="b">
        <v>0</v>
      </c>
      <c r="AR7" s="85" t="b">
        <v>1</v>
      </c>
      <c r="AS7" s="85" t="s">
        <v>275</v>
      </c>
      <c r="AT7" s="85">
        <v>1562</v>
      </c>
      <c r="AU7" s="89" t="s">
        <v>370</v>
      </c>
      <c r="AV7" s="85" t="b">
        <v>0</v>
      </c>
      <c r="AW7" s="85" t="s">
        <v>388</v>
      </c>
      <c r="AX7" s="89" t="s">
        <v>393</v>
      </c>
      <c r="AY7" s="85" t="s">
        <v>66</v>
      </c>
      <c r="AZ7" s="85" t="str">
        <f>REPLACE(INDEX(GroupVertices[Group],MATCH(Vertices[[#This Row],[Vertex]],GroupVertices[Vertex],0)),1,1,"")</f>
        <v>1</v>
      </c>
      <c r="BA7" s="51" t="s">
        <v>237</v>
      </c>
      <c r="BB7" s="51" t="s">
        <v>237</v>
      </c>
      <c r="BC7" s="51" t="s">
        <v>240</v>
      </c>
      <c r="BD7" s="51" t="s">
        <v>240</v>
      </c>
      <c r="BE7" s="51" t="s">
        <v>520</v>
      </c>
      <c r="BF7" s="51" t="s">
        <v>616</v>
      </c>
      <c r="BG7" s="131" t="s">
        <v>621</v>
      </c>
      <c r="BH7" s="131" t="s">
        <v>627</v>
      </c>
      <c r="BI7" s="131" t="s">
        <v>631</v>
      </c>
      <c r="BJ7" s="131" t="s">
        <v>636</v>
      </c>
      <c r="BK7" s="131">
        <v>1</v>
      </c>
      <c r="BL7" s="134">
        <v>2.0833333333333335</v>
      </c>
      <c r="BM7" s="131">
        <v>0</v>
      </c>
      <c r="BN7" s="134">
        <v>0</v>
      </c>
      <c r="BO7" s="131">
        <v>0</v>
      </c>
      <c r="BP7" s="134">
        <v>0</v>
      </c>
      <c r="BQ7" s="131">
        <v>47</v>
      </c>
      <c r="BR7" s="134">
        <v>97.91666666666667</v>
      </c>
      <c r="BS7" s="131">
        <v>48</v>
      </c>
      <c r="BT7" s="2"/>
      <c r="BU7" s="3"/>
      <c r="BV7" s="3"/>
      <c r="BW7" s="3"/>
      <c r="BX7" s="3"/>
    </row>
    <row r="8" spans="1:76" ht="15">
      <c r="A8" s="14" t="s">
        <v>221</v>
      </c>
      <c r="B8" s="15"/>
      <c r="C8" s="15" t="s">
        <v>64</v>
      </c>
      <c r="D8" s="93">
        <v>302.04221564936813</v>
      </c>
      <c r="E8" s="81"/>
      <c r="F8" s="112" t="s">
        <v>382</v>
      </c>
      <c r="G8" s="15"/>
      <c r="H8" s="16" t="s">
        <v>221</v>
      </c>
      <c r="I8" s="66"/>
      <c r="J8" s="66"/>
      <c r="K8" s="114" t="s">
        <v>409</v>
      </c>
      <c r="L8" s="94">
        <v>1</v>
      </c>
      <c r="M8" s="95">
        <v>2081.4453125</v>
      </c>
      <c r="N8" s="95">
        <v>9473.5234375</v>
      </c>
      <c r="O8" s="77"/>
      <c r="P8" s="96"/>
      <c r="Q8" s="96"/>
      <c r="R8" s="97"/>
      <c r="S8" s="51">
        <v>1</v>
      </c>
      <c r="T8" s="51">
        <v>0</v>
      </c>
      <c r="U8" s="52">
        <v>0</v>
      </c>
      <c r="V8" s="52">
        <v>0.0625</v>
      </c>
      <c r="W8" s="52">
        <v>0.117465</v>
      </c>
      <c r="X8" s="52">
        <v>0.595191</v>
      </c>
      <c r="Y8" s="52">
        <v>0</v>
      </c>
      <c r="Z8" s="52">
        <v>0</v>
      </c>
      <c r="AA8" s="82">
        <v>8</v>
      </c>
      <c r="AB8" s="82"/>
      <c r="AC8" s="98"/>
      <c r="AD8" s="85" t="s">
        <v>308</v>
      </c>
      <c r="AE8" s="85">
        <v>489</v>
      </c>
      <c r="AF8" s="85">
        <v>2700</v>
      </c>
      <c r="AG8" s="85">
        <v>4078</v>
      </c>
      <c r="AH8" s="85">
        <v>593</v>
      </c>
      <c r="AI8" s="85"/>
      <c r="AJ8" s="85" t="s">
        <v>323</v>
      </c>
      <c r="AK8" s="85" t="s">
        <v>337</v>
      </c>
      <c r="AL8" s="89" t="s">
        <v>347</v>
      </c>
      <c r="AM8" s="85"/>
      <c r="AN8" s="87">
        <v>41648.662453703706</v>
      </c>
      <c r="AO8" s="89" t="s">
        <v>360</v>
      </c>
      <c r="AP8" s="85" t="b">
        <v>0</v>
      </c>
      <c r="AQ8" s="85" t="b">
        <v>0</v>
      </c>
      <c r="AR8" s="85" t="b">
        <v>0</v>
      </c>
      <c r="AS8" s="85" t="s">
        <v>275</v>
      </c>
      <c r="AT8" s="85">
        <v>61</v>
      </c>
      <c r="AU8" s="89" t="s">
        <v>370</v>
      </c>
      <c r="AV8" s="85" t="b">
        <v>0</v>
      </c>
      <c r="AW8" s="85" t="s">
        <v>388</v>
      </c>
      <c r="AX8" s="89" t="s">
        <v>394</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222</v>
      </c>
      <c r="B9" s="15"/>
      <c r="C9" s="15" t="s">
        <v>64</v>
      </c>
      <c r="D9" s="93">
        <v>244.30155955902126</v>
      </c>
      <c r="E9" s="81"/>
      <c r="F9" s="112" t="s">
        <v>383</v>
      </c>
      <c r="G9" s="15"/>
      <c r="H9" s="16" t="s">
        <v>222</v>
      </c>
      <c r="I9" s="66"/>
      <c r="J9" s="66"/>
      <c r="K9" s="114" t="s">
        <v>410</v>
      </c>
      <c r="L9" s="94">
        <v>1</v>
      </c>
      <c r="M9" s="95">
        <v>2944.79833984375</v>
      </c>
      <c r="N9" s="95">
        <v>493.0091857910156</v>
      </c>
      <c r="O9" s="77"/>
      <c r="P9" s="96"/>
      <c r="Q9" s="96"/>
      <c r="R9" s="97"/>
      <c r="S9" s="51">
        <v>1</v>
      </c>
      <c r="T9" s="51">
        <v>0</v>
      </c>
      <c r="U9" s="52">
        <v>0</v>
      </c>
      <c r="V9" s="52">
        <v>0.0625</v>
      </c>
      <c r="W9" s="52">
        <v>0.117465</v>
      </c>
      <c r="X9" s="52">
        <v>0.595191</v>
      </c>
      <c r="Y9" s="52">
        <v>0</v>
      </c>
      <c r="Z9" s="52">
        <v>0</v>
      </c>
      <c r="AA9" s="82">
        <v>9</v>
      </c>
      <c r="AB9" s="82"/>
      <c r="AC9" s="98"/>
      <c r="AD9" s="85" t="s">
        <v>309</v>
      </c>
      <c r="AE9" s="85">
        <v>1028</v>
      </c>
      <c r="AF9" s="85">
        <v>1675</v>
      </c>
      <c r="AG9" s="85">
        <v>1130</v>
      </c>
      <c r="AH9" s="85">
        <v>1681</v>
      </c>
      <c r="AI9" s="85"/>
      <c r="AJ9" s="85" t="s">
        <v>324</v>
      </c>
      <c r="AK9" s="85"/>
      <c r="AL9" s="89" t="s">
        <v>348</v>
      </c>
      <c r="AM9" s="85"/>
      <c r="AN9" s="87">
        <v>42956.507372685184</v>
      </c>
      <c r="AO9" s="89" t="s">
        <v>361</v>
      </c>
      <c r="AP9" s="85" t="b">
        <v>0</v>
      </c>
      <c r="AQ9" s="85" t="b">
        <v>0</v>
      </c>
      <c r="AR9" s="85" t="b">
        <v>1</v>
      </c>
      <c r="AS9" s="85" t="s">
        <v>275</v>
      </c>
      <c r="AT9" s="85">
        <v>32</v>
      </c>
      <c r="AU9" s="89" t="s">
        <v>370</v>
      </c>
      <c r="AV9" s="85" t="b">
        <v>0</v>
      </c>
      <c r="AW9" s="85" t="s">
        <v>388</v>
      </c>
      <c r="AX9" s="89" t="s">
        <v>395</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223</v>
      </c>
      <c r="B10" s="15"/>
      <c r="C10" s="15" t="s">
        <v>64</v>
      </c>
      <c r="D10" s="93">
        <v>205.4885721968271</v>
      </c>
      <c r="E10" s="81"/>
      <c r="F10" s="112" t="s">
        <v>384</v>
      </c>
      <c r="G10" s="15"/>
      <c r="H10" s="16" t="s">
        <v>223</v>
      </c>
      <c r="I10" s="66"/>
      <c r="J10" s="66"/>
      <c r="K10" s="114" t="s">
        <v>411</v>
      </c>
      <c r="L10" s="94">
        <v>1</v>
      </c>
      <c r="M10" s="95">
        <v>4573.94140625</v>
      </c>
      <c r="N10" s="95">
        <v>7167.15771484375</v>
      </c>
      <c r="O10" s="77"/>
      <c r="P10" s="96"/>
      <c r="Q10" s="96"/>
      <c r="R10" s="97"/>
      <c r="S10" s="51">
        <v>1</v>
      </c>
      <c r="T10" s="51">
        <v>0</v>
      </c>
      <c r="U10" s="52">
        <v>0</v>
      </c>
      <c r="V10" s="52">
        <v>0.0625</v>
      </c>
      <c r="W10" s="52">
        <v>0.117465</v>
      </c>
      <c r="X10" s="52">
        <v>0.595191</v>
      </c>
      <c r="Y10" s="52">
        <v>0</v>
      </c>
      <c r="Z10" s="52">
        <v>0</v>
      </c>
      <c r="AA10" s="82">
        <v>10</v>
      </c>
      <c r="AB10" s="82"/>
      <c r="AC10" s="98"/>
      <c r="AD10" s="85" t="s">
        <v>310</v>
      </c>
      <c r="AE10" s="85">
        <v>278</v>
      </c>
      <c r="AF10" s="85">
        <v>986</v>
      </c>
      <c r="AG10" s="85">
        <v>1909</v>
      </c>
      <c r="AH10" s="85">
        <v>3760</v>
      </c>
      <c r="AI10" s="85"/>
      <c r="AJ10" s="85" t="s">
        <v>325</v>
      </c>
      <c r="AK10" s="85"/>
      <c r="AL10" s="85"/>
      <c r="AM10" s="85"/>
      <c r="AN10" s="87">
        <v>39912.77287037037</v>
      </c>
      <c r="AO10" s="89" t="s">
        <v>362</v>
      </c>
      <c r="AP10" s="85" t="b">
        <v>0</v>
      </c>
      <c r="AQ10" s="85" t="b">
        <v>0</v>
      </c>
      <c r="AR10" s="85" t="b">
        <v>1</v>
      </c>
      <c r="AS10" s="85" t="s">
        <v>275</v>
      </c>
      <c r="AT10" s="85">
        <v>7</v>
      </c>
      <c r="AU10" s="89" t="s">
        <v>374</v>
      </c>
      <c r="AV10" s="85" t="b">
        <v>0</v>
      </c>
      <c r="AW10" s="85" t="s">
        <v>388</v>
      </c>
      <c r="AX10" s="89" t="s">
        <v>396</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224</v>
      </c>
      <c r="B11" s="15"/>
      <c r="C11" s="15" t="s">
        <v>64</v>
      </c>
      <c r="D11" s="93">
        <v>570.8038451196558</v>
      </c>
      <c r="E11" s="81"/>
      <c r="F11" s="112" t="s">
        <v>385</v>
      </c>
      <c r="G11" s="15"/>
      <c r="H11" s="16" t="s">
        <v>224</v>
      </c>
      <c r="I11" s="66"/>
      <c r="J11" s="66"/>
      <c r="K11" s="114" t="s">
        <v>412</v>
      </c>
      <c r="L11" s="94">
        <v>1</v>
      </c>
      <c r="M11" s="95">
        <v>2765.79833984375</v>
      </c>
      <c r="N11" s="95">
        <v>2279.738037109375</v>
      </c>
      <c r="O11" s="77"/>
      <c r="P11" s="96"/>
      <c r="Q11" s="96"/>
      <c r="R11" s="97"/>
      <c r="S11" s="51">
        <v>1</v>
      </c>
      <c r="T11" s="51">
        <v>0</v>
      </c>
      <c r="U11" s="52">
        <v>0</v>
      </c>
      <c r="V11" s="52">
        <v>0.0625</v>
      </c>
      <c r="W11" s="52">
        <v>0.117465</v>
      </c>
      <c r="X11" s="52">
        <v>0.595191</v>
      </c>
      <c r="Y11" s="52">
        <v>0</v>
      </c>
      <c r="Z11" s="52">
        <v>0</v>
      </c>
      <c r="AA11" s="82">
        <v>11</v>
      </c>
      <c r="AB11" s="82"/>
      <c r="AC11" s="98"/>
      <c r="AD11" s="85" t="s">
        <v>311</v>
      </c>
      <c r="AE11" s="85">
        <v>3717</v>
      </c>
      <c r="AF11" s="85">
        <v>7471</v>
      </c>
      <c r="AG11" s="85">
        <v>51661</v>
      </c>
      <c r="AH11" s="85">
        <v>31193</v>
      </c>
      <c r="AI11" s="85"/>
      <c r="AJ11" s="85" t="s">
        <v>326</v>
      </c>
      <c r="AK11" s="85" t="s">
        <v>335</v>
      </c>
      <c r="AL11" s="89" t="s">
        <v>349</v>
      </c>
      <c r="AM11" s="85"/>
      <c r="AN11" s="87">
        <v>40341.564837962964</v>
      </c>
      <c r="AO11" s="89" t="s">
        <v>363</v>
      </c>
      <c r="AP11" s="85" t="b">
        <v>0</v>
      </c>
      <c r="AQ11" s="85" t="b">
        <v>0</v>
      </c>
      <c r="AR11" s="85" t="b">
        <v>1</v>
      </c>
      <c r="AS11" s="85" t="s">
        <v>275</v>
      </c>
      <c r="AT11" s="85">
        <v>452</v>
      </c>
      <c r="AU11" s="89" t="s">
        <v>375</v>
      </c>
      <c r="AV11" s="85" t="b">
        <v>0</v>
      </c>
      <c r="AW11" s="85" t="s">
        <v>388</v>
      </c>
      <c r="AX11" s="89" t="s">
        <v>397</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225</v>
      </c>
      <c r="B12" s="15"/>
      <c r="C12" s="15" t="s">
        <v>64</v>
      </c>
      <c r="D12" s="93">
        <v>236.9783543963431</v>
      </c>
      <c r="E12" s="81"/>
      <c r="F12" s="112" t="s">
        <v>386</v>
      </c>
      <c r="G12" s="15"/>
      <c r="H12" s="16" t="s">
        <v>225</v>
      </c>
      <c r="I12" s="66"/>
      <c r="J12" s="66"/>
      <c r="K12" s="114" t="s">
        <v>413</v>
      </c>
      <c r="L12" s="94">
        <v>1</v>
      </c>
      <c r="M12" s="95">
        <v>267.8094787597656</v>
      </c>
      <c r="N12" s="95">
        <v>5602.04052734375</v>
      </c>
      <c r="O12" s="77"/>
      <c r="P12" s="96"/>
      <c r="Q12" s="96"/>
      <c r="R12" s="97"/>
      <c r="S12" s="51">
        <v>1</v>
      </c>
      <c r="T12" s="51">
        <v>0</v>
      </c>
      <c r="U12" s="52">
        <v>0</v>
      </c>
      <c r="V12" s="52">
        <v>0.0625</v>
      </c>
      <c r="W12" s="52">
        <v>0.117465</v>
      </c>
      <c r="X12" s="52">
        <v>0.595191</v>
      </c>
      <c r="Y12" s="52">
        <v>0</v>
      </c>
      <c r="Z12" s="52">
        <v>0</v>
      </c>
      <c r="AA12" s="82">
        <v>12</v>
      </c>
      <c r="AB12" s="82"/>
      <c r="AC12" s="98"/>
      <c r="AD12" s="85" t="s">
        <v>312</v>
      </c>
      <c r="AE12" s="85">
        <v>190</v>
      </c>
      <c r="AF12" s="85">
        <v>1545</v>
      </c>
      <c r="AG12" s="85">
        <v>10178</v>
      </c>
      <c r="AH12" s="85">
        <v>25142</v>
      </c>
      <c r="AI12" s="85"/>
      <c r="AJ12" s="85" t="s">
        <v>327</v>
      </c>
      <c r="AK12" s="85" t="s">
        <v>338</v>
      </c>
      <c r="AL12" s="89" t="s">
        <v>350</v>
      </c>
      <c r="AM12" s="85"/>
      <c r="AN12" s="87">
        <v>41864.31569444444</v>
      </c>
      <c r="AO12" s="89" t="s">
        <v>364</v>
      </c>
      <c r="AP12" s="85" t="b">
        <v>1</v>
      </c>
      <c r="AQ12" s="85" t="b">
        <v>0</v>
      </c>
      <c r="AR12" s="85" t="b">
        <v>1</v>
      </c>
      <c r="AS12" s="85" t="s">
        <v>275</v>
      </c>
      <c r="AT12" s="85">
        <v>54</v>
      </c>
      <c r="AU12" s="89" t="s">
        <v>370</v>
      </c>
      <c r="AV12" s="85" t="b">
        <v>0</v>
      </c>
      <c r="AW12" s="85" t="s">
        <v>388</v>
      </c>
      <c r="AX12" s="89" t="s">
        <v>398</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226</v>
      </c>
      <c r="B13" s="15"/>
      <c r="C13" s="15" t="s">
        <v>64</v>
      </c>
      <c r="D13" s="93">
        <v>233.8800752890562</v>
      </c>
      <c r="E13" s="81"/>
      <c r="F13" s="112" t="s">
        <v>387</v>
      </c>
      <c r="G13" s="15"/>
      <c r="H13" s="16" t="s">
        <v>226</v>
      </c>
      <c r="I13" s="66"/>
      <c r="J13" s="66"/>
      <c r="K13" s="114" t="s">
        <v>414</v>
      </c>
      <c r="L13" s="94">
        <v>1</v>
      </c>
      <c r="M13" s="95">
        <v>2560.818603515625</v>
      </c>
      <c r="N13" s="95">
        <v>4486.02685546875</v>
      </c>
      <c r="O13" s="77"/>
      <c r="P13" s="96"/>
      <c r="Q13" s="96"/>
      <c r="R13" s="97"/>
      <c r="S13" s="51">
        <v>1</v>
      </c>
      <c r="T13" s="51">
        <v>0</v>
      </c>
      <c r="U13" s="52">
        <v>0</v>
      </c>
      <c r="V13" s="52">
        <v>0.0625</v>
      </c>
      <c r="W13" s="52">
        <v>0.117465</v>
      </c>
      <c r="X13" s="52">
        <v>0.595191</v>
      </c>
      <c r="Y13" s="52">
        <v>0</v>
      </c>
      <c r="Z13" s="52">
        <v>0</v>
      </c>
      <c r="AA13" s="82">
        <v>13</v>
      </c>
      <c r="AB13" s="82"/>
      <c r="AC13" s="98"/>
      <c r="AD13" s="85" t="s">
        <v>313</v>
      </c>
      <c r="AE13" s="85">
        <v>2360</v>
      </c>
      <c r="AF13" s="85">
        <v>1490</v>
      </c>
      <c r="AG13" s="85">
        <v>8436</v>
      </c>
      <c r="AH13" s="85">
        <v>9669</v>
      </c>
      <c r="AI13" s="85"/>
      <c r="AJ13" s="85" t="s">
        <v>328</v>
      </c>
      <c r="AK13" s="85" t="s">
        <v>337</v>
      </c>
      <c r="AL13" s="89" t="s">
        <v>351</v>
      </c>
      <c r="AM13" s="85"/>
      <c r="AN13" s="87">
        <v>39957.60313657407</v>
      </c>
      <c r="AO13" s="89" t="s">
        <v>365</v>
      </c>
      <c r="AP13" s="85" t="b">
        <v>0</v>
      </c>
      <c r="AQ13" s="85" t="b">
        <v>0</v>
      </c>
      <c r="AR13" s="85" t="b">
        <v>1</v>
      </c>
      <c r="AS13" s="85" t="s">
        <v>275</v>
      </c>
      <c r="AT13" s="85">
        <v>66</v>
      </c>
      <c r="AU13" s="89" t="s">
        <v>370</v>
      </c>
      <c r="AV13" s="85" t="b">
        <v>0</v>
      </c>
      <c r="AW13" s="85" t="s">
        <v>388</v>
      </c>
      <c r="AX13" s="89" t="s">
        <v>399</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216</v>
      </c>
      <c r="B14" s="15"/>
      <c r="C14" s="15" t="s">
        <v>64</v>
      </c>
      <c r="D14" s="93">
        <v>213.88209196020435</v>
      </c>
      <c r="E14" s="81"/>
      <c r="F14" s="112" t="s">
        <v>252</v>
      </c>
      <c r="G14" s="15"/>
      <c r="H14" s="16" t="s">
        <v>216</v>
      </c>
      <c r="I14" s="66"/>
      <c r="J14" s="66"/>
      <c r="K14" s="114" t="s">
        <v>415</v>
      </c>
      <c r="L14" s="94">
        <v>1</v>
      </c>
      <c r="M14" s="95">
        <v>5980.55859375</v>
      </c>
      <c r="N14" s="95">
        <v>3705.51171875</v>
      </c>
      <c r="O14" s="77"/>
      <c r="P14" s="96"/>
      <c r="Q14" s="96"/>
      <c r="R14" s="97"/>
      <c r="S14" s="51">
        <v>2</v>
      </c>
      <c r="T14" s="51">
        <v>1</v>
      </c>
      <c r="U14" s="52">
        <v>0</v>
      </c>
      <c r="V14" s="52">
        <v>1</v>
      </c>
      <c r="W14" s="52">
        <v>0</v>
      </c>
      <c r="X14" s="52">
        <v>1.298201</v>
      </c>
      <c r="Y14" s="52">
        <v>0</v>
      </c>
      <c r="Z14" s="52">
        <v>0</v>
      </c>
      <c r="AA14" s="82">
        <v>14</v>
      </c>
      <c r="AB14" s="82"/>
      <c r="AC14" s="98"/>
      <c r="AD14" s="85" t="s">
        <v>314</v>
      </c>
      <c r="AE14" s="85">
        <v>1412</v>
      </c>
      <c r="AF14" s="85">
        <v>1135</v>
      </c>
      <c r="AG14" s="85">
        <v>11661</v>
      </c>
      <c r="AH14" s="85">
        <v>22956</v>
      </c>
      <c r="AI14" s="85"/>
      <c r="AJ14" s="85" t="s">
        <v>329</v>
      </c>
      <c r="AK14" s="85" t="s">
        <v>339</v>
      </c>
      <c r="AL14" s="85"/>
      <c r="AM14" s="85"/>
      <c r="AN14" s="87">
        <v>41081.8052662037</v>
      </c>
      <c r="AO14" s="89" t="s">
        <v>366</v>
      </c>
      <c r="AP14" s="85" t="b">
        <v>0</v>
      </c>
      <c r="AQ14" s="85" t="b">
        <v>0</v>
      </c>
      <c r="AR14" s="85" t="b">
        <v>1</v>
      </c>
      <c r="AS14" s="85" t="s">
        <v>275</v>
      </c>
      <c r="AT14" s="85">
        <v>29</v>
      </c>
      <c r="AU14" s="89" t="s">
        <v>376</v>
      </c>
      <c r="AV14" s="85" t="b">
        <v>0</v>
      </c>
      <c r="AW14" s="85" t="s">
        <v>388</v>
      </c>
      <c r="AX14" s="89" t="s">
        <v>400</v>
      </c>
      <c r="AY14" s="85" t="s">
        <v>66</v>
      </c>
      <c r="AZ14" s="85" t="str">
        <f>REPLACE(INDEX(GroupVertices[Group],MATCH(Vertices[[#This Row],[Vertex]],GroupVertices[Vertex],0)),1,1,"")</f>
        <v>2</v>
      </c>
      <c r="BA14" s="51"/>
      <c r="BB14" s="51"/>
      <c r="BC14" s="51"/>
      <c r="BD14" s="51"/>
      <c r="BE14" s="51" t="s">
        <v>245</v>
      </c>
      <c r="BF14" s="51" t="s">
        <v>245</v>
      </c>
      <c r="BG14" s="131" t="s">
        <v>622</v>
      </c>
      <c r="BH14" s="131" t="s">
        <v>622</v>
      </c>
      <c r="BI14" s="131" t="s">
        <v>580</v>
      </c>
      <c r="BJ14" s="131" t="s">
        <v>580</v>
      </c>
      <c r="BK14" s="131">
        <v>0</v>
      </c>
      <c r="BL14" s="134">
        <v>0</v>
      </c>
      <c r="BM14" s="131">
        <v>0</v>
      </c>
      <c r="BN14" s="134">
        <v>0</v>
      </c>
      <c r="BO14" s="131">
        <v>0</v>
      </c>
      <c r="BP14" s="134">
        <v>0</v>
      </c>
      <c r="BQ14" s="131">
        <v>26</v>
      </c>
      <c r="BR14" s="134">
        <v>100</v>
      </c>
      <c r="BS14" s="131">
        <v>26</v>
      </c>
      <c r="BT14" s="2"/>
      <c r="BU14" s="3"/>
      <c r="BV14" s="3"/>
      <c r="BW14" s="3"/>
      <c r="BX14" s="3"/>
    </row>
    <row r="15" spans="1:76" ht="15">
      <c r="A15" s="14" t="s">
        <v>217</v>
      </c>
      <c r="B15" s="15"/>
      <c r="C15" s="15" t="s">
        <v>64</v>
      </c>
      <c r="D15" s="93">
        <v>456.4491798870664</v>
      </c>
      <c r="E15" s="81"/>
      <c r="F15" s="112" t="s">
        <v>253</v>
      </c>
      <c r="G15" s="15"/>
      <c r="H15" s="16" t="s">
        <v>217</v>
      </c>
      <c r="I15" s="66"/>
      <c r="J15" s="66"/>
      <c r="K15" s="114" t="s">
        <v>416</v>
      </c>
      <c r="L15" s="94">
        <v>1</v>
      </c>
      <c r="M15" s="95">
        <v>5980.55859375</v>
      </c>
      <c r="N15" s="95">
        <v>1470.441162109375</v>
      </c>
      <c r="O15" s="77"/>
      <c r="P15" s="96"/>
      <c r="Q15" s="96"/>
      <c r="R15" s="97"/>
      <c r="S15" s="51">
        <v>0</v>
      </c>
      <c r="T15" s="51">
        <v>1</v>
      </c>
      <c r="U15" s="52">
        <v>0</v>
      </c>
      <c r="V15" s="52">
        <v>1</v>
      </c>
      <c r="W15" s="52">
        <v>0</v>
      </c>
      <c r="X15" s="52">
        <v>0.701732</v>
      </c>
      <c r="Y15" s="52">
        <v>0</v>
      </c>
      <c r="Z15" s="52">
        <v>0</v>
      </c>
      <c r="AA15" s="82">
        <v>15</v>
      </c>
      <c r="AB15" s="82"/>
      <c r="AC15" s="98"/>
      <c r="AD15" s="85" t="s">
        <v>315</v>
      </c>
      <c r="AE15" s="85">
        <v>3772</v>
      </c>
      <c r="AF15" s="85">
        <v>5441</v>
      </c>
      <c r="AG15" s="85">
        <v>93512</v>
      </c>
      <c r="AH15" s="85">
        <v>53352</v>
      </c>
      <c r="AI15" s="85"/>
      <c r="AJ15" s="85" t="s">
        <v>330</v>
      </c>
      <c r="AK15" s="85" t="s">
        <v>340</v>
      </c>
      <c r="AL15" s="89" t="s">
        <v>352</v>
      </c>
      <c r="AM15" s="85"/>
      <c r="AN15" s="87">
        <v>39870.03258101852</v>
      </c>
      <c r="AO15" s="89" t="s">
        <v>367</v>
      </c>
      <c r="AP15" s="85" t="b">
        <v>0</v>
      </c>
      <c r="AQ15" s="85" t="b">
        <v>0</v>
      </c>
      <c r="AR15" s="85" t="b">
        <v>1</v>
      </c>
      <c r="AS15" s="85" t="s">
        <v>275</v>
      </c>
      <c r="AT15" s="85">
        <v>587</v>
      </c>
      <c r="AU15" s="89" t="s">
        <v>370</v>
      </c>
      <c r="AV15" s="85" t="b">
        <v>0</v>
      </c>
      <c r="AW15" s="85" t="s">
        <v>388</v>
      </c>
      <c r="AX15" s="89" t="s">
        <v>401</v>
      </c>
      <c r="AY15" s="85" t="s">
        <v>66</v>
      </c>
      <c r="AZ15" s="85" t="str">
        <f>REPLACE(INDEX(GroupVertices[Group],MATCH(Vertices[[#This Row],[Vertex]],GroupVertices[Vertex],0)),1,1,"")</f>
        <v>2</v>
      </c>
      <c r="BA15" s="51"/>
      <c r="BB15" s="51"/>
      <c r="BC15" s="51"/>
      <c r="BD15" s="51"/>
      <c r="BE15" s="51" t="s">
        <v>246</v>
      </c>
      <c r="BF15" s="51" t="s">
        <v>246</v>
      </c>
      <c r="BG15" s="131" t="s">
        <v>623</v>
      </c>
      <c r="BH15" s="131" t="s">
        <v>623</v>
      </c>
      <c r="BI15" s="131" t="s">
        <v>632</v>
      </c>
      <c r="BJ15" s="131" t="s">
        <v>632</v>
      </c>
      <c r="BK15" s="131">
        <v>0</v>
      </c>
      <c r="BL15" s="134">
        <v>0</v>
      </c>
      <c r="BM15" s="131">
        <v>0</v>
      </c>
      <c r="BN15" s="134">
        <v>0</v>
      </c>
      <c r="BO15" s="131">
        <v>0</v>
      </c>
      <c r="BP15" s="134">
        <v>0</v>
      </c>
      <c r="BQ15" s="131">
        <v>18</v>
      </c>
      <c r="BR15" s="134">
        <v>100</v>
      </c>
      <c r="BS15" s="131">
        <v>18</v>
      </c>
      <c r="BT15" s="2"/>
      <c r="BU15" s="3"/>
      <c r="BV15" s="3"/>
      <c r="BW15" s="3"/>
      <c r="BX15" s="3"/>
    </row>
    <row r="16" spans="1:76" ht="15">
      <c r="A16" s="14" t="s">
        <v>218</v>
      </c>
      <c r="B16" s="15"/>
      <c r="C16" s="15" t="s">
        <v>64</v>
      </c>
      <c r="D16" s="93">
        <v>1000</v>
      </c>
      <c r="E16" s="81"/>
      <c r="F16" s="112" t="s">
        <v>254</v>
      </c>
      <c r="G16" s="15"/>
      <c r="H16" s="16" t="s">
        <v>218</v>
      </c>
      <c r="I16" s="66"/>
      <c r="J16" s="66"/>
      <c r="K16" s="114" t="s">
        <v>417</v>
      </c>
      <c r="L16" s="94">
        <v>1</v>
      </c>
      <c r="M16" s="95">
        <v>8595.6318359375</v>
      </c>
      <c r="N16" s="95">
        <v>6293.48828125</v>
      </c>
      <c r="O16" s="77"/>
      <c r="P16" s="96"/>
      <c r="Q16" s="96"/>
      <c r="R16" s="97"/>
      <c r="S16" s="51">
        <v>1</v>
      </c>
      <c r="T16" s="51">
        <v>1</v>
      </c>
      <c r="U16" s="52">
        <v>0</v>
      </c>
      <c r="V16" s="52">
        <v>0</v>
      </c>
      <c r="W16" s="52">
        <v>0</v>
      </c>
      <c r="X16" s="52">
        <v>0.999967</v>
      </c>
      <c r="Y16" s="52">
        <v>0</v>
      </c>
      <c r="Z16" s="52" t="s">
        <v>671</v>
      </c>
      <c r="AA16" s="82">
        <v>16</v>
      </c>
      <c r="AB16" s="82"/>
      <c r="AC16" s="98"/>
      <c r="AD16" s="85" t="s">
        <v>316</v>
      </c>
      <c r="AE16" s="85">
        <v>14987</v>
      </c>
      <c r="AF16" s="85">
        <v>15090</v>
      </c>
      <c r="AG16" s="85">
        <v>60209</v>
      </c>
      <c r="AH16" s="85">
        <v>14585</v>
      </c>
      <c r="AI16" s="85"/>
      <c r="AJ16" s="85" t="s">
        <v>331</v>
      </c>
      <c r="AK16" s="85" t="s">
        <v>341</v>
      </c>
      <c r="AL16" s="89" t="s">
        <v>353</v>
      </c>
      <c r="AM16" s="85"/>
      <c r="AN16" s="87">
        <v>41117.4269212963</v>
      </c>
      <c r="AO16" s="89" t="s">
        <v>368</v>
      </c>
      <c r="AP16" s="85" t="b">
        <v>0</v>
      </c>
      <c r="AQ16" s="85" t="b">
        <v>0</v>
      </c>
      <c r="AR16" s="85" t="b">
        <v>0</v>
      </c>
      <c r="AS16" s="85" t="s">
        <v>275</v>
      </c>
      <c r="AT16" s="85">
        <v>1677</v>
      </c>
      <c r="AU16" s="89" t="s">
        <v>377</v>
      </c>
      <c r="AV16" s="85" t="b">
        <v>0</v>
      </c>
      <c r="AW16" s="85" t="s">
        <v>388</v>
      </c>
      <c r="AX16" s="89" t="s">
        <v>402</v>
      </c>
      <c r="AY16" s="85" t="s">
        <v>66</v>
      </c>
      <c r="AZ16" s="85" t="str">
        <f>REPLACE(INDEX(GroupVertices[Group],MATCH(Vertices[[#This Row],[Vertex]],GroupVertices[Vertex],0)),1,1,"")</f>
        <v>5</v>
      </c>
      <c r="BA16" s="51" t="s">
        <v>238</v>
      </c>
      <c r="BB16" s="51" t="s">
        <v>238</v>
      </c>
      <c r="BC16" s="51" t="s">
        <v>241</v>
      </c>
      <c r="BD16" s="51" t="s">
        <v>241</v>
      </c>
      <c r="BE16" s="51" t="s">
        <v>221</v>
      </c>
      <c r="BF16" s="51" t="s">
        <v>221</v>
      </c>
      <c r="BG16" s="131" t="s">
        <v>624</v>
      </c>
      <c r="BH16" s="131" t="s">
        <v>624</v>
      </c>
      <c r="BI16" s="131" t="s">
        <v>633</v>
      </c>
      <c r="BJ16" s="131" t="s">
        <v>633</v>
      </c>
      <c r="BK16" s="131">
        <v>0</v>
      </c>
      <c r="BL16" s="134">
        <v>0</v>
      </c>
      <c r="BM16" s="131">
        <v>0</v>
      </c>
      <c r="BN16" s="134">
        <v>0</v>
      </c>
      <c r="BO16" s="131">
        <v>0</v>
      </c>
      <c r="BP16" s="134">
        <v>0</v>
      </c>
      <c r="BQ16" s="131">
        <v>14</v>
      </c>
      <c r="BR16" s="134">
        <v>100</v>
      </c>
      <c r="BS16" s="131">
        <v>14</v>
      </c>
      <c r="BT16" s="2"/>
      <c r="BU16" s="3"/>
      <c r="BV16" s="3"/>
      <c r="BW16" s="3"/>
      <c r="BX16" s="3"/>
    </row>
    <row r="17" spans="1:76" ht="15">
      <c r="A17" s="99" t="s">
        <v>219</v>
      </c>
      <c r="B17" s="100"/>
      <c r="C17" s="100" t="s">
        <v>64</v>
      </c>
      <c r="D17" s="101">
        <v>162</v>
      </c>
      <c r="E17" s="102"/>
      <c r="F17" s="113" t="s">
        <v>255</v>
      </c>
      <c r="G17" s="100"/>
      <c r="H17" s="103" t="s">
        <v>219</v>
      </c>
      <c r="I17" s="104"/>
      <c r="J17" s="104"/>
      <c r="K17" s="115" t="s">
        <v>418</v>
      </c>
      <c r="L17" s="105">
        <v>1</v>
      </c>
      <c r="M17" s="106">
        <v>8595.6318359375</v>
      </c>
      <c r="N17" s="106">
        <v>8528.55859375</v>
      </c>
      <c r="O17" s="107"/>
      <c r="P17" s="108"/>
      <c r="Q17" s="108"/>
      <c r="R17" s="109"/>
      <c r="S17" s="51">
        <v>1</v>
      </c>
      <c r="T17" s="51">
        <v>1</v>
      </c>
      <c r="U17" s="52">
        <v>0</v>
      </c>
      <c r="V17" s="52">
        <v>0</v>
      </c>
      <c r="W17" s="52">
        <v>0</v>
      </c>
      <c r="X17" s="52">
        <v>0.999967</v>
      </c>
      <c r="Y17" s="52">
        <v>0</v>
      </c>
      <c r="Z17" s="52" t="s">
        <v>671</v>
      </c>
      <c r="AA17" s="110">
        <v>17</v>
      </c>
      <c r="AB17" s="110"/>
      <c r="AC17" s="111"/>
      <c r="AD17" s="85" t="s">
        <v>317</v>
      </c>
      <c r="AE17" s="85">
        <v>125</v>
      </c>
      <c r="AF17" s="85">
        <v>214</v>
      </c>
      <c r="AG17" s="85">
        <v>10886</v>
      </c>
      <c r="AH17" s="85">
        <v>9773</v>
      </c>
      <c r="AI17" s="85"/>
      <c r="AJ17" s="85" t="s">
        <v>332</v>
      </c>
      <c r="AK17" s="85" t="s">
        <v>342</v>
      </c>
      <c r="AL17" s="89" t="s">
        <v>354</v>
      </c>
      <c r="AM17" s="85"/>
      <c r="AN17" s="87">
        <v>41262.578622685185</v>
      </c>
      <c r="AO17" s="89" t="s">
        <v>369</v>
      </c>
      <c r="AP17" s="85" t="b">
        <v>0</v>
      </c>
      <c r="AQ17" s="85" t="b">
        <v>0</v>
      </c>
      <c r="AR17" s="85" t="b">
        <v>1</v>
      </c>
      <c r="AS17" s="85" t="s">
        <v>275</v>
      </c>
      <c r="AT17" s="85">
        <v>11</v>
      </c>
      <c r="AU17" s="89" t="s">
        <v>378</v>
      </c>
      <c r="AV17" s="85" t="b">
        <v>0</v>
      </c>
      <c r="AW17" s="85" t="s">
        <v>388</v>
      </c>
      <c r="AX17" s="89" t="s">
        <v>403</v>
      </c>
      <c r="AY17" s="85" t="s">
        <v>66</v>
      </c>
      <c r="AZ17" s="85" t="str">
        <f>REPLACE(INDEX(GroupVertices[Group],MATCH(Vertices[[#This Row],[Vertex]],GroupVertices[Vertex],0)),1,1,"")</f>
        <v>5</v>
      </c>
      <c r="BA17" s="51" t="s">
        <v>239</v>
      </c>
      <c r="BB17" s="51" t="s">
        <v>239</v>
      </c>
      <c r="BC17" s="51" t="s">
        <v>242</v>
      </c>
      <c r="BD17" s="51" t="s">
        <v>242</v>
      </c>
      <c r="BE17" s="51" t="s">
        <v>247</v>
      </c>
      <c r="BF17" s="51" t="s">
        <v>247</v>
      </c>
      <c r="BG17" s="131" t="s">
        <v>625</v>
      </c>
      <c r="BH17" s="131" t="s">
        <v>625</v>
      </c>
      <c r="BI17" s="131" t="s">
        <v>634</v>
      </c>
      <c r="BJ17" s="131" t="s">
        <v>634</v>
      </c>
      <c r="BK17" s="131">
        <v>0</v>
      </c>
      <c r="BL17" s="134">
        <v>0</v>
      </c>
      <c r="BM17" s="131">
        <v>2</v>
      </c>
      <c r="BN17" s="134">
        <v>5.405405405405405</v>
      </c>
      <c r="BO17" s="131">
        <v>0</v>
      </c>
      <c r="BP17" s="134">
        <v>0</v>
      </c>
      <c r="BQ17" s="131">
        <v>35</v>
      </c>
      <c r="BR17" s="134">
        <v>94.5945945945946</v>
      </c>
      <c r="BS17" s="131">
        <v>37</v>
      </c>
      <c r="BT17" s="2"/>
      <c r="BU17" s="3"/>
      <c r="BV17" s="3"/>
      <c r="BW17" s="3"/>
      <c r="BX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hyperlinks>
    <hyperlink ref="AL3" r:id="rId1" display="http://cebumd.com/"/>
    <hyperlink ref="AL4" r:id="rId2" display="http://t.co/Gc71M89CkR"/>
    <hyperlink ref="AL5" r:id="rId3" display="https://t.co/N1xPzenVac"/>
    <hyperlink ref="AL7" r:id="rId4" display="http://www.largofinancialservices.com/"/>
    <hyperlink ref="AL8" r:id="rId5" display="http://t.co/v1XrgSd5eF"/>
    <hyperlink ref="AL9" r:id="rId6" display="http://www.datadriveninvestor.com/"/>
    <hyperlink ref="AL11" r:id="rId7" display="https://t.co/SQU9MJtvCb"/>
    <hyperlink ref="AL12" r:id="rId8" display="https://t.co/2VE1g19hzL"/>
    <hyperlink ref="AL13" r:id="rId9" display="https://t.co/fVcQtGTo50"/>
    <hyperlink ref="AL15" r:id="rId10" display="https://t.co/lOs5ops9FC"/>
    <hyperlink ref="AL16" r:id="rId11" display="https://t.co/GIAgfkwwUr"/>
    <hyperlink ref="AL17" r:id="rId12" display="https://t.co/ZkZ2EqRZYo"/>
    <hyperlink ref="AO3" r:id="rId13" display="https://pbs.twimg.com/profile_banners/27397503/1441503029"/>
    <hyperlink ref="AO5" r:id="rId14" display="https://pbs.twimg.com/profile_banners/65594160/1537592302"/>
    <hyperlink ref="AO6" r:id="rId15" display="https://pbs.twimg.com/profile_banners/1490204880/1550802699"/>
    <hyperlink ref="AO7" r:id="rId16" display="https://pbs.twimg.com/profile_banners/513780352/1353687496"/>
    <hyperlink ref="AO8" r:id="rId17" display="https://pbs.twimg.com/profile_banners/2283767096/1528914455"/>
    <hyperlink ref="AO9" r:id="rId18" display="https://pbs.twimg.com/profile_banners/895255995961663492/1502281250"/>
    <hyperlink ref="AO10" r:id="rId19" display="https://pbs.twimg.com/profile_banners/30037721/1498567937"/>
    <hyperlink ref="AO11" r:id="rId20" display="https://pbs.twimg.com/profile_banners/154882253/1497605885"/>
    <hyperlink ref="AO12" r:id="rId21" display="https://pbs.twimg.com/profile_banners/2741515593/1528549854"/>
    <hyperlink ref="AO13" r:id="rId22" display="https://pbs.twimg.com/profile_banners/42219102/1550119310"/>
    <hyperlink ref="AO14" r:id="rId23" display="https://pbs.twimg.com/profile_banners/614586420/1359057893"/>
    <hyperlink ref="AO15" r:id="rId24" display="https://pbs.twimg.com/profile_banners/21947812/1546772202"/>
    <hyperlink ref="AO16" r:id="rId25" display="https://pbs.twimg.com/profile_banners/719885124/1490297032"/>
    <hyperlink ref="AO17" r:id="rId26" display="https://pbs.twimg.com/profile_banners/1022119032/1549886767"/>
    <hyperlink ref="AU3" r:id="rId27" display="http://abs.twimg.com/images/themes/theme1/bg.png"/>
    <hyperlink ref="AU4" r:id="rId28" display="http://a0.twimg.com/profile_background_images/68359960/whale.jpg"/>
    <hyperlink ref="AU5" r:id="rId29" display="http://abs.twimg.com/images/themes/theme13/bg.gif"/>
    <hyperlink ref="AU6" r:id="rId30" display="http://abs.twimg.com/images/themes/theme9/bg.gif"/>
    <hyperlink ref="AU7" r:id="rId31" display="http://abs.twimg.com/images/themes/theme1/bg.png"/>
    <hyperlink ref="AU8" r:id="rId32" display="http://abs.twimg.com/images/themes/theme1/bg.png"/>
    <hyperlink ref="AU9" r:id="rId33" display="http://abs.twimg.com/images/themes/theme1/bg.png"/>
    <hyperlink ref="AU10" r:id="rId34" display="http://abs.twimg.com/images/themes/theme14/bg.gif"/>
    <hyperlink ref="AU11" r:id="rId35" display="http://abs.twimg.com/images/themes/theme7/bg.gif"/>
    <hyperlink ref="AU12" r:id="rId36" display="http://abs.twimg.com/images/themes/theme1/bg.png"/>
    <hyperlink ref="AU13" r:id="rId37" display="http://abs.twimg.com/images/themes/theme1/bg.png"/>
    <hyperlink ref="AU14" r:id="rId38" display="http://abs.twimg.com/images/themes/theme10/bg.gif"/>
    <hyperlink ref="AU15" r:id="rId39" display="http://abs.twimg.com/images/themes/theme1/bg.png"/>
    <hyperlink ref="AU16" r:id="rId40" display="http://abs.twimg.com/images/themes/theme15/bg.png"/>
    <hyperlink ref="AU17" r:id="rId41" display="http://abs.twimg.com/images/themes/theme18/bg.gif"/>
    <hyperlink ref="F3" r:id="rId42" display="http://pbs.twimg.com/profile_images/1653612292/newcebumd_normal.jpg"/>
    <hyperlink ref="F4" r:id="rId43" display="http://a0.twimg.com/profile_images/1131220212/image_normal.jpg"/>
    <hyperlink ref="F5" r:id="rId44" display="http://pbs.twimg.com/profile_images/1082801325618782208/WnySsZ9d_normal.jpg"/>
    <hyperlink ref="F6" r:id="rId45" display="http://pbs.twimg.com/profile_images/1111118621328068608/QvqcJl2x_normal.jpg"/>
    <hyperlink ref="F7" r:id="rId46" display="http://pbs.twimg.com/profile_images/1904928201/Jim_Katzaman_normal.jpg"/>
    <hyperlink ref="F8" r:id="rId47" display="http://pbs.twimg.com/profile_images/421311759652114432/2i_m0XqG_normal.jpeg"/>
    <hyperlink ref="F9" r:id="rId48" display="http://pbs.twimg.com/profile_images/976315989993308161/Bobgl6Ag_normal.jpg"/>
    <hyperlink ref="F10" r:id="rId49" display="http://pbs.twimg.com/profile_images/1058590289143558144/pgvgLjP6_normal.jpg"/>
    <hyperlink ref="F11" r:id="rId50" display="http://pbs.twimg.com/profile_images/810962080203313152/PsGFgXnn_normal.jpg"/>
    <hyperlink ref="F12" r:id="rId51" display="http://pbs.twimg.com/profile_images/716587480095404033/jdJbWF9m_normal.jpg"/>
    <hyperlink ref="F13" r:id="rId52" display="http://pbs.twimg.com/profile_images/1102033273671245824/C8F9Bgzs_normal.jpg"/>
    <hyperlink ref="F14" r:id="rId53" display="http://pbs.twimg.com/profile_images/1108165029055090688/djrJvD4i_normal.jpg"/>
    <hyperlink ref="F15" r:id="rId54" display="http://pbs.twimg.com/profile_images/888051573812862976/5bRvMaN-_normal.jpg"/>
    <hyperlink ref="F16" r:id="rId55" display="http://pbs.twimg.com/profile_images/653678755261513728/F2lnsJzh_normal.jpg"/>
    <hyperlink ref="F17" r:id="rId56" display="http://pbs.twimg.com/profile_images/1119493803851665408/pOUVHGUK_normal.jpg"/>
    <hyperlink ref="AX3" r:id="rId57" display="https://twitter.com/cebumd"/>
    <hyperlink ref="AX4" r:id="rId58" display="https://twitter.com/jim"/>
    <hyperlink ref="AX5" r:id="rId59" display="https://twitter.com/giasison"/>
    <hyperlink ref="AX6" r:id="rId60" display="https://twitter.com/drslacanilao"/>
    <hyperlink ref="AX7" r:id="rId61" display="https://twitter.com/jkatzaman"/>
    <hyperlink ref="AX8" r:id="rId62" display="https://twitter.com/healthxph"/>
    <hyperlink ref="AX9" r:id="rId63" display="https://twitter.com/dd_invest"/>
    <hyperlink ref="AX10" r:id="rId64" display="https://twitter.com/ericmoral"/>
    <hyperlink ref="AX11" r:id="rId65" display="https://twitter.com/endocrine_witch"/>
    <hyperlink ref="AX12" r:id="rId66" display="https://twitter.com/helenvmadamba"/>
    <hyperlink ref="AX13" r:id="rId67" display="https://twitter.com/jimlopez875"/>
    <hyperlink ref="AX14" r:id="rId68" display="https://twitter.com/pokeyluwho"/>
    <hyperlink ref="AX15" r:id="rId69" display="https://twitter.com/mgcjusa"/>
    <hyperlink ref="AX16" r:id="rId70" display="https://twitter.com/hcitexpert"/>
    <hyperlink ref="AX17" r:id="rId71" display="https://twitter.com/itsrainyyuh"/>
  </hyperlinks>
  <printOptions/>
  <pageMargins left="0.7" right="0.7" top="0.75" bottom="0.75" header="0.3" footer="0.3"/>
  <pageSetup horizontalDpi="600" verticalDpi="600" orientation="portrait" r:id="rId75"/>
  <legacyDrawing r:id="rId73"/>
  <tableParts>
    <tablePart r:id="rId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491</v>
      </c>
      <c r="Z2" s="13" t="s">
        <v>499</v>
      </c>
      <c r="AA2" s="13" t="s">
        <v>519</v>
      </c>
      <c r="AB2" s="13" t="s">
        <v>548</v>
      </c>
      <c r="AC2" s="13" t="s">
        <v>578</v>
      </c>
      <c r="AD2" s="13" t="s">
        <v>594</v>
      </c>
      <c r="AE2" s="13" t="s">
        <v>595</v>
      </c>
      <c r="AF2" s="13" t="s">
        <v>604</v>
      </c>
      <c r="AG2" s="67" t="s">
        <v>660</v>
      </c>
      <c r="AH2" s="67" t="s">
        <v>661</v>
      </c>
      <c r="AI2" s="67" t="s">
        <v>662</v>
      </c>
      <c r="AJ2" s="67" t="s">
        <v>663</v>
      </c>
      <c r="AK2" s="67" t="s">
        <v>664</v>
      </c>
      <c r="AL2" s="67" t="s">
        <v>665</v>
      </c>
      <c r="AM2" s="67" t="s">
        <v>666</v>
      </c>
      <c r="AN2" s="67" t="s">
        <v>667</v>
      </c>
      <c r="AO2" s="67" t="s">
        <v>670</v>
      </c>
    </row>
    <row r="3" spans="1:41" ht="15">
      <c r="A3" s="125" t="s">
        <v>458</v>
      </c>
      <c r="B3" s="126" t="s">
        <v>463</v>
      </c>
      <c r="C3" s="126" t="s">
        <v>56</v>
      </c>
      <c r="D3" s="117"/>
      <c r="E3" s="116"/>
      <c r="F3" s="118" t="s">
        <v>677</v>
      </c>
      <c r="G3" s="119"/>
      <c r="H3" s="119"/>
      <c r="I3" s="120">
        <v>3</v>
      </c>
      <c r="J3" s="121"/>
      <c r="K3" s="51">
        <v>7</v>
      </c>
      <c r="L3" s="51">
        <v>1</v>
      </c>
      <c r="M3" s="51">
        <v>10</v>
      </c>
      <c r="N3" s="51">
        <v>11</v>
      </c>
      <c r="O3" s="51">
        <v>0</v>
      </c>
      <c r="P3" s="52">
        <v>0</v>
      </c>
      <c r="Q3" s="52">
        <v>0</v>
      </c>
      <c r="R3" s="51">
        <v>1</v>
      </c>
      <c r="S3" s="51">
        <v>0</v>
      </c>
      <c r="T3" s="51">
        <v>7</v>
      </c>
      <c r="U3" s="51">
        <v>11</v>
      </c>
      <c r="V3" s="51">
        <v>2</v>
      </c>
      <c r="W3" s="52">
        <v>1.469388</v>
      </c>
      <c r="X3" s="52">
        <v>0.14285714285714285</v>
      </c>
      <c r="Y3" s="85" t="s">
        <v>237</v>
      </c>
      <c r="Z3" s="85" t="s">
        <v>240</v>
      </c>
      <c r="AA3" s="85" t="s">
        <v>520</v>
      </c>
      <c r="AB3" s="91" t="s">
        <v>549</v>
      </c>
      <c r="AC3" s="91" t="s">
        <v>579</v>
      </c>
      <c r="AD3" s="91"/>
      <c r="AE3" s="91" t="s">
        <v>596</v>
      </c>
      <c r="AF3" s="91" t="s">
        <v>605</v>
      </c>
      <c r="AG3" s="131">
        <v>1</v>
      </c>
      <c r="AH3" s="134">
        <v>2.0833333333333335</v>
      </c>
      <c r="AI3" s="131">
        <v>0</v>
      </c>
      <c r="AJ3" s="134">
        <v>0</v>
      </c>
      <c r="AK3" s="131">
        <v>0</v>
      </c>
      <c r="AL3" s="134">
        <v>0</v>
      </c>
      <c r="AM3" s="131">
        <v>47</v>
      </c>
      <c r="AN3" s="134">
        <v>97.91666666666667</v>
      </c>
      <c r="AO3" s="131">
        <v>48</v>
      </c>
    </row>
    <row r="4" spans="1:41" ht="15">
      <c r="A4" s="125" t="s">
        <v>459</v>
      </c>
      <c r="B4" s="126" t="s">
        <v>464</v>
      </c>
      <c r="C4" s="126" t="s">
        <v>56</v>
      </c>
      <c r="D4" s="122"/>
      <c r="E4" s="100"/>
      <c r="F4" s="103" t="s">
        <v>678</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85"/>
      <c r="Z4" s="85"/>
      <c r="AA4" s="85" t="s">
        <v>245</v>
      </c>
      <c r="AB4" s="91" t="s">
        <v>550</v>
      </c>
      <c r="AC4" s="91" t="s">
        <v>580</v>
      </c>
      <c r="AD4" s="91"/>
      <c r="AE4" s="91" t="s">
        <v>216</v>
      </c>
      <c r="AF4" s="91" t="s">
        <v>606</v>
      </c>
      <c r="AG4" s="131">
        <v>0</v>
      </c>
      <c r="AH4" s="134">
        <v>0</v>
      </c>
      <c r="AI4" s="131">
        <v>0</v>
      </c>
      <c r="AJ4" s="134">
        <v>0</v>
      </c>
      <c r="AK4" s="131">
        <v>0</v>
      </c>
      <c r="AL4" s="134">
        <v>0</v>
      </c>
      <c r="AM4" s="131">
        <v>44</v>
      </c>
      <c r="AN4" s="134">
        <v>100</v>
      </c>
      <c r="AO4" s="131">
        <v>44</v>
      </c>
    </row>
    <row r="5" spans="1:41" ht="15">
      <c r="A5" s="125" t="s">
        <v>460</v>
      </c>
      <c r="B5" s="126" t="s">
        <v>465</v>
      </c>
      <c r="C5" s="126" t="s">
        <v>56</v>
      </c>
      <c r="D5" s="122"/>
      <c r="E5" s="100"/>
      <c r="F5" s="103" t="s">
        <v>460</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237</v>
      </c>
      <c r="Z5" s="85" t="s">
        <v>240</v>
      </c>
      <c r="AA5" s="85" t="s">
        <v>243</v>
      </c>
      <c r="AB5" s="91" t="s">
        <v>274</v>
      </c>
      <c r="AC5" s="91" t="s">
        <v>274</v>
      </c>
      <c r="AD5" s="91"/>
      <c r="AE5" s="91" t="s">
        <v>597</v>
      </c>
      <c r="AF5" s="91" t="s">
        <v>607</v>
      </c>
      <c r="AG5" s="131">
        <v>1</v>
      </c>
      <c r="AH5" s="134">
        <v>7.142857142857143</v>
      </c>
      <c r="AI5" s="131">
        <v>0</v>
      </c>
      <c r="AJ5" s="134">
        <v>0</v>
      </c>
      <c r="AK5" s="131">
        <v>0</v>
      </c>
      <c r="AL5" s="134">
        <v>0</v>
      </c>
      <c r="AM5" s="131">
        <v>13</v>
      </c>
      <c r="AN5" s="134">
        <v>92.85714285714286</v>
      </c>
      <c r="AO5" s="131">
        <v>14</v>
      </c>
    </row>
    <row r="6" spans="1:41" ht="15">
      <c r="A6" s="125" t="s">
        <v>461</v>
      </c>
      <c r="B6" s="126" t="s">
        <v>466</v>
      </c>
      <c r="C6" s="126" t="s">
        <v>56</v>
      </c>
      <c r="D6" s="122"/>
      <c r="E6" s="100"/>
      <c r="F6" s="103" t="s">
        <v>679</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c r="Z6" s="85"/>
      <c r="AA6" s="85" t="s">
        <v>221</v>
      </c>
      <c r="AB6" s="91" t="s">
        <v>551</v>
      </c>
      <c r="AC6" s="91" t="s">
        <v>581</v>
      </c>
      <c r="AD6" s="91"/>
      <c r="AE6" s="91" t="s">
        <v>213</v>
      </c>
      <c r="AF6" s="91" t="s">
        <v>608</v>
      </c>
      <c r="AG6" s="131">
        <v>0</v>
      </c>
      <c r="AH6" s="134">
        <v>0</v>
      </c>
      <c r="AI6" s="131">
        <v>0</v>
      </c>
      <c r="AJ6" s="134">
        <v>0</v>
      </c>
      <c r="AK6" s="131">
        <v>0</v>
      </c>
      <c r="AL6" s="134">
        <v>0</v>
      </c>
      <c r="AM6" s="131">
        <v>14</v>
      </c>
      <c r="AN6" s="134">
        <v>100</v>
      </c>
      <c r="AO6" s="131">
        <v>14</v>
      </c>
    </row>
    <row r="7" spans="1:41" ht="15">
      <c r="A7" s="125" t="s">
        <v>462</v>
      </c>
      <c r="B7" s="126" t="s">
        <v>467</v>
      </c>
      <c r="C7" s="126" t="s">
        <v>56</v>
      </c>
      <c r="D7" s="122"/>
      <c r="E7" s="100"/>
      <c r="F7" s="103" t="s">
        <v>680</v>
      </c>
      <c r="G7" s="107"/>
      <c r="H7" s="107"/>
      <c r="I7" s="123">
        <v>7</v>
      </c>
      <c r="J7" s="110"/>
      <c r="K7" s="51">
        <v>2</v>
      </c>
      <c r="L7" s="51">
        <v>2</v>
      </c>
      <c r="M7" s="51">
        <v>0</v>
      </c>
      <c r="N7" s="51">
        <v>2</v>
      </c>
      <c r="O7" s="51">
        <v>2</v>
      </c>
      <c r="P7" s="52" t="s">
        <v>671</v>
      </c>
      <c r="Q7" s="52" t="s">
        <v>671</v>
      </c>
      <c r="R7" s="51">
        <v>2</v>
      </c>
      <c r="S7" s="51">
        <v>2</v>
      </c>
      <c r="T7" s="51">
        <v>1</v>
      </c>
      <c r="U7" s="51">
        <v>1</v>
      </c>
      <c r="V7" s="51">
        <v>0</v>
      </c>
      <c r="W7" s="52">
        <v>0</v>
      </c>
      <c r="X7" s="52">
        <v>0</v>
      </c>
      <c r="Y7" s="85" t="s">
        <v>492</v>
      </c>
      <c r="Z7" s="85" t="s">
        <v>500</v>
      </c>
      <c r="AA7" s="85" t="s">
        <v>521</v>
      </c>
      <c r="AB7" s="91" t="s">
        <v>552</v>
      </c>
      <c r="AC7" s="91" t="s">
        <v>274</v>
      </c>
      <c r="AD7" s="91"/>
      <c r="AE7" s="91"/>
      <c r="AF7" s="91" t="s">
        <v>609</v>
      </c>
      <c r="AG7" s="131">
        <v>0</v>
      </c>
      <c r="AH7" s="134">
        <v>0</v>
      </c>
      <c r="AI7" s="131">
        <v>2</v>
      </c>
      <c r="AJ7" s="134">
        <v>3.9215686274509802</v>
      </c>
      <c r="AK7" s="131">
        <v>0</v>
      </c>
      <c r="AL7" s="134">
        <v>0</v>
      </c>
      <c r="AM7" s="131">
        <v>49</v>
      </c>
      <c r="AN7" s="134">
        <v>96.07843137254902</v>
      </c>
      <c r="AO7" s="131">
        <v>51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458</v>
      </c>
      <c r="B2" s="91" t="s">
        <v>215</v>
      </c>
      <c r="C2" s="85">
        <f>VLOOKUP(GroupVertices[[#This Row],[Vertex]],Vertices[],MATCH("ID",Vertices[[#Headers],[Vertex]:[Vertex Content Word Count]],0),FALSE)</f>
        <v>7</v>
      </c>
    </row>
    <row r="3" spans="1:3" ht="15">
      <c r="A3" s="85" t="s">
        <v>458</v>
      </c>
      <c r="B3" s="91" t="s">
        <v>226</v>
      </c>
      <c r="C3" s="85">
        <f>VLOOKUP(GroupVertices[[#This Row],[Vertex]],Vertices[],MATCH("ID",Vertices[[#Headers],[Vertex]:[Vertex Content Word Count]],0),FALSE)</f>
        <v>13</v>
      </c>
    </row>
    <row r="4" spans="1:3" ht="15">
      <c r="A4" s="85" t="s">
        <v>458</v>
      </c>
      <c r="B4" s="91" t="s">
        <v>225</v>
      </c>
      <c r="C4" s="85">
        <f>VLOOKUP(GroupVertices[[#This Row],[Vertex]],Vertices[],MATCH("ID",Vertices[[#Headers],[Vertex]:[Vertex Content Word Count]],0),FALSE)</f>
        <v>12</v>
      </c>
    </row>
    <row r="5" spans="1:3" ht="15">
      <c r="A5" s="85" t="s">
        <v>458</v>
      </c>
      <c r="B5" s="91" t="s">
        <v>224</v>
      </c>
      <c r="C5" s="85">
        <f>VLOOKUP(GroupVertices[[#This Row],[Vertex]],Vertices[],MATCH("ID",Vertices[[#Headers],[Vertex]:[Vertex Content Word Count]],0),FALSE)</f>
        <v>11</v>
      </c>
    </row>
    <row r="6" spans="1:3" ht="15">
      <c r="A6" s="85" t="s">
        <v>458</v>
      </c>
      <c r="B6" s="91" t="s">
        <v>223</v>
      </c>
      <c r="C6" s="85">
        <f>VLOOKUP(GroupVertices[[#This Row],[Vertex]],Vertices[],MATCH("ID",Vertices[[#Headers],[Vertex]:[Vertex Content Word Count]],0),FALSE)</f>
        <v>10</v>
      </c>
    </row>
    <row r="7" spans="1:3" ht="15">
      <c r="A7" s="85" t="s">
        <v>458</v>
      </c>
      <c r="B7" s="91" t="s">
        <v>222</v>
      </c>
      <c r="C7" s="85">
        <f>VLOOKUP(GroupVertices[[#This Row],[Vertex]],Vertices[],MATCH("ID",Vertices[[#Headers],[Vertex]:[Vertex Content Word Count]],0),FALSE)</f>
        <v>9</v>
      </c>
    </row>
    <row r="8" spans="1:3" ht="15">
      <c r="A8" s="85" t="s">
        <v>458</v>
      </c>
      <c r="B8" s="91" t="s">
        <v>221</v>
      </c>
      <c r="C8" s="85">
        <f>VLOOKUP(GroupVertices[[#This Row],[Vertex]],Vertices[],MATCH("ID",Vertices[[#Headers],[Vertex]:[Vertex Content Word Count]],0),FALSE)</f>
        <v>8</v>
      </c>
    </row>
    <row r="9" spans="1:3" ht="15">
      <c r="A9" s="85" t="s">
        <v>459</v>
      </c>
      <c r="B9" s="91" t="s">
        <v>217</v>
      </c>
      <c r="C9" s="85">
        <f>VLOOKUP(GroupVertices[[#This Row],[Vertex]],Vertices[],MATCH("ID",Vertices[[#Headers],[Vertex]:[Vertex Content Word Count]],0),FALSE)</f>
        <v>15</v>
      </c>
    </row>
    <row r="10" spans="1:3" ht="15">
      <c r="A10" s="85" t="s">
        <v>459</v>
      </c>
      <c r="B10" s="91" t="s">
        <v>216</v>
      </c>
      <c r="C10" s="85">
        <f>VLOOKUP(GroupVertices[[#This Row],[Vertex]],Vertices[],MATCH("ID",Vertices[[#Headers],[Vertex]:[Vertex Content Word Count]],0),FALSE)</f>
        <v>14</v>
      </c>
    </row>
    <row r="11" spans="1:3" ht="15">
      <c r="A11" s="85" t="s">
        <v>460</v>
      </c>
      <c r="B11" s="91" t="s">
        <v>212</v>
      </c>
      <c r="C11" s="85">
        <f>VLOOKUP(GroupVertices[[#This Row],[Vertex]],Vertices[],MATCH("ID",Vertices[[#Headers],[Vertex]:[Vertex Content Word Count]],0),FALSE)</f>
        <v>3</v>
      </c>
    </row>
    <row r="12" spans="1:3" ht="15">
      <c r="A12" s="85" t="s">
        <v>460</v>
      </c>
      <c r="B12" s="91" t="s">
        <v>220</v>
      </c>
      <c r="C12" s="85">
        <f>VLOOKUP(GroupVertices[[#This Row],[Vertex]],Vertices[],MATCH("ID",Vertices[[#Headers],[Vertex]:[Vertex Content Word Count]],0),FALSE)</f>
        <v>4</v>
      </c>
    </row>
    <row r="13" spans="1:3" ht="15">
      <c r="A13" s="85" t="s">
        <v>461</v>
      </c>
      <c r="B13" s="91" t="s">
        <v>214</v>
      </c>
      <c r="C13" s="85">
        <f>VLOOKUP(GroupVertices[[#This Row],[Vertex]],Vertices[],MATCH("ID",Vertices[[#Headers],[Vertex]:[Vertex Content Word Count]],0),FALSE)</f>
        <v>6</v>
      </c>
    </row>
    <row r="14" spans="1:3" ht="15">
      <c r="A14" s="85" t="s">
        <v>461</v>
      </c>
      <c r="B14" s="91" t="s">
        <v>213</v>
      </c>
      <c r="C14" s="85">
        <f>VLOOKUP(GroupVertices[[#This Row],[Vertex]],Vertices[],MATCH("ID",Vertices[[#Headers],[Vertex]:[Vertex Content Word Count]],0),FALSE)</f>
        <v>5</v>
      </c>
    </row>
    <row r="15" spans="1:3" ht="15">
      <c r="A15" s="85" t="s">
        <v>462</v>
      </c>
      <c r="B15" s="91" t="s">
        <v>218</v>
      </c>
      <c r="C15" s="85">
        <f>VLOOKUP(GroupVertices[[#This Row],[Vertex]],Vertices[],MATCH("ID",Vertices[[#Headers],[Vertex]:[Vertex Content Word Count]],0),FALSE)</f>
        <v>16</v>
      </c>
    </row>
    <row r="16" spans="1:3" ht="15">
      <c r="A16" s="85" t="s">
        <v>462</v>
      </c>
      <c r="B16" s="91" t="s">
        <v>219</v>
      </c>
      <c r="C16" s="85">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474</v>
      </c>
      <c r="B2" s="36" t="s">
        <v>419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0.595191</v>
      </c>
      <c r="Q2" s="40">
        <f>COUNTIF(Vertices[PageRank],"&gt;= "&amp;P2)-COUNTIF(Vertices[PageRank],"&gt;="&amp;P3)</f>
        <v>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0.9818181818181818</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0.0024823090909090913</v>
      </c>
      <c r="O3" s="42">
        <f>COUNTIF(Vertices[Eigenvector Centrality],"&gt;= "&amp;N3)-COUNTIF(Vertices[Eigenvector Centrality],"&gt;="&amp;N4)</f>
        <v>0</v>
      </c>
      <c r="P3" s="41">
        <f aca="true" t="shared" si="7" ref="P3:P26">P2+($P$57-$P$2)/BinDivisor</f>
        <v>0.6510293636363637</v>
      </c>
      <c r="Q3" s="42">
        <f>COUNTIF(Vertices[PageRank],"&gt;= "&amp;P3)-COUNTIF(Vertices[PageRank],"&gt;="&amp;P4)</f>
        <v>2</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0.07272727272727272</v>
      </c>
      <c r="G4" s="40">
        <f>COUNTIF(Vertices[In-Degree],"&gt;= "&amp;F4)-COUNTIF(Vertices[In-Degree],"&gt;="&amp;F5)</f>
        <v>0</v>
      </c>
      <c r="H4" s="39">
        <f t="shared" si="3"/>
        <v>0.2545454545454545</v>
      </c>
      <c r="I4" s="40">
        <f>COUNTIF(Vertices[Out-Degree],"&gt;= "&amp;H4)-COUNTIF(Vertices[Out-Degree],"&gt;="&amp;H5)</f>
        <v>0</v>
      </c>
      <c r="J4" s="39">
        <f t="shared" si="4"/>
        <v>1.9636363636363636</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0.0049646181818181825</v>
      </c>
      <c r="O4" s="40">
        <f>COUNTIF(Vertices[Eigenvector Centrality],"&gt;= "&amp;N4)-COUNTIF(Vertices[Eigenvector Centrality],"&gt;="&amp;N5)</f>
        <v>0</v>
      </c>
      <c r="P4" s="39">
        <f t="shared" si="7"/>
        <v>0.7068677272727273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0.3818181818181818</v>
      </c>
      <c r="I5" s="42">
        <f>COUNTIF(Vertices[Out-Degree],"&gt;= "&amp;H5)-COUNTIF(Vertices[Out-Degree],"&gt;="&amp;H6)</f>
        <v>0</v>
      </c>
      <c r="J5" s="41">
        <f t="shared" si="4"/>
        <v>2.9454545454545453</v>
      </c>
      <c r="K5" s="42">
        <f>COUNTIF(Vertices[Betweenness Centrality],"&gt;= "&amp;J5)-COUNTIF(Vertices[Betweenness Centrality],"&gt;="&amp;J6)</f>
        <v>0</v>
      </c>
      <c r="L5" s="41">
        <f t="shared" si="5"/>
        <v>0.05454545454545454</v>
      </c>
      <c r="M5" s="42">
        <f>COUNTIF(Vertices[Closeness Centrality],"&gt;= "&amp;L5)-COUNTIF(Vertices[Closeness Centrality],"&gt;="&amp;L6)</f>
        <v>7</v>
      </c>
      <c r="N5" s="41">
        <f t="shared" si="6"/>
        <v>0.007446927272727274</v>
      </c>
      <c r="O5" s="42">
        <f>COUNTIF(Vertices[Eigenvector Centrality],"&gt;= "&amp;N5)-COUNTIF(Vertices[Eigenvector Centrality],"&gt;="&amp;N6)</f>
        <v>0</v>
      </c>
      <c r="P5" s="41">
        <f t="shared" si="7"/>
        <v>0.7627060909090909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0.14545454545454545</v>
      </c>
      <c r="G6" s="40">
        <f>COUNTIF(Vertices[In-Degree],"&gt;= "&amp;F6)-COUNTIF(Vertices[In-Degree],"&gt;="&amp;F7)</f>
        <v>0</v>
      </c>
      <c r="H6" s="39">
        <f t="shared" si="3"/>
        <v>0.509090909090909</v>
      </c>
      <c r="I6" s="40">
        <f>COUNTIF(Vertices[Out-Degree],"&gt;= "&amp;H6)-COUNTIF(Vertices[Out-Degree],"&gt;="&amp;H7)</f>
        <v>0</v>
      </c>
      <c r="J6" s="39">
        <f t="shared" si="4"/>
        <v>3.9272727272727272</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0.009929236363636365</v>
      </c>
      <c r="O6" s="40">
        <f>COUNTIF(Vertices[Eigenvector Centrality],"&gt;= "&amp;N6)-COUNTIF(Vertices[Eigenvector Centrality],"&gt;="&amp;N7)</f>
        <v>0</v>
      </c>
      <c r="P6" s="39">
        <f t="shared" si="7"/>
        <v>0.8185444545454545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0.18181818181818182</v>
      </c>
      <c r="G7" s="42">
        <f>COUNTIF(Vertices[In-Degree],"&gt;= "&amp;F7)-COUNTIF(Vertices[In-Degree],"&gt;="&amp;F8)</f>
        <v>0</v>
      </c>
      <c r="H7" s="41">
        <f t="shared" si="3"/>
        <v>0.6363636363636362</v>
      </c>
      <c r="I7" s="42">
        <f>COUNTIF(Vertices[Out-Degree],"&gt;= "&amp;H7)-COUNTIF(Vertices[Out-Degree],"&gt;="&amp;H8)</f>
        <v>0</v>
      </c>
      <c r="J7" s="41">
        <f t="shared" si="4"/>
        <v>4.909090909090909</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0.012411545454545456</v>
      </c>
      <c r="O7" s="42">
        <f>COUNTIF(Vertices[Eigenvector Centrality],"&gt;= "&amp;N7)-COUNTIF(Vertices[Eigenvector Centrality],"&gt;="&amp;N8)</f>
        <v>0</v>
      </c>
      <c r="P7" s="41">
        <f t="shared" si="7"/>
        <v>0.8743828181818182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0.2181818181818182</v>
      </c>
      <c r="G8" s="40">
        <f>COUNTIF(Vertices[In-Degree],"&gt;= "&amp;F8)-COUNTIF(Vertices[In-Degree],"&gt;="&amp;F9)</f>
        <v>0</v>
      </c>
      <c r="H8" s="39">
        <f t="shared" si="3"/>
        <v>0.7636363636363634</v>
      </c>
      <c r="I8" s="40">
        <f>COUNTIF(Vertices[Out-Degree],"&gt;= "&amp;H8)-COUNTIF(Vertices[Out-Degree],"&gt;="&amp;H9)</f>
        <v>0</v>
      </c>
      <c r="J8" s="39">
        <f t="shared" si="4"/>
        <v>5.890909090909091</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0.014893854545454548</v>
      </c>
      <c r="O8" s="40">
        <f>COUNTIF(Vertices[Eigenvector Centrality],"&gt;= "&amp;N8)-COUNTIF(Vertices[Eigenvector Centrality],"&gt;="&amp;N9)</f>
        <v>0</v>
      </c>
      <c r="P8" s="39">
        <f t="shared" si="7"/>
        <v>0.9302211818181818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0.8909090909090907</v>
      </c>
      <c r="I9" s="42">
        <f>COUNTIF(Vertices[Out-Degree],"&gt;= "&amp;H9)-COUNTIF(Vertices[Out-Degree],"&gt;="&amp;H10)</f>
        <v>6</v>
      </c>
      <c r="J9" s="41">
        <f t="shared" si="4"/>
        <v>6.872727272727272</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0.01737616363636364</v>
      </c>
      <c r="O9" s="42">
        <f>COUNTIF(Vertices[Eigenvector Centrality],"&gt;= "&amp;N9)-COUNTIF(Vertices[Eigenvector Centrality],"&gt;="&amp;N10)</f>
        <v>0</v>
      </c>
      <c r="P9" s="41">
        <f t="shared" si="7"/>
        <v>0.9860595454545454</v>
      </c>
      <c r="Q9" s="42">
        <f>COUNTIF(Vertices[PageRank],"&gt;= "&amp;P9)-COUNTIF(Vertices[PageRank],"&gt;="&amp;P10)</f>
        <v>2</v>
      </c>
      <c r="R9" s="41">
        <f t="shared" si="8"/>
        <v>0</v>
      </c>
      <c r="S9" s="46">
        <f>COUNTIF(Vertices[Clustering Coefficient],"&gt;= "&amp;R9)-COUNTIF(Vertices[Clustering Coefficient],"&gt;="&amp;R10)</f>
        <v>0</v>
      </c>
      <c r="T9" s="41" t="e">
        <f ca="1" t="shared" si="9"/>
        <v>#REF!</v>
      </c>
      <c r="U9" s="42" t="e">
        <f ca="1" t="shared" si="0"/>
        <v>#REF!</v>
      </c>
    </row>
    <row r="10" spans="1:21" ht="15">
      <c r="A10" s="36" t="s">
        <v>475</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1.0181818181818179</v>
      </c>
      <c r="I10" s="40">
        <f>COUNTIF(Vertices[Out-Degree],"&gt;= "&amp;H10)-COUNTIF(Vertices[Out-Degree],"&gt;="&amp;H11)</f>
        <v>0</v>
      </c>
      <c r="J10" s="39">
        <f t="shared" si="4"/>
        <v>7.854545454545454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0.01985847272727273</v>
      </c>
      <c r="O10" s="40">
        <f>COUNTIF(Vertices[Eigenvector Centrality],"&gt;= "&amp;N10)-COUNTIF(Vertices[Eigenvector Centrality],"&gt;="&amp;N11)</f>
        <v>1</v>
      </c>
      <c r="P10" s="39">
        <f t="shared" si="7"/>
        <v>1.041897909090909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1.145454545454545</v>
      </c>
      <c r="I11" s="42">
        <f>COUNTIF(Vertices[Out-Degree],"&gt;= "&amp;H11)-COUNTIF(Vertices[Out-Degree],"&gt;="&amp;H12)</f>
        <v>0</v>
      </c>
      <c r="J11" s="41">
        <f t="shared" si="4"/>
        <v>8.836363636363636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0.02234078181818182</v>
      </c>
      <c r="O11" s="42">
        <f>COUNTIF(Vertices[Eigenvector Centrality],"&gt;= "&amp;N11)-COUNTIF(Vertices[Eigenvector Centrality],"&gt;="&amp;N12)</f>
        <v>0</v>
      </c>
      <c r="P11" s="41">
        <f t="shared" si="7"/>
        <v>1.0977362727272728</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0.3636363636363637</v>
      </c>
      <c r="G12" s="40">
        <f>COUNTIF(Vertices[In-Degree],"&gt;= "&amp;F12)-COUNTIF(Vertices[In-Degree],"&gt;="&amp;F13)</f>
        <v>0</v>
      </c>
      <c r="H12" s="39">
        <f t="shared" si="3"/>
        <v>1.2727272727272723</v>
      </c>
      <c r="I12" s="40">
        <f>COUNTIF(Vertices[Out-Degree],"&gt;= "&amp;H12)-COUNTIF(Vertices[Out-Degree],"&gt;="&amp;H13)</f>
        <v>0</v>
      </c>
      <c r="J12" s="39">
        <f t="shared" si="4"/>
        <v>9.818181818181818</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0.024823090909090913</v>
      </c>
      <c r="O12" s="40">
        <f>COUNTIF(Vertices[Eigenvector Centrality],"&gt;= "&amp;N12)-COUNTIF(Vertices[Eigenvector Centrality],"&gt;="&amp;N13)</f>
        <v>0</v>
      </c>
      <c r="P12" s="39">
        <f t="shared" si="7"/>
        <v>1.1535746363636366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17</v>
      </c>
      <c r="D13" s="34">
        <f t="shared" si="1"/>
        <v>0</v>
      </c>
      <c r="E13" s="3">
        <f>COUNTIF(Vertices[Degree],"&gt;= "&amp;D13)-COUNTIF(Vertices[Degree],"&gt;="&amp;D14)</f>
        <v>0</v>
      </c>
      <c r="F13" s="41">
        <f t="shared" si="2"/>
        <v>0.4000000000000001</v>
      </c>
      <c r="G13" s="42">
        <f>COUNTIF(Vertices[In-Degree],"&gt;= "&amp;F13)-COUNTIF(Vertices[In-Degree],"&gt;="&amp;F14)</f>
        <v>0</v>
      </c>
      <c r="H13" s="41">
        <f t="shared" si="3"/>
        <v>1.3999999999999995</v>
      </c>
      <c r="I13" s="42">
        <f>COUNTIF(Vertices[Out-Degree],"&gt;= "&amp;H13)-COUNTIF(Vertices[Out-Degree],"&gt;="&amp;H14)</f>
        <v>0</v>
      </c>
      <c r="J13" s="41">
        <f t="shared" si="4"/>
        <v>10.8</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0.027305400000000004</v>
      </c>
      <c r="O13" s="42">
        <f>COUNTIF(Vertices[Eigenvector Centrality],"&gt;= "&amp;N13)-COUNTIF(Vertices[Eigenvector Centrality],"&gt;="&amp;N14)</f>
        <v>0</v>
      </c>
      <c r="P13" s="41">
        <f t="shared" si="7"/>
        <v>1.2094130000000003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0.43636363636363645</v>
      </c>
      <c r="G14" s="40">
        <f>COUNTIF(Vertices[In-Degree],"&gt;= "&amp;F14)-COUNTIF(Vertices[In-Degree],"&gt;="&amp;F15)</f>
        <v>0</v>
      </c>
      <c r="H14" s="39">
        <f t="shared" si="3"/>
        <v>1.5272727272727267</v>
      </c>
      <c r="I14" s="40">
        <f>COUNTIF(Vertices[Out-Degree],"&gt;= "&amp;H14)-COUNTIF(Vertices[Out-Degree],"&gt;="&amp;H15)</f>
        <v>0</v>
      </c>
      <c r="J14" s="39">
        <f t="shared" si="4"/>
        <v>11.781818181818183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0.029787709090909095</v>
      </c>
      <c r="O14" s="40">
        <f>COUNTIF(Vertices[Eigenvector Centrality],"&gt;= "&amp;N14)-COUNTIF(Vertices[Eigenvector Centrality],"&gt;="&amp;N15)</f>
        <v>0</v>
      </c>
      <c r="P14" s="39">
        <f t="shared" si="7"/>
        <v>1.265251363636364</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0.47272727272727283</v>
      </c>
      <c r="G15" s="42">
        <f>COUNTIF(Vertices[In-Degree],"&gt;= "&amp;F15)-COUNTIF(Vertices[In-Degree],"&gt;="&amp;F16)</f>
        <v>0</v>
      </c>
      <c r="H15" s="41">
        <f t="shared" si="3"/>
        <v>1.6545454545454539</v>
      </c>
      <c r="I15" s="42">
        <f>COUNTIF(Vertices[Out-Degree],"&gt;= "&amp;H15)-COUNTIF(Vertices[Out-Degree],"&gt;="&amp;H16)</f>
        <v>0</v>
      </c>
      <c r="J15" s="41">
        <f t="shared" si="4"/>
        <v>12.763636363636365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0.03227001818181818</v>
      </c>
      <c r="O15" s="42">
        <f>COUNTIF(Vertices[Eigenvector Centrality],"&gt;= "&amp;N15)-COUNTIF(Vertices[Eigenvector Centrality],"&gt;="&amp;N16)</f>
        <v>0</v>
      </c>
      <c r="P15" s="41">
        <f t="shared" si="7"/>
        <v>1.3210897272727278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0.5090909090909091</v>
      </c>
      <c r="G16" s="40">
        <f>COUNTIF(Vertices[In-Degree],"&gt;= "&amp;F16)-COUNTIF(Vertices[In-Degree],"&gt;="&amp;F17)</f>
        <v>0</v>
      </c>
      <c r="H16" s="39">
        <f t="shared" si="3"/>
        <v>1.781818181818181</v>
      </c>
      <c r="I16" s="40">
        <f>COUNTIF(Vertices[Out-Degree],"&gt;= "&amp;H16)-COUNTIF(Vertices[Out-Degree],"&gt;="&amp;H17)</f>
        <v>0</v>
      </c>
      <c r="J16" s="39">
        <f t="shared" si="4"/>
        <v>13.745454545454548</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0.03475232727272727</v>
      </c>
      <c r="O16" s="40">
        <f>COUNTIF(Vertices[Eigenvector Centrality],"&gt;= "&amp;N16)-COUNTIF(Vertices[Eigenvector Centrality],"&gt;="&amp;N17)</f>
        <v>0</v>
      </c>
      <c r="P16" s="39">
        <f t="shared" si="7"/>
        <v>1.3769280909090915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0.1</v>
      </c>
      <c r="D17" s="34">
        <f t="shared" si="1"/>
        <v>0</v>
      </c>
      <c r="E17" s="3">
        <f>COUNTIF(Vertices[Degree],"&gt;= "&amp;D17)-COUNTIF(Vertices[Degree],"&gt;="&amp;D18)</f>
        <v>0</v>
      </c>
      <c r="F17" s="41">
        <f t="shared" si="2"/>
        <v>0.5454545454545455</v>
      </c>
      <c r="G17" s="42">
        <f>COUNTIF(Vertices[In-Degree],"&gt;= "&amp;F17)-COUNTIF(Vertices[In-Degree],"&gt;="&amp;F18)</f>
        <v>0</v>
      </c>
      <c r="H17" s="41">
        <f t="shared" si="3"/>
        <v>1.9090909090909083</v>
      </c>
      <c r="I17" s="42">
        <f>COUNTIF(Vertices[Out-Degree],"&gt;= "&amp;H17)-COUNTIF(Vertices[Out-Degree],"&gt;="&amp;H18)</f>
        <v>1</v>
      </c>
      <c r="J17" s="41">
        <f t="shared" si="4"/>
        <v>14.72727272727273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0.03723463636363636</v>
      </c>
      <c r="O17" s="42">
        <f>COUNTIF(Vertices[Eigenvector Centrality],"&gt;= "&amp;N17)-COUNTIF(Vertices[Eigenvector Centrality],"&gt;="&amp;N18)</f>
        <v>0</v>
      </c>
      <c r="P17" s="41">
        <f t="shared" si="7"/>
        <v>1.4327664545454553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0.18181818181818182</v>
      </c>
      <c r="D18" s="34">
        <f t="shared" si="1"/>
        <v>0</v>
      </c>
      <c r="E18" s="3">
        <f>COUNTIF(Vertices[Degree],"&gt;= "&amp;D18)-COUNTIF(Vertices[Degree],"&gt;="&amp;D19)</f>
        <v>0</v>
      </c>
      <c r="F18" s="39">
        <f t="shared" si="2"/>
        <v>0.5818181818181819</v>
      </c>
      <c r="G18" s="40">
        <f>COUNTIF(Vertices[In-Degree],"&gt;= "&amp;F18)-COUNTIF(Vertices[In-Degree],"&gt;="&amp;F19)</f>
        <v>0</v>
      </c>
      <c r="H18" s="39">
        <f t="shared" si="3"/>
        <v>2.0363636363636357</v>
      </c>
      <c r="I18" s="40">
        <f>COUNTIF(Vertices[Out-Degree],"&gt;= "&amp;H18)-COUNTIF(Vertices[Out-Degree],"&gt;="&amp;H19)</f>
        <v>0</v>
      </c>
      <c r="J18" s="39">
        <f t="shared" si="4"/>
        <v>15.709090909090913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0.039716945454545446</v>
      </c>
      <c r="O18" s="40">
        <f>COUNTIF(Vertices[Eigenvector Centrality],"&gt;= "&amp;N18)-COUNTIF(Vertices[Eigenvector Centrality],"&gt;="&amp;N19)</f>
        <v>0</v>
      </c>
      <c r="P18" s="39">
        <f t="shared" si="7"/>
        <v>1.488604818181819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0.6181818181818183</v>
      </c>
      <c r="G19" s="42">
        <f>COUNTIF(Vertices[In-Degree],"&gt;= "&amp;F19)-COUNTIF(Vertices[In-Degree],"&gt;="&amp;F20)</f>
        <v>0</v>
      </c>
      <c r="H19" s="41">
        <f t="shared" si="3"/>
        <v>2.163636363636363</v>
      </c>
      <c r="I19" s="42">
        <f>COUNTIF(Vertices[Out-Degree],"&gt;= "&amp;H19)-COUNTIF(Vertices[Out-Degree],"&gt;="&amp;H20)</f>
        <v>0</v>
      </c>
      <c r="J19" s="41">
        <f t="shared" si="4"/>
        <v>16.690909090909095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0.042199254545454534</v>
      </c>
      <c r="O19" s="42">
        <f>COUNTIF(Vertices[Eigenvector Centrality],"&gt;= "&amp;N19)-COUNTIF(Vertices[Eigenvector Centrality],"&gt;="&amp;N20)</f>
        <v>0</v>
      </c>
      <c r="P19" s="41">
        <f t="shared" si="7"/>
        <v>1.5444431818181827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5</v>
      </c>
      <c r="D20" s="34">
        <f t="shared" si="1"/>
        <v>0</v>
      </c>
      <c r="E20" s="3">
        <f>COUNTIF(Vertices[Degree],"&gt;= "&amp;D20)-COUNTIF(Vertices[Degree],"&gt;="&amp;D21)</f>
        <v>0</v>
      </c>
      <c r="F20" s="39">
        <f t="shared" si="2"/>
        <v>0.6545454545454547</v>
      </c>
      <c r="G20" s="40">
        <f>COUNTIF(Vertices[In-Degree],"&gt;= "&amp;F20)-COUNTIF(Vertices[In-Degree],"&gt;="&amp;F21)</f>
        <v>0</v>
      </c>
      <c r="H20" s="39">
        <f t="shared" si="3"/>
        <v>2.2909090909090906</v>
      </c>
      <c r="I20" s="40">
        <f>COUNTIF(Vertices[Out-Degree],"&gt;= "&amp;H20)-COUNTIF(Vertices[Out-Degree],"&gt;="&amp;H21)</f>
        <v>0</v>
      </c>
      <c r="J20" s="39">
        <f t="shared" si="4"/>
        <v>17.672727272727276</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0.04468156363636362</v>
      </c>
      <c r="O20" s="40">
        <f>COUNTIF(Vertices[Eigenvector Centrality],"&gt;= "&amp;N20)-COUNTIF(Vertices[Eigenvector Centrality],"&gt;="&amp;N21)</f>
        <v>0</v>
      </c>
      <c r="P20" s="39">
        <f t="shared" si="7"/>
        <v>1.6002815454545465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0.690909090909091</v>
      </c>
      <c r="G21" s="42">
        <f>COUNTIF(Vertices[In-Degree],"&gt;= "&amp;F21)-COUNTIF(Vertices[In-Degree],"&gt;="&amp;F22)</f>
        <v>0</v>
      </c>
      <c r="H21" s="41">
        <f t="shared" si="3"/>
        <v>2.418181818181818</v>
      </c>
      <c r="I21" s="42">
        <f>COUNTIF(Vertices[Out-Degree],"&gt;= "&amp;H21)-COUNTIF(Vertices[Out-Degree],"&gt;="&amp;H22)</f>
        <v>0</v>
      </c>
      <c r="J21" s="41">
        <f t="shared" si="4"/>
        <v>18.654545454545456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0.04716387272727271</v>
      </c>
      <c r="O21" s="42">
        <f>COUNTIF(Vertices[Eigenvector Centrality],"&gt;= "&amp;N21)-COUNTIF(Vertices[Eigenvector Centrality],"&gt;="&amp;N22)</f>
        <v>0</v>
      </c>
      <c r="P21" s="41">
        <f t="shared" si="7"/>
        <v>1.6561199090909102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9</v>
      </c>
      <c r="D22" s="34">
        <f t="shared" si="1"/>
        <v>0</v>
      </c>
      <c r="E22" s="3">
        <f>COUNTIF(Vertices[Degree],"&gt;= "&amp;D22)-COUNTIF(Vertices[Degree],"&gt;="&amp;D23)</f>
        <v>0</v>
      </c>
      <c r="F22" s="39">
        <f t="shared" si="2"/>
        <v>0.7272727272727274</v>
      </c>
      <c r="G22" s="40">
        <f>COUNTIF(Vertices[In-Degree],"&gt;= "&amp;F22)-COUNTIF(Vertices[In-Degree],"&gt;="&amp;F23)</f>
        <v>0</v>
      </c>
      <c r="H22" s="39">
        <f t="shared" si="3"/>
        <v>2.5454545454545454</v>
      </c>
      <c r="I22" s="40">
        <f>COUNTIF(Vertices[Out-Degree],"&gt;= "&amp;H22)-COUNTIF(Vertices[Out-Degree],"&gt;="&amp;H23)</f>
        <v>0</v>
      </c>
      <c r="J22" s="39">
        <f t="shared" si="4"/>
        <v>19.636363636363637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0.0496461818181818</v>
      </c>
      <c r="O22" s="40">
        <f>COUNTIF(Vertices[Eigenvector Centrality],"&gt;= "&amp;N22)-COUNTIF(Vertices[Eigenvector Centrality],"&gt;="&amp;N23)</f>
        <v>0</v>
      </c>
      <c r="P22" s="39">
        <f t="shared" si="7"/>
        <v>1.711958272727274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15</v>
      </c>
      <c r="D23" s="34">
        <f t="shared" si="1"/>
        <v>0</v>
      </c>
      <c r="E23" s="3">
        <f>COUNTIF(Vertices[Degree],"&gt;= "&amp;D23)-COUNTIF(Vertices[Degree],"&gt;="&amp;D24)</f>
        <v>0</v>
      </c>
      <c r="F23" s="41">
        <f t="shared" si="2"/>
        <v>0.7636363636363638</v>
      </c>
      <c r="G23" s="42">
        <f>COUNTIF(Vertices[In-Degree],"&gt;= "&amp;F23)-COUNTIF(Vertices[In-Degree],"&gt;="&amp;F24)</f>
        <v>0</v>
      </c>
      <c r="H23" s="41">
        <f t="shared" si="3"/>
        <v>2.672727272727273</v>
      </c>
      <c r="I23" s="42">
        <f>COUNTIF(Vertices[Out-Degree],"&gt;= "&amp;H23)-COUNTIF(Vertices[Out-Degree],"&gt;="&amp;H24)</f>
        <v>0</v>
      </c>
      <c r="J23" s="41">
        <f t="shared" si="4"/>
        <v>20.618181818181817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0.052128490909090885</v>
      </c>
      <c r="O23" s="42">
        <f>COUNTIF(Vertices[Eigenvector Centrality],"&gt;= "&amp;N23)-COUNTIF(Vertices[Eigenvector Centrality],"&gt;="&amp;N24)</f>
        <v>0</v>
      </c>
      <c r="P23" s="41">
        <f t="shared" si="7"/>
        <v>1.7677966363636377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0.8000000000000002</v>
      </c>
      <c r="G24" s="40">
        <f>COUNTIF(Vertices[In-Degree],"&gt;= "&amp;F24)-COUNTIF(Vertices[In-Degree],"&gt;="&amp;F25)</f>
        <v>0</v>
      </c>
      <c r="H24" s="39">
        <f t="shared" si="3"/>
        <v>2.8000000000000003</v>
      </c>
      <c r="I24" s="40">
        <f>COUNTIF(Vertices[Out-Degree],"&gt;= "&amp;H24)-COUNTIF(Vertices[Out-Degree],"&gt;="&amp;H25)</f>
        <v>0</v>
      </c>
      <c r="J24" s="39">
        <f t="shared" si="4"/>
        <v>21.599999999999998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0.05461079999999997</v>
      </c>
      <c r="O24" s="40">
        <f>COUNTIF(Vertices[Eigenvector Centrality],"&gt;= "&amp;N24)-COUNTIF(Vertices[Eigenvector Centrality],"&gt;="&amp;N25)</f>
        <v>0</v>
      </c>
      <c r="P24" s="39">
        <f t="shared" si="7"/>
        <v>1.8236350000000014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0.8363636363636365</v>
      </c>
      <c r="G25" s="42">
        <f>COUNTIF(Vertices[In-Degree],"&gt;= "&amp;F25)-COUNTIF(Vertices[In-Degree],"&gt;="&amp;F26)</f>
        <v>0</v>
      </c>
      <c r="H25" s="41">
        <f t="shared" si="3"/>
        <v>2.9272727272727277</v>
      </c>
      <c r="I25" s="42">
        <f>COUNTIF(Vertices[Out-Degree],"&gt;= "&amp;H25)-COUNTIF(Vertices[Out-Degree],"&gt;="&amp;H26)</f>
        <v>0</v>
      </c>
      <c r="J25" s="41">
        <f t="shared" si="4"/>
        <v>22.58181818181818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0.05709310909090906</v>
      </c>
      <c r="O25" s="42">
        <f>COUNTIF(Vertices[Eigenvector Centrality],"&gt;= "&amp;N25)-COUNTIF(Vertices[Eigenvector Centrality],"&gt;="&amp;N26)</f>
        <v>0</v>
      </c>
      <c r="P25" s="41">
        <f t="shared" si="7"/>
        <v>1.8794733636363652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1.582418</v>
      </c>
      <c r="D26" s="34">
        <f t="shared" si="1"/>
        <v>0</v>
      </c>
      <c r="E26" s="3">
        <f>COUNTIF(Vertices[Degree],"&gt;= "&amp;D26)-COUNTIF(Vertices[Degree],"&gt;="&amp;D28)</f>
        <v>0</v>
      </c>
      <c r="F26" s="39">
        <f t="shared" si="2"/>
        <v>0.8727272727272729</v>
      </c>
      <c r="G26" s="40">
        <f>COUNTIF(Vertices[In-Degree],"&gt;= "&amp;F26)-COUNTIF(Vertices[In-Degree],"&gt;="&amp;F28)</f>
        <v>0</v>
      </c>
      <c r="H26" s="39">
        <f t="shared" si="3"/>
        <v>3.054545454545455</v>
      </c>
      <c r="I26" s="40">
        <f>COUNTIF(Vertices[Out-Degree],"&gt;= "&amp;H26)-COUNTIF(Vertices[Out-Degree],"&gt;="&amp;H28)</f>
        <v>0</v>
      </c>
      <c r="J26" s="39">
        <f t="shared" si="4"/>
        <v>23.56363636363636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0.05957541818181815</v>
      </c>
      <c r="O26" s="40">
        <f>COUNTIF(Vertices[Eigenvector Centrality],"&gt;= "&amp;N26)-COUNTIF(Vertices[Eigenvector Centrality],"&gt;="&amp;N28)</f>
        <v>0</v>
      </c>
      <c r="P26" s="39">
        <f t="shared" si="7"/>
        <v>1.935311727272729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-15</v>
      </c>
      <c r="T27" s="78"/>
      <c r="U27" s="79">
        <f ca="1">COUNTIF(Vertices[Clustering Coefficient],"&gt;= "&amp;T27)-COUNTIF(Vertices[Clustering Coefficient],"&gt;="&amp;T28)</f>
        <v>0</v>
      </c>
    </row>
    <row r="28" spans="1:21" ht="15">
      <c r="A28" s="36" t="s">
        <v>158</v>
      </c>
      <c r="B28" s="36">
        <v>0.05238095238095238</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3.1818181818181825</v>
      </c>
      <c r="I28" s="42">
        <f>COUNTIF(Vertices[Out-Degree],"&gt;= "&amp;H28)-COUNTIF(Vertices[Out-Degree],"&gt;="&amp;H40)</f>
        <v>0</v>
      </c>
      <c r="J28" s="41">
        <f>J26+($J$57-$J$2)/BinDivisor</f>
        <v>24.54545454545454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0.06205772727272724</v>
      </c>
      <c r="O28" s="42">
        <f>COUNTIF(Vertices[Eigenvector Centrality],"&gt;= "&amp;N28)-COUNTIF(Vertices[Eigenvector Centrality],"&gt;="&amp;N40)</f>
        <v>0</v>
      </c>
      <c r="P28" s="41">
        <f>P26+($P$57-$P$2)/BinDivisor</f>
        <v>1.9911500909090927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476</v>
      </c>
      <c r="B29" s="36">
        <v>0.410431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477</v>
      </c>
      <c r="B31" s="36" t="s">
        <v>478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-15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-15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3.30909090909091</v>
      </c>
      <c r="I40" s="40">
        <f>COUNTIF(Vertices[Out-Degree],"&gt;= "&amp;H40)-COUNTIF(Vertices[Out-Degree],"&gt;="&amp;H41)</f>
        <v>0</v>
      </c>
      <c r="J40" s="39">
        <f>J28+($J$57-$J$2)/BinDivisor</f>
        <v>25.52727272727272</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0.06454003636363632</v>
      </c>
      <c r="O40" s="40">
        <f>COUNTIF(Vertices[Eigenvector Centrality],"&gt;= "&amp;N40)-COUNTIF(Vertices[Eigenvector Centrality],"&gt;="&amp;N41)</f>
        <v>0</v>
      </c>
      <c r="P40" s="39">
        <f>P28+($P$57-$P$2)/BinDivisor</f>
        <v>2.046988454545456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11</v>
      </c>
      <c r="H41" s="41">
        <f aca="true" t="shared" si="12" ref="H41:H56">H40+($H$57-$H$2)/BinDivisor</f>
        <v>3.4363636363636374</v>
      </c>
      <c r="I41" s="42">
        <f>COUNTIF(Vertices[Out-Degree],"&gt;= "&amp;H41)-COUNTIF(Vertices[Out-Degree],"&gt;="&amp;H42)</f>
        <v>0</v>
      </c>
      <c r="J41" s="41">
        <f aca="true" t="shared" si="13" ref="J41:J56">J40+($J$57-$J$2)/BinDivisor</f>
        <v>26.5090909090909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0.06702234545454541</v>
      </c>
      <c r="O41" s="42">
        <f>COUNTIF(Vertices[Eigenvector Centrality],"&gt;= "&amp;N41)-COUNTIF(Vertices[Eigenvector Centrality],"&gt;="&amp;N42)</f>
        <v>0</v>
      </c>
      <c r="P41" s="41">
        <f aca="true" t="shared" si="16" ref="P41:P56">P40+($P$57-$P$2)/BinDivisor</f>
        <v>2.10282681818182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3.563636363636365</v>
      </c>
      <c r="I42" s="40">
        <f>COUNTIF(Vertices[Out-Degree],"&gt;= "&amp;H42)-COUNTIF(Vertices[Out-Degree],"&gt;="&amp;H43)</f>
        <v>0</v>
      </c>
      <c r="J42" s="39">
        <f t="shared" si="13"/>
        <v>27.49090909090908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0.0695046545454545</v>
      </c>
      <c r="O42" s="40">
        <f>COUNTIF(Vertices[Eigenvector Centrality],"&gt;= "&amp;N42)-COUNTIF(Vertices[Eigenvector Centrality],"&gt;="&amp;N43)</f>
        <v>0</v>
      </c>
      <c r="P42" s="39">
        <f t="shared" si="16"/>
        <v>2.1586651818181837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3.6909090909090922</v>
      </c>
      <c r="I43" s="42">
        <f>COUNTIF(Vertices[Out-Degree],"&gt;= "&amp;H43)-COUNTIF(Vertices[Out-Degree],"&gt;="&amp;H44)</f>
        <v>0</v>
      </c>
      <c r="J43" s="41">
        <f t="shared" si="13"/>
        <v>28.472727272727262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0.07198696363636359</v>
      </c>
      <c r="O43" s="42">
        <f>COUNTIF(Vertices[Eigenvector Centrality],"&gt;= "&amp;N43)-COUNTIF(Vertices[Eigenvector Centrality],"&gt;="&amp;N44)</f>
        <v>0</v>
      </c>
      <c r="P43" s="41">
        <f t="shared" si="16"/>
        <v>2.2145035454545474</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3.8181818181818197</v>
      </c>
      <c r="I44" s="40">
        <f>COUNTIF(Vertices[Out-Degree],"&gt;= "&amp;H44)-COUNTIF(Vertices[Out-Degree],"&gt;="&amp;H45)</f>
        <v>0</v>
      </c>
      <c r="J44" s="39">
        <f t="shared" si="13"/>
        <v>29.454545454545443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0.07446927272727268</v>
      </c>
      <c r="O44" s="40">
        <f>COUNTIF(Vertices[Eigenvector Centrality],"&gt;= "&amp;N44)-COUNTIF(Vertices[Eigenvector Centrality],"&gt;="&amp;N45)</f>
        <v>0</v>
      </c>
      <c r="P44" s="39">
        <f t="shared" si="16"/>
        <v>2.270341909090911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3.945454545454547</v>
      </c>
      <c r="I45" s="42">
        <f>COUNTIF(Vertices[Out-Degree],"&gt;= "&amp;H45)-COUNTIF(Vertices[Out-Degree],"&gt;="&amp;H46)</f>
        <v>0</v>
      </c>
      <c r="J45" s="41">
        <f t="shared" si="13"/>
        <v>30.436363636363623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0.07695158181818176</v>
      </c>
      <c r="O45" s="42">
        <f>COUNTIF(Vertices[Eigenvector Centrality],"&gt;= "&amp;N45)-COUNTIF(Vertices[Eigenvector Centrality],"&gt;="&amp;N46)</f>
        <v>0</v>
      </c>
      <c r="P45" s="41">
        <f t="shared" si="16"/>
        <v>2.326180272727275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4.072727272727274</v>
      </c>
      <c r="I46" s="40">
        <f>COUNTIF(Vertices[Out-Degree],"&gt;= "&amp;H46)-COUNTIF(Vertices[Out-Degree],"&gt;="&amp;H47)</f>
        <v>0</v>
      </c>
      <c r="J46" s="39">
        <f t="shared" si="13"/>
        <v>31.418181818181804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0.07943389090909085</v>
      </c>
      <c r="O46" s="40">
        <f>COUNTIF(Vertices[Eigenvector Centrality],"&gt;= "&amp;N46)-COUNTIF(Vertices[Eigenvector Centrality],"&gt;="&amp;N47)</f>
        <v>0</v>
      </c>
      <c r="P46" s="39">
        <f t="shared" si="16"/>
        <v>2.3820186363636386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4.200000000000001</v>
      </c>
      <c r="I47" s="42">
        <f>COUNTIF(Vertices[Out-Degree],"&gt;= "&amp;H47)-COUNTIF(Vertices[Out-Degree],"&gt;="&amp;H48)</f>
        <v>0</v>
      </c>
      <c r="J47" s="41">
        <f t="shared" si="13"/>
        <v>32.399999999999984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0.08191619999999994</v>
      </c>
      <c r="O47" s="42">
        <f>COUNTIF(Vertices[Eigenvector Centrality],"&gt;= "&amp;N47)-COUNTIF(Vertices[Eigenvector Centrality],"&gt;="&amp;N48)</f>
        <v>0</v>
      </c>
      <c r="P47" s="41">
        <f t="shared" si="16"/>
        <v>2.4378570000000024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4.327272727272728</v>
      </c>
      <c r="I48" s="40">
        <f>COUNTIF(Vertices[Out-Degree],"&gt;= "&amp;H48)-COUNTIF(Vertices[Out-Degree],"&gt;="&amp;H49)</f>
        <v>0</v>
      </c>
      <c r="J48" s="39">
        <f t="shared" si="13"/>
        <v>33.38181818181817</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0.08439850909090903</v>
      </c>
      <c r="O48" s="40">
        <f>COUNTIF(Vertices[Eigenvector Centrality],"&gt;= "&amp;N48)-COUNTIF(Vertices[Eigenvector Centrality],"&gt;="&amp;N49)</f>
        <v>0</v>
      </c>
      <c r="P48" s="39">
        <f t="shared" si="16"/>
        <v>2.493695363636366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4.454545454545455</v>
      </c>
      <c r="I49" s="42">
        <f>COUNTIF(Vertices[Out-Degree],"&gt;= "&amp;H49)-COUNTIF(Vertices[Out-Degree],"&gt;="&amp;H50)</f>
        <v>0</v>
      </c>
      <c r="J49" s="41">
        <f t="shared" si="13"/>
        <v>34.36363636363635</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0.08688081818181811</v>
      </c>
      <c r="O49" s="42">
        <f>COUNTIF(Vertices[Eigenvector Centrality],"&gt;= "&amp;N49)-COUNTIF(Vertices[Eigenvector Centrality],"&gt;="&amp;N50)</f>
        <v>0</v>
      </c>
      <c r="P49" s="41">
        <f t="shared" si="16"/>
        <v>2.54953372727273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4.581818181818182</v>
      </c>
      <c r="I50" s="40">
        <f>COUNTIF(Vertices[Out-Degree],"&gt;= "&amp;H50)-COUNTIF(Vertices[Out-Degree],"&gt;="&amp;H51)</f>
        <v>0</v>
      </c>
      <c r="J50" s="39">
        <f t="shared" si="13"/>
        <v>35.34545454545454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0.0893631272727272</v>
      </c>
      <c r="O50" s="40">
        <f>COUNTIF(Vertices[Eigenvector Centrality],"&gt;= "&amp;N50)-COUNTIF(Vertices[Eigenvector Centrality],"&gt;="&amp;N51)</f>
        <v>0</v>
      </c>
      <c r="P50" s="39">
        <f t="shared" si="16"/>
        <v>2.6053720909090936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4.709090909090909</v>
      </c>
      <c r="I51" s="42">
        <f>COUNTIF(Vertices[Out-Degree],"&gt;= "&amp;H51)-COUNTIF(Vertices[Out-Degree],"&gt;="&amp;H52)</f>
        <v>0</v>
      </c>
      <c r="J51" s="41">
        <f t="shared" si="13"/>
        <v>36.32727272727272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0.09184543636363629</v>
      </c>
      <c r="O51" s="42">
        <f>COUNTIF(Vertices[Eigenvector Centrality],"&gt;= "&amp;N51)-COUNTIF(Vertices[Eigenvector Centrality],"&gt;="&amp;N52)</f>
        <v>0</v>
      </c>
      <c r="P51" s="41">
        <f t="shared" si="16"/>
        <v>2.6612104545454573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4.836363636363636</v>
      </c>
      <c r="I52" s="40">
        <f>COUNTIF(Vertices[Out-Degree],"&gt;= "&amp;H52)-COUNTIF(Vertices[Out-Degree],"&gt;="&amp;H53)</f>
        <v>0</v>
      </c>
      <c r="J52" s="39">
        <f t="shared" si="13"/>
        <v>37.309090909090905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0.09432774545454538</v>
      </c>
      <c r="O52" s="40">
        <f>COUNTIF(Vertices[Eigenvector Centrality],"&gt;= "&amp;N52)-COUNTIF(Vertices[Eigenvector Centrality],"&gt;="&amp;N53)</f>
        <v>0</v>
      </c>
      <c r="P52" s="39">
        <f t="shared" si="16"/>
        <v>2.717048818181821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4.963636363636363</v>
      </c>
      <c r="I53" s="42">
        <f>COUNTIF(Vertices[Out-Degree],"&gt;= "&amp;H53)-COUNTIF(Vertices[Out-Degree],"&gt;="&amp;H54)</f>
        <v>0</v>
      </c>
      <c r="J53" s="41">
        <f t="shared" si="13"/>
        <v>38.29090909090909</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0.09681005454545447</v>
      </c>
      <c r="O53" s="42">
        <f>COUNTIF(Vertices[Eigenvector Centrality],"&gt;= "&amp;N53)-COUNTIF(Vertices[Eigenvector Centrality],"&gt;="&amp;N54)</f>
        <v>0</v>
      </c>
      <c r="P53" s="41">
        <f t="shared" si="16"/>
        <v>2.772887181818185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5.09090909090909</v>
      </c>
      <c r="I54" s="40">
        <f>COUNTIF(Vertices[Out-Degree],"&gt;= "&amp;H54)-COUNTIF(Vertices[Out-Degree],"&gt;="&amp;H55)</f>
        <v>0</v>
      </c>
      <c r="J54" s="39">
        <f t="shared" si="13"/>
        <v>39.27272727272727</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0.09929236363636355</v>
      </c>
      <c r="O54" s="40">
        <f>COUNTIF(Vertices[Eigenvector Centrality],"&gt;= "&amp;N54)-COUNTIF(Vertices[Eigenvector Centrality],"&gt;="&amp;N55)</f>
        <v>0</v>
      </c>
      <c r="P54" s="39">
        <f t="shared" si="16"/>
        <v>2.8287255454545486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5.218181818181817</v>
      </c>
      <c r="I55" s="42">
        <f>COUNTIF(Vertices[Out-Degree],"&gt;= "&amp;H55)-COUNTIF(Vertices[Out-Degree],"&gt;="&amp;H56)</f>
        <v>0</v>
      </c>
      <c r="J55" s="41">
        <f t="shared" si="13"/>
        <v>40.25454545454546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0.10177467272727264</v>
      </c>
      <c r="O55" s="42">
        <f>COUNTIF(Vertices[Eigenvector Centrality],"&gt;= "&amp;N55)-COUNTIF(Vertices[Eigenvector Centrality],"&gt;="&amp;N56)</f>
        <v>0</v>
      </c>
      <c r="P55" s="41">
        <f t="shared" si="16"/>
        <v>2.8845639090909123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5.345454545454544</v>
      </c>
      <c r="I56" s="40">
        <f>COUNTIF(Vertices[Out-Degree],"&gt;= "&amp;H56)-COUNTIF(Vertices[Out-Degree],"&gt;="&amp;H57)</f>
        <v>0</v>
      </c>
      <c r="J56" s="39">
        <f t="shared" si="13"/>
        <v>41.23636363636364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0.10425698181818173</v>
      </c>
      <c r="O56" s="40">
        <f>COUNTIF(Vertices[Eigenvector Centrality],"&gt;= "&amp;N56)-COUNTIF(Vertices[Eigenvector Centrality],"&gt;="&amp;N57)</f>
        <v>6</v>
      </c>
      <c r="P56" s="39">
        <f t="shared" si="16"/>
        <v>2.940402272727276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2</v>
      </c>
      <c r="H57" s="43">
        <f>MAX(Vertices[Out-Degree])</f>
        <v>7</v>
      </c>
      <c r="I57" s="44">
        <f>COUNTIF(Vertices[Out-Degree],"&gt;= "&amp;H57)-COUNTIF(Vertices[Out-Degree],"&gt;="&amp;H58)</f>
        <v>1</v>
      </c>
      <c r="J57" s="43">
        <f>MAX(Vertices[Betweenness Centrality])</f>
        <v>54</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0.136527</v>
      </c>
      <c r="O57" s="44">
        <f>COUNTIF(Vertices[Eigenvector Centrality],"&gt;= "&amp;N57)-COUNTIF(Vertices[Eigenvector Centrality],"&gt;="&amp;N58)</f>
        <v>2</v>
      </c>
      <c r="P57" s="43">
        <f>MAX(Vertices[PageRank])</f>
        <v>3.666301</v>
      </c>
      <c r="Q57" s="44">
        <f>COUNTIF(Vertices[PageRank],"&gt;= "&amp;P57)-COUNTIF(Vertices[PageRank],"&gt;="&amp;P58)</f>
        <v>1</v>
      </c>
      <c r="R57" s="43">
        <f>MAX(Vertices[Clustering Coefficient])</f>
        <v>0</v>
      </c>
      <c r="S57" s="47">
        <f>COUNTIF(Vertices[Clustering Coefficient],"&gt;= "&amp;R57)-COUNTIF(Vertices[Clustering Coefficient],"&gt;="&amp;R58)</f>
        <v>15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54</v>
      </c>
    </row>
    <row r="99" spans="1:2" ht="15">
      <c r="A99" s="35" t="s">
        <v>102</v>
      </c>
      <c r="B99" s="49">
        <f>_xlfn.IFERROR(AVERAGE(Vertices[Betweenness Centrality]),NoMetricMessage)</f>
        <v>4.533333333333333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0.3070106</v>
      </c>
    </row>
    <row r="114" spans="1:2" ht="15">
      <c r="A114" s="35" t="s">
        <v>109</v>
      </c>
      <c r="B114" s="49">
        <f>_xlfn.IFERROR(MEDIAN(Vertices[Closeness Centrality]),NoMetricMessage)</f>
        <v>0.0625</v>
      </c>
    </row>
    <row r="125" spans="1:2" ht="15">
      <c r="A125" s="35" t="s">
        <v>112</v>
      </c>
      <c r="B125" s="49">
        <f>IF(COUNT(Vertices[Eigenvector Centrality])&gt;0,N2,NoMetricMessage)</f>
        <v>0</v>
      </c>
    </row>
    <row r="126" spans="1:2" ht="15">
      <c r="A126" s="35" t="s">
        <v>113</v>
      </c>
      <c r="B126" s="49">
        <f>IF(COUNT(Vertices[Eigenvector Centrality])&gt;0,N57,NoMetricMessage)</f>
        <v>0.136527</v>
      </c>
    </row>
    <row r="127" spans="1:2" ht="15">
      <c r="A127" s="35" t="s">
        <v>114</v>
      </c>
      <c r="B127" s="49">
        <f>_xlfn.IFERROR(AVERAGE(Vertices[Eigenvector Centrality]),NoMetricMessage)</f>
        <v>0.0666666</v>
      </c>
    </row>
    <row r="128" spans="1:2" ht="15">
      <c r="A128" s="35" t="s">
        <v>115</v>
      </c>
      <c r="B128" s="49">
        <f>_xlfn.IFERROR(MEDIAN(Vertices[Eigenvector Centrality]),NoMetricMessage)</f>
        <v>0.117465</v>
      </c>
    </row>
    <row r="139" spans="1:2" ht="15">
      <c r="A139" s="35" t="s">
        <v>140</v>
      </c>
      <c r="B139" s="49">
        <f>IF(COUNT(Vertices[PageRank])&gt;0,P2,NoMetricMessage)</f>
        <v>0.595191</v>
      </c>
    </row>
    <row r="140" spans="1:2" ht="15">
      <c r="A140" s="35" t="s">
        <v>141</v>
      </c>
      <c r="B140" s="49">
        <f>IF(COUNT(Vertices[PageRank])&gt;0,P57,NoMetricMessage)</f>
        <v>3.666301</v>
      </c>
    </row>
    <row r="141" spans="1:2" ht="15">
      <c r="A141" s="35" t="s">
        <v>142</v>
      </c>
      <c r="B141" s="49">
        <f>_xlfn.IFERROR(AVERAGE(Vertices[PageRank]),NoMetricMessage)</f>
        <v>0.9999665999999999</v>
      </c>
    </row>
    <row r="142" spans="1:2" ht="15">
      <c r="A142" s="35" t="s">
        <v>143</v>
      </c>
      <c r="B142" s="49">
        <f>_xlfn.IFERROR(MEDIAN(Vertices[PageRank]),NoMetricMessage)</f>
        <v>0.701732</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454</v>
      </c>
    </row>
    <row r="24" spans="10:11" ht="409.5">
      <c r="J24" t="s">
        <v>455</v>
      </c>
      <c r="K24" s="13" t="s">
        <v>683</v>
      </c>
    </row>
    <row r="25" spans="10:11" ht="15">
      <c r="J25" t="s">
        <v>456</v>
      </c>
      <c r="K25" t="b">
        <v>0</v>
      </c>
    </row>
    <row r="26" spans="10:11" ht="15">
      <c r="J26" t="s">
        <v>681</v>
      </c>
      <c r="K26" t="s">
        <v>682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471</v>
      </c>
      <c r="B2" s="128" t="s">
        <v>472</v>
      </c>
      <c r="C2" s="67" t="s">
        <v>473</v>
      </c>
    </row>
    <row r="3" spans="1:3" ht="15">
      <c r="A3" s="127" t="s">
        <v>458</v>
      </c>
      <c r="B3" s="127" t="s">
        <v>458</v>
      </c>
      <c r="C3" s="36">
        <v>11</v>
      </c>
    </row>
    <row r="4" spans="1:3" ht="15">
      <c r="A4" s="127" t="s">
        <v>458</v>
      </c>
      <c r="B4" s="127" t="s">
        <v>460</v>
      </c>
      <c r="C4" s="36">
        <v>2</v>
      </c>
    </row>
    <row r="5" spans="1:3" ht="15">
      <c r="A5" s="127" t="s">
        <v>459</v>
      </c>
      <c r="B5" s="127" t="s">
        <v>459</v>
      </c>
      <c r="C5" s="36">
        <v>2</v>
      </c>
    </row>
    <row r="6" spans="1:3" ht="15">
      <c r="A6" s="127" t="s">
        <v>460</v>
      </c>
      <c r="B6" s="127" t="s">
        <v>458</v>
      </c>
      <c r="C6" s="36">
        <v>1</v>
      </c>
    </row>
    <row r="7" spans="1:3" ht="15">
      <c r="A7" s="127" t="s">
        <v>460</v>
      </c>
      <c r="B7" s="127" t="s">
        <v>460</v>
      </c>
      <c r="C7" s="36">
        <v>1</v>
      </c>
    </row>
    <row r="8" spans="1:3" ht="15">
      <c r="A8" s="127" t="s">
        <v>461</v>
      </c>
      <c r="B8" s="127" t="s">
        <v>461</v>
      </c>
      <c r="C8" s="36">
        <v>2</v>
      </c>
    </row>
    <row r="9" spans="1:3" ht="15">
      <c r="A9" s="127" t="s">
        <v>462</v>
      </c>
      <c r="B9" s="127" t="s">
        <v>462</v>
      </c>
      <c r="C9"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479</v>
      </c>
      <c r="B1" s="13" t="s">
        <v>480</v>
      </c>
      <c r="C1" s="13" t="s">
        <v>481</v>
      </c>
      <c r="D1" s="13" t="s">
        <v>483</v>
      </c>
      <c r="E1" s="85" t="s">
        <v>482</v>
      </c>
      <c r="F1" s="85" t="s">
        <v>485</v>
      </c>
      <c r="G1" s="13" t="s">
        <v>484</v>
      </c>
      <c r="H1" s="13" t="s">
        <v>487</v>
      </c>
      <c r="I1" s="85" t="s">
        <v>486</v>
      </c>
      <c r="J1" s="85" t="s">
        <v>489</v>
      </c>
      <c r="K1" s="13" t="s">
        <v>488</v>
      </c>
      <c r="L1" s="13" t="s">
        <v>490</v>
      </c>
    </row>
    <row r="2" spans="1:12" ht="15">
      <c r="A2" s="89" t="s">
        <v>237</v>
      </c>
      <c r="B2" s="85">
        <v>3</v>
      </c>
      <c r="C2" s="89" t="s">
        <v>237</v>
      </c>
      <c r="D2" s="85">
        <v>2</v>
      </c>
      <c r="E2" s="85"/>
      <c r="F2" s="85"/>
      <c r="G2" s="89" t="s">
        <v>237</v>
      </c>
      <c r="H2" s="85">
        <v>1</v>
      </c>
      <c r="I2" s="85"/>
      <c r="J2" s="85"/>
      <c r="K2" s="89" t="s">
        <v>238</v>
      </c>
      <c r="L2" s="85">
        <v>1</v>
      </c>
    </row>
    <row r="3" spans="1:12" ht="15">
      <c r="A3" s="89" t="s">
        <v>239</v>
      </c>
      <c r="B3" s="85">
        <v>1</v>
      </c>
      <c r="C3" s="85"/>
      <c r="D3" s="85"/>
      <c r="E3" s="85"/>
      <c r="F3" s="85"/>
      <c r="G3" s="85"/>
      <c r="H3" s="85"/>
      <c r="I3" s="85"/>
      <c r="J3" s="85"/>
      <c r="K3" s="89" t="s">
        <v>239</v>
      </c>
      <c r="L3" s="85">
        <v>1</v>
      </c>
    </row>
    <row r="4" spans="1:12" ht="15">
      <c r="A4" s="89" t="s">
        <v>238</v>
      </c>
      <c r="B4" s="85">
        <v>1</v>
      </c>
      <c r="C4" s="85"/>
      <c r="D4" s="85"/>
      <c r="E4" s="85"/>
      <c r="F4" s="85"/>
      <c r="G4" s="85"/>
      <c r="H4" s="85"/>
      <c r="I4" s="85"/>
      <c r="J4" s="85"/>
      <c r="K4" s="85"/>
      <c r="L4" s="85"/>
    </row>
    <row r="7" spans="1:12" ht="15" customHeight="1">
      <c r="A7" s="13" t="s">
        <v>493</v>
      </c>
      <c r="B7" s="13" t="s">
        <v>480</v>
      </c>
      <c r="C7" s="13" t="s">
        <v>494</v>
      </c>
      <c r="D7" s="13" t="s">
        <v>483</v>
      </c>
      <c r="E7" s="85" t="s">
        <v>495</v>
      </c>
      <c r="F7" s="85" t="s">
        <v>485</v>
      </c>
      <c r="G7" s="13" t="s">
        <v>496</v>
      </c>
      <c r="H7" s="13" t="s">
        <v>487</v>
      </c>
      <c r="I7" s="85" t="s">
        <v>497</v>
      </c>
      <c r="J7" s="85" t="s">
        <v>489</v>
      </c>
      <c r="K7" s="13" t="s">
        <v>498</v>
      </c>
      <c r="L7" s="13" t="s">
        <v>490</v>
      </c>
    </row>
    <row r="8" spans="1:12" ht="15">
      <c r="A8" s="85" t="s">
        <v>240</v>
      </c>
      <c r="B8" s="85">
        <v>3</v>
      </c>
      <c r="C8" s="85" t="s">
        <v>240</v>
      </c>
      <c r="D8" s="85">
        <v>2</v>
      </c>
      <c r="E8" s="85"/>
      <c r="F8" s="85"/>
      <c r="G8" s="85" t="s">
        <v>240</v>
      </c>
      <c r="H8" s="85">
        <v>1</v>
      </c>
      <c r="I8" s="85"/>
      <c r="J8" s="85"/>
      <c r="K8" s="85" t="s">
        <v>241</v>
      </c>
      <c r="L8" s="85">
        <v>1</v>
      </c>
    </row>
    <row r="9" spans="1:12" ht="15">
      <c r="A9" s="85" t="s">
        <v>242</v>
      </c>
      <c r="B9" s="85">
        <v>1</v>
      </c>
      <c r="C9" s="85"/>
      <c r="D9" s="85"/>
      <c r="E9" s="85"/>
      <c r="F9" s="85"/>
      <c r="G9" s="85"/>
      <c r="H9" s="85"/>
      <c r="I9" s="85"/>
      <c r="J9" s="85"/>
      <c r="K9" s="85" t="s">
        <v>242</v>
      </c>
      <c r="L9" s="85">
        <v>1</v>
      </c>
    </row>
    <row r="10" spans="1:12" ht="15">
      <c r="A10" s="85" t="s">
        <v>241</v>
      </c>
      <c r="B10" s="85">
        <v>1</v>
      </c>
      <c r="C10" s="85"/>
      <c r="D10" s="85"/>
      <c r="E10" s="85"/>
      <c r="F10" s="85"/>
      <c r="G10" s="85"/>
      <c r="H10" s="85"/>
      <c r="I10" s="85"/>
      <c r="J10" s="85"/>
      <c r="K10" s="85"/>
      <c r="L10" s="85"/>
    </row>
    <row r="13" spans="1:12" ht="15" customHeight="1">
      <c r="A13" s="13" t="s">
        <v>501</v>
      </c>
      <c r="B13" s="13" t="s">
        <v>480</v>
      </c>
      <c r="C13" s="13" t="s">
        <v>511</v>
      </c>
      <c r="D13" s="13" t="s">
        <v>483</v>
      </c>
      <c r="E13" s="13" t="s">
        <v>513</v>
      </c>
      <c r="F13" s="13" t="s">
        <v>485</v>
      </c>
      <c r="G13" s="13" t="s">
        <v>516</v>
      </c>
      <c r="H13" s="13" t="s">
        <v>487</v>
      </c>
      <c r="I13" s="13" t="s">
        <v>517</v>
      </c>
      <c r="J13" s="13" t="s">
        <v>489</v>
      </c>
      <c r="K13" s="13" t="s">
        <v>518</v>
      </c>
      <c r="L13" s="13" t="s">
        <v>490</v>
      </c>
    </row>
    <row r="14" spans="1:12" ht="15">
      <c r="A14" s="85" t="s">
        <v>221</v>
      </c>
      <c r="B14" s="85">
        <v>9</v>
      </c>
      <c r="C14" s="85" t="s">
        <v>502</v>
      </c>
      <c r="D14" s="85">
        <v>2</v>
      </c>
      <c r="E14" s="85" t="s">
        <v>503</v>
      </c>
      <c r="F14" s="85">
        <v>2</v>
      </c>
      <c r="G14" s="85" t="s">
        <v>502</v>
      </c>
      <c r="H14" s="85">
        <v>1</v>
      </c>
      <c r="I14" s="85" t="s">
        <v>221</v>
      </c>
      <c r="J14" s="85">
        <v>2</v>
      </c>
      <c r="K14" s="85" t="s">
        <v>221</v>
      </c>
      <c r="L14" s="85">
        <v>2</v>
      </c>
    </row>
    <row r="15" spans="1:12" ht="15">
      <c r="A15" s="85" t="s">
        <v>502</v>
      </c>
      <c r="B15" s="85">
        <v>3</v>
      </c>
      <c r="C15" s="85" t="s">
        <v>221</v>
      </c>
      <c r="D15" s="85">
        <v>2</v>
      </c>
      <c r="E15" s="85" t="s">
        <v>504</v>
      </c>
      <c r="F15" s="85">
        <v>2</v>
      </c>
      <c r="G15" s="85" t="s">
        <v>508</v>
      </c>
      <c r="H15" s="85">
        <v>1</v>
      </c>
      <c r="I15" s="85"/>
      <c r="J15" s="85"/>
      <c r="K15" s="85" t="s">
        <v>509</v>
      </c>
      <c r="L15" s="85">
        <v>1</v>
      </c>
    </row>
    <row r="16" spans="1:12" ht="15">
      <c r="A16" s="85" t="s">
        <v>503</v>
      </c>
      <c r="B16" s="85">
        <v>2</v>
      </c>
      <c r="C16" s="85" t="s">
        <v>512</v>
      </c>
      <c r="D16" s="85">
        <v>1</v>
      </c>
      <c r="E16" s="85" t="s">
        <v>505</v>
      </c>
      <c r="F16" s="85">
        <v>2</v>
      </c>
      <c r="G16" s="85" t="s">
        <v>221</v>
      </c>
      <c r="H16" s="85">
        <v>1</v>
      </c>
      <c r="I16" s="85"/>
      <c r="J16" s="85"/>
      <c r="K16" s="85"/>
      <c r="L16" s="85"/>
    </row>
    <row r="17" spans="1:12" ht="15">
      <c r="A17" s="85" t="s">
        <v>504</v>
      </c>
      <c r="B17" s="85">
        <v>2</v>
      </c>
      <c r="C17" s="85" t="s">
        <v>508</v>
      </c>
      <c r="D17" s="85">
        <v>1</v>
      </c>
      <c r="E17" s="85" t="s">
        <v>221</v>
      </c>
      <c r="F17" s="85">
        <v>2</v>
      </c>
      <c r="G17" s="85"/>
      <c r="H17" s="85"/>
      <c r="I17" s="85"/>
      <c r="J17" s="85"/>
      <c r="K17" s="85"/>
      <c r="L17" s="85"/>
    </row>
    <row r="18" spans="1:12" ht="15">
      <c r="A18" s="85" t="s">
        <v>505</v>
      </c>
      <c r="B18" s="85">
        <v>2</v>
      </c>
      <c r="C18" s="85"/>
      <c r="D18" s="85"/>
      <c r="E18" s="85" t="s">
        <v>506</v>
      </c>
      <c r="F18" s="85">
        <v>2</v>
      </c>
      <c r="G18" s="85"/>
      <c r="H18" s="85"/>
      <c r="I18" s="85"/>
      <c r="J18" s="85"/>
      <c r="K18" s="85"/>
      <c r="L18" s="85"/>
    </row>
    <row r="19" spans="1:12" ht="15">
      <c r="A19" s="85" t="s">
        <v>506</v>
      </c>
      <c r="B19" s="85">
        <v>2</v>
      </c>
      <c r="C19" s="85"/>
      <c r="D19" s="85"/>
      <c r="E19" s="85" t="s">
        <v>507</v>
      </c>
      <c r="F19" s="85">
        <v>2</v>
      </c>
      <c r="G19" s="85"/>
      <c r="H19" s="85"/>
      <c r="I19" s="85"/>
      <c r="J19" s="85"/>
      <c r="K19" s="85"/>
      <c r="L19" s="85"/>
    </row>
    <row r="20" spans="1:12" ht="15">
      <c r="A20" s="85" t="s">
        <v>507</v>
      </c>
      <c r="B20" s="85">
        <v>2</v>
      </c>
      <c r="C20" s="85"/>
      <c r="D20" s="85"/>
      <c r="E20" s="85" t="s">
        <v>510</v>
      </c>
      <c r="F20" s="85">
        <v>1</v>
      </c>
      <c r="G20" s="85"/>
      <c r="H20" s="85"/>
      <c r="I20" s="85"/>
      <c r="J20" s="85"/>
      <c r="K20" s="85"/>
      <c r="L20" s="85"/>
    </row>
    <row r="21" spans="1:12" ht="15">
      <c r="A21" s="85" t="s">
        <v>508</v>
      </c>
      <c r="B21" s="85">
        <v>2</v>
      </c>
      <c r="C21" s="85"/>
      <c r="D21" s="85"/>
      <c r="E21" s="85" t="s">
        <v>514</v>
      </c>
      <c r="F21" s="85">
        <v>1</v>
      </c>
      <c r="G21" s="85"/>
      <c r="H21" s="85"/>
      <c r="I21" s="85"/>
      <c r="J21" s="85"/>
      <c r="K21" s="85"/>
      <c r="L21" s="85"/>
    </row>
    <row r="22" spans="1:12" ht="15">
      <c r="A22" s="85" t="s">
        <v>509</v>
      </c>
      <c r="B22" s="85">
        <v>1</v>
      </c>
      <c r="C22" s="85"/>
      <c r="D22" s="85"/>
      <c r="E22" s="85" t="s">
        <v>515</v>
      </c>
      <c r="F22" s="85">
        <v>1</v>
      </c>
      <c r="G22" s="85"/>
      <c r="H22" s="85"/>
      <c r="I22" s="85"/>
      <c r="J22" s="85"/>
      <c r="K22" s="85"/>
      <c r="L22" s="85"/>
    </row>
    <row r="23" spans="1:12" ht="15">
      <c r="A23" s="85" t="s">
        <v>510</v>
      </c>
      <c r="B23" s="85">
        <v>1</v>
      </c>
      <c r="C23" s="85"/>
      <c r="D23" s="85"/>
      <c r="E23" s="85"/>
      <c r="F23" s="85"/>
      <c r="G23" s="85"/>
      <c r="H23" s="85"/>
      <c r="I23" s="85"/>
      <c r="J23" s="85"/>
      <c r="K23" s="85"/>
      <c r="L23" s="85"/>
    </row>
    <row r="26" spans="1:12" ht="15" customHeight="1">
      <c r="A26" s="13" t="s">
        <v>522</v>
      </c>
      <c r="B26" s="13" t="s">
        <v>480</v>
      </c>
      <c r="C26" s="13" t="s">
        <v>532</v>
      </c>
      <c r="D26" s="13" t="s">
        <v>483</v>
      </c>
      <c r="E26" s="13" t="s">
        <v>536</v>
      </c>
      <c r="F26" s="13" t="s">
        <v>485</v>
      </c>
      <c r="G26" s="85" t="s">
        <v>543</v>
      </c>
      <c r="H26" s="85" t="s">
        <v>487</v>
      </c>
      <c r="I26" s="13" t="s">
        <v>544</v>
      </c>
      <c r="J26" s="13" t="s">
        <v>489</v>
      </c>
      <c r="K26" s="13" t="s">
        <v>547</v>
      </c>
      <c r="L26" s="13" t="s">
        <v>490</v>
      </c>
    </row>
    <row r="27" spans="1:12" ht="15">
      <c r="A27" s="91" t="s">
        <v>523</v>
      </c>
      <c r="B27" s="91">
        <v>2</v>
      </c>
      <c r="C27" s="91" t="s">
        <v>533</v>
      </c>
      <c r="D27" s="91">
        <v>2</v>
      </c>
      <c r="E27" s="91" t="s">
        <v>529</v>
      </c>
      <c r="F27" s="91">
        <v>6</v>
      </c>
      <c r="G27" s="91"/>
      <c r="H27" s="91"/>
      <c r="I27" s="91" t="s">
        <v>545</v>
      </c>
      <c r="J27" s="91">
        <v>2</v>
      </c>
      <c r="K27" s="91" t="s">
        <v>528</v>
      </c>
      <c r="L27" s="91">
        <v>2</v>
      </c>
    </row>
    <row r="28" spans="1:12" ht="15">
      <c r="A28" s="91" t="s">
        <v>524</v>
      </c>
      <c r="B28" s="91">
        <v>2</v>
      </c>
      <c r="C28" s="91" t="s">
        <v>534</v>
      </c>
      <c r="D28" s="91">
        <v>2</v>
      </c>
      <c r="E28" s="91" t="s">
        <v>530</v>
      </c>
      <c r="F28" s="91">
        <v>4</v>
      </c>
      <c r="G28" s="91"/>
      <c r="H28" s="91"/>
      <c r="I28" s="91" t="s">
        <v>546</v>
      </c>
      <c r="J28" s="91">
        <v>2</v>
      </c>
      <c r="K28" s="91" t="s">
        <v>508</v>
      </c>
      <c r="L28" s="91">
        <v>2</v>
      </c>
    </row>
    <row r="29" spans="1:12" ht="15">
      <c r="A29" s="91" t="s">
        <v>525</v>
      </c>
      <c r="B29" s="91">
        <v>0</v>
      </c>
      <c r="C29" s="91" t="s">
        <v>528</v>
      </c>
      <c r="D29" s="91">
        <v>2</v>
      </c>
      <c r="E29" s="91" t="s">
        <v>531</v>
      </c>
      <c r="F29" s="91">
        <v>4</v>
      </c>
      <c r="G29" s="91"/>
      <c r="H29" s="91"/>
      <c r="I29" s="91" t="s">
        <v>528</v>
      </c>
      <c r="J29" s="91">
        <v>2</v>
      </c>
      <c r="K29" s="91"/>
      <c r="L29" s="91"/>
    </row>
    <row r="30" spans="1:12" ht="15">
      <c r="A30" s="91" t="s">
        <v>526</v>
      </c>
      <c r="B30" s="91">
        <v>167</v>
      </c>
      <c r="C30" s="91" t="s">
        <v>535</v>
      </c>
      <c r="D30" s="91">
        <v>2</v>
      </c>
      <c r="E30" s="91" t="s">
        <v>537</v>
      </c>
      <c r="F30" s="91">
        <v>2</v>
      </c>
      <c r="G30" s="91"/>
      <c r="H30" s="91"/>
      <c r="I30" s="91"/>
      <c r="J30" s="91"/>
      <c r="K30" s="91"/>
      <c r="L30" s="91"/>
    </row>
    <row r="31" spans="1:12" ht="15">
      <c r="A31" s="91" t="s">
        <v>527</v>
      </c>
      <c r="B31" s="91">
        <v>171</v>
      </c>
      <c r="C31" s="91" t="s">
        <v>212</v>
      </c>
      <c r="D31" s="91">
        <v>2</v>
      </c>
      <c r="E31" s="91" t="s">
        <v>538</v>
      </c>
      <c r="F31" s="91">
        <v>2</v>
      </c>
      <c r="G31" s="91"/>
      <c r="H31" s="91"/>
      <c r="I31" s="91"/>
      <c r="J31" s="91"/>
      <c r="K31" s="91"/>
      <c r="L31" s="91"/>
    </row>
    <row r="32" spans="1:12" ht="15">
      <c r="A32" s="91" t="s">
        <v>528</v>
      </c>
      <c r="B32" s="91">
        <v>9</v>
      </c>
      <c r="C32" s="91" t="s">
        <v>226</v>
      </c>
      <c r="D32" s="91">
        <v>2</v>
      </c>
      <c r="E32" s="91" t="s">
        <v>539</v>
      </c>
      <c r="F32" s="91">
        <v>2</v>
      </c>
      <c r="G32" s="91"/>
      <c r="H32" s="91"/>
      <c r="I32" s="91"/>
      <c r="J32" s="91"/>
      <c r="K32" s="91"/>
      <c r="L32" s="91"/>
    </row>
    <row r="33" spans="1:12" ht="15">
      <c r="A33" s="91" t="s">
        <v>529</v>
      </c>
      <c r="B33" s="91">
        <v>6</v>
      </c>
      <c r="C33" s="91" t="s">
        <v>225</v>
      </c>
      <c r="D33" s="91">
        <v>2</v>
      </c>
      <c r="E33" s="91" t="s">
        <v>540</v>
      </c>
      <c r="F33" s="91">
        <v>2</v>
      </c>
      <c r="G33" s="91"/>
      <c r="H33" s="91"/>
      <c r="I33" s="91"/>
      <c r="J33" s="91"/>
      <c r="K33" s="91"/>
      <c r="L33" s="91"/>
    </row>
    <row r="34" spans="1:12" ht="15">
      <c r="A34" s="91" t="s">
        <v>530</v>
      </c>
      <c r="B34" s="91">
        <v>4</v>
      </c>
      <c r="C34" s="91" t="s">
        <v>224</v>
      </c>
      <c r="D34" s="91">
        <v>2</v>
      </c>
      <c r="E34" s="91" t="s">
        <v>541</v>
      </c>
      <c r="F34" s="91">
        <v>2</v>
      </c>
      <c r="G34" s="91"/>
      <c r="H34" s="91"/>
      <c r="I34" s="91"/>
      <c r="J34" s="91"/>
      <c r="K34" s="91"/>
      <c r="L34" s="91"/>
    </row>
    <row r="35" spans="1:12" ht="15">
      <c r="A35" s="91" t="s">
        <v>531</v>
      </c>
      <c r="B35" s="91">
        <v>4</v>
      </c>
      <c r="C35" s="91" t="s">
        <v>223</v>
      </c>
      <c r="D35" s="91">
        <v>2</v>
      </c>
      <c r="E35" s="91" t="s">
        <v>542</v>
      </c>
      <c r="F35" s="91">
        <v>2</v>
      </c>
      <c r="G35" s="91"/>
      <c r="H35" s="91"/>
      <c r="I35" s="91"/>
      <c r="J35" s="91"/>
      <c r="K35" s="91"/>
      <c r="L35" s="91"/>
    </row>
    <row r="36" spans="1:12" ht="15">
      <c r="A36" s="91" t="s">
        <v>508</v>
      </c>
      <c r="B36" s="91">
        <v>3</v>
      </c>
      <c r="C36" s="91" t="s">
        <v>222</v>
      </c>
      <c r="D36" s="91">
        <v>2</v>
      </c>
      <c r="E36" s="91" t="s">
        <v>528</v>
      </c>
      <c r="F36" s="91">
        <v>2</v>
      </c>
      <c r="G36" s="91"/>
      <c r="H36" s="91"/>
      <c r="I36" s="91"/>
      <c r="J36" s="91"/>
      <c r="K36" s="91"/>
      <c r="L36" s="91"/>
    </row>
    <row r="39" spans="1:12" ht="15" customHeight="1">
      <c r="A39" s="13" t="s">
        <v>553</v>
      </c>
      <c r="B39" s="13" t="s">
        <v>480</v>
      </c>
      <c r="C39" s="13" t="s">
        <v>564</v>
      </c>
      <c r="D39" s="13" t="s">
        <v>483</v>
      </c>
      <c r="E39" s="13" t="s">
        <v>570</v>
      </c>
      <c r="F39" s="13" t="s">
        <v>485</v>
      </c>
      <c r="G39" s="85" t="s">
        <v>573</v>
      </c>
      <c r="H39" s="85" t="s">
        <v>487</v>
      </c>
      <c r="I39" s="13" t="s">
        <v>574</v>
      </c>
      <c r="J39" s="13" t="s">
        <v>489</v>
      </c>
      <c r="K39" s="85" t="s">
        <v>577</v>
      </c>
      <c r="L39" s="85" t="s">
        <v>490</v>
      </c>
    </row>
    <row r="40" spans="1:12" ht="15">
      <c r="A40" s="91" t="s">
        <v>554</v>
      </c>
      <c r="B40" s="91">
        <v>3</v>
      </c>
      <c r="C40" s="91" t="s">
        <v>554</v>
      </c>
      <c r="D40" s="91">
        <v>2</v>
      </c>
      <c r="E40" s="91" t="s">
        <v>556</v>
      </c>
      <c r="F40" s="91">
        <v>2</v>
      </c>
      <c r="G40" s="91"/>
      <c r="H40" s="91"/>
      <c r="I40" s="91" t="s">
        <v>575</v>
      </c>
      <c r="J40" s="91">
        <v>2</v>
      </c>
      <c r="K40" s="91"/>
      <c r="L40" s="91"/>
    </row>
    <row r="41" spans="1:12" ht="15">
      <c r="A41" s="91" t="s">
        <v>555</v>
      </c>
      <c r="B41" s="91">
        <v>3</v>
      </c>
      <c r="C41" s="91" t="s">
        <v>555</v>
      </c>
      <c r="D41" s="91">
        <v>2</v>
      </c>
      <c r="E41" s="91" t="s">
        <v>557</v>
      </c>
      <c r="F41" s="91">
        <v>2</v>
      </c>
      <c r="G41" s="91"/>
      <c r="H41" s="91"/>
      <c r="I41" s="91" t="s">
        <v>576</v>
      </c>
      <c r="J41" s="91">
        <v>2</v>
      </c>
      <c r="K41" s="91"/>
      <c r="L41" s="91"/>
    </row>
    <row r="42" spans="1:12" ht="15">
      <c r="A42" s="91" t="s">
        <v>556</v>
      </c>
      <c r="B42" s="91">
        <v>2</v>
      </c>
      <c r="C42" s="91" t="s">
        <v>565</v>
      </c>
      <c r="D42" s="91">
        <v>2</v>
      </c>
      <c r="E42" s="91" t="s">
        <v>558</v>
      </c>
      <c r="F42" s="91">
        <v>2</v>
      </c>
      <c r="G42" s="91"/>
      <c r="H42" s="91"/>
      <c r="I42" s="91"/>
      <c r="J42" s="91"/>
      <c r="K42" s="91"/>
      <c r="L42" s="91"/>
    </row>
    <row r="43" spans="1:12" ht="15">
      <c r="A43" s="91" t="s">
        <v>557</v>
      </c>
      <c r="B43" s="91">
        <v>2</v>
      </c>
      <c r="C43" s="91" t="s">
        <v>566</v>
      </c>
      <c r="D43" s="91">
        <v>2</v>
      </c>
      <c r="E43" s="91" t="s">
        <v>559</v>
      </c>
      <c r="F43" s="91">
        <v>2</v>
      </c>
      <c r="G43" s="91"/>
      <c r="H43" s="91"/>
      <c r="I43" s="91"/>
      <c r="J43" s="91"/>
      <c r="K43" s="91"/>
      <c r="L43" s="91"/>
    </row>
    <row r="44" spans="1:12" ht="15">
      <c r="A44" s="91" t="s">
        <v>558</v>
      </c>
      <c r="B44" s="91">
        <v>2</v>
      </c>
      <c r="C44" s="91" t="s">
        <v>567</v>
      </c>
      <c r="D44" s="91">
        <v>2</v>
      </c>
      <c r="E44" s="91" t="s">
        <v>560</v>
      </c>
      <c r="F44" s="91">
        <v>2</v>
      </c>
      <c r="G44" s="91"/>
      <c r="H44" s="91"/>
      <c r="I44" s="91"/>
      <c r="J44" s="91"/>
      <c r="K44" s="91"/>
      <c r="L44" s="91"/>
    </row>
    <row r="45" spans="1:12" ht="15">
      <c r="A45" s="91" t="s">
        <v>559</v>
      </c>
      <c r="B45" s="91">
        <v>2</v>
      </c>
      <c r="C45" s="91" t="s">
        <v>568</v>
      </c>
      <c r="D45" s="91">
        <v>2</v>
      </c>
      <c r="E45" s="91" t="s">
        <v>561</v>
      </c>
      <c r="F45" s="91">
        <v>2</v>
      </c>
      <c r="G45" s="91"/>
      <c r="H45" s="91"/>
      <c r="I45" s="91"/>
      <c r="J45" s="91"/>
      <c r="K45" s="91"/>
      <c r="L45" s="91"/>
    </row>
    <row r="46" spans="1:12" ht="15">
      <c r="A46" s="91" t="s">
        <v>560</v>
      </c>
      <c r="B46" s="91">
        <v>2</v>
      </c>
      <c r="C46" s="91" t="s">
        <v>569</v>
      </c>
      <c r="D46" s="91">
        <v>2</v>
      </c>
      <c r="E46" s="91" t="s">
        <v>562</v>
      </c>
      <c r="F46" s="91">
        <v>2</v>
      </c>
      <c r="G46" s="91"/>
      <c r="H46" s="91"/>
      <c r="I46" s="91"/>
      <c r="J46" s="91"/>
      <c r="K46" s="91"/>
      <c r="L46" s="91"/>
    </row>
    <row r="47" spans="1:12" ht="15">
      <c r="A47" s="91" t="s">
        <v>561</v>
      </c>
      <c r="B47" s="91">
        <v>2</v>
      </c>
      <c r="C47" s="91"/>
      <c r="D47" s="91"/>
      <c r="E47" s="91" t="s">
        <v>563</v>
      </c>
      <c r="F47" s="91">
        <v>2</v>
      </c>
      <c r="G47" s="91"/>
      <c r="H47" s="91"/>
      <c r="I47" s="91"/>
      <c r="J47" s="91"/>
      <c r="K47" s="91"/>
      <c r="L47" s="91"/>
    </row>
    <row r="48" spans="1:12" ht="15">
      <c r="A48" s="91" t="s">
        <v>562</v>
      </c>
      <c r="B48" s="91">
        <v>2</v>
      </c>
      <c r="C48" s="91"/>
      <c r="D48" s="91"/>
      <c r="E48" s="91" t="s">
        <v>571</v>
      </c>
      <c r="F48" s="91">
        <v>2</v>
      </c>
      <c r="G48" s="91"/>
      <c r="H48" s="91"/>
      <c r="I48" s="91"/>
      <c r="J48" s="91"/>
      <c r="K48" s="91"/>
      <c r="L48" s="91"/>
    </row>
    <row r="49" spans="1:12" ht="15">
      <c r="A49" s="91" t="s">
        <v>563</v>
      </c>
      <c r="B49" s="91">
        <v>2</v>
      </c>
      <c r="C49" s="91"/>
      <c r="D49" s="91"/>
      <c r="E49" s="91" t="s">
        <v>572</v>
      </c>
      <c r="F49" s="91">
        <v>2</v>
      </c>
      <c r="G49" s="91"/>
      <c r="H49" s="91"/>
      <c r="I49" s="91"/>
      <c r="J49" s="91"/>
      <c r="K49" s="91"/>
      <c r="L49" s="91"/>
    </row>
    <row r="52" spans="1:12" ht="15" customHeight="1">
      <c r="A52" s="85" t="s">
        <v>582</v>
      </c>
      <c r="B52" s="85" t="s">
        <v>480</v>
      </c>
      <c r="C52" s="85" t="s">
        <v>584</v>
      </c>
      <c r="D52" s="85" t="s">
        <v>483</v>
      </c>
      <c r="E52" s="85" t="s">
        <v>585</v>
      </c>
      <c r="F52" s="85" t="s">
        <v>485</v>
      </c>
      <c r="G52" s="85" t="s">
        <v>588</v>
      </c>
      <c r="H52" s="85" t="s">
        <v>487</v>
      </c>
      <c r="I52" s="85" t="s">
        <v>590</v>
      </c>
      <c r="J52" s="85" t="s">
        <v>489</v>
      </c>
      <c r="K52" s="85" t="s">
        <v>592</v>
      </c>
      <c r="L52" s="85" t="s">
        <v>490</v>
      </c>
    </row>
    <row r="53" spans="1:12" ht="15">
      <c r="A53" s="85"/>
      <c r="B53" s="85"/>
      <c r="C53" s="85"/>
      <c r="D53" s="85"/>
      <c r="E53" s="85"/>
      <c r="F53" s="85"/>
      <c r="G53" s="85"/>
      <c r="H53" s="85"/>
      <c r="I53" s="85"/>
      <c r="J53" s="85"/>
      <c r="K53" s="85"/>
      <c r="L53" s="85"/>
    </row>
    <row r="55" spans="1:12" ht="15" customHeight="1">
      <c r="A55" s="13" t="s">
        <v>583</v>
      </c>
      <c r="B55" s="13" t="s">
        <v>480</v>
      </c>
      <c r="C55" s="13" t="s">
        <v>586</v>
      </c>
      <c r="D55" s="13" t="s">
        <v>483</v>
      </c>
      <c r="E55" s="13" t="s">
        <v>587</v>
      </c>
      <c r="F55" s="13" t="s">
        <v>485</v>
      </c>
      <c r="G55" s="13" t="s">
        <v>589</v>
      </c>
      <c r="H55" s="13" t="s">
        <v>487</v>
      </c>
      <c r="I55" s="13" t="s">
        <v>591</v>
      </c>
      <c r="J55" s="13" t="s">
        <v>489</v>
      </c>
      <c r="K55" s="85" t="s">
        <v>593</v>
      </c>
      <c r="L55" s="85" t="s">
        <v>490</v>
      </c>
    </row>
    <row r="56" spans="1:12" ht="15">
      <c r="A56" s="85" t="s">
        <v>212</v>
      </c>
      <c r="B56" s="85">
        <v>3</v>
      </c>
      <c r="C56" s="85" t="s">
        <v>212</v>
      </c>
      <c r="D56" s="85">
        <v>2</v>
      </c>
      <c r="E56" s="85" t="s">
        <v>216</v>
      </c>
      <c r="F56" s="85">
        <v>1</v>
      </c>
      <c r="G56" s="85" t="s">
        <v>215</v>
      </c>
      <c r="H56" s="85">
        <v>1</v>
      </c>
      <c r="I56" s="85" t="s">
        <v>213</v>
      </c>
      <c r="J56" s="85">
        <v>1</v>
      </c>
      <c r="K56" s="85"/>
      <c r="L56" s="85"/>
    </row>
    <row r="57" spans="1:12" ht="15">
      <c r="A57" s="85" t="s">
        <v>226</v>
      </c>
      <c r="B57" s="85">
        <v>2</v>
      </c>
      <c r="C57" s="85" t="s">
        <v>226</v>
      </c>
      <c r="D57" s="85">
        <v>2</v>
      </c>
      <c r="E57" s="85"/>
      <c r="F57" s="85"/>
      <c r="G57" s="85" t="s">
        <v>212</v>
      </c>
      <c r="H57" s="85">
        <v>1</v>
      </c>
      <c r="I57" s="85"/>
      <c r="J57" s="85"/>
      <c r="K57" s="85"/>
      <c r="L57" s="85"/>
    </row>
    <row r="58" spans="1:12" ht="15">
      <c r="A58" s="85" t="s">
        <v>225</v>
      </c>
      <c r="B58" s="85">
        <v>2</v>
      </c>
      <c r="C58" s="85" t="s">
        <v>225</v>
      </c>
      <c r="D58" s="85">
        <v>2</v>
      </c>
      <c r="E58" s="85"/>
      <c r="F58" s="85"/>
      <c r="G58" s="85" t="s">
        <v>220</v>
      </c>
      <c r="H58" s="85">
        <v>1</v>
      </c>
      <c r="I58" s="85"/>
      <c r="J58" s="85"/>
      <c r="K58" s="85"/>
      <c r="L58" s="85"/>
    </row>
    <row r="59" spans="1:12" ht="15">
      <c r="A59" s="85" t="s">
        <v>224</v>
      </c>
      <c r="B59" s="85">
        <v>2</v>
      </c>
      <c r="C59" s="85" t="s">
        <v>224</v>
      </c>
      <c r="D59" s="85">
        <v>2</v>
      </c>
      <c r="E59" s="85"/>
      <c r="F59" s="85"/>
      <c r="G59" s="85"/>
      <c r="H59" s="85"/>
      <c r="I59" s="85"/>
      <c r="J59" s="85"/>
      <c r="K59" s="85"/>
      <c r="L59" s="85"/>
    </row>
    <row r="60" spans="1:12" ht="15">
      <c r="A60" s="85" t="s">
        <v>223</v>
      </c>
      <c r="B60" s="85">
        <v>2</v>
      </c>
      <c r="C60" s="85" t="s">
        <v>223</v>
      </c>
      <c r="D60" s="85">
        <v>2</v>
      </c>
      <c r="E60" s="85"/>
      <c r="F60" s="85"/>
      <c r="G60" s="85"/>
      <c r="H60" s="85"/>
      <c r="I60" s="85"/>
      <c r="J60" s="85"/>
      <c r="K60" s="85"/>
      <c r="L60" s="85"/>
    </row>
    <row r="61" spans="1:12" ht="15">
      <c r="A61" s="85" t="s">
        <v>222</v>
      </c>
      <c r="B61" s="85">
        <v>2</v>
      </c>
      <c r="C61" s="85" t="s">
        <v>222</v>
      </c>
      <c r="D61" s="85">
        <v>2</v>
      </c>
      <c r="E61" s="85"/>
      <c r="F61" s="85"/>
      <c r="G61" s="85"/>
      <c r="H61" s="85"/>
      <c r="I61" s="85"/>
      <c r="J61" s="85"/>
      <c r="K61" s="85"/>
      <c r="L61" s="85"/>
    </row>
    <row r="62" spans="1:12" ht="15">
      <c r="A62" s="85" t="s">
        <v>216</v>
      </c>
      <c r="B62" s="85">
        <v>1</v>
      </c>
      <c r="C62" s="85" t="s">
        <v>221</v>
      </c>
      <c r="D62" s="85">
        <v>1</v>
      </c>
      <c r="E62" s="85"/>
      <c r="F62" s="85"/>
      <c r="G62" s="85"/>
      <c r="H62" s="85"/>
      <c r="I62" s="85"/>
      <c r="J62" s="85"/>
      <c r="K62" s="85"/>
      <c r="L62" s="85"/>
    </row>
    <row r="63" spans="1:12" ht="15">
      <c r="A63" s="85" t="s">
        <v>221</v>
      </c>
      <c r="B63" s="85">
        <v>1</v>
      </c>
      <c r="C63" s="85"/>
      <c r="D63" s="85"/>
      <c r="E63" s="85"/>
      <c r="F63" s="85"/>
      <c r="G63" s="85"/>
      <c r="H63" s="85"/>
      <c r="I63" s="85"/>
      <c r="J63" s="85"/>
      <c r="K63" s="85"/>
      <c r="L63" s="85"/>
    </row>
    <row r="64" spans="1:12" ht="15">
      <c r="A64" s="85" t="s">
        <v>215</v>
      </c>
      <c r="B64" s="85">
        <v>1</v>
      </c>
      <c r="C64" s="85"/>
      <c r="D64" s="85"/>
      <c r="E64" s="85"/>
      <c r="F64" s="85"/>
      <c r="G64" s="85"/>
      <c r="H64" s="85"/>
      <c r="I64" s="85"/>
      <c r="J64" s="85"/>
      <c r="K64" s="85"/>
      <c r="L64" s="85"/>
    </row>
    <row r="65" spans="1:12" ht="15">
      <c r="A65" s="85" t="s">
        <v>220</v>
      </c>
      <c r="B65" s="85">
        <v>1</v>
      </c>
      <c r="C65" s="85"/>
      <c r="D65" s="85"/>
      <c r="E65" s="85"/>
      <c r="F65" s="85"/>
      <c r="G65" s="85"/>
      <c r="H65" s="85"/>
      <c r="I65" s="85"/>
      <c r="J65" s="85"/>
      <c r="K65" s="85"/>
      <c r="L65" s="85"/>
    </row>
    <row r="68" spans="1:12" ht="15" customHeight="1">
      <c r="A68" s="13" t="s">
        <v>598</v>
      </c>
      <c r="B68" s="13" t="s">
        <v>480</v>
      </c>
      <c r="C68" s="13" t="s">
        <v>599</v>
      </c>
      <c r="D68" s="13" t="s">
        <v>483</v>
      </c>
      <c r="E68" s="13" t="s">
        <v>600</v>
      </c>
      <c r="F68" s="13" t="s">
        <v>485</v>
      </c>
      <c r="G68" s="13" t="s">
        <v>601</v>
      </c>
      <c r="H68" s="13" t="s">
        <v>487</v>
      </c>
      <c r="I68" s="13" t="s">
        <v>602</v>
      </c>
      <c r="J68" s="13" t="s">
        <v>489</v>
      </c>
      <c r="K68" s="13" t="s">
        <v>603</v>
      </c>
      <c r="L68" s="13" t="s">
        <v>490</v>
      </c>
    </row>
    <row r="69" spans="1:12" ht="15">
      <c r="A69" s="124" t="s">
        <v>213</v>
      </c>
      <c r="B69" s="85">
        <v>130836</v>
      </c>
      <c r="C69" s="124" t="s">
        <v>215</v>
      </c>
      <c r="D69" s="85">
        <v>97493</v>
      </c>
      <c r="E69" s="124" t="s">
        <v>217</v>
      </c>
      <c r="F69" s="85">
        <v>93512</v>
      </c>
      <c r="G69" s="124" t="s">
        <v>220</v>
      </c>
      <c r="H69" s="85">
        <v>14309</v>
      </c>
      <c r="I69" s="124" t="s">
        <v>213</v>
      </c>
      <c r="J69" s="85">
        <v>130836</v>
      </c>
      <c r="K69" s="124" t="s">
        <v>218</v>
      </c>
      <c r="L69" s="85">
        <v>60209</v>
      </c>
    </row>
    <row r="70" spans="1:12" ht="15">
      <c r="A70" s="124" t="s">
        <v>215</v>
      </c>
      <c r="B70" s="85">
        <v>97493</v>
      </c>
      <c r="C70" s="124" t="s">
        <v>224</v>
      </c>
      <c r="D70" s="85">
        <v>51661</v>
      </c>
      <c r="E70" s="124" t="s">
        <v>216</v>
      </c>
      <c r="F70" s="85">
        <v>11661</v>
      </c>
      <c r="G70" s="124" t="s">
        <v>212</v>
      </c>
      <c r="H70" s="85">
        <v>8056</v>
      </c>
      <c r="I70" s="124" t="s">
        <v>214</v>
      </c>
      <c r="J70" s="85">
        <v>74283</v>
      </c>
      <c r="K70" s="124" t="s">
        <v>219</v>
      </c>
      <c r="L70" s="85">
        <v>10886</v>
      </c>
    </row>
    <row r="71" spans="1:12" ht="15">
      <c r="A71" s="124" t="s">
        <v>217</v>
      </c>
      <c r="B71" s="85">
        <v>93512</v>
      </c>
      <c r="C71" s="124" t="s">
        <v>225</v>
      </c>
      <c r="D71" s="85">
        <v>10178</v>
      </c>
      <c r="E71" s="124"/>
      <c r="F71" s="85"/>
      <c r="G71" s="124"/>
      <c r="H71" s="85"/>
      <c r="I71" s="124"/>
      <c r="J71" s="85"/>
      <c r="K71" s="124"/>
      <c r="L71" s="85"/>
    </row>
    <row r="72" spans="1:12" ht="15">
      <c r="A72" s="124" t="s">
        <v>214</v>
      </c>
      <c r="B72" s="85">
        <v>74283</v>
      </c>
      <c r="C72" s="124" t="s">
        <v>226</v>
      </c>
      <c r="D72" s="85">
        <v>8436</v>
      </c>
      <c r="E72" s="124"/>
      <c r="F72" s="85"/>
      <c r="G72" s="124"/>
      <c r="H72" s="85"/>
      <c r="I72" s="124"/>
      <c r="J72" s="85"/>
      <c r="K72" s="124"/>
      <c r="L72" s="85"/>
    </row>
    <row r="73" spans="1:12" ht="15">
      <c r="A73" s="124" t="s">
        <v>218</v>
      </c>
      <c r="B73" s="85">
        <v>60209</v>
      </c>
      <c r="C73" s="124" t="s">
        <v>221</v>
      </c>
      <c r="D73" s="85">
        <v>4078</v>
      </c>
      <c r="E73" s="124"/>
      <c r="F73" s="85"/>
      <c r="G73" s="124"/>
      <c r="H73" s="85"/>
      <c r="I73" s="124"/>
      <c r="J73" s="85"/>
      <c r="K73" s="124"/>
      <c r="L73" s="85"/>
    </row>
    <row r="74" spans="1:12" ht="15">
      <c r="A74" s="124" t="s">
        <v>224</v>
      </c>
      <c r="B74" s="85">
        <v>51661</v>
      </c>
      <c r="C74" s="124" t="s">
        <v>223</v>
      </c>
      <c r="D74" s="85">
        <v>1909</v>
      </c>
      <c r="E74" s="124"/>
      <c r="F74" s="85"/>
      <c r="G74" s="124"/>
      <c r="H74" s="85"/>
      <c r="I74" s="124"/>
      <c r="J74" s="85"/>
      <c r="K74" s="124"/>
      <c r="L74" s="85"/>
    </row>
    <row r="75" spans="1:12" ht="15">
      <c r="A75" s="124" t="s">
        <v>220</v>
      </c>
      <c r="B75" s="85">
        <v>14309</v>
      </c>
      <c r="C75" s="124" t="s">
        <v>222</v>
      </c>
      <c r="D75" s="85">
        <v>1130</v>
      </c>
      <c r="E75" s="124"/>
      <c r="F75" s="85"/>
      <c r="G75" s="124"/>
      <c r="H75" s="85"/>
      <c r="I75" s="124"/>
      <c r="J75" s="85"/>
      <c r="K75" s="124"/>
      <c r="L75" s="85"/>
    </row>
    <row r="76" spans="1:12" ht="15">
      <c r="A76" s="124" t="s">
        <v>216</v>
      </c>
      <c r="B76" s="85">
        <v>11661</v>
      </c>
      <c r="C76" s="124"/>
      <c r="D76" s="85"/>
      <c r="E76" s="124"/>
      <c r="F76" s="85"/>
      <c r="G76" s="124"/>
      <c r="H76" s="85"/>
      <c r="I76" s="124"/>
      <c r="J76" s="85"/>
      <c r="K76" s="124"/>
      <c r="L76" s="85"/>
    </row>
    <row r="77" spans="1:12" ht="15">
      <c r="A77" s="124" t="s">
        <v>219</v>
      </c>
      <c r="B77" s="85">
        <v>10886</v>
      </c>
      <c r="C77" s="124"/>
      <c r="D77" s="85"/>
      <c r="E77" s="124"/>
      <c r="F77" s="85"/>
      <c r="G77" s="124"/>
      <c r="H77" s="85"/>
      <c r="I77" s="124"/>
      <c r="J77" s="85"/>
      <c r="K77" s="124"/>
      <c r="L77" s="85"/>
    </row>
    <row r="78" spans="1:12" ht="15">
      <c r="A78" s="124" t="s">
        <v>225</v>
      </c>
      <c r="B78" s="85">
        <v>10178</v>
      </c>
      <c r="C78" s="124"/>
      <c r="D78" s="85"/>
      <c r="E78" s="124"/>
      <c r="F78" s="85"/>
      <c r="G78" s="124"/>
      <c r="H78" s="85"/>
      <c r="I78" s="124"/>
      <c r="J78" s="85"/>
      <c r="K78" s="124"/>
      <c r="L78" s="85"/>
    </row>
  </sheetData>
  <hyperlinks>
    <hyperlink ref="A2" r:id="rId1" display="https://www.datadriveninvestor.com/2019/04/15/doctors-prescribe-apps-for-patient-connections/"/>
    <hyperlink ref="A3" r:id="rId2" display="https://www.aarp.org/money/scams-fraud/info-2019/feds-crackdown-medicare-fraud.html"/>
    <hyperlink ref="A4" r:id="rId3" display="http://healthxph.net/"/>
    <hyperlink ref="C2" r:id="rId4" display="https://www.datadriveninvestor.com/2019/04/15/doctors-prescribe-apps-for-patient-connections/"/>
    <hyperlink ref="G2" r:id="rId5" display="https://www.datadriveninvestor.com/2019/04/15/doctors-prescribe-apps-for-patient-connections/"/>
    <hyperlink ref="K2" r:id="rId6" display="http://healthxph.net/"/>
    <hyperlink ref="K3" r:id="rId7" display="https://www.aarp.org/money/scams-fraud/info-2019/feds-crackdown-medicare-fraud.html"/>
  </hyperlinks>
  <printOptions/>
  <pageMargins left="0.7" right="0.7" top="0.75" bottom="0.75" header="0.3" footer="0.3"/>
  <pageSetup orientation="portrait" paperSize="9"/>
  <tableParts>
    <tablePart r:id="rId8"/>
    <tablePart r:id="rId15"/>
    <tablePart r:id="rId12"/>
    <tablePart r:id="rId11"/>
    <tablePart r:id="rId10"/>
    <tablePart r:id="rId13"/>
    <tablePart r:id="rId14"/>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2019-04-22T22:11:53Z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