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<sst xmlns="http://schemas.openxmlformats.org/spreadsheetml/2006/main" count="3668" uniqueCount="978">
  <si>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</si>
  <si>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</si>
  <si>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</si>
  <si>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</si>
  <si>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</si>
  <si>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</si>
  <si>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</si>
  <si>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</si>
  <si>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</si>
  <si>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</si>
  <si>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</si>
  <si>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</si>
  <si>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</si>
  <si>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</si>
  <si>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</si>
  <si>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</si>
  <si>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</si>
  <si>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</si>
  <si>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</si>
  <si>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</si>
  <si>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</si>
  <si>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</si>
  <si>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</si>
  <si>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</si>
  <si>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</si>
  <si>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</si>
  <si>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</si>
  <si>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</si>
  <si>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</si>
  <si>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</si>
  <si>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</si>
  <si>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</si>
  <si>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</si>
  <si>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</si>
  <si>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</si>
  <si>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</si>
  <si>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</si>
  <si>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</si>
  <si>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</si>
  <si>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</si>
  <si>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</si>
  <si>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</si>
  <si>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</si>
  <si>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</si>
  <si>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</si>
  <si>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</si>
  <si>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</si>
  <si>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</si>
  <si>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</si>
  <si>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</si>
  <si>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</si>
  <si>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</si>
  <si>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</si>
  <si>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</si>
  <si>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</si>
  <si>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</si>
  <si>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</si>
  <si>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</si>
  <si>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</si>
  <si>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</si>
  <si>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</si>
  <si>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</si>
  <si>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</si>
  <si>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</si>
  <si>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</si>
  <si>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</si>
  <si>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</si>
  <si>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</si>
  <si>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</si>
  <si>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</si>
  <si>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</si>
  <si>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</si>
  <si>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</si>
  <si>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</si>
  <si>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</si>
  <si>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</si>
  <si>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</si>
  <si>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</si>
  <si>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</si>
  <si>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</si>
  <si>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</si>
  <si>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</si>
  <si>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</si>
  <si>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</si>
  <si>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</si>
  <si>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</si>
  <si>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</si>
  <si>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</si>
  <si>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</si>
  <si>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</si>
  <si>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</si>
  <si>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</si>
  <si>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</si>
  <si>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</si>
  <si>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</si>
  <si>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</si>
  <si>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</si>
  <si>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</si>
  <si>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</si>
  <si>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</si>
  <si>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</si>
  <si>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</si>
  <si>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</si>
  <si>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</si>
  <si>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</si>
  <si>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</si>
  <si>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</si>
  <si>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</si>
  <si>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</si>
  <si>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</si>
  <si>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</si>
  <si>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</si>
  <si>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</si>
  <si>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</si>
  <si>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</si>
  <si>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</si>
  <si>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</si>
  <si>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</si>
  <si>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</si>
  <si>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</si>
  <si>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</si>
  <si>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</si>
  <si>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</si>
  <si>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</si>
  <si>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</si>
  <si>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</si>
  <si>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</si>
  <si>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</si>
  <si>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</si>
  <si>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</si>
  <si>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</si>
  <si>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</si>
  <si>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</si>
  <si>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</si>
  <si>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</si>
  <si>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</si>
  <si>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</si>
  <si>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</si>
  <si>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</si>
  <si>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</si>
  <si>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</si>
  <si>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</si>
  <si>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</si>
  <si>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</si>
  <si>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</si>
  <si>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</si>
  <si>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</si>
  <si>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</si>
  <si>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</si>
  <si>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</si>
  <si>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</si>
  <si>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</si>
  <si>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</si>
  <si>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</si>
  <si>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</si>
  <si>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</si>
  <si>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</si>
  <si>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</si>
  <si>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</si>
  <si>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</si>
  <si>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</si>
  <si>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</si>
  <si>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</si>
  <si>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</si>
  <si>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</si>
  <si>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</si>
  <si>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</si>
  <si>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</si>
  <si>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</si>
  <si>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</si>
  <si>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</si>
  <si>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</si>
  <si>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</si>
  <si>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</si>
  <si>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</si>
  <si>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</si>
  <si>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</si>
  <si>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</si>
  <si>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</si>
  <si>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</si>
  <si>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</si>
  <si>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</si>
  <si>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</si>
  <si>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</si>
  <si>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</si>
  <si>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</si>
  <si>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</si>
  <si>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</si>
  <si>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</si>
  <si>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</si>
  <si>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</si>
  <si>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</si>
  <si>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</si>
  <si>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</si>
  <si>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</si>
  <si>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</si>
  <si>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</si>
  <si>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</si>
  <si>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</si>
  <si>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</si>
  <si>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</si>
  <si>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</si>
  <si>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</si>
  <si>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</si>
  <si>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</si>
  <si>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</si>
  <si>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</si>
  <si>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</si>
  <si>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</si>
  <si>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</si>
  <si>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</si>
  <si>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</si>
  <si>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</si>
  <si>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</si>
  <si>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</si>
  <si>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</si>
  <si>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</si>
  <si>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</si>
  <si>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</si>
  <si>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</si>
  <si>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</si>
  <si>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</si>
  <si>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</si>
  <si>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</si>
  <si>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</si>
  <si>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</si>
  <si>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</si>
  <si>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</si>
  <si>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</si>
  <si>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</si>
  <si>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</si>
  <si>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</si>
  <si>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</si>
  <si>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</si>
  <si>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</si>
  <si>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</si>
  <si>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</si>
  <si>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</si>
  <si>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</si>
  <si>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</si>
  <si>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</si>
  <si>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</si>
  <si>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</si>
  <si>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</si>
  <si>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</si>
  <si>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</si>
  <si>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</si>
  <si>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</si>
  <si>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</si>
  <si>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</si>
  <si>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</si>
  <si>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</si>
  <si>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</si>
  <si>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</si>
  <si>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</si>
  <si>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</si>
  <si>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</si>
  <si>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</si>
  <si>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</si>
  <si>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</si>
  <si>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</si>
  <si>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</si>
  <si>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</si>
  <si>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</si>
  <si>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</si>
  <si>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</si>
  <si>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</si>
  <si>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</si>
  <si>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</si>
  <si>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</si>
  <si>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</si>
  <si>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</si>
  <si>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</si>
  <si>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</si>
  <si>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</si>
  <si>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</si>
  <si>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</si>
  <si>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</si>
  <si>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</si>
  <si>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</si>
  <si>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</si>
  <si>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</si>
  <si>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</si>
  <si>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</si>
  <si>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</si>
  <si>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</si>
  <si>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</si>
  <si>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</si>
  <si>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</si>
  <si>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</si>
  <si>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</si>
  <si>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</si>
  <si>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</si>
  <si>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</si>
  <si>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</si>
  <si>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</si>
  <si>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</si>
  <si>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</si>
  <si>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</si>
  <si>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</si>
  <si>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</si>
  <si>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</si>
  <si>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</si>
  <si>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</si>
  <si>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</si>
  <si>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</si>
  <si>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</si>
  <si>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</si>
  <si>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</si>
  <si>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</si>
  <si>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</si>
  <si>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</si>
  <si>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</si>
  <si>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</si>
  <si>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</si>
  <si>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</si>
  <si>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</si>
  <si>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</si>
  <si>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</si>
  <si>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</si>
  <si>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</si>
  <si>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</si>
  <si>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</si>
  <si>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</si>
  <si>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</si>
  <si>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</si>
  <si>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</si>
  <si>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</si>
  <si>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</si>
  <si>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</si>
  <si>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</si>
  <si>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</si>
  <si>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</si>
  <si>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</si>
  <si>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</si>
  <si>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</si>
  <si>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</si>
  <si>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</si>
  <si>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</si>
  <si>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</si>
  <si>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</si>
  <si>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</si>
  <si>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</si>
  <si>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</si>
  <si>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</si>
  <si>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</si>
  <si>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</si>
  <si>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</si>
  <si>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</si>
  <si>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</si>
  <si>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</si>
  <si>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</si>
  <si>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</si>
  <si>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unosml</t>
  </si>
  <si>
    <t>nodexl</t>
  </si>
  <si>
    <t>nodexlgraphgallery.org</t>
  </si>
  <si>
    <t>Nodexl Project</t>
  </si>
  <si>
    <t>(Social) (media) network analysis and visualization add-in for Excel: influencers, segments, &amp; content. Get NodeXL Pro! https://t.co/AlY9U3Lyfo</t>
  </si>
  <si>
    <t>Omaha, NE</t>
  </si>
  <si>
    <t>https://t.co/FKKr76FLpx</t>
  </si>
  <si>
    <t>https://pbs.twimg.com/profile_banners/87606674/1405285356</t>
  </si>
  <si>
    <t>http://abs.twimg.com/images/themes/theme19/bg.gif</t>
  </si>
  <si>
    <t>http://pbs.twimg.com/profile_images/849132774661308416/pa2Uplq1_normal.jpg</t>
  </si>
  <si>
    <t>https://twitter.com/unosml</t>
  </si>
  <si>
    <t>https://twitter.com/nodexl</t>
  </si>
  <si>
    <t>great</t>
  </si>
  <si>
    <t>city</t>
  </si>
  <si>
    <t>Twitter for Android</t>
  </si>
  <si>
    <t>Retweet</t>
  </si>
  <si>
    <t>https://www.nodexlgraphgallery.org/Pages/Registration.aspx</t>
  </si>
  <si>
    <t>United States</t>
  </si>
  <si>
    <t>Omaha</t>
  </si>
  <si>
    <t>http://abs.twimg.com/images/themes/theme7/bg.gif</t>
  </si>
  <si>
    <t>G3</t>
  </si>
  <si>
    <t>G4</t>
  </si>
  <si>
    <t>0, 100, 50</t>
  </si>
  <si>
    <t>0, 176, 22</t>
  </si>
  <si>
    <t>Top URLs in Tweet in G3</t>
  </si>
  <si>
    <t>Top URLs in Tweet in G4</t>
  </si>
  <si>
    <t>G3 Count</t>
  </si>
  <si>
    <t>Top URLs in Tweet in G5</t>
  </si>
  <si>
    <t>G4 Count</t>
  </si>
  <si>
    <t>Top Domains in Tweet in G3</t>
  </si>
  <si>
    <t>Top Domains in Tweet in G4</t>
  </si>
  <si>
    <t>Top Domains in Tweet in G5</t>
  </si>
  <si>
    <t>research</t>
  </si>
  <si>
    <t>Top Hashtags in Tweet in G3</t>
  </si>
  <si>
    <t>Top Hashtags in Tweet in G4</t>
  </si>
  <si>
    <t>Top Hashtags in Tweet in G5</t>
  </si>
  <si>
    <t>Top Words in Tweet in G3</t>
  </si>
  <si>
    <t>Top Words in Tweet in G4</t>
  </si>
  <si>
    <t>Top Words in Tweet in G5</t>
  </si>
  <si>
    <t>Top Word Pairs in Tweet in G3</t>
  </si>
  <si>
    <t>Top Word Pairs in Tweet in G4</t>
  </si>
  <si>
    <t>Top Word Pairs in Tweet in G5</t>
  </si>
  <si>
    <t>Top Replied-To in G3</t>
  </si>
  <si>
    <t>Top Mentioned in G3</t>
  </si>
  <si>
    <t>Top Replied-To in G4</t>
  </si>
  <si>
    <t>Top Mentioned in G4</t>
  </si>
  <si>
    <t>Top Replied-To in G5</t>
  </si>
  <si>
    <t>Top Mentioned in G5</t>
  </si>
  <si>
    <t>Top Tweeters in G3</t>
  </si>
  <si>
    <t>Top Tweeters in G4</t>
  </si>
  <si>
    <t>Top Tweeters in G5</t>
  </si>
  <si>
    <t>10</t>
  </si>
  <si>
    <t>join</t>
  </si>
  <si>
    <t>today</t>
  </si>
  <si>
    <t>top</t>
  </si>
  <si>
    <t>more</t>
  </si>
  <si>
    <t>2</t>
  </si>
  <si>
    <t>morning</t>
  </si>
  <si>
    <t>day</t>
  </si>
  <si>
    <t>-96.234587,41.175884 
-95.872275,41.175884 
-95.872275,41.375558 
-96.234587,41.375558</t>
  </si>
  <si>
    <t>US</t>
  </si>
  <si>
    <t>a84b808ce3f11719</t>
  </si>
  <si>
    <t>poi</t>
  </si>
  <si>
    <t>https://api.twitter.com/1.1/geo/id/a84b808ce3f11719.json</t>
  </si>
  <si>
    <t>http://abs.twimg.com/images/themes/theme6/bg.gif</t>
  </si>
  <si>
    <t>G5</t>
  </si>
  <si>
    <t>G6</t>
  </si>
  <si>
    <t>191, 0, 0</t>
  </si>
  <si>
    <t>230, 120, 0</t>
  </si>
  <si>
    <t>Top URLs in Tweet in G6</t>
  </si>
  <si>
    <t>G5 Count</t>
  </si>
  <si>
    <t>G6 Count</t>
  </si>
  <si>
    <t>Top Domains in Tweet in G6</t>
  </si>
  <si>
    <t>Top Hashtags in Tweet in G6</t>
  </si>
  <si>
    <t>Top Words in Tweet in G6</t>
  </si>
  <si>
    <t>Top Word Pairs in Tweet in G6</t>
  </si>
  <si>
    <t>Top Replied-To in G6</t>
  </si>
  <si>
    <t>Top Mentioned in G6</t>
  </si>
  <si>
    <t>Top Tweeters in G6</t>
  </si>
  <si>
    <t>communication</t>
  </si>
  <si>
    <t>s</t>
  </si>
  <si>
    <t>one</t>
  </si>
  <si>
    <t>soon</t>
  </si>
  <si>
    <t>early</t>
  </si>
  <si>
    <t>conference</t>
  </si>
  <si>
    <t>170, 43, 0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</si>
  <si>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</si>
  <si>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michaelademeyer</t>
  </si>
  <si>
    <t>kendallhunthe</t>
  </si>
  <si>
    <t>christinenorth</t>
  </si>
  <si>
    <t>bsu_crc</t>
  </si>
  <si>
    <t>csca_com</t>
  </si>
  <si>
    <t>adamwtyma</t>
  </si>
  <si>
    <t>franklin_yartey</t>
  </si>
  <si>
    <t>miamioh_ics</t>
  </si>
  <si>
    <t>bsucomm</t>
  </si>
  <si>
    <t>ica_iowa</t>
  </si>
  <si>
    <t>johnnyriccos</t>
  </si>
  <si>
    <t>dobraithwaite1</t>
  </si>
  <si>
    <t>maria_brann</t>
  </si>
  <si>
    <t>chad_mcbride</t>
  </si>
  <si>
    <t>dkwesterman</t>
  </si>
  <si>
    <t>jeffkuznekoff</t>
  </si>
  <si>
    <t>jhough80</t>
  </si>
  <si>
    <t>sdstate</t>
  </si>
  <si>
    <t>rikkiaroscoe</t>
  </si>
  <si>
    <t>j_bohlin</t>
  </si>
  <si>
    <t>meghana_r</t>
  </si>
  <si>
    <t>robsidelinger</t>
  </si>
  <si>
    <t>bowmanspartan</t>
  </si>
  <si>
    <t>Food truck rally time!
#CSCA19 #csca2019
@johnnyriccos #atasteofneworleansomaha #the402bbq https://t.co/HPabpclbkJ</t>
  </si>
  <si>
    <t>Start your day off "Learning from Other's Mistakes: Engaging Academic Dialogue on Failures" with @dobraithwaite1 from 8-9:15AM #CSCA2019</t>
  </si>
  <si>
    <t>Time to "Dialogue Surrounding Mental Health and Abuse in Interpersonal and Family Contexts" with @Maria_Brann from 11AM-12:15PM. #CSCA2019</t>
  </si>
  <si>
    <t>Did you miss @Maria_Brann earlier? Join her now for "Scholars Hours: Three Lessons Learned about Life in Academia" from 2-3:15PM. #CSCA2019</t>
  </si>
  <si>
    <t>Check out "Organizational and Professional Communication Division: Top Papers" with @chad_mcbride and Allison R. Thorson from 9:30-10:45AM. #CSCA2019</t>
  </si>
  <si>
    <t>Only a few events left, check out "Short Course: Communication Is.. An Introduction to the Text and Discussion" with @chad_mcbride , Jennifer C. Dunn, and Lynn_Harter from 3:30-4:45PM. #CSCA2019</t>
  </si>
  <si>
    <t>Sharing the results of our study at Central States Communication Association in Omaha. #csca2019 https://t.co/XPvBL6vm5s</t>
  </si>
  <si>
    <t>Want to learn more about Ball State's undergraduate communication research conference? Join us this morning in the Eisenhower Room at #CSCA2019. https://t.co/0gDGsDOyse</t>
  </si>
  <si>
    <t>We are excited for another great day of Undergraduate Honors Research Conference panels.  Come support young scholars in the communication studies and make sure you stop by to chat with us at the graduate school fair this afternoon #CSCA2019 #UHRC #BSUCRC @CSCA_COM https://t.co/svqUiNtILG</t>
  </si>
  <si>
    <t>Good morning! Day 3 of #csca19 Competitive Paper panel for the Pop Culture Interest Group
#CSCA2019 @ DoubleTree by Hilton Omaha Downtown https://t.co/Wrnhc87XQX</t>
  </si>
  <si>
    <t>Caleb Green presents on wrestling not once but twice, being recognized as one of the the top debut panels at #csca19. Well done!
#CSCA2019 https://t.co/euHSnLkud2</t>
  </si>
  <si>
    <t>Join both @DKWesterman and Kenneth Lachlan for "Replication: A Dialogue About a Necessary Practice in Communication Research" from 9:30-10:45AM. #CSCA2019</t>
  </si>
  <si>
    <t>Join both Tim Mckenna-Buchanan and Stephanie Young for  "Sexual Orientation and Gender Identity Caucus: Top Papers" from 12:30-1:45PM. #CSCA2019</t>
  </si>
  <si>
    <t>Check out "Interpersonal and Family communication Interest Group: Top Papers" with Allison R Thorson from 12:30-1:45PM. #CSCA2019</t>
  </si>
  <si>
    <t>Join Patric Spence presenting "Social Media and Public Relations from 2-3:15PM. #CSCA2019</t>
  </si>
  <si>
    <t>Join Lynn_Harter and Ericka Kirby for the final presentation of #CSCA2019 "Connecting Selves and Subject Matter Through Storytelling in the Basic Course" from 5-6:15PM. #CSCA2019</t>
  </si>
  <si>
    <t>A great showing in Omaha for our group! @CSCA_COM Chicago in 2020 - theme “Borders and Breakthroughs.” 
Proposals for our fall conference open soon.  
Have a wonderful rest of the term! 
#CSCA19 #CSCA2019</t>
  </si>
  <si>
    <t>Also, congratulations to @jeffkuznekoff who was elected as the Secretary of the Health Communication Interest Group at #CSCA2019</t>
  </si>
  <si>
    <t>Here's the schedule of #bsucommstu faculty and students presenting at #CSCA2019 today. Good luck! @CSCA_COM https://t.co/sPtV4ru7vl</t>
  </si>
  <si>
    <t>Come out and chat with us at the #UHRC luncheon and graduate school fair today. Be sure to stop by Ball State's Department of Communication Studies table to learn more about our graduate program and undergraduate communication research conference this fall. #CSCA2019 @CSCA_COM https://t.co/hiMPt8kGYO</t>
  </si>
  <si>
    <t>Need a morning pick me up on the last day of #CSCA2019? Join us in the Eisenhower Room from 7:00-9:00am for our Coffee &amp;amp; Cardinals event.  We would love to learn more about your research interests and graduate school options. #chirpchirp #bsucomm @CSCA_COM https://t.co/L2dGs5fOjs</t>
  </si>
  <si>
    <t>One of our favorite parts of attending conferences is catching up with alumni after watching inspiring panels and sessions about current communication research. Thanks again to all the members of the leadership team who make CSCA possible! #CSCA2019 #chirpchirp #bsucomm @CSCA_COM https://t.co/kgjCgnwVwo</t>
  </si>
  <si>
    <t>It’s early, but our membership is discussing using video clips in class to help solidify concepts. #CSCA19 #CSCA2019 https://t.co/znPRDv4Vnh</t>
  </si>
  <si>
    <t>Don’t forget us this afternoon! #CSCA2019 #csca19 https://t.co/iCMHbZoruD</t>
  </si>
  <si>
    <t>Dave Wendt and Linda Laine discussing enhancing dialogue in higher ed and beyond. And yes, she made us get out our phones! #CSCA2019 #csca19 https://t.co/0nah4gf9jD</t>
  </si>
  <si>
    <t>@CSCA_COM via @unosml @NodeXL https://t.co/NEtYB0HdYB
@csca_com
@dkwesterman
@bowmanspartan
@robsidelinger
@meghana_r
@j_bohlin
@rikkiaroscoe
@sdstate
@jhough80
@ica_iowa
Top hashtags:
#csca19
#csca2019
#csca20
#phdlife
#uhrc
#adjuncts
#adjunctlife
#highereducation
#bsucommstu</t>
  </si>
  <si>
    <t>https://twitter.com/BSUCOMM/status/1114496071001083904</t>
  </si>
  <si>
    <t>https://www.instagram.com/p/Bv6ufBBgVAgsZT3hV3LPxJ_-YiOl7FTXzS3DGU0/?utm_source=ig_twitter_share&amp;igshid=1te6gc42p0685</t>
  </si>
  <si>
    <t>https://twitter.com/ica_iowa/status/1114248674857631744</t>
  </si>
  <si>
    <t>https://nodexlgraphgallery.org/Pages/Graph.aspx?graphID=193803</t>
  </si>
  <si>
    <t>instagram.com</t>
  </si>
  <si>
    <t>csca19 csca2019 atasteofneworleansomaha the402bbq</t>
  </si>
  <si>
    <t>csca2019</t>
  </si>
  <si>
    <t>csca2019 uhrc bsucrc</t>
  </si>
  <si>
    <t>csca19 csca2019</t>
  </si>
  <si>
    <t>csca19</t>
  </si>
  <si>
    <t>csca2019 csca2019</t>
  </si>
  <si>
    <t>bsucommstu csca2019</t>
  </si>
  <si>
    <t>uhrc</t>
  </si>
  <si>
    <t>csca2019 chirpchirp bsucomm</t>
  </si>
  <si>
    <t>uhrc csca2019</t>
  </si>
  <si>
    <t>csca2019 csca19</t>
  </si>
  <si>
    <t>csca19 csca2019 csca20 phdlife uhrc adjuncts adjunctlife highereducation bsucommstu</t>
  </si>
  <si>
    <t>https://pbs.twimg.com/media/D3fCMXdXoAALCef.jpg</t>
  </si>
  <si>
    <t>https://pbs.twimg.com/media/D3gUYPHWAAAXtjD.jpg</t>
  </si>
  <si>
    <t>https://pbs.twimg.com/media/D3e89rpWAAAI-s3.jpg</t>
  </si>
  <si>
    <t>https://pbs.twimg.com/media/D3fOHJFWkAAgB6r.jpg</t>
  </si>
  <si>
    <t>https://pbs.twimg.com/media/D3d8QFdWAAYNbwU.jpg</t>
  </si>
  <si>
    <t>https://pbs.twimg.com/media/D3eE-F5WAAg1LlI.jpg</t>
  </si>
  <si>
    <t>https://pbs.twimg.com/media/D3e7duLXsAEtAsp.jpg</t>
  </si>
  <si>
    <t>https://pbs.twimg.com/media/D3pwI0VXoAYwFXY.jpg</t>
  </si>
  <si>
    <t>https://pbs.twimg.com/media/D3eMp1mXkAEwaEI.jpg</t>
  </si>
  <si>
    <t>https://pbs.twimg.com/media/D3e59vSWwAI0Afw.jpg</t>
  </si>
  <si>
    <t>http://pbs.twimg.com/profile_images/596752059472347137/aHKl7Ve1_normal.jpg</t>
  </si>
  <si>
    <t>http://pbs.twimg.com/profile_images/1110208837657731072/10Q2ZHC5_normal.png</t>
  </si>
  <si>
    <t>http://pbs.twimg.com/profile_images/986604003571138560/eoUcINbw_normal.jpg</t>
  </si>
  <si>
    <t>http://pbs.twimg.com/profile_images/501498048363503617/3GKMEzwN_normal.jpeg</t>
  </si>
  <si>
    <t>http://pbs.twimg.com/profile_images/1104546553191120902/pum_9DCB_normal.jpg</t>
  </si>
  <si>
    <t>http://pbs.twimg.com/profile_images/901098105860493313/qlRv2sZn_normal.jpg</t>
  </si>
  <si>
    <t>http://pbs.twimg.com/profile_images/967608172859895808/5acI5kis_normal.jpg</t>
  </si>
  <si>
    <t>http://pbs.twimg.com/profile_images/1061744570344517633/fKDfFqhQ_normal.jpg</t>
  </si>
  <si>
    <t>https://twitter.com/michaelademeyer/status/1114579715682074624</t>
  </si>
  <si>
    <t>https://twitter.com/kendallhunthe/status/1114498342619439104</t>
  </si>
  <si>
    <t>https://twitter.com/kendallhunthe/status/1114535887118000131</t>
  </si>
  <si>
    <t>https://twitter.com/kendallhunthe/status/1114607498785447936</t>
  </si>
  <si>
    <t>https://twitter.com/kendallhunthe/status/1114520774713516032</t>
  </si>
  <si>
    <t>https://twitter.com/kendallhunthe/status/1114611335776677888</t>
  </si>
  <si>
    <t>https://twitter.com/christinenorth/status/1114663344294772743</t>
  </si>
  <si>
    <t>https://twitter.com/bsu_crc/status/1114498512568373248</t>
  </si>
  <si>
    <t>https://twitter.com/bsu_crc/status/1114567211912433664</t>
  </si>
  <si>
    <t>https://twitter.com/csca_com/status/1114595411031883776</t>
  </si>
  <si>
    <t>https://twitter.com/adamwtyma/status/1114536743544532992</t>
  </si>
  <si>
    <t>https://twitter.com/adamwtyma/status/1114572961468620802</t>
  </si>
  <si>
    <t>https://twitter.com/adamwtyma/status/1114586067066413059</t>
  </si>
  <si>
    <t>https://twitter.com/csca_com/status/1114629579480752128</t>
  </si>
  <si>
    <t>https://twitter.com/csca_com/status/1114629610619195392</t>
  </si>
  <si>
    <t>https://twitter.com/kendallhunthe/status/1114520769856450560</t>
  </si>
  <si>
    <t>https://twitter.com/kendallhunthe/status/1114550965175312390</t>
  </si>
  <si>
    <t>https://twitter.com/kendallhunthe/status/1114566057262559233</t>
  </si>
  <si>
    <t>https://twitter.com/kendallhunthe/status/1114588897114296322</t>
  </si>
  <si>
    <t>https://twitter.com/kendallhunthe/status/1114634090471411718</t>
  </si>
  <si>
    <t>https://twitter.com/csca_com/status/1114703303676518401</t>
  </si>
  <si>
    <t>https://twitter.com/franklin_yartey/status/1114721143120904195</t>
  </si>
  <si>
    <t>https://twitter.com/miamioh_ics/status/1114994524558954497</t>
  </si>
  <si>
    <t>https://twitter.com/csca_com/status/1114537359796842496</t>
  </si>
  <si>
    <t>https://twitter.com/csca_com/status/1114595451205033984</t>
  </si>
  <si>
    <t>https://twitter.com/bsucomm/status/1114496071001083904</t>
  </si>
  <si>
    <t>https://twitter.com/bsucomm/status/1114505637189312512</t>
  </si>
  <si>
    <t>https://twitter.com/bsucomm/status/1114565680484032512</t>
  </si>
  <si>
    <t>https://twitter.com/bsucomm/status/1115327201501753344</t>
  </si>
  <si>
    <t>https://twitter.com/ica_iowa/status/1114514114469158913</t>
  </si>
  <si>
    <t>https://twitter.com/ica_iowa/status/1114532794594729984</t>
  </si>
  <si>
    <t>https://twitter.com/ica_iowa/status/1114563911167217665</t>
  </si>
  <si>
    <t>https://twitter.com/ica_iowa/status/1114701851579113472</t>
  </si>
  <si>
    <t>https://twitter.com/csca_com/status/1114629616998801408</t>
  </si>
  <si>
    <t>https://twitter.com/csca_com/status/1114629788453543939</t>
  </si>
  <si>
    <t>https://twitter.com/csca_com/status/1114703104388341760</t>
  </si>
  <si>
    <t>https://twitter.com/unosml/status/1117883319604191235</t>
  </si>
  <si>
    <t>1114579715682074624</t>
  </si>
  <si>
    <t>1114498342619439104</t>
  </si>
  <si>
    <t>1114535887118000131</t>
  </si>
  <si>
    <t>1114607498785447936</t>
  </si>
  <si>
    <t>1114520774713516032</t>
  </si>
  <si>
    <t>1114611335776677888</t>
  </si>
  <si>
    <t>1114663344294772743</t>
  </si>
  <si>
    <t>1114498512568373248</t>
  </si>
  <si>
    <t>1114567211912433664</t>
  </si>
  <si>
    <t>1114595411031883776</t>
  </si>
  <si>
    <t>1114536743544532992</t>
  </si>
  <si>
    <t>1114572961468620802</t>
  </si>
  <si>
    <t>1114586067066413059</t>
  </si>
  <si>
    <t>1114629579480752128</t>
  </si>
  <si>
    <t>1114629610619195392</t>
  </si>
  <si>
    <t>1114520769856450560</t>
  </si>
  <si>
    <t>1114550965175312390</t>
  </si>
  <si>
    <t>1114566057262559233</t>
  </si>
  <si>
    <t>1114588897114296322</t>
  </si>
  <si>
    <t>1114634090471411718</t>
  </si>
  <si>
    <t>1114703303676518401</t>
  </si>
  <si>
    <t>1114721143120904195</t>
  </si>
  <si>
    <t>1114994524558954497</t>
  </si>
  <si>
    <t>1114537359796842496</t>
  </si>
  <si>
    <t>1114595451205033984</t>
  </si>
  <si>
    <t>1114496071001083904</t>
  </si>
  <si>
    <t>1114505637189312512</t>
  </si>
  <si>
    <t>1114565680484032512</t>
  </si>
  <si>
    <t>1115327201501753344</t>
  </si>
  <si>
    <t>1114514114469158913</t>
  </si>
  <si>
    <t>1114532794594729984</t>
  </si>
  <si>
    <t>1114563911167217665</t>
  </si>
  <si>
    <t>1114701851579113472</t>
  </si>
  <si>
    <t>1114629616998801408</t>
  </si>
  <si>
    <t>1114629788453543939</t>
  </si>
  <si>
    <t>1114703104388341760</t>
  </si>
  <si>
    <t>1117883319604191235</t>
  </si>
  <si>
    <t>983408863448915968</t>
  </si>
  <si>
    <t>1114248674857631744</t>
  </si>
  <si>
    <t>Hootsuite Inc.</t>
  </si>
  <si>
    <t>Instagram</t>
  </si>
  <si>
    <t>-84.73446148089657,39.50788579757485 
-84.73446148089657,39.50788579757485 
-84.73446148089657,39.50788579757485 
-84.73446148089657,39.50788579757485</t>
  </si>
  <si>
    <t>Miami University</t>
  </si>
  <si>
    <t>07d9db543a080000</t>
  </si>
  <si>
    <t>https://api.twitter.com/1.1/geo/id/07d9db543a080000.json</t>
  </si>
  <si>
    <t>Michaela D.E. Meyer</t>
  </si>
  <si>
    <t>Adam W. Tyma</t>
  </si>
  <si>
    <t>Johnny Riccos</t>
  </si>
  <si>
    <t>Kendall Hunt</t>
  </si>
  <si>
    <t>Dawn O. Braithwaite</t>
  </si>
  <si>
    <t>Maria Brann</t>
  </si>
  <si>
    <t>Chad McBride</t>
  </si>
  <si>
    <t>ChrisNorth</t>
  </si>
  <si>
    <t>BSU CRC</t>
  </si>
  <si>
    <t>Central States Communication Association</t>
  </si>
  <si>
    <t>David Westerman</t>
  </si>
  <si>
    <t>Franklin Yartey</t>
  </si>
  <si>
    <t>Iowa Communication Association</t>
  </si>
  <si>
    <t>Miami University ICS</t>
  </si>
  <si>
    <t>Jeff Kuznekoff</t>
  </si>
  <si>
    <t>BSUCOMM</t>
  </si>
  <si>
    <t>UNO Social Media Lab</t>
  </si>
  <si>
    <t>Jennifer Hough</t>
  </si>
  <si>
    <t>South Dakota State</t>
  </si>
  <si>
    <t>Rikki Roscoe</t>
  </si>
  <si>
    <t>Jesse Bohlin</t>
  </si>
  <si>
    <t>Meghana Rawat</t>
  </si>
  <si>
    <t>Robert Sidelinger</t>
  </si>
  <si>
    <t>Nick Bowman @ #ECA19</t>
  </si>
  <si>
    <t>Professor, Pop Culture Aficionado, Amateur Ceramicist, Karaoke Enthusiast.</t>
  </si>
  <si>
    <t>Pragmatic Progressive.  Teacher, Homebrewer, Author, starting Powerlifter, Union Member, social-cultural critic/activist, Child of MN</t>
  </si>
  <si>
    <t>Kendall Hunt combines author service, innovation, technology, and quality to deliver course content solutions that are unparalleled in higher education.</t>
  </si>
  <si>
    <t>Communication and Public Health Professor. Animal Lover. Advocate. Traveler. Amateur Garner. Bird Enthusiast. People Person. _xD83D__xDC31__xD83D__xDE0A__xD83D__xDC26_</t>
  </si>
  <si>
    <t>Join us September 21, 2019 for Ball State’s second annual Undergraduate Communication Research Conference! Register at the link in our bio.</t>
  </si>
  <si>
    <t>The Central States Communication Association is one of the top regional organizations in promoting all levels of scholarship. #CSCA19</t>
  </si>
  <si>
    <t>It's me, It's me, It's that D-A-V-E. Assoc Prof at @NDSUCOMMDept. Interested in how we communicate through and with technology.</t>
  </si>
  <si>
    <t>Associate Prof of Communication @ University of Dubuque. Enjoys playing Table Tennis &amp; Chess.</t>
  </si>
  <si>
    <t>An association interested in uniting persons with an academic or professional interest in all disciplines of Communication and the Performing Arts.</t>
  </si>
  <si>
    <t>Official twitter for Miami University Department of Interdisciplinary and Communication Studies. Follow us for news, photos, events, and more about our majors!</t>
  </si>
  <si>
    <t>Assistant Professor of Communication at Miami University-Middletown #MiamiOHRegionals. CMC researcher, runner, and gamer.</t>
  </si>
  <si>
    <t>The official Twitter feed of the Department of Communication Studies at Ball State University</t>
  </si>
  <si>
    <t>@UNOmaha Social Media Lab. Using social network analysis and other methods to help the community and our campus. Page managers: @JeremyHL &amp; @jcruzalvarez26</t>
  </si>
  <si>
    <t>Faculty Development Specialist, communications instructor, feminist, liberal, cat lover</t>
  </si>
  <si>
    <t>Official Twitter account for South Dakota's largest university. Be Great. Start Here. #GoJacks! Instagram: sdstatepics Snapchat: sdstate</t>
  </si>
  <si>
    <t>south dakota state grad student &amp; future communication phd student at mizzou</t>
  </si>
  <si>
    <t>VISTA | Food Activist | Purdue Alum [They/Them]
_xD83C__xDFF3_️‍_xD83C__xDF08_
(All opinions are my own and do not reflect Americorps or CNCS)</t>
  </si>
  <si>
    <t>PhD student, Purdue University| Interested in the intersection of communication, evaluation &amp; sustainable planning for development| Dog and human lover</t>
  </si>
  <si>
    <t>Interpersonal communication professor at Oakland University, Rochester MI and reality show junky.</t>
  </si>
  <si>
    <t>STL native, Sparty alum, now Associate Professor at @WVUCommStudies @westvirginiaU + media researcher, with a few thoughts and opinions thrown in the mix.</t>
  </si>
  <si>
    <t>Virginia</t>
  </si>
  <si>
    <t>Dubuque, IA</t>
  </si>
  <si>
    <t>Ada, OH</t>
  </si>
  <si>
    <t>Muncie, IN</t>
  </si>
  <si>
    <t>Fargo, ND</t>
  </si>
  <si>
    <t>Iowa, USA</t>
  </si>
  <si>
    <t>Hamilton, OH</t>
  </si>
  <si>
    <t>Ohio</t>
  </si>
  <si>
    <t>Muncie</t>
  </si>
  <si>
    <t>Brookings, SD</t>
  </si>
  <si>
    <t>West Lafayette, IN</t>
  </si>
  <si>
    <t>Birmingham, MI</t>
  </si>
  <si>
    <t>Morgantown, WV</t>
  </si>
  <si>
    <t>http://t.co/SmXDECMAt7</t>
  </si>
  <si>
    <t>https://t.co/PFl13RVJZP</t>
  </si>
  <si>
    <t>https://t.co/uBTq7pUbb7</t>
  </si>
  <si>
    <t>https://t.co/aou3m7aHVP</t>
  </si>
  <si>
    <t>https://t.co/jcyN9SQiSA</t>
  </si>
  <si>
    <t>https://t.co/xFeM6K7K7D</t>
  </si>
  <si>
    <t>https://t.co/coUSg8fq6o</t>
  </si>
  <si>
    <t>https://t.co/CfxAVeG1LD</t>
  </si>
  <si>
    <t>https://t.co/4BzPSsop9C</t>
  </si>
  <si>
    <t>https://t.co/mR7Qp0A7vk</t>
  </si>
  <si>
    <t>http://t.co/XSTu0JSmzE</t>
  </si>
  <si>
    <t>https://t.co/EnC3XlMqUq</t>
  </si>
  <si>
    <t>https://pbs.twimg.com/profile_banners/122606000/1499735518</t>
  </si>
  <si>
    <t>https://pbs.twimg.com/profile_banners/104247913/1408401186</t>
  </si>
  <si>
    <t>https://pbs.twimg.com/profile_banners/3291795028/1505755841</t>
  </si>
  <si>
    <t>https://pbs.twimg.com/profile_banners/2543513078/1517586197</t>
  </si>
  <si>
    <t>https://pbs.twimg.com/profile_banners/26763835/1410451619</t>
  </si>
  <si>
    <t>https://pbs.twimg.com/profile_banners/919710933873815556/1553536679</t>
  </si>
  <si>
    <t>https://pbs.twimg.com/profile_banners/983408863448915968/1554857574</t>
  </si>
  <si>
    <t>https://pbs.twimg.com/profile_banners/959197382243168257/1536421462</t>
  </si>
  <si>
    <t>https://pbs.twimg.com/profile_banners/109016258/1551786906</t>
  </si>
  <si>
    <t>https://pbs.twimg.com/profile_banners/967600524034965504/1519532706</t>
  </si>
  <si>
    <t>https://pbs.twimg.com/profile_banners/901090874251194369/1503672896</t>
  </si>
  <si>
    <t>https://pbs.twimg.com/profile_banners/127856760/1405363222</t>
  </si>
  <si>
    <t>https://pbs.twimg.com/profile_banners/1551521294/1391038042</t>
  </si>
  <si>
    <t>https://pbs.twimg.com/profile_banners/2377200630/1525824099</t>
  </si>
  <si>
    <t>https://pbs.twimg.com/profile_banners/15979517/1528155781</t>
  </si>
  <si>
    <t>https://pbs.twimg.com/profile_banners/41388504/1503504780</t>
  </si>
  <si>
    <t>https://pbs.twimg.com/profile_banners/178231852/1555184915</t>
  </si>
  <si>
    <t>https://pbs.twimg.com/profile_banners/2192219416/1554351947</t>
  </si>
  <si>
    <t>https://pbs.twimg.com/profile_banners/78246263/1540265169</t>
  </si>
  <si>
    <t>https://pbs.twimg.com/profile_banners/1356771385/1366116196</t>
  </si>
  <si>
    <t>https://pbs.twimg.com/profile_banners/18853460/1548517289</t>
  </si>
  <si>
    <t>http://abs.twimg.com/images/themes/theme12/bg.gif</t>
  </si>
  <si>
    <t>http://abs.twimg.com/images/themes/theme9/bg.gif</t>
  </si>
  <si>
    <t>http://pbs.twimg.com/profile_images/1095756636256382982/tswr_eb5_normal.png</t>
  </si>
  <si>
    <t>http://pbs.twimg.com/profile_images/849065580292395008/inrsuCzK_normal.jpg</t>
  </si>
  <si>
    <t>http://pbs.twimg.com/profile_images/3452949817/267c542807687b3fc8e9e2dddacb38f8_normal.jpeg</t>
  </si>
  <si>
    <t>http://pbs.twimg.com/profile_images/732364569000058880/2ZsWXGbc_normal.jpg</t>
  </si>
  <si>
    <t>http://pbs.twimg.com/profile_images/230478142/Chad_normal.jpg</t>
  </si>
  <si>
    <t>http://pbs.twimg.com/profile_images/964691443381088256/9rPD0ytp_normal.jpg</t>
  </si>
  <si>
    <t>http://pbs.twimg.com/profile_images/959202902278422529/Z-5OUVv4_normal.jpg</t>
  </si>
  <si>
    <t>http://pbs.twimg.com/profile_images/866105636853075970/IFesqLqo_normal.jpg</t>
  </si>
  <si>
    <t>http://pbs.twimg.com/profile_images/378800000055224488/839fcd95aeee3343053927c572682079_normal.jpeg</t>
  </si>
  <si>
    <t>http://pbs.twimg.com/profile_images/942157454472654848/ORri78Xs_normal.jpg</t>
  </si>
  <si>
    <t>http://pbs.twimg.com/profile_images/938163346590674944/_hEnik3z_normal.jpg</t>
  </si>
  <si>
    <t>http://pbs.twimg.com/profile_images/1117198884403589120/k9RcvhER_normal.jpg</t>
  </si>
  <si>
    <t>http://pbs.twimg.com/profile_images/1113658900463513600/28cjOY2E_normal.jpg</t>
  </si>
  <si>
    <t>http://pbs.twimg.com/profile_images/997467738195951616/IsWvkEXW_normal.jpg</t>
  </si>
  <si>
    <t>http://pbs.twimg.com/profile_images/3530406814/8a04a5321ba2bef387474614485ca6ee_normal.jpeg</t>
  </si>
  <si>
    <t>http://pbs.twimg.com/profile_images/762017021097832448/kaEsPKaD_normal.jpg</t>
  </si>
  <si>
    <t>https://twitter.com/michaelademeyer</t>
  </si>
  <si>
    <t>https://twitter.com/adamwtyma</t>
  </si>
  <si>
    <t>https://twitter.com/johnnyriccos</t>
  </si>
  <si>
    <t>https://twitter.com/kendallhunthe</t>
  </si>
  <si>
    <t>https://twitter.com/dobraithwaite1</t>
  </si>
  <si>
    <t>https://twitter.com/maria_brann</t>
  </si>
  <si>
    <t>https://twitter.com/chad_mcbride</t>
  </si>
  <si>
    <t>https://twitter.com/christinenorth</t>
  </si>
  <si>
    <t>https://twitter.com/bsu_crc</t>
  </si>
  <si>
    <t>https://twitter.com/csca_com</t>
  </si>
  <si>
    <t>https://twitter.com/dkwesterman</t>
  </si>
  <si>
    <t>https://twitter.com/franklin_yartey</t>
  </si>
  <si>
    <t>https://twitter.com/ica_iowa</t>
  </si>
  <si>
    <t>https://twitter.com/miamioh_ics</t>
  </si>
  <si>
    <t>https://twitter.com/jeffkuznekoff</t>
  </si>
  <si>
    <t>https://twitter.com/bsucomm</t>
  </si>
  <si>
    <t>https://twitter.com/jhough80</t>
  </si>
  <si>
    <t>https://twitter.com/sdstate</t>
  </si>
  <si>
    <t>https://twitter.com/rikkiaroscoe</t>
  </si>
  <si>
    <t>https://twitter.com/j_bohlin</t>
  </si>
  <si>
    <t>https://twitter.com/meghana_r</t>
  </si>
  <si>
    <t>https://twitter.com/robsidelinger</t>
  </si>
  <si>
    <t>https://twitter.com/bowmanspartan</t>
  </si>
  <si>
    <t>michaelademeyer
Food truck rally time! #CSCA19
#csca2019 @johnnyriccos #atasteofneworleansomaha
#the402bbq https://t.co/HPabpclbkJ</t>
  </si>
  <si>
    <t>adamwtyma
Caleb Green presents on wrestling
not once but twice, being recognized
as one of the the top debut panels
at #csca19. Well done! #CSCA2019
https://t.co/euHSnLkud2</t>
  </si>
  <si>
    <t xml:space="preserve">johnnyriccos
</t>
  </si>
  <si>
    <t>kendallhunthe
Join Lynn_Harter and Ericka Kirby
for the final presentation of #CSCA2019
"Connecting Selves and Subject
Matter Through Storytelling in
the Basic Course" from 5-6:15PM.
#CSCA2019</t>
  </si>
  <si>
    <t xml:space="preserve">dobraithwaite1
</t>
  </si>
  <si>
    <t xml:space="preserve">maria_brann
</t>
  </si>
  <si>
    <t xml:space="preserve">chad_mcbride
</t>
  </si>
  <si>
    <t>christinenorth
Sharing the results of our study
at Central States Communication
Association in Omaha. #csca2019
https://t.co/XPvBL6vm5s</t>
  </si>
  <si>
    <t>bsu_crc
We are excited for another great
day of Undergraduate Honors Research
Conference panels. Come support
young scholars in the communication
studies and make sure you stop
by to chat with us at the graduate
school fair this afternoon #CSCA2019
#UHRC #BSUCRC @CSCA_COM https://t.co/svqUiNtILG</t>
  </si>
  <si>
    <t>csca_com
Join both @DKWesterman and Kenneth
Lachlan for "Replication: A Dialogue
About a Necessary Practice in Communication
Research" from 9:30-10:45AM. #CSCA2019</t>
  </si>
  <si>
    <t xml:space="preserve">dkwesterman
</t>
  </si>
  <si>
    <t>franklin_yartey
A great showing in Omaha for our
group! @CSCA_COM Chicago in 2020
- theme “Borders and Breakthroughs.”
Proposals for our fall conference
open soon. Have a wonderful rest
of the term! #CSCA19 #CSCA2019</t>
  </si>
  <si>
    <t>ica_iowa
A great showing in Omaha for our
group! @CSCA_COM Chicago in 2020
- theme “Borders and Breakthroughs.”
Proposals for our fall conference
open soon. Have a wonderful rest
of the term! #CSCA19 #CSCA2019</t>
  </si>
  <si>
    <t>miamioh_ics
Also, congratulations to @jeffkuznekoff
who was elected as the Secretary
of the Health Communication Interest
Group at #CSCA2019</t>
  </si>
  <si>
    <t xml:space="preserve">jeffkuznekoff
</t>
  </si>
  <si>
    <t>bsucomm
One of our favorite parts of attending
conferences is catching up with
alumni after watching inspiring
panels and sessions about current
communication research. Thanks
again to all the members of the
leadership team who make CSCA possible!
#CSCA2019 #chirpchirp #bsucomm
@CSCA_COM https://t.co/kgjCgnwVwo</t>
  </si>
  <si>
    <t>unosml
@CSCA_COM via @unosml @NodeXL https://t.co/NEtYB0HdYB
@csca_com @dkwesterman @bowmanspartan
@robsidelinger @meghana_r @j_bohlin
@rikkiaroscoe @sdstate @jhough80
@ica_iowa Top hashtags: #csca19
#csca2019 #csca20 #phdlife #uhrc
#adjuncts #adjunctlife #highereducation
#bsucommstu</t>
  </si>
  <si>
    <t xml:space="preserve">jhough80
</t>
  </si>
  <si>
    <t xml:space="preserve">sdstate
</t>
  </si>
  <si>
    <t xml:space="preserve">rikkiaroscoe
</t>
  </si>
  <si>
    <t xml:space="preserve">j_bohlin
</t>
  </si>
  <si>
    <t xml:space="preserve">meghana_r
</t>
  </si>
  <si>
    <t xml:space="preserve">robsidelinger
</t>
  </si>
  <si>
    <t xml:space="preserve">bowmanspartan
</t>
  </si>
  <si>
    <t xml:space="preserve">nodexl
</t>
  </si>
  <si>
    <t>1.0.1.410</t>
  </si>
  <si>
    <t>https://twitter.com/ica_iowa/status/1114248674857631744 https://twitter.com/BSUCOMM/status/1114496071001083904</t>
  </si>
  <si>
    <t>bsucommstu</t>
  </si>
  <si>
    <t>atasteofneworleansomaha</t>
  </si>
  <si>
    <t>the402bbq</t>
  </si>
  <si>
    <t>chirpchirp</t>
  </si>
  <si>
    <t>csca20</t>
  </si>
  <si>
    <t>phdlife</t>
  </si>
  <si>
    <t>adjuncts</t>
  </si>
  <si>
    <t>adjunctlife</t>
  </si>
  <si>
    <t>highereducation</t>
  </si>
  <si>
    <t>bsucrc</t>
  </si>
  <si>
    <t>csca2019 csca19 uhrc bsucommstu chirpchirp bsucomm atasteofneworleansomaha the402bbq bsucrc</t>
  </si>
  <si>
    <t>#csca2019</t>
  </si>
  <si>
    <t>#csca19</t>
  </si>
  <si>
    <t>graduate</t>
  </si>
  <si>
    <t>school</t>
  </si>
  <si>
    <t>undergraduate</t>
  </si>
  <si>
    <t>fall</t>
  </si>
  <si>
    <t>30</t>
  </si>
  <si>
    <t>15pm</t>
  </si>
  <si>
    <t>dialogue</t>
  </si>
  <si>
    <t>9</t>
  </si>
  <si>
    <t>papers</t>
  </si>
  <si>
    <t>12</t>
  </si>
  <si>
    <t>food</t>
  </si>
  <si>
    <t>truck</t>
  </si>
  <si>
    <t>rally</t>
  </si>
  <si>
    <t>time</t>
  </si>
  <si>
    <t>#atasteofneworleansomaha</t>
  </si>
  <si>
    <t>#the402bbq</t>
  </si>
  <si>
    <t>#csca2019 csca_com #csca19 communication research conference graduate school undergraduate fall</t>
  </si>
  <si>
    <t>#csca2019 join 30 communication 15pm dialogue 9 top papers 12</t>
  </si>
  <si>
    <t>#csca19 #csca2019 food truck rally time johnnyriccos #atasteofneworleansomaha #the402bbq</t>
  </si>
  <si>
    <t>#csca19,#csca2019</t>
  </si>
  <si>
    <t>communication,research</t>
  </si>
  <si>
    <t>graduate,school</t>
  </si>
  <si>
    <t>research,conference</t>
  </si>
  <si>
    <t>school,fair</t>
  </si>
  <si>
    <t>sure,stop</t>
  </si>
  <si>
    <t>communication,studies</t>
  </si>
  <si>
    <t>learn,more</t>
  </si>
  <si>
    <t>15pm,#csca2019</t>
  </si>
  <si>
    <t>ball,state's</t>
  </si>
  <si>
    <t>undergraduate,communication</t>
  </si>
  <si>
    <t>top,papers</t>
  </si>
  <si>
    <t>45pm,#csca2019</t>
  </si>
  <si>
    <t>check,out</t>
  </si>
  <si>
    <t>join,both</t>
  </si>
  <si>
    <t>9,30</t>
  </si>
  <si>
    <t>30,10</t>
  </si>
  <si>
    <t>10,45am</t>
  </si>
  <si>
    <t>45am,#csca2019</t>
  </si>
  <si>
    <t>12,30</t>
  </si>
  <si>
    <t>food,truck</t>
  </si>
  <si>
    <t>truck,rally</t>
  </si>
  <si>
    <t>rally,time</t>
  </si>
  <si>
    <t>time,#csca19</t>
  </si>
  <si>
    <t>#csca2019,johnnyriccos</t>
  </si>
  <si>
    <t>johnnyriccos,#atasteofneworleansomaha</t>
  </si>
  <si>
    <t>#atasteofneworleansomaha,#the402bbq</t>
  </si>
  <si>
    <t>#csca19,#csca2019  graduate,school  communication,research  research,conference  school,fair  sure,stop  communication,studies  learn,more  ball,state's  undergraduate,communication</t>
  </si>
  <si>
    <t>15pm,#csca2019  top,papers  45pm,#csca2019  check,out  join,both  9,30  30,10  10,45am  45am,#csca2019  12,30</t>
  </si>
  <si>
    <t>food,truck  truck,rally  rally,time  time,#csca19  #csca19,#csca2019  #csca2019,johnnyriccos  johnnyriccos,#atasteofneworleansomaha  #atasteofneworleansomaha,#the402bbq</t>
  </si>
  <si>
    <t>unosml nodexl dkwesterman bowmanspartan robsidelinger meghana_r j_bohlin rikkiaroscoe sdstate jhough80</t>
  </si>
  <si>
    <t>csca_com johnnyriccos dkwesterman</t>
  </si>
  <si>
    <t>maria_brann chad_mcbride dkwesterman dobraithwaite1</t>
  </si>
  <si>
    <t>bowmanspartan nodexl sdstate meghana_r rikkiaroscoe jhough80 unosml robsidelinger j_bohlin</t>
  </si>
  <si>
    <t>franklin_yartey bsucomm csca_com ica_iowa bsu_crc</t>
  </si>
  <si>
    <t>kendallhunthe dkwesterman chad_mcbride dobraithwaite1 maria_brann</t>
  </si>
  <si>
    <t>adamwtyma michaelademeyer johnnyriccos</t>
  </si>
  <si>
    <t>jeffkuznekoff miamioh_ics</t>
  </si>
  <si>
    <t>csca2019 csca19 uhrc bsucommstu atasteofneworleansomaha the402bbq</t>
  </si>
  <si>
    <t>csca2019 chirpchirp bsucomm uhrc bsucommstu</t>
  </si>
  <si>
    <t>atasteofneworleansomaha the402bbq csca19 csca2019</t>
  </si>
  <si>
    <t>uhrc bsucrc csca2019</t>
  </si>
  <si>
    <t>uhrc bsucommstu atasteofneworleansomaha the402bbq csca2019 csca19</t>
  </si>
  <si>
    <t>chirpchirp bsucomm uhrc bsucommstu csca2019</t>
  </si>
  <si>
    <t>food truck rally time #csca19 johnnyriccos #atasteofneworleansomaha #the402bbq</t>
  </si>
  <si>
    <t>#csca19 food truck rally time johnnyriccos #atasteofneworleansomaha #the402bbq caleb green</t>
  </si>
  <si>
    <t>join 30 communication 15pm dialogue 9 check out 3 45pm</t>
  </si>
  <si>
    <t>sharing results study central states communication association omaha</t>
  </si>
  <si>
    <t>undergraduate research conference communication excited another great day honors panels</t>
  </si>
  <si>
    <t>#csca19 communication csca_com graduate research conference come out chat #uhrc</t>
  </si>
  <si>
    <t>great showing omaha group csca_com chicago 2020 theme borders breakthroughs</t>
  </si>
  <si>
    <t>#csca19 discussing great showing omaha group csca_com chicago 2020 theme</t>
  </si>
  <si>
    <t>congratulations jeffkuznekoff elected secretary health communication interest group</t>
  </si>
  <si>
    <t>csca_com communication research graduate up #chirpchirp #bsucomm school today learn</t>
  </si>
  <si>
    <t>csca_com unosml nodexl dkwesterman bowmanspartan robsidelinger meghana_r j_bohlin rikkiaroscoe sdstate</t>
  </si>
  <si>
    <t>food truck rally time johnnyriccos #atasteofneworleansomaha #the402bbq caleb green presents</t>
  </si>
  <si>
    <t>communication 15pm dialogue 9 check out 3 45pm top papers</t>
  </si>
  <si>
    <t>excited another great day honors panels come support young scholars</t>
  </si>
  <si>
    <t>graduate communication research conference csca_com come out chat #uhrc school</t>
  </si>
  <si>
    <t>discussing great showing omaha group csca_com chicago 2020 theme borders</t>
  </si>
  <si>
    <t>communication graduate up #chirpchirp #bsucomm school today learn more one</t>
  </si>
  <si>
    <t>food,truck  truck,rally  rally,time  time,#csca19  #csca19,#csca2019  #csca2019,johnnyriccos  johnnyriccos,#atasteofneworleansomaha  #atasteofneworleansomaha,#the402bbq  caleb,green  green,presents</t>
  </si>
  <si>
    <t>15pm,#csca2019  check,out  45pm,#csca2019  top,papers  join,both  9,30  30,10  10,45am  45am,#csca2019  allison,r</t>
  </si>
  <si>
    <t>sharing,results  results,study  study,central  central,states  states,communication  communication,association  association,omaha  omaha,#csca2019</t>
  </si>
  <si>
    <t>research,conference  excited,another  another,great  great,day  day,undergraduate  undergraduate,honors  honors,research  conference,panels  panels,come  come,support</t>
  </si>
  <si>
    <t>#csca19,#csca2019  graduate,school  school,fair  sure,stop  communication,studies  communication,research  research,conference  come,out  out,chat  chat,#uhrc</t>
  </si>
  <si>
    <t>great,showing  showing,omaha  omaha,group  group,csca_com  csca_com,chicago  chicago,2020  2020,theme  theme,borders  borders,breakthroughs  breakthroughs,proposals</t>
  </si>
  <si>
    <t>#csca19,#csca2019  #csca2019,#csca19  great,showing  showing,omaha  omaha,group  group,csca_com  csca_com,chicago  chicago,2020  2020,theme  theme,borders</t>
  </si>
  <si>
    <t>congratulations,jeffkuznekoff  jeffkuznekoff,elected  elected,secretary  secretary,health  health,communication  communication,interest  interest,group  group,#csca2019</t>
  </si>
  <si>
    <t>communication,research  #chirpchirp,#bsucomm  #bsucomm,csca_com  graduate,school  learn,more  one,favorite  favorite,parts  parts,attending  attending,conferences  conferences,catching</t>
  </si>
  <si>
    <t>csca_com,unosml  unosml,nodexl  nodexl,csca_com  csca_com,dkwesterman  dkwesterman,bowmanspartan  bowmanspartan,robsidelinger  robsidelinger,meghana_r  meghana_r,j_bohlin  j_bohlin,rikkiaroscoe  rikkiaroscoe,sdstate</t>
  </si>
  <si>
    <t>excited,another  another,great  great,day  day,undergraduate  undergraduate,honors  honors,research  conference,panels  panels,come  come,support  support,young</t>
  </si>
  <si>
    <t>out</t>
  </si>
  <si>
    <t>group</t>
  </si>
  <si>
    <t>#uhrc</t>
  </si>
  <si>
    <t>panels</t>
  </si>
  <si>
    <t>omaha</t>
  </si>
  <si>
    <t>come</t>
  </si>
  <si>
    <t>chat</t>
  </si>
  <si>
    <t>fair</t>
  </si>
  <si>
    <t>sure</t>
  </si>
  <si>
    <t>stop</t>
  </si>
  <si>
    <t>studies</t>
  </si>
  <si>
    <t>learn</t>
  </si>
  <si>
    <t>discussing</t>
  </si>
  <si>
    <t>3</t>
  </si>
  <si>
    <t>#bsucommstu</t>
  </si>
  <si>
    <t>make</t>
  </si>
  <si>
    <t>ball</t>
  </si>
  <si>
    <t>state's</t>
  </si>
  <si>
    <t>presenting</t>
  </si>
  <si>
    <t>good</t>
  </si>
  <si>
    <t>interest</t>
  </si>
  <si>
    <t>showing</t>
  </si>
  <si>
    <t>chicago</t>
  </si>
  <si>
    <t>2020</t>
  </si>
  <si>
    <t>theme</t>
  </si>
  <si>
    <t>borders</t>
  </si>
  <si>
    <t>breakthroughs</t>
  </si>
  <si>
    <t>proposals</t>
  </si>
  <si>
    <t>open</t>
  </si>
  <si>
    <t>wonderful</t>
  </si>
  <si>
    <t>rest</t>
  </si>
  <si>
    <t>term</t>
  </si>
  <si>
    <t>afternoon</t>
  </si>
  <si>
    <t>both</t>
  </si>
  <si>
    <t>45am</t>
  </si>
  <si>
    <t>young</t>
  </si>
  <si>
    <t>scholars</t>
  </si>
  <si>
    <t>check</t>
  </si>
  <si>
    <t>45pm</t>
  </si>
  <si>
    <t>up</t>
  </si>
  <si>
    <t>#chirpchirp</t>
  </si>
  <si>
    <t>#bsucomm</t>
  </si>
  <si>
    <t>luncheon</t>
  </si>
  <si>
    <t>department</t>
  </si>
  <si>
    <t>table</t>
  </si>
  <si>
    <t>program</t>
  </si>
  <si>
    <t>here's</t>
  </si>
  <si>
    <t>schedule</t>
  </si>
  <si>
    <t>faculty</t>
  </si>
  <si>
    <t>students</t>
  </si>
  <si>
    <t>luck</t>
  </si>
  <si>
    <t>eisenhower</t>
  </si>
  <si>
    <t>room</t>
  </si>
  <si>
    <t>health</t>
  </si>
  <si>
    <t>membership</t>
  </si>
  <si>
    <t>using</t>
  </si>
  <si>
    <t>video</t>
  </si>
  <si>
    <t>clips</t>
  </si>
  <si>
    <t>class</t>
  </si>
  <si>
    <t>help</t>
  </si>
  <si>
    <t>solidify</t>
  </si>
  <si>
    <t>concepts</t>
  </si>
  <si>
    <t>dave</t>
  </si>
  <si>
    <t>wendt</t>
  </si>
  <si>
    <t>linda</t>
  </si>
  <si>
    <t>laine</t>
  </si>
  <si>
    <t>enhancing</t>
  </si>
  <si>
    <t>higher</t>
  </si>
  <si>
    <t>ed</t>
  </si>
  <si>
    <t>beyond</t>
  </si>
  <si>
    <t>yes</t>
  </si>
  <si>
    <t>made</t>
  </si>
  <si>
    <t>phones</t>
  </si>
  <si>
    <t>kenneth</t>
  </si>
  <si>
    <t>lachlan</t>
  </si>
  <si>
    <t>replication</t>
  </si>
  <si>
    <t>necessary</t>
  </si>
  <si>
    <t>practice</t>
  </si>
  <si>
    <t>caleb</t>
  </si>
  <si>
    <t>green</t>
  </si>
  <si>
    <t>presents</t>
  </si>
  <si>
    <t>wrestling</t>
  </si>
  <si>
    <t>once</t>
  </si>
  <si>
    <t>twice</t>
  </si>
  <si>
    <t>being</t>
  </si>
  <si>
    <t>recognized</t>
  </si>
  <si>
    <t>debut</t>
  </si>
  <si>
    <t>well</t>
  </si>
  <si>
    <t>done</t>
  </si>
  <si>
    <t>excited</t>
  </si>
  <si>
    <t>another</t>
  </si>
  <si>
    <t>honors</t>
  </si>
  <si>
    <t>support</t>
  </si>
  <si>
    <t>#bsucrc</t>
  </si>
  <si>
    <t>course</t>
  </si>
  <si>
    <t>lynn_harter</t>
  </si>
  <si>
    <t>allison</t>
  </si>
  <si>
    <t>r</t>
  </si>
  <si>
    <t>thorson</t>
  </si>
  <si>
    <t>interpersonal</t>
  </si>
  <si>
    <t>family</t>
  </si>
  <si>
    <t>1</t>
  </si>
  <si>
    <t>Not Applicable</t>
  </si>
  <si>
    <t>85, 85, 0</t>
  </si>
  <si>
    <t>G1: csca_com</t>
  </si>
  <si>
    <t>G2: #csca2019 csca_com #csca19 communication research conference graduate school undergraduate fall</t>
  </si>
  <si>
    <t>G3: #csca2019 join 30 communication 15pm dialogue 9 top papers 12</t>
  </si>
  <si>
    <t>G4: #csca19 #csca2019 food truck rally time johnnyriccos #atasteofneworleansomaha #the402bbq</t>
  </si>
  <si>
    <t>Edge Weight▓1▓4▓0▓True▓Green▓Red▓▓Edge Weight▓1▓3▓0▓5▓10▓False▓Edge Weight▓1▓4▓0▓16▓6▓False▓▓0▓0▓0▓True▓Black▓Black▓▓Followers▓6▓2933▓0▓162▓1000▓False▓Followers▓6▓13346▓0▓100▓70▓False▓▓0▓0▓0▓0▓0▓False▓▓0▓0▓0▓0▓0▓False</t>
  </si>
  <si>
    <t>GraphSource░TwitterSearch▓GraphTerm░#CSCA2019▓ImportDescription░The graph represents a network of 25 Twitter users whose recent tweets contained "#CSCA2019", or who were replied to or mentioned in those tweets, taken from a data set limited to a maximum of 18,000 tweets.  The network was obtained from Twitter on Monday, 15 April 2019 at 20:12 UTC.
The tweets in the network were tweeted over the 9-day, 8-hour, 19-minute period from Saturday, 06 April 2019 at 11:52 UTC to Monday, 15 April 2019 at 20:12 UTC.
There is an edge for each "replies-to" relationship in a tweet, an edge for each "mentions" relationship in a tweet, and a self-loop edge for each tweet that is not a "replies-to" or "mentions".▓ImportSuggestedTitle░#CSCA2019 Twitter NodeXL SNA Map and Report for Monday, 15 April 2019 at 20:12 UTC▓ImportSuggestedFileNameNoExtension░2019-04-15 20-12-41 NodeXL Twitter Search #CSCA2019▓GroupingDescription░The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</si>
</sst>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6282384"/>
        <c:axId val="1908945"/>
      </c:barChart>
      <c:catAx>
        <c:axId val="36282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8945"/>
        <c:crosses val="autoZero"/>
        <c:auto val="1"/>
        <c:lblOffset val="100"/>
        <c:noMultiLvlLbl val="0"/>
      </c:catAx>
      <c:valAx>
        <c:axId val="1908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4816286"/>
        <c:axId val="54176263"/>
      </c:barChart>
      <c:catAx>
        <c:axId val="248162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76263"/>
        <c:crosses val="autoZero"/>
        <c:auto val="1"/>
        <c:lblOffset val="100"/>
        <c:noMultiLvlLbl val="0"/>
      </c:catAx>
      <c:valAx>
        <c:axId val="5417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6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3202780"/>
        <c:axId val="28982957"/>
      </c:barChart>
      <c:catAx>
        <c:axId val="33202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82957"/>
        <c:crosses val="autoZero"/>
        <c:auto val="1"/>
        <c:lblOffset val="100"/>
        <c:noMultiLvlLbl val="0"/>
      </c:catAx>
      <c:valAx>
        <c:axId val="2898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1234122"/>
        <c:axId val="66281539"/>
      </c:barChart>
      <c:catAx>
        <c:axId val="41234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281539"/>
        <c:crosses val="autoZero"/>
        <c:auto val="1"/>
        <c:lblOffset val="100"/>
        <c:noMultiLvlLbl val="0"/>
      </c:catAx>
      <c:valAx>
        <c:axId val="6628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4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6353640"/>
        <c:axId val="61508681"/>
      </c:barChart>
      <c:catAx>
        <c:axId val="563536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08681"/>
        <c:crosses val="autoZero"/>
        <c:auto val="1"/>
        <c:lblOffset val="100"/>
        <c:noMultiLvlLbl val="0"/>
      </c:catAx>
      <c:valAx>
        <c:axId val="61508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3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1415350"/>
        <c:axId val="60202047"/>
      </c:barChart>
      <c:catAx>
        <c:axId val="61415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02047"/>
        <c:crosses val="autoZero"/>
        <c:auto val="1"/>
        <c:lblOffset val="100"/>
        <c:noMultiLvlLbl val="0"/>
      </c:catAx>
      <c:valAx>
        <c:axId val="60202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5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4429108"/>
        <c:axId val="40707493"/>
      </c:barChart>
      <c:catAx>
        <c:axId val="44429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07493"/>
        <c:crosses val="autoZero"/>
        <c:auto val="1"/>
        <c:lblOffset val="100"/>
        <c:noMultiLvlLbl val="0"/>
      </c:catAx>
      <c:valAx>
        <c:axId val="4070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9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9435362"/>
        <c:axId val="34462203"/>
      </c:barChart>
      <c:catAx>
        <c:axId val="594353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62203"/>
        <c:crosses val="autoZero"/>
        <c:auto val="1"/>
        <c:lblOffset val="100"/>
        <c:noMultiLvlLbl val="0"/>
      </c:catAx>
      <c:valAx>
        <c:axId val="34462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5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5355456"/>
        <c:axId val="52750017"/>
      </c:barChart>
      <c:catAx>
        <c:axId val="45355456"/>
        <c:scaling>
          <c:orientation val="minMax"/>
        </c:scaling>
        <c:axPos val="b"/>
        <c:delete val="1"/>
        <c:majorTickMark val="out"/>
        <c:minorTickMark val="none"/>
        <c:tickLblPos val="none"/>
        <c:crossAx val="52750017"/>
        <c:crosses val="autoZero"/>
        <c:auto val="1"/>
        <c:lblOffset val="100"/>
        <c:noMultiLvlLbl val="0"/>
      </c:catAx>
      <c:valAx>
        <c:axId val="52750017"/>
        <c:scaling>
          <c:orientation val="minMax"/>
        </c:scaling>
        <c:axPos val="l"/>
        <c:delete val="1"/>
        <c:majorTickMark val="out"/>
        <c:minorTickMark val="none"/>
        <c:tickLblPos val="none"/>
        <c:crossAx val="45355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chaelademey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damwtym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hnnyricc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endallhunth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obraithwait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aria_bran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ad_mcbri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hristinenor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su_c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sca_c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kwester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ranklin_yart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ca_iow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amioh_ic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ffkuznekof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sucom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osm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hough8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dsta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ikkiarosco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_bohl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ghana_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obsideling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owmanspart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odex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3" totalsRowShown="0" headerRowDxfId="365" dataDxfId="364">
  <autoFilter ref="A2:BL53"/>
  <tableColumns count="64">
    <tableColumn id="1" name="Vertex 1" dataDxfId="311"/>
    <tableColumn id="2" name="Vertex 2" dataDxfId="309"/>
    <tableColumn id="3" name="Color" dataDxfId="310"/>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9"/>
    <tableColumn id="7" name="ID" dataDxfId="356"/>
    <tableColumn id="9" name="Dynamic Filter" dataDxfId="355"/>
    <tableColumn id="8" name="Add Your Own Columns Here" dataDxfId="308"/>
    <tableColumn id="15" name="Relationship" dataDxfId="307"/>
    <tableColumn id="16" name="Relationship Date (UTC)" dataDxfId="306"/>
    <tableColumn id="17" name="Tweet" dataDxfId="305"/>
    <tableColumn id="18" name="URLs in Tweet" dataDxfId="304"/>
    <tableColumn id="19" name="Domains in Tweet" dataDxfId="303"/>
    <tableColumn id="20" name="Hashtags in Tweet" dataDxfId="302"/>
    <tableColumn id="21" name="Tweet Date (UTC)" dataDxfId="301"/>
    <tableColumn id="22" name="Twitter Page for Tweet" dataDxfId="300"/>
    <tableColumn id="23" name="Latitude" dataDxfId="299"/>
    <tableColumn id="24" name="Longitude" dataDxfId="298"/>
    <tableColumn id="25" name="Imported ID" dataDxfId="297"/>
    <tableColumn id="26" name="In-Reply-To Tweet ID" dataDxfId="296"/>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95"/>
    <tableColumn id="39" name="Favorited" dataDxfId="294"/>
    <tableColumn id="40" name="Favorite Count" dataDxfId="293"/>
    <tableColumn id="41" name="In-Reply-To User ID" dataDxfId="292"/>
    <tableColumn id="42" name="Is Quote Status" dataDxfId="291"/>
    <tableColumn id="43" name="Language" dataDxfId="290"/>
    <tableColumn id="44" name="Possibly Sensitive" dataDxfId="289"/>
    <tableColumn id="45" name="Quoted Status ID" dataDxfId="288"/>
    <tableColumn id="46" name="Retweeted" dataDxfId="287"/>
    <tableColumn id="47" name="Retweet Count" dataDxfId="286"/>
    <tableColumn id="48" name="Retweet ID" dataDxfId="285"/>
    <tableColumn id="49" name="Source" dataDxfId="284"/>
    <tableColumn id="50" name="Truncated" dataDxfId="283"/>
    <tableColumn id="51" name="Unified Twitter ID" dataDxfId="282"/>
    <tableColumn id="52" name="Imported Tweet Type" dataDxfId="281"/>
    <tableColumn id="53" name="Added By Extended Analysis" dataDxfId="280"/>
    <tableColumn id="54" name="Corrected By Extended Analysis" dataDxfId="279"/>
    <tableColumn id="55" name="Place Bounding Box" dataDxfId="278"/>
    <tableColumn id="56" name="Place Country" dataDxfId="277"/>
    <tableColumn id="57" name="Place Country Code" dataDxfId="276"/>
    <tableColumn id="58" name="Place Full Name" dataDxfId="275"/>
    <tableColumn id="59" name="Place ID" dataDxfId="274"/>
    <tableColumn id="60" name="Place Name" dataDxfId="273"/>
    <tableColumn id="61" name="Place Type" dataDxfId="272"/>
    <tableColumn id="62" name="Place URL" dataDxfId="236"/>
    <tableColumn id="63" name="Vertex 1 Group" dataDxfId="235">
      <calculatedColumnFormula>REPLACE(INDEX(GroupVertices[Group], MATCH(Edges[[#This Row],[Vertex 1]],GroupVertices[Vertex],0)),1,1,"")</calculatedColumnFormula>
    </tableColumn>
    <tableColumn id="64" name="Vertex 2 Group" dataDxfId="23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13" dataDxfId="312">
  <autoFilter ref="A2:C1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5" totalsRowShown="0" headerRowDxfId="228" dataDxfId="227">
  <autoFilter ref="A1:N5"/>
  <tableColumns count="14">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N11" totalsRowShown="0" headerRowDxfId="212" dataDxfId="211">
  <autoFilter ref="A8:N11"/>
  <tableColumns count="14">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N24" totalsRowShown="0" headerRowDxfId="196" dataDxfId="195">
  <autoFilter ref="A14:N24"/>
  <tableColumns count="14">
    <tableColumn id="1" name="Top Hashtags in Tweet in Entire Graph" dataDxfId="194"/>
    <tableColumn id="2" name="Entire Graph Count" dataDxfId="193"/>
    <tableColumn id="3" name="Top Hashtags in Tweet in G1" dataDxfId="192"/>
    <tableColumn id="4" name="G1 Count" dataDxfId="191"/>
    <tableColumn id="5" name="Top Hashtags in Tweet in G2" dataDxfId="190"/>
    <tableColumn id="6" name="G2 Count" dataDxfId="189"/>
    <tableColumn id="7" name="Top Hashtags in Tweet in G3" dataDxfId="188"/>
    <tableColumn id="8" name="G3 Count" dataDxfId="187"/>
    <tableColumn id="9" name="Top Hashtags in Tweet in G4" dataDxfId="186"/>
    <tableColumn id="10" name="G4 Count" dataDxfId="185"/>
    <tableColumn id="11" name="Top Hashtags in Tweet in G5" dataDxfId="184"/>
    <tableColumn id="12" name="G5 Count" dataDxfId="183"/>
    <tableColumn id="13" name="Top Hashtags in Tweet in G6" dataDxfId="182"/>
    <tableColumn id="14" name="G6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N37" totalsRowShown="0" headerRowDxfId="179" dataDxfId="178">
  <autoFilter ref="A27:N37"/>
  <tableColumns count="14">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N50" totalsRowShown="0" headerRowDxfId="162" dataDxfId="161">
  <autoFilter ref="A40:N50"/>
  <tableColumns count="14">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N54" totalsRowShown="0" headerRowDxfId="145" dataDxfId="144">
  <autoFilter ref="A53:N54"/>
  <tableColumns count="14">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N67" totalsRowShown="0" headerRowDxfId="142" dataDxfId="141">
  <autoFilter ref="A57:N67"/>
  <tableColumns count="14">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6"/>
    <tableColumn id="13" name="Top Mentioned in G6" dataDxfId="115"/>
    <tableColumn id="14" name="G6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N80" totalsRowShown="0" headerRowDxfId="111" dataDxfId="110">
  <autoFilter ref="A70:N80"/>
  <tableColumns count="14">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4" dataDxfId="353">
  <autoFilter ref="A2:BT27"/>
  <sortState ref="A3:BJ18">
    <sortCondition descending="1" sortBy="value" ref="V3:V18"/>
  </sortState>
  <tableColumns count="72">
    <tableColumn id="1" name="Vertex" dataDxfId="352"/>
    <tableColumn id="62" name="Subgraph" dataDxfId="351"/>
    <tableColumn id="2" name="Color" dataDxfId="350"/>
    <tableColumn id="5" name="Shape" dataDxfId="349"/>
    <tableColumn id="6" name="Size" dataDxfId="348"/>
    <tableColumn id="4" name="Opacity" dataDxfId="252"/>
    <tableColumn id="7" name="Image File" dataDxfId="250"/>
    <tableColumn id="3" name="Visibility" dataDxfId="251"/>
    <tableColumn id="10" name="Label" dataDxfId="347"/>
    <tableColumn id="16" name="Label Fill Color" dataDxfId="346"/>
    <tableColumn id="9" name="Label Position" dataDxfId="246"/>
    <tableColumn id="8" name="Tooltip" dataDxfId="244"/>
    <tableColumn id="18" name="Layout Order" dataDxfId="245"/>
    <tableColumn id="13" name="X" dataDxfId="345"/>
    <tableColumn id="14" name="Y" dataDxfId="344"/>
    <tableColumn id="12" name="Locked?" dataDxfId="343"/>
    <tableColumn id="19" name="Polar R" dataDxfId="342"/>
    <tableColumn id="20" name="Polar Angle" dataDxfId="34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0"/>
    <tableColumn id="28" name="Dynamic Filter" dataDxfId="339"/>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49"/>
    <tableColumn id="49" name="Custom Menu Item Text" dataDxfId="248"/>
    <tableColumn id="50" name="Custom Menu Item Action" dataDxfId="247"/>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8" totalsRowShown="0" headerRowDxfId="84" dataDxfId="83">
  <autoFilter ref="A1:G278"/>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9" totalsRowShown="0" headerRowDxfId="75" dataDxfId="74">
  <autoFilter ref="A1:L289"/>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8">
  <autoFilter ref="A2:AO8"/>
  <tableColumns count="41">
    <tableColumn id="1" name="Group" dataDxfId="243"/>
    <tableColumn id="2" name="Vertex Color" dataDxfId="242"/>
    <tableColumn id="3" name="Vertex Shape" dataDxfId="240"/>
    <tableColumn id="22" name="Visibility" dataDxfId="241"/>
    <tableColumn id="4" name="Collapsed?"/>
    <tableColumn id="18" name="Label" dataDxfId="337"/>
    <tableColumn id="20" name="Collapsed X"/>
    <tableColumn id="21" name="Collapsed Y"/>
    <tableColumn id="6" name="ID" dataDxfId="336"/>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0"/>
    <tableColumn id="27" name="Top Hashtags in Tweet" dataDxfId="163"/>
    <tableColumn id="28" name="Top Words in Tweet" dataDxfId="146"/>
    <tableColumn id="29" name="Top Word Pairs in Tweet" dataDxfId="113"/>
    <tableColumn id="30" name="Top Replied-To in Tweet" dataDxfId="11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35" dataDxfId="334">
  <autoFilter ref="A1:C26"/>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33"/>
    <tableColumn id="2" name="Degree Frequency" dataDxfId="332">
      <calculatedColumnFormula>COUNTIF(Vertices[Degree], "&gt;= " &amp; D2) - COUNTIF(Vertices[Degree], "&gt;=" &amp; D3)</calculatedColumnFormula>
    </tableColumn>
    <tableColumn id="3" name="In-Degree Bin" dataDxfId="331"/>
    <tableColumn id="4" name="In-Degree Frequency" dataDxfId="330">
      <calculatedColumnFormula>COUNTIF(Vertices[In-Degree], "&gt;= " &amp; F2) - COUNTIF(Vertices[In-Degree], "&gt;=" &amp; F3)</calculatedColumnFormula>
    </tableColumn>
    <tableColumn id="5" name="Out-Degree Bin" dataDxfId="329"/>
    <tableColumn id="6" name="Out-Degree Frequency" dataDxfId="328">
      <calculatedColumnFormula>COUNTIF(Vertices[Out-Degree], "&gt;= " &amp; H2) - COUNTIF(Vertices[Out-Degree], "&gt;=" &amp; H3)</calculatedColumnFormula>
    </tableColumn>
    <tableColumn id="7" name="Betweenness Centrality Bin" dataDxfId="327"/>
    <tableColumn id="8" name="Betweenness Centrality Frequency" dataDxfId="326">
      <calculatedColumnFormula>COUNTIF(Vertices[Betweenness Centrality], "&gt;= " &amp; J2) - COUNTIF(Vertices[Betweenness Centrality], "&gt;=" &amp; J3)</calculatedColumnFormula>
    </tableColumn>
    <tableColumn id="9" name="Closeness Centrality Bin" dataDxfId="325"/>
    <tableColumn id="10" name="Closeness Centrality Frequency" dataDxfId="324">
      <calculatedColumnFormula>COUNTIF(Vertices[Closeness Centrality], "&gt;= " &amp; L2) - COUNTIF(Vertices[Closeness Centrality], "&gt;=" &amp; L3)</calculatedColumnFormula>
    </tableColumn>
    <tableColumn id="11" name="Eigenvector Centrality Bin" dataDxfId="323"/>
    <tableColumn id="12" name="Eigenvector Centrality Frequency" dataDxfId="322">
      <calculatedColumnFormula>COUNTIF(Vertices[Eigenvector Centrality], "&gt;= " &amp; N2) - COUNTIF(Vertices[Eigenvector Centrality], "&gt;=" &amp; N3)</calculatedColumnFormula>
    </tableColumn>
    <tableColumn id="18" name="PageRank Bin" dataDxfId="321"/>
    <tableColumn id="17" name="PageRank Frequency" dataDxfId="320">
      <calculatedColumnFormula>COUNTIF(Vertices[Eigenvector Centrality], "&gt;= " &amp; P2) - COUNTIF(Vertices[Eigenvector Centrality], "&gt;=" &amp; P3)</calculatedColumnFormula>
    </tableColumn>
    <tableColumn id="13" name="Clustering Coefficient Bin" dataDxfId="319"/>
    <tableColumn id="14" name="Clustering Coefficient Frequency" dataDxfId="318">
      <calculatedColumnFormula>COUNTIF(Vertices[Clustering Coefficient], "&gt;= " &amp; R2) - COUNTIF(Vertices[Clustering Coefficient], "&gt;=" &amp; R3)</calculatedColumnFormula>
    </tableColumn>
    <tableColumn id="15" name="Dynamic Filter Bin" dataDxfId="317"/>
    <tableColumn id="16" name="Dynamic Filter Frequency" dataDxfId="31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15">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SUCOMM/status/1114496071001083904" TargetMode="External" /><Relationship Id="rId2" Type="http://schemas.openxmlformats.org/officeDocument/2006/relationships/hyperlink" Target="https://www.instagram.com/p/Bv6ufBBgVAgsZT3hV3LPxJ_-YiOl7FTXzS3DGU0/?utm_source=ig_twitter_share&amp;igshid=1te6gc42p0685" TargetMode="External" /><Relationship Id="rId3" Type="http://schemas.openxmlformats.org/officeDocument/2006/relationships/hyperlink" Target="https://twitter.com/ica_iowa/status/1114248674857631744" TargetMode="External" /><Relationship Id="rId4" Type="http://schemas.openxmlformats.org/officeDocument/2006/relationships/hyperlink" Target="https://nodexlgraphgallery.org/Pages/Graph.aspx?graphID=193803" TargetMode="External" /><Relationship Id="rId5" Type="http://schemas.openxmlformats.org/officeDocument/2006/relationships/hyperlink" Target="https://nodexlgraphgallery.org/Pages/Graph.aspx?graphID=193803" TargetMode="External" /><Relationship Id="rId6" Type="http://schemas.openxmlformats.org/officeDocument/2006/relationships/hyperlink" Target="https://nodexlgraphgallery.org/Pages/Graph.aspx?graphID=193803" TargetMode="External" /><Relationship Id="rId7" Type="http://schemas.openxmlformats.org/officeDocument/2006/relationships/hyperlink" Target="https://nodexlgraphgallery.org/Pages/Graph.aspx?graphID=193803" TargetMode="External" /><Relationship Id="rId8" Type="http://schemas.openxmlformats.org/officeDocument/2006/relationships/hyperlink" Target="https://nodexlgraphgallery.org/Pages/Graph.aspx?graphID=193803" TargetMode="External" /><Relationship Id="rId9" Type="http://schemas.openxmlformats.org/officeDocument/2006/relationships/hyperlink" Target="https://nodexlgraphgallery.org/Pages/Graph.aspx?graphID=193803" TargetMode="External" /><Relationship Id="rId10" Type="http://schemas.openxmlformats.org/officeDocument/2006/relationships/hyperlink" Target="https://nodexlgraphgallery.org/Pages/Graph.aspx?graphID=193803" TargetMode="External" /><Relationship Id="rId11" Type="http://schemas.openxmlformats.org/officeDocument/2006/relationships/hyperlink" Target="https://nodexlgraphgallery.org/Pages/Graph.aspx?graphID=193803" TargetMode="External" /><Relationship Id="rId12" Type="http://schemas.openxmlformats.org/officeDocument/2006/relationships/hyperlink" Target="https://nodexlgraphgallery.org/Pages/Graph.aspx?graphID=193803" TargetMode="External" /><Relationship Id="rId13" Type="http://schemas.openxmlformats.org/officeDocument/2006/relationships/hyperlink" Target="https://nodexlgraphgallery.org/Pages/Graph.aspx?graphID=193803" TargetMode="External" /><Relationship Id="rId14" Type="http://schemas.openxmlformats.org/officeDocument/2006/relationships/hyperlink" Target="https://nodexlgraphgallery.org/Pages/Graph.aspx?graphID=193803" TargetMode="External" /><Relationship Id="rId15" Type="http://schemas.openxmlformats.org/officeDocument/2006/relationships/hyperlink" Target="https://pbs.twimg.com/media/D3fCMXdXoAALCef.jpg" TargetMode="External" /><Relationship Id="rId16" Type="http://schemas.openxmlformats.org/officeDocument/2006/relationships/hyperlink" Target="https://pbs.twimg.com/media/D3fCMXdXoAALCef.jpg" TargetMode="External" /><Relationship Id="rId17" Type="http://schemas.openxmlformats.org/officeDocument/2006/relationships/hyperlink" Target="https://pbs.twimg.com/media/D3gUYPHWAAAXtjD.jpg" TargetMode="External" /><Relationship Id="rId18" Type="http://schemas.openxmlformats.org/officeDocument/2006/relationships/hyperlink" Target="https://pbs.twimg.com/media/D3e89rpWAAAI-s3.jpg" TargetMode="External" /><Relationship Id="rId19" Type="http://schemas.openxmlformats.org/officeDocument/2006/relationships/hyperlink" Target="https://pbs.twimg.com/media/D3fCMXdXoAALCef.jpg" TargetMode="External" /><Relationship Id="rId20" Type="http://schemas.openxmlformats.org/officeDocument/2006/relationships/hyperlink" Target="https://pbs.twimg.com/media/D3fOHJFWkAAgB6r.jpg" TargetMode="External" /><Relationship Id="rId21" Type="http://schemas.openxmlformats.org/officeDocument/2006/relationships/hyperlink" Target="https://pbs.twimg.com/media/D3fCMXdXoAALCef.jpg" TargetMode="External" /><Relationship Id="rId22" Type="http://schemas.openxmlformats.org/officeDocument/2006/relationships/hyperlink" Target="https://pbs.twimg.com/media/D3fCMXdXoAALCef.jpg" TargetMode="External" /><Relationship Id="rId23" Type="http://schemas.openxmlformats.org/officeDocument/2006/relationships/hyperlink" Target="https://pbs.twimg.com/media/D3d8QFdWAAYNbwU.jpg" TargetMode="External" /><Relationship Id="rId24" Type="http://schemas.openxmlformats.org/officeDocument/2006/relationships/hyperlink" Target="https://pbs.twimg.com/media/D3eE-F5WAAg1LlI.jpg" TargetMode="External" /><Relationship Id="rId25" Type="http://schemas.openxmlformats.org/officeDocument/2006/relationships/hyperlink" Target="https://pbs.twimg.com/media/D3e7duLXsAEtAsp.jpg" TargetMode="External" /><Relationship Id="rId26" Type="http://schemas.openxmlformats.org/officeDocument/2006/relationships/hyperlink" Target="https://pbs.twimg.com/media/D3pwI0VXoAYwFXY.jpg" TargetMode="External" /><Relationship Id="rId27" Type="http://schemas.openxmlformats.org/officeDocument/2006/relationships/hyperlink" Target="https://pbs.twimg.com/media/D3eMp1mXkAEwaEI.jpg" TargetMode="External" /><Relationship Id="rId28" Type="http://schemas.openxmlformats.org/officeDocument/2006/relationships/hyperlink" Target="https://pbs.twimg.com/media/D3e59vSWwAI0Afw.jpg" TargetMode="External" /><Relationship Id="rId29" Type="http://schemas.openxmlformats.org/officeDocument/2006/relationships/hyperlink" Target="https://pbs.twimg.com/media/D3fCMXdXoAALCef.jpg" TargetMode="External" /><Relationship Id="rId30" Type="http://schemas.openxmlformats.org/officeDocument/2006/relationships/hyperlink" Target="https://pbs.twimg.com/media/D3fCMXdXoAALCef.jpg" TargetMode="External" /><Relationship Id="rId31" Type="http://schemas.openxmlformats.org/officeDocument/2006/relationships/hyperlink" Target="http://pbs.twimg.com/profile_images/596752059472347137/aHKl7Ve1_normal.jpg" TargetMode="External" /><Relationship Id="rId32" Type="http://schemas.openxmlformats.org/officeDocument/2006/relationships/hyperlink" Target="http://pbs.twimg.com/profile_images/596752059472347137/aHKl7Ve1_normal.jpg" TargetMode="External" /><Relationship Id="rId33" Type="http://schemas.openxmlformats.org/officeDocument/2006/relationships/hyperlink" Target="http://pbs.twimg.com/profile_images/596752059472347137/aHKl7Ve1_normal.jpg" TargetMode="External" /><Relationship Id="rId34" Type="http://schemas.openxmlformats.org/officeDocument/2006/relationships/hyperlink" Target="http://pbs.twimg.com/profile_images/596752059472347137/aHKl7Ve1_normal.jpg" TargetMode="External" /><Relationship Id="rId35" Type="http://schemas.openxmlformats.org/officeDocument/2006/relationships/hyperlink" Target="http://pbs.twimg.com/profile_images/596752059472347137/aHKl7Ve1_normal.jpg" TargetMode="External" /><Relationship Id="rId36" Type="http://schemas.openxmlformats.org/officeDocument/2006/relationships/hyperlink" Target="https://pbs.twimg.com/media/D3gUYPHWAAAXtjD.jpg" TargetMode="External" /><Relationship Id="rId37" Type="http://schemas.openxmlformats.org/officeDocument/2006/relationships/hyperlink" Target="http://pbs.twimg.com/profile_images/1110208837657731072/10Q2ZHC5_normal.png" TargetMode="External" /><Relationship Id="rId38" Type="http://schemas.openxmlformats.org/officeDocument/2006/relationships/hyperlink" Target="https://pbs.twimg.com/media/D3e89rpWAAAI-s3.jpg" TargetMode="External" /><Relationship Id="rId39" Type="http://schemas.openxmlformats.org/officeDocument/2006/relationships/hyperlink" Target="http://pbs.twimg.com/profile_images/986604003571138560/eoUcINbw_normal.jpg" TargetMode="External" /><Relationship Id="rId40" Type="http://schemas.openxmlformats.org/officeDocument/2006/relationships/hyperlink" Target="http://pbs.twimg.com/profile_images/501498048363503617/3GKMEzwN_normal.jpeg" TargetMode="External" /><Relationship Id="rId41" Type="http://schemas.openxmlformats.org/officeDocument/2006/relationships/hyperlink" Target="https://pbs.twimg.com/media/D3fCMXdXoAALCef.jpg" TargetMode="External" /><Relationship Id="rId42" Type="http://schemas.openxmlformats.org/officeDocument/2006/relationships/hyperlink" Target="https://pbs.twimg.com/media/D3fOHJFWkAAgB6r.jpg" TargetMode="External" /><Relationship Id="rId43" Type="http://schemas.openxmlformats.org/officeDocument/2006/relationships/hyperlink" Target="http://pbs.twimg.com/profile_images/986604003571138560/eoUcINbw_normal.jpg" TargetMode="External" /><Relationship Id="rId44" Type="http://schemas.openxmlformats.org/officeDocument/2006/relationships/hyperlink" Target="https://pbs.twimg.com/media/D3fCMXdXoAALCef.jpg" TargetMode="External" /><Relationship Id="rId45" Type="http://schemas.openxmlformats.org/officeDocument/2006/relationships/hyperlink" Target="https://pbs.twimg.com/media/D3fCMXdXoAALCef.jpg" TargetMode="External" /><Relationship Id="rId46" Type="http://schemas.openxmlformats.org/officeDocument/2006/relationships/hyperlink" Target="http://pbs.twimg.com/profile_images/596752059472347137/aHKl7Ve1_normal.jpg" TargetMode="External" /><Relationship Id="rId47" Type="http://schemas.openxmlformats.org/officeDocument/2006/relationships/hyperlink" Target="http://pbs.twimg.com/profile_images/596752059472347137/aHKl7Ve1_normal.jpg" TargetMode="External" /><Relationship Id="rId48" Type="http://schemas.openxmlformats.org/officeDocument/2006/relationships/hyperlink" Target="http://pbs.twimg.com/profile_images/596752059472347137/aHKl7Ve1_normal.jpg" TargetMode="External" /><Relationship Id="rId49" Type="http://schemas.openxmlformats.org/officeDocument/2006/relationships/hyperlink" Target="http://pbs.twimg.com/profile_images/596752059472347137/aHKl7Ve1_normal.jpg" TargetMode="External" /><Relationship Id="rId50" Type="http://schemas.openxmlformats.org/officeDocument/2006/relationships/hyperlink" Target="http://pbs.twimg.com/profile_images/596752059472347137/aHKl7Ve1_normal.jpg" TargetMode="External" /><Relationship Id="rId51" Type="http://schemas.openxmlformats.org/officeDocument/2006/relationships/hyperlink" Target="http://pbs.twimg.com/profile_images/986604003571138560/eoUcINbw_normal.jpg" TargetMode="External" /><Relationship Id="rId52" Type="http://schemas.openxmlformats.org/officeDocument/2006/relationships/hyperlink" Target="http://pbs.twimg.com/profile_images/1104546553191120902/pum_9DCB_normal.jpg" TargetMode="External" /><Relationship Id="rId53" Type="http://schemas.openxmlformats.org/officeDocument/2006/relationships/hyperlink" Target="http://pbs.twimg.com/profile_images/1104546553191120902/pum_9DCB_normal.jpg" TargetMode="External" /><Relationship Id="rId54" Type="http://schemas.openxmlformats.org/officeDocument/2006/relationships/hyperlink" Target="http://pbs.twimg.com/profile_images/901098105860493313/qlRv2sZn_normal.jpg" TargetMode="External" /><Relationship Id="rId55" Type="http://schemas.openxmlformats.org/officeDocument/2006/relationships/hyperlink" Target="http://pbs.twimg.com/profile_images/986604003571138560/eoUcINbw_normal.jpg" TargetMode="External" /><Relationship Id="rId56" Type="http://schemas.openxmlformats.org/officeDocument/2006/relationships/hyperlink" Target="http://pbs.twimg.com/profile_images/986604003571138560/eoUcINbw_normal.jpg" TargetMode="External" /><Relationship Id="rId57" Type="http://schemas.openxmlformats.org/officeDocument/2006/relationships/hyperlink" Target="https://pbs.twimg.com/media/D3d8QFdWAAYNbwU.jpg" TargetMode="External" /><Relationship Id="rId58" Type="http://schemas.openxmlformats.org/officeDocument/2006/relationships/hyperlink" Target="https://pbs.twimg.com/media/D3eE-F5WAAg1LlI.jpg" TargetMode="External" /><Relationship Id="rId59" Type="http://schemas.openxmlformats.org/officeDocument/2006/relationships/hyperlink" Target="https://pbs.twimg.com/media/D3e7duLXsAEtAsp.jpg" TargetMode="External" /><Relationship Id="rId60" Type="http://schemas.openxmlformats.org/officeDocument/2006/relationships/hyperlink" Target="https://pbs.twimg.com/media/D3pwI0VXoAYwFXY.jpg" TargetMode="External" /><Relationship Id="rId61" Type="http://schemas.openxmlformats.org/officeDocument/2006/relationships/hyperlink" Target="https://pbs.twimg.com/media/D3eMp1mXkAEwaEI.jpg" TargetMode="External" /><Relationship Id="rId62" Type="http://schemas.openxmlformats.org/officeDocument/2006/relationships/hyperlink" Target="http://pbs.twimg.com/profile_images/967608172859895808/5acI5kis_normal.jpg" TargetMode="External" /><Relationship Id="rId63" Type="http://schemas.openxmlformats.org/officeDocument/2006/relationships/hyperlink" Target="https://pbs.twimg.com/media/D3e59vSWwAI0Afw.jpg" TargetMode="External" /><Relationship Id="rId64" Type="http://schemas.openxmlformats.org/officeDocument/2006/relationships/hyperlink" Target="http://pbs.twimg.com/profile_images/967608172859895808/5acI5kis_normal.jpg" TargetMode="External" /><Relationship Id="rId65" Type="http://schemas.openxmlformats.org/officeDocument/2006/relationships/hyperlink" Target="http://pbs.twimg.com/profile_images/986604003571138560/eoUcINbw_normal.jpg" TargetMode="External" /><Relationship Id="rId66" Type="http://schemas.openxmlformats.org/officeDocument/2006/relationships/hyperlink" Target="http://pbs.twimg.com/profile_images/986604003571138560/eoUcINbw_normal.jpg" TargetMode="External" /><Relationship Id="rId67" Type="http://schemas.openxmlformats.org/officeDocument/2006/relationships/hyperlink" Target="http://pbs.twimg.com/profile_images/986604003571138560/eoUcINbw_normal.jpg" TargetMode="External" /><Relationship Id="rId68" Type="http://schemas.openxmlformats.org/officeDocument/2006/relationships/hyperlink" Target="http://pbs.twimg.com/profile_images/1061744570344517633/fKDfFqhQ_normal.jpg" TargetMode="External" /><Relationship Id="rId69" Type="http://schemas.openxmlformats.org/officeDocument/2006/relationships/hyperlink" Target="http://pbs.twimg.com/profile_images/1061744570344517633/fKDfFqhQ_normal.jpg" TargetMode="External" /><Relationship Id="rId70" Type="http://schemas.openxmlformats.org/officeDocument/2006/relationships/hyperlink" Target="http://pbs.twimg.com/profile_images/1061744570344517633/fKDfFqhQ_normal.jpg" TargetMode="External" /><Relationship Id="rId71" Type="http://schemas.openxmlformats.org/officeDocument/2006/relationships/hyperlink" Target="http://pbs.twimg.com/profile_images/1061744570344517633/fKDfFqhQ_normal.jpg" TargetMode="External" /><Relationship Id="rId72" Type="http://schemas.openxmlformats.org/officeDocument/2006/relationships/hyperlink" Target="http://pbs.twimg.com/profile_images/1061744570344517633/fKDfFqhQ_normal.jpg" TargetMode="External" /><Relationship Id="rId73" Type="http://schemas.openxmlformats.org/officeDocument/2006/relationships/hyperlink" Target="http://pbs.twimg.com/profile_images/1061744570344517633/fKDfFqhQ_normal.jpg" TargetMode="External" /><Relationship Id="rId74" Type="http://schemas.openxmlformats.org/officeDocument/2006/relationships/hyperlink" Target="http://pbs.twimg.com/profile_images/1061744570344517633/fKDfFqhQ_normal.jpg" TargetMode="External" /><Relationship Id="rId75" Type="http://schemas.openxmlformats.org/officeDocument/2006/relationships/hyperlink" Target="http://pbs.twimg.com/profile_images/1061744570344517633/fKDfFqhQ_normal.jpg" TargetMode="External" /><Relationship Id="rId76" Type="http://schemas.openxmlformats.org/officeDocument/2006/relationships/hyperlink" Target="http://pbs.twimg.com/profile_images/986604003571138560/eoUcINbw_normal.jpg" TargetMode="External" /><Relationship Id="rId77" Type="http://schemas.openxmlformats.org/officeDocument/2006/relationships/hyperlink" Target="http://pbs.twimg.com/profile_images/1061744570344517633/fKDfFqhQ_normal.jpg" TargetMode="External" /><Relationship Id="rId78" Type="http://schemas.openxmlformats.org/officeDocument/2006/relationships/hyperlink" Target="http://pbs.twimg.com/profile_images/1061744570344517633/fKDfFqhQ_normal.jp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s://twitter.com/michaelademeyer/status/1114579715682074624" TargetMode="External" /><Relationship Id="rId81" Type="http://schemas.openxmlformats.org/officeDocument/2006/relationships/hyperlink" Target="https://twitter.com/michaelademeyer/status/1114579715682074624" TargetMode="External" /><Relationship Id="rId82" Type="http://schemas.openxmlformats.org/officeDocument/2006/relationships/hyperlink" Target="https://twitter.com/kendallhunthe/status/1114498342619439104" TargetMode="External" /><Relationship Id="rId83" Type="http://schemas.openxmlformats.org/officeDocument/2006/relationships/hyperlink" Target="https://twitter.com/kendallhunthe/status/1114535887118000131" TargetMode="External" /><Relationship Id="rId84" Type="http://schemas.openxmlformats.org/officeDocument/2006/relationships/hyperlink" Target="https://twitter.com/kendallhunthe/status/1114607498785447936" TargetMode="External" /><Relationship Id="rId85" Type="http://schemas.openxmlformats.org/officeDocument/2006/relationships/hyperlink" Target="https://twitter.com/kendallhunthe/status/1114520774713516032" TargetMode="External" /><Relationship Id="rId86" Type="http://schemas.openxmlformats.org/officeDocument/2006/relationships/hyperlink" Target="https://twitter.com/kendallhunthe/status/1114611335776677888" TargetMode="External" /><Relationship Id="rId87" Type="http://schemas.openxmlformats.org/officeDocument/2006/relationships/hyperlink" Target="https://twitter.com/christinenorth/status/1114663344294772743" TargetMode="External" /><Relationship Id="rId88" Type="http://schemas.openxmlformats.org/officeDocument/2006/relationships/hyperlink" Target="https://twitter.com/bsu_crc/status/1114498512568373248" TargetMode="External" /><Relationship Id="rId89" Type="http://schemas.openxmlformats.org/officeDocument/2006/relationships/hyperlink" Target="https://twitter.com/bsu_crc/status/1114567211912433664" TargetMode="External" /><Relationship Id="rId90" Type="http://schemas.openxmlformats.org/officeDocument/2006/relationships/hyperlink" Target="https://twitter.com/csca_com/status/1114595411031883776" TargetMode="External" /><Relationship Id="rId91" Type="http://schemas.openxmlformats.org/officeDocument/2006/relationships/hyperlink" Target="https://twitter.com/adamwtyma/status/1114536743544532992" TargetMode="External" /><Relationship Id="rId92" Type="http://schemas.openxmlformats.org/officeDocument/2006/relationships/hyperlink" Target="https://twitter.com/adamwtyma/status/1114572961468620802" TargetMode="External" /><Relationship Id="rId93" Type="http://schemas.openxmlformats.org/officeDocument/2006/relationships/hyperlink" Target="https://twitter.com/adamwtyma/status/1114586067066413059" TargetMode="External" /><Relationship Id="rId94" Type="http://schemas.openxmlformats.org/officeDocument/2006/relationships/hyperlink" Target="https://twitter.com/csca_com/status/1114629579480752128" TargetMode="External" /><Relationship Id="rId95" Type="http://schemas.openxmlformats.org/officeDocument/2006/relationships/hyperlink" Target="https://twitter.com/csca_com/status/1114629610619195392" TargetMode="External" /><Relationship Id="rId96" Type="http://schemas.openxmlformats.org/officeDocument/2006/relationships/hyperlink" Target="https://twitter.com/csca_com/status/1114629610619195392" TargetMode="External" /><Relationship Id="rId97" Type="http://schemas.openxmlformats.org/officeDocument/2006/relationships/hyperlink" Target="https://twitter.com/kendallhunthe/status/1114520769856450560" TargetMode="External" /><Relationship Id="rId98" Type="http://schemas.openxmlformats.org/officeDocument/2006/relationships/hyperlink" Target="https://twitter.com/kendallhunthe/status/1114550965175312390" TargetMode="External" /><Relationship Id="rId99" Type="http://schemas.openxmlformats.org/officeDocument/2006/relationships/hyperlink" Target="https://twitter.com/kendallhunthe/status/1114566057262559233" TargetMode="External" /><Relationship Id="rId100" Type="http://schemas.openxmlformats.org/officeDocument/2006/relationships/hyperlink" Target="https://twitter.com/kendallhunthe/status/1114588897114296322" TargetMode="External" /><Relationship Id="rId101" Type="http://schemas.openxmlformats.org/officeDocument/2006/relationships/hyperlink" Target="https://twitter.com/kendallhunthe/status/1114634090471411718" TargetMode="External" /><Relationship Id="rId102" Type="http://schemas.openxmlformats.org/officeDocument/2006/relationships/hyperlink" Target="https://twitter.com/csca_com/status/1114703303676518401" TargetMode="External" /><Relationship Id="rId103" Type="http://schemas.openxmlformats.org/officeDocument/2006/relationships/hyperlink" Target="https://twitter.com/franklin_yartey/status/1114721143120904195" TargetMode="External" /><Relationship Id="rId104" Type="http://schemas.openxmlformats.org/officeDocument/2006/relationships/hyperlink" Target="https://twitter.com/franklin_yartey/status/1114721143120904195" TargetMode="External" /><Relationship Id="rId105" Type="http://schemas.openxmlformats.org/officeDocument/2006/relationships/hyperlink" Target="https://twitter.com/miamioh_ics/status/1114994524558954497" TargetMode="External" /><Relationship Id="rId106" Type="http://schemas.openxmlformats.org/officeDocument/2006/relationships/hyperlink" Target="https://twitter.com/csca_com/status/1114537359796842496" TargetMode="External" /><Relationship Id="rId107" Type="http://schemas.openxmlformats.org/officeDocument/2006/relationships/hyperlink" Target="https://twitter.com/csca_com/status/1114595451205033984" TargetMode="External" /><Relationship Id="rId108" Type="http://schemas.openxmlformats.org/officeDocument/2006/relationships/hyperlink" Target="https://twitter.com/bsucomm/status/1114496071001083904" TargetMode="External" /><Relationship Id="rId109" Type="http://schemas.openxmlformats.org/officeDocument/2006/relationships/hyperlink" Target="https://twitter.com/bsucomm/status/1114505637189312512" TargetMode="External" /><Relationship Id="rId110" Type="http://schemas.openxmlformats.org/officeDocument/2006/relationships/hyperlink" Target="https://twitter.com/bsucomm/status/1114565680484032512" TargetMode="External" /><Relationship Id="rId111" Type="http://schemas.openxmlformats.org/officeDocument/2006/relationships/hyperlink" Target="https://twitter.com/bsucomm/status/1115327201501753344" TargetMode="External" /><Relationship Id="rId112" Type="http://schemas.openxmlformats.org/officeDocument/2006/relationships/hyperlink" Target="https://twitter.com/ica_iowa/status/1114514114469158913" TargetMode="External" /><Relationship Id="rId113" Type="http://schemas.openxmlformats.org/officeDocument/2006/relationships/hyperlink" Target="https://twitter.com/ica_iowa/status/1114532794594729984" TargetMode="External" /><Relationship Id="rId114" Type="http://schemas.openxmlformats.org/officeDocument/2006/relationships/hyperlink" Target="https://twitter.com/ica_iowa/status/1114563911167217665" TargetMode="External" /><Relationship Id="rId115" Type="http://schemas.openxmlformats.org/officeDocument/2006/relationships/hyperlink" Target="https://twitter.com/ica_iowa/status/1114701851579113472" TargetMode="External" /><Relationship Id="rId116" Type="http://schemas.openxmlformats.org/officeDocument/2006/relationships/hyperlink" Target="https://twitter.com/csca_com/status/1114629616998801408" TargetMode="External" /><Relationship Id="rId117" Type="http://schemas.openxmlformats.org/officeDocument/2006/relationships/hyperlink" Target="https://twitter.com/csca_com/status/1114629788453543939" TargetMode="External" /><Relationship Id="rId118" Type="http://schemas.openxmlformats.org/officeDocument/2006/relationships/hyperlink" Target="https://twitter.com/csca_com/status/1114703104388341760" TargetMode="External" /><Relationship Id="rId119" Type="http://schemas.openxmlformats.org/officeDocument/2006/relationships/hyperlink" Target="https://twitter.com/unosml/status/1117883319604191235" TargetMode="External" /><Relationship Id="rId120" Type="http://schemas.openxmlformats.org/officeDocument/2006/relationships/hyperlink" Target="https://twitter.com/unosml/status/1117883319604191235" TargetMode="External" /><Relationship Id="rId121" Type="http://schemas.openxmlformats.org/officeDocument/2006/relationships/hyperlink" Target="https://twitter.com/unosml/status/1117883319604191235" TargetMode="External" /><Relationship Id="rId122" Type="http://schemas.openxmlformats.org/officeDocument/2006/relationships/hyperlink" Target="https://twitter.com/unosml/status/1117883319604191235" TargetMode="External" /><Relationship Id="rId123" Type="http://schemas.openxmlformats.org/officeDocument/2006/relationships/hyperlink" Target="https://twitter.com/unosml/status/1117883319604191235" TargetMode="External" /><Relationship Id="rId124" Type="http://schemas.openxmlformats.org/officeDocument/2006/relationships/hyperlink" Target="https://twitter.com/unosml/status/1117883319604191235" TargetMode="External" /><Relationship Id="rId125" Type="http://schemas.openxmlformats.org/officeDocument/2006/relationships/hyperlink" Target="https://twitter.com/unosml/status/1117883319604191235" TargetMode="External" /><Relationship Id="rId126" Type="http://schemas.openxmlformats.org/officeDocument/2006/relationships/hyperlink" Target="https://twitter.com/unosml/status/1117883319604191235" TargetMode="External" /><Relationship Id="rId127" Type="http://schemas.openxmlformats.org/officeDocument/2006/relationships/hyperlink" Target="https://twitter.com/csca_com/status/1114703303676518401" TargetMode="External" /><Relationship Id="rId128" Type="http://schemas.openxmlformats.org/officeDocument/2006/relationships/hyperlink" Target="https://twitter.com/unosml/status/1117883319604191235" TargetMode="External" /><Relationship Id="rId129" Type="http://schemas.openxmlformats.org/officeDocument/2006/relationships/hyperlink" Target="https://twitter.com/unosml/status/1117883319604191235" TargetMode="External" /><Relationship Id="rId130" Type="http://schemas.openxmlformats.org/officeDocument/2006/relationships/hyperlink" Target="https://twitter.com/unosml/status/1117883319604191235" TargetMode="External" /><Relationship Id="rId131" Type="http://schemas.openxmlformats.org/officeDocument/2006/relationships/hyperlink" Target="https://api.twitter.com/1.1/geo/id/a84b808ce3f11719.json" TargetMode="External" /><Relationship Id="rId132" Type="http://schemas.openxmlformats.org/officeDocument/2006/relationships/hyperlink" Target="https://api.twitter.com/1.1/geo/id/a84b808ce3f11719.json" TargetMode="External" /><Relationship Id="rId133" Type="http://schemas.openxmlformats.org/officeDocument/2006/relationships/hyperlink" Target="https://api.twitter.com/1.1/geo/id/a84b808ce3f11719.json" TargetMode="External" /><Relationship Id="rId134" Type="http://schemas.openxmlformats.org/officeDocument/2006/relationships/hyperlink" Target="https://api.twitter.com/1.1/geo/id/07d9db543a080000.json" TargetMode="External" /><Relationship Id="rId135" Type="http://schemas.openxmlformats.org/officeDocument/2006/relationships/comments" Target="../comments1.xml" /><Relationship Id="rId136" Type="http://schemas.openxmlformats.org/officeDocument/2006/relationships/vmlDrawing" Target="../drawings/vmlDrawing1.vml" /><Relationship Id="rId137" Type="http://schemas.openxmlformats.org/officeDocument/2006/relationships/table" Target="../tables/table1.xml" /><Relationship Id="rId1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803" TargetMode="External" /><Relationship Id="rId2" Type="http://schemas.openxmlformats.org/officeDocument/2006/relationships/hyperlink" Target="https://twitter.com/ica_iowa/status/1114248674857631744" TargetMode="External" /><Relationship Id="rId3" Type="http://schemas.openxmlformats.org/officeDocument/2006/relationships/hyperlink" Target="https://twitter.com/BSUCOMM/status/1114496071001083904" TargetMode="External" /><Relationship Id="rId4" Type="http://schemas.openxmlformats.org/officeDocument/2006/relationships/hyperlink" Target="https://www.instagram.com/p/Bv6ufBBgVAgsZT3hV3LPxJ_-YiOl7FTXzS3DGU0/?utm_source=ig_twitter_share&amp;igshid=1te6gc42p0685" TargetMode="External" /><Relationship Id="rId5" Type="http://schemas.openxmlformats.org/officeDocument/2006/relationships/hyperlink" Target="https://nodexlgraphgallery.org/Pages/Graph.aspx?graphID=193803" TargetMode="External" /><Relationship Id="rId6" Type="http://schemas.openxmlformats.org/officeDocument/2006/relationships/hyperlink" Target="https://twitter.com/ica_iowa/status/1114248674857631744" TargetMode="External" /><Relationship Id="rId7" Type="http://schemas.openxmlformats.org/officeDocument/2006/relationships/hyperlink" Target="https://twitter.com/BSUCOMM/status/1114496071001083904" TargetMode="External" /><Relationship Id="rId8" Type="http://schemas.openxmlformats.org/officeDocument/2006/relationships/hyperlink" Target="https://www.instagram.com/p/Bv6ufBBgVAgsZT3hV3LPxJ_-YiOl7FTXzS3DGU0/?utm_source=ig_twitter_share&amp;igshid=1te6gc42p0685"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t.co/SmXDECMAt7" TargetMode="External" /><Relationship Id="rId3" Type="http://schemas.openxmlformats.org/officeDocument/2006/relationships/hyperlink" Target="https://t.co/PFl13RVJZP" TargetMode="External" /><Relationship Id="rId4" Type="http://schemas.openxmlformats.org/officeDocument/2006/relationships/hyperlink" Target="https://t.co/uBTq7pUbb7" TargetMode="External" /><Relationship Id="rId5" Type="http://schemas.openxmlformats.org/officeDocument/2006/relationships/hyperlink" Target="https://t.co/aou3m7aHVP" TargetMode="External" /><Relationship Id="rId6" Type="http://schemas.openxmlformats.org/officeDocument/2006/relationships/hyperlink" Target="https://t.co/jcyN9SQiSA" TargetMode="External" /><Relationship Id="rId7" Type="http://schemas.openxmlformats.org/officeDocument/2006/relationships/hyperlink" Target="https://t.co/xFeM6K7K7D" TargetMode="External" /><Relationship Id="rId8" Type="http://schemas.openxmlformats.org/officeDocument/2006/relationships/hyperlink" Target="https://t.co/coUSg8fq6o" TargetMode="External" /><Relationship Id="rId9" Type="http://schemas.openxmlformats.org/officeDocument/2006/relationships/hyperlink" Target="https://t.co/CfxAVeG1LD" TargetMode="External" /><Relationship Id="rId10" Type="http://schemas.openxmlformats.org/officeDocument/2006/relationships/hyperlink" Target="https://t.co/4BzPSsop9C" TargetMode="External" /><Relationship Id="rId11" Type="http://schemas.openxmlformats.org/officeDocument/2006/relationships/hyperlink" Target="https://t.co/mR7Qp0A7vk" TargetMode="External" /><Relationship Id="rId12" Type="http://schemas.openxmlformats.org/officeDocument/2006/relationships/hyperlink" Target="http://t.co/XSTu0JSmzE" TargetMode="External" /><Relationship Id="rId13" Type="http://schemas.openxmlformats.org/officeDocument/2006/relationships/hyperlink" Target="https://t.co/EnC3XlMqUq" TargetMode="External" /><Relationship Id="rId14" Type="http://schemas.openxmlformats.org/officeDocument/2006/relationships/hyperlink" Target="https://t.co/FKKr76FLpx" TargetMode="External" /><Relationship Id="rId15" Type="http://schemas.openxmlformats.org/officeDocument/2006/relationships/hyperlink" Target="https://pbs.twimg.com/profile_banners/122606000/1499735518" TargetMode="External" /><Relationship Id="rId16" Type="http://schemas.openxmlformats.org/officeDocument/2006/relationships/hyperlink" Target="https://pbs.twimg.com/profile_banners/104247913/1408401186" TargetMode="External" /><Relationship Id="rId17" Type="http://schemas.openxmlformats.org/officeDocument/2006/relationships/hyperlink" Target="https://pbs.twimg.com/profile_banners/3291795028/1505755841" TargetMode="External" /><Relationship Id="rId18" Type="http://schemas.openxmlformats.org/officeDocument/2006/relationships/hyperlink" Target="https://pbs.twimg.com/profile_banners/2543513078/1517586197" TargetMode="External" /><Relationship Id="rId19" Type="http://schemas.openxmlformats.org/officeDocument/2006/relationships/hyperlink" Target="https://pbs.twimg.com/profile_banners/26763835/1410451619" TargetMode="External" /><Relationship Id="rId20" Type="http://schemas.openxmlformats.org/officeDocument/2006/relationships/hyperlink" Target="https://pbs.twimg.com/profile_banners/919710933873815556/1553536679" TargetMode="External" /><Relationship Id="rId21" Type="http://schemas.openxmlformats.org/officeDocument/2006/relationships/hyperlink" Target="https://pbs.twimg.com/profile_banners/983408863448915968/1554857574" TargetMode="External" /><Relationship Id="rId22" Type="http://schemas.openxmlformats.org/officeDocument/2006/relationships/hyperlink" Target="https://pbs.twimg.com/profile_banners/959197382243168257/1536421462" TargetMode="External" /><Relationship Id="rId23" Type="http://schemas.openxmlformats.org/officeDocument/2006/relationships/hyperlink" Target="https://pbs.twimg.com/profile_banners/109016258/1551786906" TargetMode="External" /><Relationship Id="rId24" Type="http://schemas.openxmlformats.org/officeDocument/2006/relationships/hyperlink" Target="https://pbs.twimg.com/profile_banners/967600524034965504/1519532706" TargetMode="External" /><Relationship Id="rId25" Type="http://schemas.openxmlformats.org/officeDocument/2006/relationships/hyperlink" Target="https://pbs.twimg.com/profile_banners/901090874251194369/1503672896" TargetMode="External" /><Relationship Id="rId26" Type="http://schemas.openxmlformats.org/officeDocument/2006/relationships/hyperlink" Target="https://pbs.twimg.com/profile_banners/127856760/1405363222" TargetMode="External" /><Relationship Id="rId27" Type="http://schemas.openxmlformats.org/officeDocument/2006/relationships/hyperlink" Target="https://pbs.twimg.com/profile_banners/1551521294/1391038042" TargetMode="External" /><Relationship Id="rId28" Type="http://schemas.openxmlformats.org/officeDocument/2006/relationships/hyperlink" Target="https://pbs.twimg.com/profile_banners/2377200630/1525824099" TargetMode="External" /><Relationship Id="rId29" Type="http://schemas.openxmlformats.org/officeDocument/2006/relationships/hyperlink" Target="https://pbs.twimg.com/profile_banners/15979517/1528155781" TargetMode="External" /><Relationship Id="rId30" Type="http://schemas.openxmlformats.org/officeDocument/2006/relationships/hyperlink" Target="https://pbs.twimg.com/profile_banners/41388504/1503504780" TargetMode="External" /><Relationship Id="rId31" Type="http://schemas.openxmlformats.org/officeDocument/2006/relationships/hyperlink" Target="https://pbs.twimg.com/profile_banners/178231852/1555184915" TargetMode="External" /><Relationship Id="rId32" Type="http://schemas.openxmlformats.org/officeDocument/2006/relationships/hyperlink" Target="https://pbs.twimg.com/profile_banners/2192219416/1554351947" TargetMode="External" /><Relationship Id="rId33" Type="http://schemas.openxmlformats.org/officeDocument/2006/relationships/hyperlink" Target="https://pbs.twimg.com/profile_banners/78246263/1540265169" TargetMode="External" /><Relationship Id="rId34" Type="http://schemas.openxmlformats.org/officeDocument/2006/relationships/hyperlink" Target="https://pbs.twimg.com/profile_banners/1356771385/1366116196" TargetMode="External" /><Relationship Id="rId35" Type="http://schemas.openxmlformats.org/officeDocument/2006/relationships/hyperlink" Target="https://pbs.twimg.com/profile_banners/18853460/1548517289" TargetMode="External" /><Relationship Id="rId36" Type="http://schemas.openxmlformats.org/officeDocument/2006/relationships/hyperlink" Target="https://pbs.twimg.com/profile_banners/87606674/1405285356" TargetMode="External" /><Relationship Id="rId37" Type="http://schemas.openxmlformats.org/officeDocument/2006/relationships/hyperlink" Target="http://abs.twimg.com/images/themes/theme12/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6/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7/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9/bg.gif" TargetMode="External" /><Relationship Id="rId59" Type="http://schemas.openxmlformats.org/officeDocument/2006/relationships/hyperlink" Target="http://pbs.twimg.com/profile_images/1095756636256382982/tswr_eb5_normal.png" TargetMode="External" /><Relationship Id="rId60" Type="http://schemas.openxmlformats.org/officeDocument/2006/relationships/hyperlink" Target="http://pbs.twimg.com/profile_images/501498048363503617/3GKMEzwN_normal.jpeg" TargetMode="External" /><Relationship Id="rId61" Type="http://schemas.openxmlformats.org/officeDocument/2006/relationships/hyperlink" Target="http://pbs.twimg.com/profile_images/849065580292395008/inrsuCzK_normal.jpg" TargetMode="External" /><Relationship Id="rId62" Type="http://schemas.openxmlformats.org/officeDocument/2006/relationships/hyperlink" Target="http://pbs.twimg.com/profile_images/596752059472347137/aHKl7Ve1_normal.jpg" TargetMode="External" /><Relationship Id="rId63" Type="http://schemas.openxmlformats.org/officeDocument/2006/relationships/hyperlink" Target="http://pbs.twimg.com/profile_images/3452949817/267c542807687b3fc8e9e2dddacb38f8_normal.jpeg" TargetMode="External" /><Relationship Id="rId64" Type="http://schemas.openxmlformats.org/officeDocument/2006/relationships/hyperlink" Target="http://pbs.twimg.com/profile_images/732364569000058880/2ZsWXGbc_normal.jpg" TargetMode="External" /><Relationship Id="rId65" Type="http://schemas.openxmlformats.org/officeDocument/2006/relationships/hyperlink" Target="http://pbs.twimg.com/profile_images/230478142/Chad_normal.jpg" TargetMode="External" /><Relationship Id="rId66" Type="http://schemas.openxmlformats.org/officeDocument/2006/relationships/hyperlink" Target="http://pbs.twimg.com/profile_images/964691443381088256/9rPD0ytp_normal.jpg" TargetMode="External" /><Relationship Id="rId67" Type="http://schemas.openxmlformats.org/officeDocument/2006/relationships/hyperlink" Target="http://pbs.twimg.com/profile_images/1110208837657731072/10Q2ZHC5_normal.png" TargetMode="External" /><Relationship Id="rId68" Type="http://schemas.openxmlformats.org/officeDocument/2006/relationships/hyperlink" Target="http://pbs.twimg.com/profile_images/986604003571138560/eoUcINbw_normal.jpg" TargetMode="External" /><Relationship Id="rId69" Type="http://schemas.openxmlformats.org/officeDocument/2006/relationships/hyperlink" Target="http://pbs.twimg.com/profile_images/959202902278422529/Z-5OUVv4_normal.jpg" TargetMode="External" /><Relationship Id="rId70" Type="http://schemas.openxmlformats.org/officeDocument/2006/relationships/hyperlink" Target="http://pbs.twimg.com/profile_images/1104546553191120902/pum_9DCB_normal.jpg" TargetMode="External" /><Relationship Id="rId71" Type="http://schemas.openxmlformats.org/officeDocument/2006/relationships/hyperlink" Target="http://pbs.twimg.com/profile_images/967608172859895808/5acI5kis_normal.jpg" TargetMode="External" /><Relationship Id="rId72" Type="http://schemas.openxmlformats.org/officeDocument/2006/relationships/hyperlink" Target="http://pbs.twimg.com/profile_images/901098105860493313/qlRv2sZn_normal.jpg" TargetMode="External" /><Relationship Id="rId73" Type="http://schemas.openxmlformats.org/officeDocument/2006/relationships/hyperlink" Target="http://pbs.twimg.com/profile_images/866105636853075970/IFesqLqo_normal.jpg" TargetMode="External" /><Relationship Id="rId74" Type="http://schemas.openxmlformats.org/officeDocument/2006/relationships/hyperlink" Target="http://pbs.twimg.com/profile_images/378800000055224488/839fcd95aeee3343053927c572682079_normal.jpeg" TargetMode="External" /><Relationship Id="rId75" Type="http://schemas.openxmlformats.org/officeDocument/2006/relationships/hyperlink" Target="http://pbs.twimg.com/profile_images/1061744570344517633/fKDfFqhQ_normal.jpg" TargetMode="External" /><Relationship Id="rId76" Type="http://schemas.openxmlformats.org/officeDocument/2006/relationships/hyperlink" Target="http://pbs.twimg.com/profile_images/942157454472654848/ORri78Xs_normal.jpg" TargetMode="External" /><Relationship Id="rId77" Type="http://schemas.openxmlformats.org/officeDocument/2006/relationships/hyperlink" Target="http://pbs.twimg.com/profile_images/938163346590674944/_hEnik3z_normal.jpg" TargetMode="External" /><Relationship Id="rId78" Type="http://schemas.openxmlformats.org/officeDocument/2006/relationships/hyperlink" Target="http://pbs.twimg.com/profile_images/1117198884403589120/k9RcvhER_normal.jpg" TargetMode="External" /><Relationship Id="rId79" Type="http://schemas.openxmlformats.org/officeDocument/2006/relationships/hyperlink" Target="http://pbs.twimg.com/profile_images/1113658900463513600/28cjOY2E_normal.jpg" TargetMode="External" /><Relationship Id="rId80" Type="http://schemas.openxmlformats.org/officeDocument/2006/relationships/hyperlink" Target="http://pbs.twimg.com/profile_images/997467738195951616/IsWvkEXW_normal.jpg" TargetMode="External" /><Relationship Id="rId81" Type="http://schemas.openxmlformats.org/officeDocument/2006/relationships/hyperlink" Target="http://pbs.twimg.com/profile_images/3530406814/8a04a5321ba2bef387474614485ca6ee_normal.jpeg" TargetMode="External" /><Relationship Id="rId82" Type="http://schemas.openxmlformats.org/officeDocument/2006/relationships/hyperlink" Target="http://pbs.twimg.com/profile_images/762017021097832448/kaEsPKaD_normal.jpg" TargetMode="External" /><Relationship Id="rId83" Type="http://schemas.openxmlformats.org/officeDocument/2006/relationships/hyperlink" Target="http://pbs.twimg.com/profile_images/849132774661308416/pa2Uplq1_normal.jpg" TargetMode="External" /><Relationship Id="rId84" Type="http://schemas.openxmlformats.org/officeDocument/2006/relationships/hyperlink" Target="https://twitter.com/michaelademeyer" TargetMode="External" /><Relationship Id="rId85" Type="http://schemas.openxmlformats.org/officeDocument/2006/relationships/hyperlink" Target="https://twitter.com/adamwtyma" TargetMode="External" /><Relationship Id="rId86" Type="http://schemas.openxmlformats.org/officeDocument/2006/relationships/hyperlink" Target="https://twitter.com/johnnyriccos" TargetMode="External" /><Relationship Id="rId87" Type="http://schemas.openxmlformats.org/officeDocument/2006/relationships/hyperlink" Target="https://twitter.com/kendallhunthe" TargetMode="External" /><Relationship Id="rId88" Type="http://schemas.openxmlformats.org/officeDocument/2006/relationships/hyperlink" Target="https://twitter.com/dobraithwaite1" TargetMode="External" /><Relationship Id="rId89" Type="http://schemas.openxmlformats.org/officeDocument/2006/relationships/hyperlink" Target="https://twitter.com/maria_brann" TargetMode="External" /><Relationship Id="rId90" Type="http://schemas.openxmlformats.org/officeDocument/2006/relationships/hyperlink" Target="https://twitter.com/chad_mcbride" TargetMode="External" /><Relationship Id="rId91" Type="http://schemas.openxmlformats.org/officeDocument/2006/relationships/hyperlink" Target="https://twitter.com/christinenorth" TargetMode="External" /><Relationship Id="rId92" Type="http://schemas.openxmlformats.org/officeDocument/2006/relationships/hyperlink" Target="https://twitter.com/bsu_crc" TargetMode="External" /><Relationship Id="rId93" Type="http://schemas.openxmlformats.org/officeDocument/2006/relationships/hyperlink" Target="https://twitter.com/csca_com" TargetMode="External" /><Relationship Id="rId94" Type="http://schemas.openxmlformats.org/officeDocument/2006/relationships/hyperlink" Target="https://twitter.com/dkwesterman" TargetMode="External" /><Relationship Id="rId95" Type="http://schemas.openxmlformats.org/officeDocument/2006/relationships/hyperlink" Target="https://twitter.com/franklin_yartey" TargetMode="External" /><Relationship Id="rId96" Type="http://schemas.openxmlformats.org/officeDocument/2006/relationships/hyperlink" Target="https://twitter.com/ica_iowa" TargetMode="External" /><Relationship Id="rId97" Type="http://schemas.openxmlformats.org/officeDocument/2006/relationships/hyperlink" Target="https://twitter.com/miamioh_ics" TargetMode="External" /><Relationship Id="rId98" Type="http://schemas.openxmlformats.org/officeDocument/2006/relationships/hyperlink" Target="https://twitter.com/jeffkuznekoff" TargetMode="External" /><Relationship Id="rId99" Type="http://schemas.openxmlformats.org/officeDocument/2006/relationships/hyperlink" Target="https://twitter.com/bsucomm" TargetMode="External" /><Relationship Id="rId100" Type="http://schemas.openxmlformats.org/officeDocument/2006/relationships/hyperlink" Target="https://twitter.com/unosml" TargetMode="External" /><Relationship Id="rId101" Type="http://schemas.openxmlformats.org/officeDocument/2006/relationships/hyperlink" Target="https://twitter.com/jhough80" TargetMode="External" /><Relationship Id="rId102" Type="http://schemas.openxmlformats.org/officeDocument/2006/relationships/hyperlink" Target="https://twitter.com/sdstate" TargetMode="External" /><Relationship Id="rId103" Type="http://schemas.openxmlformats.org/officeDocument/2006/relationships/hyperlink" Target="https://twitter.com/rikkiaroscoe" TargetMode="External" /><Relationship Id="rId104" Type="http://schemas.openxmlformats.org/officeDocument/2006/relationships/hyperlink" Target="https://twitter.com/j_bohlin" TargetMode="External" /><Relationship Id="rId105" Type="http://schemas.openxmlformats.org/officeDocument/2006/relationships/hyperlink" Target="https://twitter.com/meghana_r" TargetMode="External" /><Relationship Id="rId106" Type="http://schemas.openxmlformats.org/officeDocument/2006/relationships/hyperlink" Target="https://twitter.com/robsidelinger" TargetMode="External" /><Relationship Id="rId107" Type="http://schemas.openxmlformats.org/officeDocument/2006/relationships/hyperlink" Target="https://twitter.com/bowmanspartan" TargetMode="External" /><Relationship Id="rId108" Type="http://schemas.openxmlformats.org/officeDocument/2006/relationships/hyperlink" Target="https://twitter.com/nodexl"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drawing" Target="../drawings/drawing1.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row>
    <row r="3" spans="1:64" ht="15" customHeight="1">
      <c r="A3" s="62" t="s">
        <v>440</v>
      </c>
      <c r="B3" s="62" t="s">
        <v>445</v>
      </c>
      <c r="C3" s="87" t="s">
        <v>284</v>
      </c>
      <c r="D3" s="94">
        <v>5</v>
      </c>
      <c r="E3" s="95" t="s">
        <v>132</v>
      </c>
      <c r="F3" s="96">
        <v>16</v>
      </c>
      <c r="G3" s="87"/>
      <c r="H3" s="77"/>
      <c r="I3" s="97"/>
      <c r="J3" s="97"/>
      <c r="K3" s="34" t="s">
        <v>65</v>
      </c>
      <c r="L3" s="98">
        <v>3</v>
      </c>
      <c r="M3" s="98"/>
      <c r="N3" s="99"/>
      <c r="O3" s="63" t="s">
        <v>368</v>
      </c>
      <c r="P3" s="65">
        <v>43561.72553240741</v>
      </c>
      <c r="Q3" s="63" t="s">
        <v>463</v>
      </c>
      <c r="R3" s="68"/>
      <c r="S3" s="63"/>
      <c r="T3" s="63" t="s">
        <v>494</v>
      </c>
      <c r="U3" s="65">
        <v>43561.72553240741</v>
      </c>
      <c r="V3" s="68" t="s">
        <v>524</v>
      </c>
      <c r="W3" s="63"/>
      <c r="X3" s="63"/>
      <c r="Y3" s="69" t="s">
        <v>561</v>
      </c>
      <c r="Z3" s="69"/>
      <c r="AA3" s="63">
        <v>1</v>
      </c>
      <c r="AB3" s="48"/>
      <c r="AC3" s="49"/>
      <c r="AD3" s="48"/>
      <c r="AE3" s="49"/>
      <c r="AF3" s="48"/>
      <c r="AG3" s="49"/>
      <c r="AH3" s="48"/>
      <c r="AI3" s="49"/>
      <c r="AJ3" s="48"/>
      <c r="AK3" s="68" t="s">
        <v>506</v>
      </c>
      <c r="AL3" s="68" t="s">
        <v>506</v>
      </c>
      <c r="AM3" s="63" t="b">
        <v>0</v>
      </c>
      <c r="AN3" s="63">
        <v>0</v>
      </c>
      <c r="AO3" s="69" t="s">
        <v>287</v>
      </c>
      <c r="AP3" s="63" t="b">
        <v>0</v>
      </c>
      <c r="AQ3" s="63" t="s">
        <v>289</v>
      </c>
      <c r="AR3" s="63"/>
      <c r="AS3" s="69" t="s">
        <v>287</v>
      </c>
      <c r="AT3" s="63" t="b">
        <v>0</v>
      </c>
      <c r="AU3" s="63">
        <v>2</v>
      </c>
      <c r="AV3" s="69" t="s">
        <v>572</v>
      </c>
      <c r="AW3" s="63" t="s">
        <v>367</v>
      </c>
      <c r="AX3" s="63" t="b">
        <v>0</v>
      </c>
      <c r="AY3" s="69" t="s">
        <v>572</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row>
    <row r="4" spans="1:64" ht="15" customHeight="1">
      <c r="A4" s="62" t="s">
        <v>440</v>
      </c>
      <c r="B4" s="62" t="s">
        <v>450</v>
      </c>
      <c r="C4" s="87" t="s">
        <v>284</v>
      </c>
      <c r="D4" s="94">
        <v>5</v>
      </c>
      <c r="E4" s="95" t="s">
        <v>132</v>
      </c>
      <c r="F4" s="96">
        <v>16</v>
      </c>
      <c r="G4" s="87"/>
      <c r="H4" s="77"/>
      <c r="I4" s="97"/>
      <c r="J4" s="97"/>
      <c r="K4" s="34" t="s">
        <v>65</v>
      </c>
      <c r="L4" s="100">
        <v>4</v>
      </c>
      <c r="M4" s="100"/>
      <c r="N4" s="99"/>
      <c r="O4" s="64" t="s">
        <v>195</v>
      </c>
      <c r="P4" s="66">
        <v>43561.72553240741</v>
      </c>
      <c r="Q4" s="64" t="s">
        <v>463</v>
      </c>
      <c r="R4" s="64"/>
      <c r="S4" s="64"/>
      <c r="T4" s="64" t="s">
        <v>494</v>
      </c>
      <c r="U4" s="66">
        <v>43561.72553240741</v>
      </c>
      <c r="V4" s="67" t="s">
        <v>524</v>
      </c>
      <c r="W4" s="64"/>
      <c r="X4" s="64"/>
      <c r="Y4" s="70" t="s">
        <v>561</v>
      </c>
      <c r="Z4" s="64"/>
      <c r="AA4" s="110">
        <v>1</v>
      </c>
      <c r="AB4" s="48">
        <v>0</v>
      </c>
      <c r="AC4" s="49">
        <v>0</v>
      </c>
      <c r="AD4" s="48">
        <v>0</v>
      </c>
      <c r="AE4" s="49">
        <v>0</v>
      </c>
      <c r="AF4" s="48">
        <v>0</v>
      </c>
      <c r="AG4" s="49">
        <v>0</v>
      </c>
      <c r="AH4" s="48">
        <v>9</v>
      </c>
      <c r="AI4" s="49">
        <v>100</v>
      </c>
      <c r="AJ4" s="48">
        <v>9</v>
      </c>
      <c r="AK4" s="135" t="s">
        <v>506</v>
      </c>
      <c r="AL4" s="67" t="s">
        <v>506</v>
      </c>
      <c r="AM4" s="64" t="b">
        <v>0</v>
      </c>
      <c r="AN4" s="64">
        <v>0</v>
      </c>
      <c r="AO4" s="70" t="s">
        <v>287</v>
      </c>
      <c r="AP4" s="64" t="b">
        <v>0</v>
      </c>
      <c r="AQ4" s="64" t="s">
        <v>289</v>
      </c>
      <c r="AR4" s="64"/>
      <c r="AS4" s="70" t="s">
        <v>287</v>
      </c>
      <c r="AT4" s="64" t="b">
        <v>0</v>
      </c>
      <c r="AU4" s="64">
        <v>2</v>
      </c>
      <c r="AV4" s="70" t="s">
        <v>572</v>
      </c>
      <c r="AW4" s="64" t="s">
        <v>367</v>
      </c>
      <c r="AX4" s="64" t="b">
        <v>0</v>
      </c>
      <c r="AY4" s="70" t="s">
        <v>572</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row>
    <row r="5" spans="1:64" ht="15">
      <c r="A5" s="62" t="s">
        <v>441</v>
      </c>
      <c r="B5" s="62" t="s">
        <v>451</v>
      </c>
      <c r="C5" s="87" t="s">
        <v>284</v>
      </c>
      <c r="D5" s="94">
        <v>5</v>
      </c>
      <c r="E5" s="95" t="s">
        <v>132</v>
      </c>
      <c r="F5" s="96">
        <v>16</v>
      </c>
      <c r="G5" s="87"/>
      <c r="H5" s="77"/>
      <c r="I5" s="97"/>
      <c r="J5" s="97"/>
      <c r="K5" s="34" t="s">
        <v>65</v>
      </c>
      <c r="L5" s="100">
        <v>5</v>
      </c>
      <c r="M5" s="100"/>
      <c r="N5" s="99"/>
      <c r="O5" s="64" t="s">
        <v>195</v>
      </c>
      <c r="P5" s="66">
        <v>43561.50098379629</v>
      </c>
      <c r="Q5" s="64" t="s">
        <v>464</v>
      </c>
      <c r="R5" s="64"/>
      <c r="S5" s="64"/>
      <c r="T5" s="64" t="s">
        <v>495</v>
      </c>
      <c r="U5" s="66">
        <v>43561.50098379629</v>
      </c>
      <c r="V5" s="67" t="s">
        <v>525</v>
      </c>
      <c r="W5" s="64"/>
      <c r="X5" s="64"/>
      <c r="Y5" s="70" t="s">
        <v>562</v>
      </c>
      <c r="Z5" s="64"/>
      <c r="AA5" s="110">
        <v>1</v>
      </c>
      <c r="AB5" s="48">
        <v>0</v>
      </c>
      <c r="AC5" s="49">
        <v>0</v>
      </c>
      <c r="AD5" s="48">
        <v>0</v>
      </c>
      <c r="AE5" s="49">
        <v>0</v>
      </c>
      <c r="AF5" s="48">
        <v>0</v>
      </c>
      <c r="AG5" s="49">
        <v>0</v>
      </c>
      <c r="AH5" s="48">
        <v>20</v>
      </c>
      <c r="AI5" s="49">
        <v>100</v>
      </c>
      <c r="AJ5" s="48">
        <v>20</v>
      </c>
      <c r="AK5" s="117"/>
      <c r="AL5" s="67" t="s">
        <v>516</v>
      </c>
      <c r="AM5" s="64" t="b">
        <v>0</v>
      </c>
      <c r="AN5" s="64">
        <v>0</v>
      </c>
      <c r="AO5" s="70" t="s">
        <v>287</v>
      </c>
      <c r="AP5" s="64" t="b">
        <v>0</v>
      </c>
      <c r="AQ5" s="64" t="s">
        <v>289</v>
      </c>
      <c r="AR5" s="64"/>
      <c r="AS5" s="70" t="s">
        <v>287</v>
      </c>
      <c r="AT5" s="64" t="b">
        <v>0</v>
      </c>
      <c r="AU5" s="64">
        <v>1</v>
      </c>
      <c r="AV5" s="70" t="s">
        <v>287</v>
      </c>
      <c r="AW5" s="64" t="s">
        <v>600</v>
      </c>
      <c r="AX5" s="64" t="b">
        <v>0</v>
      </c>
      <c r="AY5" s="70" t="s">
        <v>562</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row>
    <row r="6" spans="1:64" ht="15">
      <c r="A6" s="62" t="s">
        <v>441</v>
      </c>
      <c r="B6" s="62" t="s">
        <v>452</v>
      </c>
      <c r="C6" s="87" t="s">
        <v>971</v>
      </c>
      <c r="D6" s="94">
        <v>7.5</v>
      </c>
      <c r="E6" s="95" t="s">
        <v>136</v>
      </c>
      <c r="F6" s="96">
        <v>12.666666666666666</v>
      </c>
      <c r="G6" s="87"/>
      <c r="H6" s="77"/>
      <c r="I6" s="97"/>
      <c r="J6" s="97"/>
      <c r="K6" s="34" t="s">
        <v>65</v>
      </c>
      <c r="L6" s="100">
        <v>6</v>
      </c>
      <c r="M6" s="100"/>
      <c r="N6" s="99"/>
      <c r="O6" s="64" t="s">
        <v>195</v>
      </c>
      <c r="P6" s="66">
        <v>43561.60459490741</v>
      </c>
      <c r="Q6" s="64" t="s">
        <v>465</v>
      </c>
      <c r="R6" s="64"/>
      <c r="S6" s="64"/>
      <c r="T6" s="64" t="s">
        <v>495</v>
      </c>
      <c r="U6" s="66">
        <v>43561.60459490741</v>
      </c>
      <c r="V6" s="67" t="s">
        <v>526</v>
      </c>
      <c r="W6" s="64"/>
      <c r="X6" s="64"/>
      <c r="Y6" s="70" t="s">
        <v>563</v>
      </c>
      <c r="Z6" s="64"/>
      <c r="AA6" s="110">
        <v>2</v>
      </c>
      <c r="AB6" s="48">
        <v>0</v>
      </c>
      <c r="AC6" s="49">
        <v>0</v>
      </c>
      <c r="AD6" s="48">
        <v>0</v>
      </c>
      <c r="AE6" s="49">
        <v>0</v>
      </c>
      <c r="AF6" s="48">
        <v>0</v>
      </c>
      <c r="AG6" s="49">
        <v>0</v>
      </c>
      <c r="AH6" s="48">
        <v>20</v>
      </c>
      <c r="AI6" s="49">
        <v>100</v>
      </c>
      <c r="AJ6" s="48">
        <v>20</v>
      </c>
      <c r="AK6" s="117"/>
      <c r="AL6" s="67" t="s">
        <v>516</v>
      </c>
      <c r="AM6" s="64" t="b">
        <v>0</v>
      </c>
      <c r="AN6" s="64">
        <v>0</v>
      </c>
      <c r="AO6" s="70" t="s">
        <v>287</v>
      </c>
      <c r="AP6" s="64" t="b">
        <v>0</v>
      </c>
      <c r="AQ6" s="64" t="s">
        <v>289</v>
      </c>
      <c r="AR6" s="64"/>
      <c r="AS6" s="70" t="s">
        <v>287</v>
      </c>
      <c r="AT6" s="64" t="b">
        <v>0</v>
      </c>
      <c r="AU6" s="64">
        <v>0</v>
      </c>
      <c r="AV6" s="70" t="s">
        <v>287</v>
      </c>
      <c r="AW6" s="64" t="s">
        <v>600</v>
      </c>
      <c r="AX6" s="64" t="b">
        <v>0</v>
      </c>
      <c r="AY6" s="70" t="s">
        <v>563</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3</v>
      </c>
    </row>
    <row r="7" spans="1:64" ht="15">
      <c r="A7" s="62" t="s">
        <v>441</v>
      </c>
      <c r="B7" s="62" t="s">
        <v>452</v>
      </c>
      <c r="C7" s="87" t="s">
        <v>971</v>
      </c>
      <c r="D7" s="94">
        <v>7.5</v>
      </c>
      <c r="E7" s="95" t="s">
        <v>136</v>
      </c>
      <c r="F7" s="96">
        <v>12.666666666666666</v>
      </c>
      <c r="G7" s="87"/>
      <c r="H7" s="77"/>
      <c r="I7" s="97"/>
      <c r="J7" s="97"/>
      <c r="K7" s="34" t="s">
        <v>65</v>
      </c>
      <c r="L7" s="100">
        <v>7</v>
      </c>
      <c r="M7" s="100"/>
      <c r="N7" s="99"/>
      <c r="O7" s="64" t="s">
        <v>195</v>
      </c>
      <c r="P7" s="66">
        <v>43561.802199074074</v>
      </c>
      <c r="Q7" s="64" t="s">
        <v>466</v>
      </c>
      <c r="R7" s="64"/>
      <c r="S7" s="64"/>
      <c r="T7" s="64" t="s">
        <v>495</v>
      </c>
      <c r="U7" s="66">
        <v>43561.802199074074</v>
      </c>
      <c r="V7" s="67" t="s">
        <v>527</v>
      </c>
      <c r="W7" s="64"/>
      <c r="X7" s="64"/>
      <c r="Y7" s="70" t="s">
        <v>564</v>
      </c>
      <c r="Z7" s="64"/>
      <c r="AA7" s="110">
        <v>2</v>
      </c>
      <c r="AB7" s="48">
        <v>0</v>
      </c>
      <c r="AC7" s="49">
        <v>0</v>
      </c>
      <c r="AD7" s="48">
        <v>0</v>
      </c>
      <c r="AE7" s="49">
        <v>0</v>
      </c>
      <c r="AF7" s="48">
        <v>0</v>
      </c>
      <c r="AG7" s="49">
        <v>0</v>
      </c>
      <c r="AH7" s="48">
        <v>23</v>
      </c>
      <c r="AI7" s="49">
        <v>100</v>
      </c>
      <c r="AJ7" s="48">
        <v>23</v>
      </c>
      <c r="AK7" s="117"/>
      <c r="AL7" s="67" t="s">
        <v>516</v>
      </c>
      <c r="AM7" s="64" t="b">
        <v>0</v>
      </c>
      <c r="AN7" s="64">
        <v>0</v>
      </c>
      <c r="AO7" s="70" t="s">
        <v>287</v>
      </c>
      <c r="AP7" s="64" t="b">
        <v>0</v>
      </c>
      <c r="AQ7" s="64" t="s">
        <v>289</v>
      </c>
      <c r="AR7" s="64"/>
      <c r="AS7" s="70" t="s">
        <v>287</v>
      </c>
      <c r="AT7" s="64" t="b">
        <v>0</v>
      </c>
      <c r="AU7" s="64">
        <v>0</v>
      </c>
      <c r="AV7" s="70" t="s">
        <v>287</v>
      </c>
      <c r="AW7" s="64" t="s">
        <v>600</v>
      </c>
      <c r="AX7" s="64" t="b">
        <v>0</v>
      </c>
      <c r="AY7" s="70" t="s">
        <v>564</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row>
    <row r="8" spans="1:64" ht="15">
      <c r="A8" s="62" t="s">
        <v>441</v>
      </c>
      <c r="B8" s="62" t="s">
        <v>453</v>
      </c>
      <c r="C8" s="87" t="s">
        <v>971</v>
      </c>
      <c r="D8" s="94">
        <v>7.5</v>
      </c>
      <c r="E8" s="95" t="s">
        <v>136</v>
      </c>
      <c r="F8" s="96">
        <v>12.666666666666666</v>
      </c>
      <c r="G8" s="87"/>
      <c r="H8" s="77"/>
      <c r="I8" s="97"/>
      <c r="J8" s="97"/>
      <c r="K8" s="34" t="s">
        <v>65</v>
      </c>
      <c r="L8" s="100">
        <v>8</v>
      </c>
      <c r="M8" s="100"/>
      <c r="N8" s="99"/>
      <c r="O8" s="64" t="s">
        <v>195</v>
      </c>
      <c r="P8" s="66">
        <v>43561.562893518516</v>
      </c>
      <c r="Q8" s="64" t="s">
        <v>467</v>
      </c>
      <c r="R8" s="64"/>
      <c r="S8" s="64"/>
      <c r="T8" s="64" t="s">
        <v>495</v>
      </c>
      <c r="U8" s="66">
        <v>43561.562893518516</v>
      </c>
      <c r="V8" s="67" t="s">
        <v>528</v>
      </c>
      <c r="W8" s="64"/>
      <c r="X8" s="64"/>
      <c r="Y8" s="70" t="s">
        <v>565</v>
      </c>
      <c r="Z8" s="64"/>
      <c r="AA8" s="110">
        <v>2</v>
      </c>
      <c r="AB8" s="48">
        <v>0</v>
      </c>
      <c r="AC8" s="49">
        <v>0</v>
      </c>
      <c r="AD8" s="48">
        <v>0</v>
      </c>
      <c r="AE8" s="49">
        <v>0</v>
      </c>
      <c r="AF8" s="48">
        <v>0</v>
      </c>
      <c r="AG8" s="49">
        <v>0</v>
      </c>
      <c r="AH8" s="48">
        <v>21</v>
      </c>
      <c r="AI8" s="49">
        <v>100</v>
      </c>
      <c r="AJ8" s="48">
        <v>21</v>
      </c>
      <c r="AK8" s="117"/>
      <c r="AL8" s="67" t="s">
        <v>516</v>
      </c>
      <c r="AM8" s="64" t="b">
        <v>0</v>
      </c>
      <c r="AN8" s="64">
        <v>0</v>
      </c>
      <c r="AO8" s="70" t="s">
        <v>287</v>
      </c>
      <c r="AP8" s="64" t="b">
        <v>0</v>
      </c>
      <c r="AQ8" s="64" t="s">
        <v>289</v>
      </c>
      <c r="AR8" s="64"/>
      <c r="AS8" s="70" t="s">
        <v>287</v>
      </c>
      <c r="AT8" s="64" t="b">
        <v>0</v>
      </c>
      <c r="AU8" s="64">
        <v>0</v>
      </c>
      <c r="AV8" s="70" t="s">
        <v>287</v>
      </c>
      <c r="AW8" s="64" t="s">
        <v>600</v>
      </c>
      <c r="AX8" s="64" t="b">
        <v>0</v>
      </c>
      <c r="AY8" s="70" t="s">
        <v>565</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row>
    <row r="9" spans="1:64" ht="15">
      <c r="A9" s="62" t="s">
        <v>441</v>
      </c>
      <c r="B9" s="62" t="s">
        <v>453</v>
      </c>
      <c r="C9" s="87" t="s">
        <v>971</v>
      </c>
      <c r="D9" s="94">
        <v>7.5</v>
      </c>
      <c r="E9" s="95" t="s">
        <v>136</v>
      </c>
      <c r="F9" s="96">
        <v>12.666666666666666</v>
      </c>
      <c r="G9" s="87"/>
      <c r="H9" s="77"/>
      <c r="I9" s="97"/>
      <c r="J9" s="97"/>
      <c r="K9" s="34" t="s">
        <v>65</v>
      </c>
      <c r="L9" s="100">
        <v>9</v>
      </c>
      <c r="M9" s="100"/>
      <c r="N9" s="99"/>
      <c r="O9" s="64" t="s">
        <v>195</v>
      </c>
      <c r="P9" s="66">
        <v>43561.812789351854</v>
      </c>
      <c r="Q9" s="64" t="s">
        <v>468</v>
      </c>
      <c r="R9" s="64"/>
      <c r="S9" s="64"/>
      <c r="T9" s="64" t="s">
        <v>495</v>
      </c>
      <c r="U9" s="66">
        <v>43561.812789351854</v>
      </c>
      <c r="V9" s="67" t="s">
        <v>529</v>
      </c>
      <c r="W9" s="64"/>
      <c r="X9" s="64"/>
      <c r="Y9" s="70" t="s">
        <v>566</v>
      </c>
      <c r="Z9" s="64"/>
      <c r="AA9" s="110">
        <v>2</v>
      </c>
      <c r="AB9" s="48">
        <v>0</v>
      </c>
      <c r="AC9" s="49">
        <v>0</v>
      </c>
      <c r="AD9" s="48">
        <v>0</v>
      </c>
      <c r="AE9" s="49">
        <v>0</v>
      </c>
      <c r="AF9" s="48">
        <v>0</v>
      </c>
      <c r="AG9" s="49">
        <v>0</v>
      </c>
      <c r="AH9" s="48">
        <v>31</v>
      </c>
      <c r="AI9" s="49">
        <v>100</v>
      </c>
      <c r="AJ9" s="48">
        <v>31</v>
      </c>
      <c r="AK9" s="117"/>
      <c r="AL9" s="67" t="s">
        <v>516</v>
      </c>
      <c r="AM9" s="64" t="b">
        <v>0</v>
      </c>
      <c r="AN9" s="64">
        <v>1</v>
      </c>
      <c r="AO9" s="70" t="s">
        <v>287</v>
      </c>
      <c r="AP9" s="64" t="b">
        <v>0</v>
      </c>
      <c r="AQ9" s="64" t="s">
        <v>289</v>
      </c>
      <c r="AR9" s="64"/>
      <c r="AS9" s="70" t="s">
        <v>287</v>
      </c>
      <c r="AT9" s="64" t="b">
        <v>0</v>
      </c>
      <c r="AU9" s="64">
        <v>0</v>
      </c>
      <c r="AV9" s="70" t="s">
        <v>287</v>
      </c>
      <c r="AW9" s="64" t="s">
        <v>600</v>
      </c>
      <c r="AX9" s="64" t="b">
        <v>0</v>
      </c>
      <c r="AY9" s="70" t="s">
        <v>566</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3</v>
      </c>
    </row>
    <row r="10" spans="1:64" ht="15">
      <c r="A10" s="62" t="s">
        <v>442</v>
      </c>
      <c r="B10" s="62" t="s">
        <v>442</v>
      </c>
      <c r="C10" s="87" t="s">
        <v>284</v>
      </c>
      <c r="D10" s="94">
        <v>5</v>
      </c>
      <c r="E10" s="95" t="s">
        <v>132</v>
      </c>
      <c r="F10" s="96">
        <v>16</v>
      </c>
      <c r="G10" s="87"/>
      <c r="H10" s="77"/>
      <c r="I10" s="97"/>
      <c r="J10" s="97"/>
      <c r="K10" s="34" t="s">
        <v>65</v>
      </c>
      <c r="L10" s="100">
        <v>10</v>
      </c>
      <c r="M10" s="100"/>
      <c r="N10" s="99"/>
      <c r="O10" s="64" t="s">
        <v>185</v>
      </c>
      <c r="P10" s="66">
        <v>43561.95630787037</v>
      </c>
      <c r="Q10" s="64" t="s">
        <v>469</v>
      </c>
      <c r="R10" s="64"/>
      <c r="S10" s="64"/>
      <c r="T10" s="64" t="s">
        <v>495</v>
      </c>
      <c r="U10" s="66">
        <v>43561.95630787037</v>
      </c>
      <c r="V10" s="67" t="s">
        <v>530</v>
      </c>
      <c r="W10" s="64"/>
      <c r="X10" s="64"/>
      <c r="Y10" s="70" t="s">
        <v>567</v>
      </c>
      <c r="Z10" s="64"/>
      <c r="AA10" s="110">
        <v>1</v>
      </c>
      <c r="AB10" s="48">
        <v>0</v>
      </c>
      <c r="AC10" s="49">
        <v>0</v>
      </c>
      <c r="AD10" s="48">
        <v>0</v>
      </c>
      <c r="AE10" s="49">
        <v>0</v>
      </c>
      <c r="AF10" s="48">
        <v>0</v>
      </c>
      <c r="AG10" s="49">
        <v>0</v>
      </c>
      <c r="AH10" s="48">
        <v>14</v>
      </c>
      <c r="AI10" s="49">
        <v>100</v>
      </c>
      <c r="AJ10" s="48">
        <v>14</v>
      </c>
      <c r="AK10" s="135" t="s">
        <v>507</v>
      </c>
      <c r="AL10" s="67" t="s">
        <v>507</v>
      </c>
      <c r="AM10" s="64" t="b">
        <v>0</v>
      </c>
      <c r="AN10" s="64">
        <v>5</v>
      </c>
      <c r="AO10" s="70" t="s">
        <v>287</v>
      </c>
      <c r="AP10" s="64" t="b">
        <v>0</v>
      </c>
      <c r="AQ10" s="64" t="s">
        <v>289</v>
      </c>
      <c r="AR10" s="64"/>
      <c r="AS10" s="70" t="s">
        <v>287</v>
      </c>
      <c r="AT10" s="64" t="b">
        <v>0</v>
      </c>
      <c r="AU10" s="64">
        <v>0</v>
      </c>
      <c r="AV10" s="70" t="s">
        <v>287</v>
      </c>
      <c r="AW10" s="64" t="s">
        <v>343</v>
      </c>
      <c r="AX10" s="64" t="b">
        <v>0</v>
      </c>
      <c r="AY10" s="70" t="s">
        <v>567</v>
      </c>
      <c r="AZ10" s="64" t="s">
        <v>185</v>
      </c>
      <c r="BA10" s="64">
        <v>0</v>
      </c>
      <c r="BB10" s="64">
        <v>0</v>
      </c>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row>
    <row r="11" spans="1:64" ht="15">
      <c r="A11" s="62" t="s">
        <v>443</v>
      </c>
      <c r="B11" s="62" t="s">
        <v>443</v>
      </c>
      <c r="C11" s="87" t="s">
        <v>284</v>
      </c>
      <c r="D11" s="94">
        <v>5</v>
      </c>
      <c r="E11" s="95" t="s">
        <v>132</v>
      </c>
      <c r="F11" s="96">
        <v>16</v>
      </c>
      <c r="G11" s="87"/>
      <c r="H11" s="77"/>
      <c r="I11" s="97"/>
      <c r="J11" s="97"/>
      <c r="K11" s="34" t="s">
        <v>65</v>
      </c>
      <c r="L11" s="100">
        <v>11</v>
      </c>
      <c r="M11" s="100"/>
      <c r="N11" s="99"/>
      <c r="O11" s="64" t="s">
        <v>185</v>
      </c>
      <c r="P11" s="66">
        <v>43561.50145833333</v>
      </c>
      <c r="Q11" s="64" t="s">
        <v>470</v>
      </c>
      <c r="R11" s="67" t="s">
        <v>489</v>
      </c>
      <c r="S11" s="64" t="s">
        <v>288</v>
      </c>
      <c r="T11" s="64" t="s">
        <v>495</v>
      </c>
      <c r="U11" s="66">
        <v>43561.50145833333</v>
      </c>
      <c r="V11" s="67" t="s">
        <v>531</v>
      </c>
      <c r="W11" s="64"/>
      <c r="X11" s="64"/>
      <c r="Y11" s="70" t="s">
        <v>568</v>
      </c>
      <c r="Z11" s="64"/>
      <c r="AA11" s="110">
        <v>1</v>
      </c>
      <c r="AB11" s="48">
        <v>0</v>
      </c>
      <c r="AC11" s="49">
        <v>0</v>
      </c>
      <c r="AD11" s="48">
        <v>0</v>
      </c>
      <c r="AE11" s="49">
        <v>0</v>
      </c>
      <c r="AF11" s="48">
        <v>0</v>
      </c>
      <c r="AG11" s="49">
        <v>0</v>
      </c>
      <c r="AH11" s="48">
        <v>21</v>
      </c>
      <c r="AI11" s="49">
        <v>100</v>
      </c>
      <c r="AJ11" s="48">
        <v>21</v>
      </c>
      <c r="AK11" s="117"/>
      <c r="AL11" s="67" t="s">
        <v>517</v>
      </c>
      <c r="AM11" s="64" t="b">
        <v>0</v>
      </c>
      <c r="AN11" s="64">
        <v>2</v>
      </c>
      <c r="AO11" s="70" t="s">
        <v>287</v>
      </c>
      <c r="AP11" s="64" t="b">
        <v>1</v>
      </c>
      <c r="AQ11" s="64" t="s">
        <v>289</v>
      </c>
      <c r="AR11" s="64"/>
      <c r="AS11" s="70" t="s">
        <v>586</v>
      </c>
      <c r="AT11" s="64" t="b">
        <v>0</v>
      </c>
      <c r="AU11" s="64">
        <v>0</v>
      </c>
      <c r="AV11" s="70" t="s">
        <v>287</v>
      </c>
      <c r="AW11" s="64" t="s">
        <v>342</v>
      </c>
      <c r="AX11" s="64" t="b">
        <v>0</v>
      </c>
      <c r="AY11" s="70" t="s">
        <v>568</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row>
    <row r="12" spans="1:64" ht="15">
      <c r="A12" s="62" t="s">
        <v>443</v>
      </c>
      <c r="B12" s="62" t="s">
        <v>444</v>
      </c>
      <c r="C12" s="87" t="s">
        <v>284</v>
      </c>
      <c r="D12" s="94">
        <v>5</v>
      </c>
      <c r="E12" s="95" t="s">
        <v>132</v>
      </c>
      <c r="F12" s="96">
        <v>16</v>
      </c>
      <c r="G12" s="87"/>
      <c r="H12" s="77"/>
      <c r="I12" s="97"/>
      <c r="J12" s="97"/>
      <c r="K12" s="34" t="s">
        <v>66</v>
      </c>
      <c r="L12" s="100">
        <v>12</v>
      </c>
      <c r="M12" s="100"/>
      <c r="N12" s="99"/>
      <c r="O12" s="64" t="s">
        <v>195</v>
      </c>
      <c r="P12" s="66">
        <v>43561.691030092596</v>
      </c>
      <c r="Q12" s="64" t="s">
        <v>471</v>
      </c>
      <c r="R12" s="64"/>
      <c r="S12" s="64"/>
      <c r="T12" s="64" t="s">
        <v>496</v>
      </c>
      <c r="U12" s="66">
        <v>43561.691030092596</v>
      </c>
      <c r="V12" s="67" t="s">
        <v>532</v>
      </c>
      <c r="W12" s="64"/>
      <c r="X12" s="64"/>
      <c r="Y12" s="70" t="s">
        <v>569</v>
      </c>
      <c r="Z12" s="64"/>
      <c r="AA12" s="110">
        <v>1</v>
      </c>
      <c r="AB12" s="48">
        <v>0</v>
      </c>
      <c r="AC12" s="49">
        <v>0</v>
      </c>
      <c r="AD12" s="48">
        <v>0</v>
      </c>
      <c r="AE12" s="49">
        <v>0</v>
      </c>
      <c r="AF12" s="48">
        <v>0</v>
      </c>
      <c r="AG12" s="49">
        <v>0</v>
      </c>
      <c r="AH12" s="48">
        <v>42</v>
      </c>
      <c r="AI12" s="49">
        <v>100</v>
      </c>
      <c r="AJ12" s="48">
        <v>42</v>
      </c>
      <c r="AK12" s="135" t="s">
        <v>508</v>
      </c>
      <c r="AL12" s="67" t="s">
        <v>508</v>
      </c>
      <c r="AM12" s="64" t="b">
        <v>0</v>
      </c>
      <c r="AN12" s="64">
        <v>2</v>
      </c>
      <c r="AO12" s="70" t="s">
        <v>287</v>
      </c>
      <c r="AP12" s="64" t="b">
        <v>0</v>
      </c>
      <c r="AQ12" s="64" t="s">
        <v>289</v>
      </c>
      <c r="AR12" s="64"/>
      <c r="AS12" s="70" t="s">
        <v>287</v>
      </c>
      <c r="AT12" s="64" t="b">
        <v>0</v>
      </c>
      <c r="AU12" s="64">
        <v>1</v>
      </c>
      <c r="AV12" s="70" t="s">
        <v>287</v>
      </c>
      <c r="AW12" s="64" t="s">
        <v>342</v>
      </c>
      <c r="AX12" s="64" t="b">
        <v>0</v>
      </c>
      <c r="AY12" s="70" t="s">
        <v>569</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row>
    <row r="13" spans="1:64" ht="15">
      <c r="A13" s="62" t="s">
        <v>444</v>
      </c>
      <c r="B13" s="62" t="s">
        <v>443</v>
      </c>
      <c r="C13" s="87" t="s">
        <v>284</v>
      </c>
      <c r="D13" s="94">
        <v>5</v>
      </c>
      <c r="E13" s="95" t="s">
        <v>132</v>
      </c>
      <c r="F13" s="96">
        <v>16</v>
      </c>
      <c r="G13" s="87"/>
      <c r="H13" s="77"/>
      <c r="I13" s="97"/>
      <c r="J13" s="97"/>
      <c r="K13" s="34" t="s">
        <v>66</v>
      </c>
      <c r="L13" s="100">
        <v>13</v>
      </c>
      <c r="M13" s="100"/>
      <c r="N13" s="99"/>
      <c r="O13" s="64" t="s">
        <v>368</v>
      </c>
      <c r="P13" s="66">
        <v>43561.768842592595</v>
      </c>
      <c r="Q13" s="64" t="s">
        <v>471</v>
      </c>
      <c r="R13" s="64"/>
      <c r="S13" s="64"/>
      <c r="T13" s="64"/>
      <c r="U13" s="66">
        <v>43561.768842592595</v>
      </c>
      <c r="V13" s="67" t="s">
        <v>533</v>
      </c>
      <c r="W13" s="64"/>
      <c r="X13" s="64"/>
      <c r="Y13" s="70" t="s">
        <v>570</v>
      </c>
      <c r="Z13" s="64"/>
      <c r="AA13" s="110">
        <v>1</v>
      </c>
      <c r="AB13" s="48">
        <v>0</v>
      </c>
      <c r="AC13" s="49">
        <v>0</v>
      </c>
      <c r="AD13" s="48">
        <v>0</v>
      </c>
      <c r="AE13" s="49">
        <v>0</v>
      </c>
      <c r="AF13" s="48">
        <v>0</v>
      </c>
      <c r="AG13" s="49">
        <v>0</v>
      </c>
      <c r="AH13" s="48">
        <v>42</v>
      </c>
      <c r="AI13" s="49">
        <v>100</v>
      </c>
      <c r="AJ13" s="48">
        <v>42</v>
      </c>
      <c r="AK13" s="117"/>
      <c r="AL13" s="67" t="s">
        <v>518</v>
      </c>
      <c r="AM13" s="64" t="b">
        <v>0</v>
      </c>
      <c r="AN13" s="64">
        <v>0</v>
      </c>
      <c r="AO13" s="70" t="s">
        <v>287</v>
      </c>
      <c r="AP13" s="64" t="b">
        <v>0</v>
      </c>
      <c r="AQ13" s="64" t="s">
        <v>289</v>
      </c>
      <c r="AR13" s="64"/>
      <c r="AS13" s="70" t="s">
        <v>287</v>
      </c>
      <c r="AT13" s="64" t="b">
        <v>0</v>
      </c>
      <c r="AU13" s="64">
        <v>1</v>
      </c>
      <c r="AV13" s="70" t="s">
        <v>569</v>
      </c>
      <c r="AW13" s="64" t="s">
        <v>343</v>
      </c>
      <c r="AX13" s="64" t="b">
        <v>0</v>
      </c>
      <c r="AY13" s="70" t="s">
        <v>569</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row>
    <row r="14" spans="1:64" ht="15">
      <c r="A14" s="62" t="s">
        <v>445</v>
      </c>
      <c r="B14" s="62" t="s">
        <v>445</v>
      </c>
      <c r="C14" s="87" t="s">
        <v>971</v>
      </c>
      <c r="D14" s="94">
        <v>7.5</v>
      </c>
      <c r="E14" s="95" t="s">
        <v>136</v>
      </c>
      <c r="F14" s="96">
        <v>12.666666666666666</v>
      </c>
      <c r="G14" s="87"/>
      <c r="H14" s="77"/>
      <c r="I14" s="97"/>
      <c r="J14" s="97"/>
      <c r="K14" s="34" t="s">
        <v>65</v>
      </c>
      <c r="L14" s="100">
        <v>14</v>
      </c>
      <c r="M14" s="100"/>
      <c r="N14" s="99"/>
      <c r="O14" s="64" t="s">
        <v>185</v>
      </c>
      <c r="P14" s="66">
        <v>43561.60695601852</v>
      </c>
      <c r="Q14" s="64" t="s">
        <v>472</v>
      </c>
      <c r="R14" s="67" t="s">
        <v>490</v>
      </c>
      <c r="S14" s="64" t="s">
        <v>493</v>
      </c>
      <c r="T14" s="64" t="s">
        <v>497</v>
      </c>
      <c r="U14" s="66">
        <v>43561.60695601852</v>
      </c>
      <c r="V14" s="67" t="s">
        <v>534</v>
      </c>
      <c r="W14" s="64">
        <v>41.26048085</v>
      </c>
      <c r="X14" s="64">
        <v>-95.93746577</v>
      </c>
      <c r="Y14" s="70" t="s">
        <v>571</v>
      </c>
      <c r="Z14" s="64"/>
      <c r="AA14" s="110">
        <v>2</v>
      </c>
      <c r="AB14" s="48">
        <v>0</v>
      </c>
      <c r="AC14" s="49">
        <v>0</v>
      </c>
      <c r="AD14" s="48">
        <v>0</v>
      </c>
      <c r="AE14" s="49">
        <v>0</v>
      </c>
      <c r="AF14" s="48">
        <v>0</v>
      </c>
      <c r="AG14" s="49">
        <v>0</v>
      </c>
      <c r="AH14" s="48">
        <v>21</v>
      </c>
      <c r="AI14" s="49">
        <v>100</v>
      </c>
      <c r="AJ14" s="48">
        <v>21</v>
      </c>
      <c r="AK14" s="117"/>
      <c r="AL14" s="67" t="s">
        <v>519</v>
      </c>
      <c r="AM14" s="64" t="b">
        <v>0</v>
      </c>
      <c r="AN14" s="64">
        <v>0</v>
      </c>
      <c r="AO14" s="70" t="s">
        <v>287</v>
      </c>
      <c r="AP14" s="64" t="b">
        <v>0</v>
      </c>
      <c r="AQ14" s="64" t="s">
        <v>289</v>
      </c>
      <c r="AR14" s="64"/>
      <c r="AS14" s="70" t="s">
        <v>287</v>
      </c>
      <c r="AT14" s="64" t="b">
        <v>0</v>
      </c>
      <c r="AU14" s="64">
        <v>0</v>
      </c>
      <c r="AV14" s="70" t="s">
        <v>287</v>
      </c>
      <c r="AW14" s="64" t="s">
        <v>601</v>
      </c>
      <c r="AX14" s="64" t="b">
        <v>0</v>
      </c>
      <c r="AY14" s="70" t="s">
        <v>571</v>
      </c>
      <c r="AZ14" s="64" t="s">
        <v>185</v>
      </c>
      <c r="BA14" s="64">
        <v>0</v>
      </c>
      <c r="BB14" s="64">
        <v>0</v>
      </c>
      <c r="BC14" s="64" t="s">
        <v>412</v>
      </c>
      <c r="BD14" s="64" t="s">
        <v>370</v>
      </c>
      <c r="BE14" s="64" t="s">
        <v>413</v>
      </c>
      <c r="BF14" s="64" t="s">
        <v>358</v>
      </c>
      <c r="BG14" s="64" t="s">
        <v>414</v>
      </c>
      <c r="BH14" s="64" t="s">
        <v>371</v>
      </c>
      <c r="BI14" s="64" t="s">
        <v>366</v>
      </c>
      <c r="BJ14" s="67" t="s">
        <v>416</v>
      </c>
      <c r="BK14" s="63" t="str">
        <f>REPLACE(INDEX(GroupVertices[Group],MATCH(Edges[[#This Row],[Vertex 1]],GroupVertices[Vertex],0)),1,1,"")</f>
        <v>4</v>
      </c>
      <c r="BL14" s="63" t="str">
        <f>REPLACE(INDEX(GroupVertices[Group],MATCH(Edges[[#This Row],[Vertex 2]],GroupVertices[Vertex],0)),1,1,"")</f>
        <v>4</v>
      </c>
    </row>
    <row r="15" spans="1:64" ht="15">
      <c r="A15" s="62" t="s">
        <v>445</v>
      </c>
      <c r="B15" s="62" t="s">
        <v>450</v>
      </c>
      <c r="C15" s="87" t="s">
        <v>284</v>
      </c>
      <c r="D15" s="94">
        <v>5</v>
      </c>
      <c r="E15" s="95" t="s">
        <v>132</v>
      </c>
      <c r="F15" s="96">
        <v>16</v>
      </c>
      <c r="G15" s="87"/>
      <c r="H15" s="77"/>
      <c r="I15" s="97"/>
      <c r="J15" s="97"/>
      <c r="K15" s="34" t="s">
        <v>65</v>
      </c>
      <c r="L15" s="100">
        <v>15</v>
      </c>
      <c r="M15" s="100"/>
      <c r="N15" s="99"/>
      <c r="O15" s="64" t="s">
        <v>195</v>
      </c>
      <c r="P15" s="66">
        <v>43561.70689814815</v>
      </c>
      <c r="Q15" s="64" t="s">
        <v>463</v>
      </c>
      <c r="R15" s="64"/>
      <c r="S15" s="64"/>
      <c r="T15" s="64" t="s">
        <v>494</v>
      </c>
      <c r="U15" s="66">
        <v>43561.70689814815</v>
      </c>
      <c r="V15" s="67" t="s">
        <v>535</v>
      </c>
      <c r="W15" s="64"/>
      <c r="X15" s="64"/>
      <c r="Y15" s="70" t="s">
        <v>572</v>
      </c>
      <c r="Z15" s="64"/>
      <c r="AA15" s="110">
        <v>1</v>
      </c>
      <c r="AB15" s="48">
        <v>0</v>
      </c>
      <c r="AC15" s="49">
        <v>0</v>
      </c>
      <c r="AD15" s="48">
        <v>0</v>
      </c>
      <c r="AE15" s="49">
        <v>0</v>
      </c>
      <c r="AF15" s="48">
        <v>0</v>
      </c>
      <c r="AG15" s="49">
        <v>0</v>
      </c>
      <c r="AH15" s="48">
        <v>9</v>
      </c>
      <c r="AI15" s="49">
        <v>100</v>
      </c>
      <c r="AJ15" s="48">
        <v>9</v>
      </c>
      <c r="AK15" s="135" t="s">
        <v>506</v>
      </c>
      <c r="AL15" s="67" t="s">
        <v>506</v>
      </c>
      <c r="AM15" s="64" t="b">
        <v>0</v>
      </c>
      <c r="AN15" s="64">
        <v>5</v>
      </c>
      <c r="AO15" s="70" t="s">
        <v>287</v>
      </c>
      <c r="AP15" s="64" t="b">
        <v>0</v>
      </c>
      <c r="AQ15" s="64" t="s">
        <v>289</v>
      </c>
      <c r="AR15" s="64"/>
      <c r="AS15" s="70" t="s">
        <v>287</v>
      </c>
      <c r="AT15" s="64" t="b">
        <v>0</v>
      </c>
      <c r="AU15" s="64">
        <v>2</v>
      </c>
      <c r="AV15" s="70" t="s">
        <v>287</v>
      </c>
      <c r="AW15" s="64" t="s">
        <v>367</v>
      </c>
      <c r="AX15" s="64" t="b">
        <v>0</v>
      </c>
      <c r="AY15" s="70" t="s">
        <v>572</v>
      </c>
      <c r="AZ15" s="64" t="s">
        <v>185</v>
      </c>
      <c r="BA15" s="64">
        <v>0</v>
      </c>
      <c r="BB15" s="64">
        <v>0</v>
      </c>
      <c r="BC15" s="64" t="s">
        <v>412</v>
      </c>
      <c r="BD15" s="64" t="s">
        <v>370</v>
      </c>
      <c r="BE15" s="64" t="s">
        <v>413</v>
      </c>
      <c r="BF15" s="64" t="s">
        <v>358</v>
      </c>
      <c r="BG15" s="64" t="s">
        <v>414</v>
      </c>
      <c r="BH15" s="64" t="s">
        <v>371</v>
      </c>
      <c r="BI15" s="64" t="s">
        <v>366</v>
      </c>
      <c r="BJ15" s="67" t="s">
        <v>416</v>
      </c>
      <c r="BK15" s="63" t="str">
        <f>REPLACE(INDEX(GroupVertices[Group],MATCH(Edges[[#This Row],[Vertex 1]],GroupVertices[Vertex],0)),1,1,"")</f>
        <v>4</v>
      </c>
      <c r="BL15" s="63" t="str">
        <f>REPLACE(INDEX(GroupVertices[Group],MATCH(Edges[[#This Row],[Vertex 2]],GroupVertices[Vertex],0)),1,1,"")</f>
        <v>4</v>
      </c>
    </row>
    <row r="16" spans="1:64" ht="15">
      <c r="A16" s="62" t="s">
        <v>445</v>
      </c>
      <c r="B16" s="62" t="s">
        <v>445</v>
      </c>
      <c r="C16" s="87" t="s">
        <v>971</v>
      </c>
      <c r="D16" s="94">
        <v>7.5</v>
      </c>
      <c r="E16" s="95" t="s">
        <v>136</v>
      </c>
      <c r="F16" s="96">
        <v>12.666666666666666</v>
      </c>
      <c r="G16" s="87"/>
      <c r="H16" s="77"/>
      <c r="I16" s="97"/>
      <c r="J16" s="97"/>
      <c r="K16" s="34" t="s">
        <v>65</v>
      </c>
      <c r="L16" s="100">
        <v>16</v>
      </c>
      <c r="M16" s="100"/>
      <c r="N16" s="99"/>
      <c r="O16" s="64" t="s">
        <v>185</v>
      </c>
      <c r="P16" s="66">
        <v>43561.74306712963</v>
      </c>
      <c r="Q16" s="64" t="s">
        <v>473</v>
      </c>
      <c r="R16" s="64"/>
      <c r="S16" s="64"/>
      <c r="T16" s="64" t="s">
        <v>497</v>
      </c>
      <c r="U16" s="66">
        <v>43561.74306712963</v>
      </c>
      <c r="V16" s="67" t="s">
        <v>536</v>
      </c>
      <c r="W16" s="64"/>
      <c r="X16" s="64"/>
      <c r="Y16" s="70" t="s">
        <v>573</v>
      </c>
      <c r="Z16" s="64"/>
      <c r="AA16" s="110">
        <v>2</v>
      </c>
      <c r="AB16" s="48">
        <v>0</v>
      </c>
      <c r="AC16" s="49">
        <v>0</v>
      </c>
      <c r="AD16" s="48">
        <v>0</v>
      </c>
      <c r="AE16" s="49">
        <v>0</v>
      </c>
      <c r="AF16" s="48">
        <v>0</v>
      </c>
      <c r="AG16" s="49">
        <v>0</v>
      </c>
      <c r="AH16" s="48">
        <v>24</v>
      </c>
      <c r="AI16" s="49">
        <v>100</v>
      </c>
      <c r="AJ16" s="48">
        <v>24</v>
      </c>
      <c r="AK16" s="135" t="s">
        <v>509</v>
      </c>
      <c r="AL16" s="67" t="s">
        <v>509</v>
      </c>
      <c r="AM16" s="64" t="b">
        <v>0</v>
      </c>
      <c r="AN16" s="64">
        <v>4</v>
      </c>
      <c r="AO16" s="70" t="s">
        <v>287</v>
      </c>
      <c r="AP16" s="64" t="b">
        <v>0</v>
      </c>
      <c r="AQ16" s="64" t="s">
        <v>289</v>
      </c>
      <c r="AR16" s="64"/>
      <c r="AS16" s="70" t="s">
        <v>287</v>
      </c>
      <c r="AT16" s="64" t="b">
        <v>0</v>
      </c>
      <c r="AU16" s="64">
        <v>1</v>
      </c>
      <c r="AV16" s="70" t="s">
        <v>287</v>
      </c>
      <c r="AW16" s="64" t="s">
        <v>367</v>
      </c>
      <c r="AX16" s="64" t="b">
        <v>0</v>
      </c>
      <c r="AY16" s="70" t="s">
        <v>573</v>
      </c>
      <c r="AZ16" s="64" t="s">
        <v>185</v>
      </c>
      <c r="BA16" s="64">
        <v>0</v>
      </c>
      <c r="BB16" s="64">
        <v>0</v>
      </c>
      <c r="BC16" s="64" t="s">
        <v>412</v>
      </c>
      <c r="BD16" s="64" t="s">
        <v>370</v>
      </c>
      <c r="BE16" s="64" t="s">
        <v>413</v>
      </c>
      <c r="BF16" s="64" t="s">
        <v>358</v>
      </c>
      <c r="BG16" s="64" t="s">
        <v>414</v>
      </c>
      <c r="BH16" s="64" t="s">
        <v>371</v>
      </c>
      <c r="BI16" s="64" t="s">
        <v>366</v>
      </c>
      <c r="BJ16" s="67" t="s">
        <v>416</v>
      </c>
      <c r="BK16" s="63" t="str">
        <f>REPLACE(INDEX(GroupVertices[Group],MATCH(Edges[[#This Row],[Vertex 1]],GroupVertices[Vertex],0)),1,1,"")</f>
        <v>4</v>
      </c>
      <c r="BL16" s="63" t="str">
        <f>REPLACE(INDEX(GroupVertices[Group],MATCH(Edges[[#This Row],[Vertex 2]],GroupVertices[Vertex],0)),1,1,"")</f>
        <v>4</v>
      </c>
    </row>
    <row r="17" spans="1:64" ht="15">
      <c r="A17" s="62" t="s">
        <v>444</v>
      </c>
      <c r="B17" s="62" t="s">
        <v>445</v>
      </c>
      <c r="C17" s="87" t="s">
        <v>971</v>
      </c>
      <c r="D17" s="94">
        <v>7.5</v>
      </c>
      <c r="E17" s="95" t="s">
        <v>136</v>
      </c>
      <c r="F17" s="96">
        <v>12.666666666666666</v>
      </c>
      <c r="G17" s="87"/>
      <c r="H17" s="77"/>
      <c r="I17" s="97"/>
      <c r="J17" s="97"/>
      <c r="K17" s="34" t="s">
        <v>65</v>
      </c>
      <c r="L17" s="100">
        <v>17</v>
      </c>
      <c r="M17" s="100"/>
      <c r="N17" s="99"/>
      <c r="O17" s="64" t="s">
        <v>368</v>
      </c>
      <c r="P17" s="66">
        <v>43561.86313657407</v>
      </c>
      <c r="Q17" s="64" t="s">
        <v>473</v>
      </c>
      <c r="R17" s="64"/>
      <c r="S17" s="64"/>
      <c r="T17" s="64" t="s">
        <v>498</v>
      </c>
      <c r="U17" s="66">
        <v>43561.86313657407</v>
      </c>
      <c r="V17" s="67" t="s">
        <v>537</v>
      </c>
      <c r="W17" s="64"/>
      <c r="X17" s="64"/>
      <c r="Y17" s="70" t="s">
        <v>574</v>
      </c>
      <c r="Z17" s="64"/>
      <c r="AA17" s="110">
        <v>2</v>
      </c>
      <c r="AB17" s="48">
        <v>0</v>
      </c>
      <c r="AC17" s="49">
        <v>0</v>
      </c>
      <c r="AD17" s="48">
        <v>0</v>
      </c>
      <c r="AE17" s="49">
        <v>0</v>
      </c>
      <c r="AF17" s="48">
        <v>0</v>
      </c>
      <c r="AG17" s="49">
        <v>0</v>
      </c>
      <c r="AH17" s="48">
        <v>24</v>
      </c>
      <c r="AI17" s="49">
        <v>100</v>
      </c>
      <c r="AJ17" s="48">
        <v>24</v>
      </c>
      <c r="AK17" s="117"/>
      <c r="AL17" s="67" t="s">
        <v>518</v>
      </c>
      <c r="AM17" s="64" t="b">
        <v>0</v>
      </c>
      <c r="AN17" s="64">
        <v>0</v>
      </c>
      <c r="AO17" s="70" t="s">
        <v>287</v>
      </c>
      <c r="AP17" s="64" t="b">
        <v>0</v>
      </c>
      <c r="AQ17" s="64" t="s">
        <v>289</v>
      </c>
      <c r="AR17" s="64"/>
      <c r="AS17" s="70" t="s">
        <v>287</v>
      </c>
      <c r="AT17" s="64" t="b">
        <v>0</v>
      </c>
      <c r="AU17" s="64">
        <v>1</v>
      </c>
      <c r="AV17" s="70" t="s">
        <v>573</v>
      </c>
      <c r="AW17" s="64" t="s">
        <v>343</v>
      </c>
      <c r="AX17" s="64" t="b">
        <v>0</v>
      </c>
      <c r="AY17" s="70" t="s">
        <v>573</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4</v>
      </c>
    </row>
    <row r="18" spans="1:64" ht="15">
      <c r="A18" s="62" t="s">
        <v>444</v>
      </c>
      <c r="B18" s="62" t="s">
        <v>445</v>
      </c>
      <c r="C18" s="87" t="s">
        <v>971</v>
      </c>
      <c r="D18" s="94">
        <v>7.5</v>
      </c>
      <c r="E18" s="95" t="s">
        <v>136</v>
      </c>
      <c r="F18" s="96">
        <v>12.666666666666666</v>
      </c>
      <c r="G18" s="87"/>
      <c r="H18" s="77"/>
      <c r="I18" s="97"/>
      <c r="J18" s="97"/>
      <c r="K18" s="34" t="s">
        <v>65</v>
      </c>
      <c r="L18" s="100">
        <v>18</v>
      </c>
      <c r="M18" s="100"/>
      <c r="N18" s="99"/>
      <c r="O18" s="64" t="s">
        <v>368</v>
      </c>
      <c r="P18" s="66">
        <v>43561.863217592596</v>
      </c>
      <c r="Q18" s="64" t="s">
        <v>463</v>
      </c>
      <c r="R18" s="64"/>
      <c r="S18" s="64"/>
      <c r="T18" s="64" t="s">
        <v>494</v>
      </c>
      <c r="U18" s="66">
        <v>43561.863217592596</v>
      </c>
      <c r="V18" s="67" t="s">
        <v>538</v>
      </c>
      <c r="W18" s="64"/>
      <c r="X18" s="64"/>
      <c r="Y18" s="70" t="s">
        <v>575</v>
      </c>
      <c r="Z18" s="64"/>
      <c r="AA18" s="110">
        <v>2</v>
      </c>
      <c r="AB18" s="48"/>
      <c r="AC18" s="49"/>
      <c r="AD18" s="48"/>
      <c r="AE18" s="49"/>
      <c r="AF18" s="48"/>
      <c r="AG18" s="49"/>
      <c r="AH18" s="48"/>
      <c r="AI18" s="49"/>
      <c r="AJ18" s="48"/>
      <c r="AK18" s="135" t="s">
        <v>506</v>
      </c>
      <c r="AL18" s="67" t="s">
        <v>506</v>
      </c>
      <c r="AM18" s="64" t="b">
        <v>0</v>
      </c>
      <c r="AN18" s="64">
        <v>0</v>
      </c>
      <c r="AO18" s="70" t="s">
        <v>287</v>
      </c>
      <c r="AP18" s="64" t="b">
        <v>0</v>
      </c>
      <c r="AQ18" s="64" t="s">
        <v>289</v>
      </c>
      <c r="AR18" s="64"/>
      <c r="AS18" s="70" t="s">
        <v>287</v>
      </c>
      <c r="AT18" s="64" t="b">
        <v>0</v>
      </c>
      <c r="AU18" s="64">
        <v>2</v>
      </c>
      <c r="AV18" s="70" t="s">
        <v>572</v>
      </c>
      <c r="AW18" s="64" t="s">
        <v>343</v>
      </c>
      <c r="AX18" s="64" t="b">
        <v>0</v>
      </c>
      <c r="AY18" s="70" t="s">
        <v>572</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4</v>
      </c>
    </row>
    <row r="19" spans="1:64" ht="15">
      <c r="A19" s="62" t="s">
        <v>444</v>
      </c>
      <c r="B19" s="62" t="s">
        <v>450</v>
      </c>
      <c r="C19" s="87" t="s">
        <v>284</v>
      </c>
      <c r="D19" s="94">
        <v>5</v>
      </c>
      <c r="E19" s="95" t="s">
        <v>132</v>
      </c>
      <c r="F19" s="96">
        <v>16</v>
      </c>
      <c r="G19" s="87"/>
      <c r="H19" s="77"/>
      <c r="I19" s="97"/>
      <c r="J19" s="97"/>
      <c r="K19" s="34" t="s">
        <v>65</v>
      </c>
      <c r="L19" s="100">
        <v>19</v>
      </c>
      <c r="M19" s="100"/>
      <c r="N19" s="99"/>
      <c r="O19" s="64" t="s">
        <v>195</v>
      </c>
      <c r="P19" s="66">
        <v>43561.863217592596</v>
      </c>
      <c r="Q19" s="64" t="s">
        <v>463</v>
      </c>
      <c r="R19" s="64"/>
      <c r="S19" s="64"/>
      <c r="T19" s="64" t="s">
        <v>494</v>
      </c>
      <c r="U19" s="66">
        <v>43561.863217592596</v>
      </c>
      <c r="V19" s="67" t="s">
        <v>538</v>
      </c>
      <c r="W19" s="64"/>
      <c r="X19" s="64"/>
      <c r="Y19" s="70" t="s">
        <v>575</v>
      </c>
      <c r="Z19" s="64"/>
      <c r="AA19" s="110">
        <v>1</v>
      </c>
      <c r="AB19" s="48">
        <v>0</v>
      </c>
      <c r="AC19" s="49">
        <v>0</v>
      </c>
      <c r="AD19" s="48">
        <v>0</v>
      </c>
      <c r="AE19" s="49">
        <v>0</v>
      </c>
      <c r="AF19" s="48">
        <v>0</v>
      </c>
      <c r="AG19" s="49">
        <v>0</v>
      </c>
      <c r="AH19" s="48">
        <v>9</v>
      </c>
      <c r="AI19" s="49">
        <v>100</v>
      </c>
      <c r="AJ19" s="48">
        <v>9</v>
      </c>
      <c r="AK19" s="135" t="s">
        <v>506</v>
      </c>
      <c r="AL19" s="67" t="s">
        <v>506</v>
      </c>
      <c r="AM19" s="64" t="b">
        <v>0</v>
      </c>
      <c r="AN19" s="64">
        <v>0</v>
      </c>
      <c r="AO19" s="70" t="s">
        <v>287</v>
      </c>
      <c r="AP19" s="64" t="b">
        <v>0</v>
      </c>
      <c r="AQ19" s="64" t="s">
        <v>289</v>
      </c>
      <c r="AR19" s="64"/>
      <c r="AS19" s="70" t="s">
        <v>287</v>
      </c>
      <c r="AT19" s="64" t="b">
        <v>0</v>
      </c>
      <c r="AU19" s="64">
        <v>2</v>
      </c>
      <c r="AV19" s="70" t="s">
        <v>572</v>
      </c>
      <c r="AW19" s="64" t="s">
        <v>343</v>
      </c>
      <c r="AX19" s="64" t="b">
        <v>0</v>
      </c>
      <c r="AY19" s="70" t="s">
        <v>572</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4</v>
      </c>
    </row>
    <row r="20" spans="1:64" ht="15">
      <c r="A20" s="62" t="s">
        <v>441</v>
      </c>
      <c r="B20" s="62" t="s">
        <v>454</v>
      </c>
      <c r="C20" s="87" t="s">
        <v>284</v>
      </c>
      <c r="D20" s="94">
        <v>5</v>
      </c>
      <c r="E20" s="95" t="s">
        <v>132</v>
      </c>
      <c r="F20" s="96">
        <v>16</v>
      </c>
      <c r="G20" s="87"/>
      <c r="H20" s="77"/>
      <c r="I20" s="97"/>
      <c r="J20" s="97"/>
      <c r="K20" s="34" t="s">
        <v>65</v>
      </c>
      <c r="L20" s="100">
        <v>20</v>
      </c>
      <c r="M20" s="100"/>
      <c r="N20" s="99"/>
      <c r="O20" s="64" t="s">
        <v>195</v>
      </c>
      <c r="P20" s="66">
        <v>43561.56287037037</v>
      </c>
      <c r="Q20" s="64" t="s">
        <v>474</v>
      </c>
      <c r="R20" s="64"/>
      <c r="S20" s="64"/>
      <c r="T20" s="64" t="s">
        <v>495</v>
      </c>
      <c r="U20" s="66">
        <v>43561.56287037037</v>
      </c>
      <c r="V20" s="67" t="s">
        <v>539</v>
      </c>
      <c r="W20" s="64"/>
      <c r="X20" s="64"/>
      <c r="Y20" s="70" t="s">
        <v>576</v>
      </c>
      <c r="Z20" s="64"/>
      <c r="AA20" s="110">
        <v>1</v>
      </c>
      <c r="AB20" s="48">
        <v>0</v>
      </c>
      <c r="AC20" s="49">
        <v>0</v>
      </c>
      <c r="AD20" s="48">
        <v>0</v>
      </c>
      <c r="AE20" s="49">
        <v>0</v>
      </c>
      <c r="AF20" s="48">
        <v>0</v>
      </c>
      <c r="AG20" s="49">
        <v>0</v>
      </c>
      <c r="AH20" s="48">
        <v>23</v>
      </c>
      <c r="AI20" s="49">
        <v>100</v>
      </c>
      <c r="AJ20" s="48">
        <v>23</v>
      </c>
      <c r="AK20" s="117"/>
      <c r="AL20" s="67" t="s">
        <v>516</v>
      </c>
      <c r="AM20" s="64" t="b">
        <v>0</v>
      </c>
      <c r="AN20" s="64">
        <v>3</v>
      </c>
      <c r="AO20" s="70" t="s">
        <v>287</v>
      </c>
      <c r="AP20" s="64" t="b">
        <v>0</v>
      </c>
      <c r="AQ20" s="64" t="s">
        <v>289</v>
      </c>
      <c r="AR20" s="64"/>
      <c r="AS20" s="70" t="s">
        <v>287</v>
      </c>
      <c r="AT20" s="64" t="b">
        <v>0</v>
      </c>
      <c r="AU20" s="64">
        <v>1</v>
      </c>
      <c r="AV20" s="70" t="s">
        <v>287</v>
      </c>
      <c r="AW20" s="64" t="s">
        <v>600</v>
      </c>
      <c r="AX20" s="64" t="b">
        <v>0</v>
      </c>
      <c r="AY20" s="70" t="s">
        <v>576</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row>
    <row r="21" spans="1:64" ht="15">
      <c r="A21" s="62" t="s">
        <v>441</v>
      </c>
      <c r="B21" s="62" t="s">
        <v>441</v>
      </c>
      <c r="C21" s="87" t="s">
        <v>285</v>
      </c>
      <c r="D21" s="94">
        <v>10</v>
      </c>
      <c r="E21" s="95" t="s">
        <v>136</v>
      </c>
      <c r="F21" s="96">
        <v>6</v>
      </c>
      <c r="G21" s="87"/>
      <c r="H21" s="77"/>
      <c r="I21" s="97"/>
      <c r="J21" s="97"/>
      <c r="K21" s="34" t="s">
        <v>65</v>
      </c>
      <c r="L21" s="100">
        <v>21</v>
      </c>
      <c r="M21" s="100"/>
      <c r="N21" s="99"/>
      <c r="O21" s="64" t="s">
        <v>185</v>
      </c>
      <c r="P21" s="66">
        <v>43561.646203703705</v>
      </c>
      <c r="Q21" s="64" t="s">
        <v>475</v>
      </c>
      <c r="R21" s="64"/>
      <c r="S21" s="64"/>
      <c r="T21" s="64" t="s">
        <v>495</v>
      </c>
      <c r="U21" s="66">
        <v>43561.646203703705</v>
      </c>
      <c r="V21" s="67" t="s">
        <v>540</v>
      </c>
      <c r="W21" s="64"/>
      <c r="X21" s="64"/>
      <c r="Y21" s="70" t="s">
        <v>577</v>
      </c>
      <c r="Z21" s="64"/>
      <c r="AA21" s="110">
        <v>4</v>
      </c>
      <c r="AB21" s="48">
        <v>0</v>
      </c>
      <c r="AC21" s="49">
        <v>0</v>
      </c>
      <c r="AD21" s="48">
        <v>0</v>
      </c>
      <c r="AE21" s="49">
        <v>0</v>
      </c>
      <c r="AF21" s="48">
        <v>0</v>
      </c>
      <c r="AG21" s="49">
        <v>0</v>
      </c>
      <c r="AH21" s="48">
        <v>23</v>
      </c>
      <c r="AI21" s="49">
        <v>100</v>
      </c>
      <c r="AJ21" s="48">
        <v>23</v>
      </c>
      <c r="AK21" s="117"/>
      <c r="AL21" s="67" t="s">
        <v>516</v>
      </c>
      <c r="AM21" s="64" t="b">
        <v>0</v>
      </c>
      <c r="AN21" s="64">
        <v>0</v>
      </c>
      <c r="AO21" s="70" t="s">
        <v>287</v>
      </c>
      <c r="AP21" s="64" t="b">
        <v>0</v>
      </c>
      <c r="AQ21" s="64" t="s">
        <v>289</v>
      </c>
      <c r="AR21" s="64"/>
      <c r="AS21" s="70" t="s">
        <v>287</v>
      </c>
      <c r="AT21" s="64" t="b">
        <v>0</v>
      </c>
      <c r="AU21" s="64">
        <v>0</v>
      </c>
      <c r="AV21" s="70" t="s">
        <v>287</v>
      </c>
      <c r="AW21" s="64" t="s">
        <v>600</v>
      </c>
      <c r="AX21" s="64" t="b">
        <v>0</v>
      </c>
      <c r="AY21" s="70" t="s">
        <v>577</v>
      </c>
      <c r="AZ21" s="64" t="s">
        <v>185</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3</v>
      </c>
    </row>
    <row r="22" spans="1:64" ht="15">
      <c r="A22" s="62" t="s">
        <v>441</v>
      </c>
      <c r="B22" s="62" t="s">
        <v>441</v>
      </c>
      <c r="C22" s="87" t="s">
        <v>285</v>
      </c>
      <c r="D22" s="94">
        <v>10</v>
      </c>
      <c r="E22" s="95" t="s">
        <v>136</v>
      </c>
      <c r="F22" s="96">
        <v>6</v>
      </c>
      <c r="G22" s="87"/>
      <c r="H22" s="77"/>
      <c r="I22" s="97"/>
      <c r="J22" s="97"/>
      <c r="K22" s="34" t="s">
        <v>65</v>
      </c>
      <c r="L22" s="100">
        <v>22</v>
      </c>
      <c r="M22" s="100"/>
      <c r="N22" s="99"/>
      <c r="O22" s="64" t="s">
        <v>185</v>
      </c>
      <c r="P22" s="66">
        <v>43561.68784722222</v>
      </c>
      <c r="Q22" s="64" t="s">
        <v>476</v>
      </c>
      <c r="R22" s="64"/>
      <c r="S22" s="64"/>
      <c r="T22" s="64" t="s">
        <v>495</v>
      </c>
      <c r="U22" s="66">
        <v>43561.68784722222</v>
      </c>
      <c r="V22" s="67" t="s">
        <v>541</v>
      </c>
      <c r="W22" s="64"/>
      <c r="X22" s="64"/>
      <c r="Y22" s="70" t="s">
        <v>578</v>
      </c>
      <c r="Z22" s="64"/>
      <c r="AA22" s="110">
        <v>4</v>
      </c>
      <c r="AB22" s="48">
        <v>0</v>
      </c>
      <c r="AC22" s="49">
        <v>0</v>
      </c>
      <c r="AD22" s="48">
        <v>0</v>
      </c>
      <c r="AE22" s="49">
        <v>0</v>
      </c>
      <c r="AF22" s="48">
        <v>0</v>
      </c>
      <c r="AG22" s="49">
        <v>0</v>
      </c>
      <c r="AH22" s="48">
        <v>20</v>
      </c>
      <c r="AI22" s="49">
        <v>100</v>
      </c>
      <c r="AJ22" s="48">
        <v>20</v>
      </c>
      <c r="AK22" s="117"/>
      <c r="AL22" s="67" t="s">
        <v>516</v>
      </c>
      <c r="AM22" s="64" t="b">
        <v>0</v>
      </c>
      <c r="AN22" s="64">
        <v>0</v>
      </c>
      <c r="AO22" s="70" t="s">
        <v>287</v>
      </c>
      <c r="AP22" s="64" t="b">
        <v>0</v>
      </c>
      <c r="AQ22" s="64" t="s">
        <v>289</v>
      </c>
      <c r="AR22" s="64"/>
      <c r="AS22" s="70" t="s">
        <v>287</v>
      </c>
      <c r="AT22" s="64" t="b">
        <v>0</v>
      </c>
      <c r="AU22" s="64">
        <v>0</v>
      </c>
      <c r="AV22" s="70" t="s">
        <v>287</v>
      </c>
      <c r="AW22" s="64" t="s">
        <v>600</v>
      </c>
      <c r="AX22" s="64" t="b">
        <v>0</v>
      </c>
      <c r="AY22" s="70" t="s">
        <v>578</v>
      </c>
      <c r="AZ22" s="64" t="s">
        <v>185</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row>
    <row r="23" spans="1:64" ht="15">
      <c r="A23" s="62" t="s">
        <v>441</v>
      </c>
      <c r="B23" s="62" t="s">
        <v>441</v>
      </c>
      <c r="C23" s="87" t="s">
        <v>285</v>
      </c>
      <c r="D23" s="94">
        <v>10</v>
      </c>
      <c r="E23" s="95" t="s">
        <v>136</v>
      </c>
      <c r="F23" s="96">
        <v>6</v>
      </c>
      <c r="G23" s="87"/>
      <c r="H23" s="77"/>
      <c r="I23" s="97"/>
      <c r="J23" s="97"/>
      <c r="K23" s="34" t="s">
        <v>65</v>
      </c>
      <c r="L23" s="100">
        <v>23</v>
      </c>
      <c r="M23" s="100"/>
      <c r="N23" s="99"/>
      <c r="O23" s="64" t="s">
        <v>185</v>
      </c>
      <c r="P23" s="66">
        <v>43561.750868055555</v>
      </c>
      <c r="Q23" s="64" t="s">
        <v>477</v>
      </c>
      <c r="R23" s="64"/>
      <c r="S23" s="64"/>
      <c r="T23" s="64" t="s">
        <v>495</v>
      </c>
      <c r="U23" s="66">
        <v>43561.750868055555</v>
      </c>
      <c r="V23" s="67" t="s">
        <v>542</v>
      </c>
      <c r="W23" s="64"/>
      <c r="X23" s="64"/>
      <c r="Y23" s="70" t="s">
        <v>579</v>
      </c>
      <c r="Z23" s="64"/>
      <c r="AA23" s="110">
        <v>4</v>
      </c>
      <c r="AB23" s="48">
        <v>0</v>
      </c>
      <c r="AC23" s="49">
        <v>0</v>
      </c>
      <c r="AD23" s="48">
        <v>0</v>
      </c>
      <c r="AE23" s="49">
        <v>0</v>
      </c>
      <c r="AF23" s="48">
        <v>0</v>
      </c>
      <c r="AG23" s="49">
        <v>0</v>
      </c>
      <c r="AH23" s="48">
        <v>14</v>
      </c>
      <c r="AI23" s="49">
        <v>100</v>
      </c>
      <c r="AJ23" s="48">
        <v>14</v>
      </c>
      <c r="AK23" s="117"/>
      <c r="AL23" s="67" t="s">
        <v>516</v>
      </c>
      <c r="AM23" s="64" t="b">
        <v>0</v>
      </c>
      <c r="AN23" s="64">
        <v>1</v>
      </c>
      <c r="AO23" s="70" t="s">
        <v>287</v>
      </c>
      <c r="AP23" s="64" t="b">
        <v>0</v>
      </c>
      <c r="AQ23" s="64" t="s">
        <v>289</v>
      </c>
      <c r="AR23" s="64"/>
      <c r="AS23" s="70" t="s">
        <v>287</v>
      </c>
      <c r="AT23" s="64" t="b">
        <v>0</v>
      </c>
      <c r="AU23" s="64">
        <v>0</v>
      </c>
      <c r="AV23" s="70" t="s">
        <v>287</v>
      </c>
      <c r="AW23" s="64" t="s">
        <v>600</v>
      </c>
      <c r="AX23" s="64" t="b">
        <v>0</v>
      </c>
      <c r="AY23" s="70" t="s">
        <v>579</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row>
    <row r="24" spans="1:64" ht="15">
      <c r="A24" s="62" t="s">
        <v>441</v>
      </c>
      <c r="B24" s="62" t="s">
        <v>441</v>
      </c>
      <c r="C24" s="87" t="s">
        <v>285</v>
      </c>
      <c r="D24" s="94">
        <v>10</v>
      </c>
      <c r="E24" s="95" t="s">
        <v>136</v>
      </c>
      <c r="F24" s="96">
        <v>6</v>
      </c>
      <c r="G24" s="87"/>
      <c r="H24" s="77"/>
      <c r="I24" s="97"/>
      <c r="J24" s="97"/>
      <c r="K24" s="34" t="s">
        <v>65</v>
      </c>
      <c r="L24" s="100">
        <v>24</v>
      </c>
      <c r="M24" s="100"/>
      <c r="N24" s="99"/>
      <c r="O24" s="64" t="s">
        <v>185</v>
      </c>
      <c r="P24" s="66">
        <v>43561.8755787037</v>
      </c>
      <c r="Q24" s="64" t="s">
        <v>478</v>
      </c>
      <c r="R24" s="64"/>
      <c r="S24" s="64"/>
      <c r="T24" s="64" t="s">
        <v>499</v>
      </c>
      <c r="U24" s="66">
        <v>43561.8755787037</v>
      </c>
      <c r="V24" s="67" t="s">
        <v>543</v>
      </c>
      <c r="W24" s="64"/>
      <c r="X24" s="64"/>
      <c r="Y24" s="70" t="s">
        <v>580</v>
      </c>
      <c r="Z24" s="64"/>
      <c r="AA24" s="110">
        <v>4</v>
      </c>
      <c r="AB24" s="48">
        <v>0</v>
      </c>
      <c r="AC24" s="49">
        <v>0</v>
      </c>
      <c r="AD24" s="48">
        <v>0</v>
      </c>
      <c r="AE24" s="49">
        <v>0</v>
      </c>
      <c r="AF24" s="48">
        <v>0</v>
      </c>
      <c r="AG24" s="49">
        <v>0</v>
      </c>
      <c r="AH24" s="48">
        <v>27</v>
      </c>
      <c r="AI24" s="49">
        <v>100</v>
      </c>
      <c r="AJ24" s="48">
        <v>27</v>
      </c>
      <c r="AK24" s="117"/>
      <c r="AL24" s="67" t="s">
        <v>516</v>
      </c>
      <c r="AM24" s="64" t="b">
        <v>0</v>
      </c>
      <c r="AN24" s="64">
        <v>0</v>
      </c>
      <c r="AO24" s="70" t="s">
        <v>287</v>
      </c>
      <c r="AP24" s="64" t="b">
        <v>0</v>
      </c>
      <c r="AQ24" s="64" t="s">
        <v>289</v>
      </c>
      <c r="AR24" s="64"/>
      <c r="AS24" s="70" t="s">
        <v>287</v>
      </c>
      <c r="AT24" s="64" t="b">
        <v>0</v>
      </c>
      <c r="AU24" s="64">
        <v>0</v>
      </c>
      <c r="AV24" s="70" t="s">
        <v>287</v>
      </c>
      <c r="AW24" s="64" t="s">
        <v>600</v>
      </c>
      <c r="AX24" s="64" t="b">
        <v>0</v>
      </c>
      <c r="AY24" s="70" t="s">
        <v>580</v>
      </c>
      <c r="AZ24" s="64" t="s">
        <v>185</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row>
    <row r="25" spans="1:64" ht="15">
      <c r="A25" s="62" t="s">
        <v>444</v>
      </c>
      <c r="B25" s="62" t="s">
        <v>441</v>
      </c>
      <c r="C25" s="87" t="s">
        <v>284</v>
      </c>
      <c r="D25" s="94">
        <v>5</v>
      </c>
      <c r="E25" s="95" t="s">
        <v>132</v>
      </c>
      <c r="F25" s="96">
        <v>16</v>
      </c>
      <c r="G25" s="87"/>
      <c r="H25" s="77"/>
      <c r="I25" s="97"/>
      <c r="J25" s="97"/>
      <c r="K25" s="34" t="s">
        <v>65</v>
      </c>
      <c r="L25" s="100">
        <v>25</v>
      </c>
      <c r="M25" s="100"/>
      <c r="N25" s="99"/>
      <c r="O25" s="64" t="s">
        <v>368</v>
      </c>
      <c r="P25" s="66">
        <v>43562.06657407407</v>
      </c>
      <c r="Q25" s="64" t="s">
        <v>474</v>
      </c>
      <c r="R25" s="64"/>
      <c r="S25" s="64"/>
      <c r="T25" s="64"/>
      <c r="U25" s="66">
        <v>43562.06657407407</v>
      </c>
      <c r="V25" s="67" t="s">
        <v>544</v>
      </c>
      <c r="W25" s="64"/>
      <c r="X25" s="64"/>
      <c r="Y25" s="70" t="s">
        <v>581</v>
      </c>
      <c r="Z25" s="64"/>
      <c r="AA25" s="110">
        <v>1</v>
      </c>
      <c r="AB25" s="48"/>
      <c r="AC25" s="49"/>
      <c r="AD25" s="48"/>
      <c r="AE25" s="49"/>
      <c r="AF25" s="48"/>
      <c r="AG25" s="49"/>
      <c r="AH25" s="48"/>
      <c r="AI25" s="49"/>
      <c r="AJ25" s="48"/>
      <c r="AK25" s="117"/>
      <c r="AL25" s="67" t="s">
        <v>518</v>
      </c>
      <c r="AM25" s="64" t="b">
        <v>0</v>
      </c>
      <c r="AN25" s="64">
        <v>0</v>
      </c>
      <c r="AO25" s="70" t="s">
        <v>287</v>
      </c>
      <c r="AP25" s="64" t="b">
        <v>0</v>
      </c>
      <c r="AQ25" s="64" t="s">
        <v>289</v>
      </c>
      <c r="AR25" s="64"/>
      <c r="AS25" s="70" t="s">
        <v>287</v>
      </c>
      <c r="AT25" s="64" t="b">
        <v>0</v>
      </c>
      <c r="AU25" s="64">
        <v>1</v>
      </c>
      <c r="AV25" s="70" t="s">
        <v>576</v>
      </c>
      <c r="AW25" s="64" t="s">
        <v>343</v>
      </c>
      <c r="AX25" s="64" t="b">
        <v>0</v>
      </c>
      <c r="AY25" s="70" t="s">
        <v>576</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3</v>
      </c>
    </row>
    <row r="26" spans="1:64" ht="15">
      <c r="A26" s="62" t="s">
        <v>446</v>
      </c>
      <c r="B26" s="62" t="s">
        <v>449</v>
      </c>
      <c r="C26" s="87" t="s">
        <v>284</v>
      </c>
      <c r="D26" s="94">
        <v>5</v>
      </c>
      <c r="E26" s="95" t="s">
        <v>132</v>
      </c>
      <c r="F26" s="96">
        <v>16</v>
      </c>
      <c r="G26" s="87"/>
      <c r="H26" s="77"/>
      <c r="I26" s="97"/>
      <c r="J26" s="97"/>
      <c r="K26" s="34" t="s">
        <v>65</v>
      </c>
      <c r="L26" s="100">
        <v>26</v>
      </c>
      <c r="M26" s="100"/>
      <c r="N26" s="99"/>
      <c r="O26" s="64" t="s">
        <v>368</v>
      </c>
      <c r="P26" s="66">
        <v>43562.115798611114</v>
      </c>
      <c r="Q26" s="64" t="s">
        <v>479</v>
      </c>
      <c r="R26" s="64"/>
      <c r="S26" s="64"/>
      <c r="T26" s="64"/>
      <c r="U26" s="66">
        <v>43562.115798611114</v>
      </c>
      <c r="V26" s="67" t="s">
        <v>545</v>
      </c>
      <c r="W26" s="64"/>
      <c r="X26" s="64"/>
      <c r="Y26" s="70" t="s">
        <v>582</v>
      </c>
      <c r="Z26" s="64"/>
      <c r="AA26" s="110">
        <v>1</v>
      </c>
      <c r="AB26" s="48">
        <v>0</v>
      </c>
      <c r="AC26" s="49">
        <v>0</v>
      </c>
      <c r="AD26" s="48">
        <v>0</v>
      </c>
      <c r="AE26" s="49">
        <v>0</v>
      </c>
      <c r="AF26" s="48">
        <v>0</v>
      </c>
      <c r="AG26" s="49">
        <v>0</v>
      </c>
      <c r="AH26" s="48">
        <v>32</v>
      </c>
      <c r="AI26" s="49">
        <v>100</v>
      </c>
      <c r="AJ26" s="48">
        <v>32</v>
      </c>
      <c r="AK26" s="117"/>
      <c r="AL26" s="67" t="s">
        <v>520</v>
      </c>
      <c r="AM26" s="64" t="b">
        <v>0</v>
      </c>
      <c r="AN26" s="64">
        <v>0</v>
      </c>
      <c r="AO26" s="70" t="s">
        <v>287</v>
      </c>
      <c r="AP26" s="64" t="b">
        <v>0</v>
      </c>
      <c r="AQ26" s="64" t="s">
        <v>289</v>
      </c>
      <c r="AR26" s="64"/>
      <c r="AS26" s="70" t="s">
        <v>287</v>
      </c>
      <c r="AT26" s="64" t="b">
        <v>0</v>
      </c>
      <c r="AU26" s="64">
        <v>2</v>
      </c>
      <c r="AV26" s="70" t="s">
        <v>593</v>
      </c>
      <c r="AW26" s="64" t="s">
        <v>343</v>
      </c>
      <c r="AX26" s="64" t="b">
        <v>0</v>
      </c>
      <c r="AY26" s="70" t="s">
        <v>593</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row>
    <row r="27" spans="1:64" ht="15">
      <c r="A27" s="62" t="s">
        <v>446</v>
      </c>
      <c r="B27" s="62" t="s">
        <v>444</v>
      </c>
      <c r="C27" s="87" t="s">
        <v>284</v>
      </c>
      <c r="D27" s="94">
        <v>5</v>
      </c>
      <c r="E27" s="95" t="s">
        <v>132</v>
      </c>
      <c r="F27" s="96">
        <v>16</v>
      </c>
      <c r="G27" s="87"/>
      <c r="H27" s="77"/>
      <c r="I27" s="97"/>
      <c r="J27" s="97"/>
      <c r="K27" s="34" t="s">
        <v>65</v>
      </c>
      <c r="L27" s="100">
        <v>27</v>
      </c>
      <c r="M27" s="100"/>
      <c r="N27" s="99"/>
      <c r="O27" s="64" t="s">
        <v>195</v>
      </c>
      <c r="P27" s="66">
        <v>43562.115798611114</v>
      </c>
      <c r="Q27" s="64" t="s">
        <v>479</v>
      </c>
      <c r="R27" s="64"/>
      <c r="S27" s="64"/>
      <c r="T27" s="64"/>
      <c r="U27" s="66">
        <v>43562.115798611114</v>
      </c>
      <c r="V27" s="67" t="s">
        <v>545</v>
      </c>
      <c r="W27" s="64"/>
      <c r="X27" s="64"/>
      <c r="Y27" s="70" t="s">
        <v>582</v>
      </c>
      <c r="Z27" s="64"/>
      <c r="AA27" s="110">
        <v>1</v>
      </c>
      <c r="AB27" s="48"/>
      <c r="AC27" s="49"/>
      <c r="AD27" s="48"/>
      <c r="AE27" s="49"/>
      <c r="AF27" s="48"/>
      <c r="AG27" s="49"/>
      <c r="AH27" s="48"/>
      <c r="AI27" s="49"/>
      <c r="AJ27" s="48"/>
      <c r="AK27" s="117"/>
      <c r="AL27" s="67" t="s">
        <v>520</v>
      </c>
      <c r="AM27" s="64" t="b">
        <v>0</v>
      </c>
      <c r="AN27" s="64">
        <v>0</v>
      </c>
      <c r="AO27" s="70" t="s">
        <v>287</v>
      </c>
      <c r="AP27" s="64" t="b">
        <v>0</v>
      </c>
      <c r="AQ27" s="64" t="s">
        <v>289</v>
      </c>
      <c r="AR27" s="64"/>
      <c r="AS27" s="70" t="s">
        <v>287</v>
      </c>
      <c r="AT27" s="64" t="b">
        <v>0</v>
      </c>
      <c r="AU27" s="64">
        <v>2</v>
      </c>
      <c r="AV27" s="70" t="s">
        <v>593</v>
      </c>
      <c r="AW27" s="64" t="s">
        <v>343</v>
      </c>
      <c r="AX27" s="64" t="b">
        <v>0</v>
      </c>
      <c r="AY27" s="70" t="s">
        <v>593</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row>
    <row r="28" spans="1:64" ht="15">
      <c r="A28" s="62" t="s">
        <v>447</v>
      </c>
      <c r="B28" s="62" t="s">
        <v>455</v>
      </c>
      <c r="C28" s="87" t="s">
        <v>284</v>
      </c>
      <c r="D28" s="94">
        <v>5</v>
      </c>
      <c r="E28" s="95" t="s">
        <v>132</v>
      </c>
      <c r="F28" s="96">
        <v>16</v>
      </c>
      <c r="G28" s="87"/>
      <c r="H28" s="77"/>
      <c r="I28" s="97"/>
      <c r="J28" s="97"/>
      <c r="K28" s="34" t="s">
        <v>65</v>
      </c>
      <c r="L28" s="100">
        <v>28</v>
      </c>
      <c r="M28" s="100"/>
      <c r="N28" s="99"/>
      <c r="O28" s="64" t="s">
        <v>195</v>
      </c>
      <c r="P28" s="66">
        <v>43562.87018518519</v>
      </c>
      <c r="Q28" s="64" t="s">
        <v>480</v>
      </c>
      <c r="R28" s="64"/>
      <c r="S28" s="64"/>
      <c r="T28" s="64" t="s">
        <v>495</v>
      </c>
      <c r="U28" s="66">
        <v>43562.87018518519</v>
      </c>
      <c r="V28" s="67" t="s">
        <v>546</v>
      </c>
      <c r="W28" s="64"/>
      <c r="X28" s="64"/>
      <c r="Y28" s="70" t="s">
        <v>583</v>
      </c>
      <c r="Z28" s="64"/>
      <c r="AA28" s="110">
        <v>1</v>
      </c>
      <c r="AB28" s="48">
        <v>0</v>
      </c>
      <c r="AC28" s="49">
        <v>0</v>
      </c>
      <c r="AD28" s="48">
        <v>0</v>
      </c>
      <c r="AE28" s="49">
        <v>0</v>
      </c>
      <c r="AF28" s="48">
        <v>0</v>
      </c>
      <c r="AG28" s="49">
        <v>0</v>
      </c>
      <c r="AH28" s="48">
        <v>18</v>
      </c>
      <c r="AI28" s="49">
        <v>100</v>
      </c>
      <c r="AJ28" s="48">
        <v>18</v>
      </c>
      <c r="AK28" s="117"/>
      <c r="AL28" s="67" t="s">
        <v>521</v>
      </c>
      <c r="AM28" s="64" t="b">
        <v>0</v>
      </c>
      <c r="AN28" s="64">
        <v>5</v>
      </c>
      <c r="AO28" s="70" t="s">
        <v>287</v>
      </c>
      <c r="AP28" s="64" t="b">
        <v>0</v>
      </c>
      <c r="AQ28" s="64" t="s">
        <v>289</v>
      </c>
      <c r="AR28" s="64"/>
      <c r="AS28" s="70" t="s">
        <v>287</v>
      </c>
      <c r="AT28" s="64" t="b">
        <v>0</v>
      </c>
      <c r="AU28" s="64">
        <v>0</v>
      </c>
      <c r="AV28" s="70" t="s">
        <v>287</v>
      </c>
      <c r="AW28" s="64" t="s">
        <v>343</v>
      </c>
      <c r="AX28" s="64" t="b">
        <v>0</v>
      </c>
      <c r="AY28" s="70" t="s">
        <v>583</v>
      </c>
      <c r="AZ28" s="64" t="s">
        <v>185</v>
      </c>
      <c r="BA28" s="64">
        <v>0</v>
      </c>
      <c r="BB28" s="64">
        <v>0</v>
      </c>
      <c r="BC28" s="64" t="s">
        <v>602</v>
      </c>
      <c r="BD28" s="64" t="s">
        <v>370</v>
      </c>
      <c r="BE28" s="64" t="s">
        <v>413</v>
      </c>
      <c r="BF28" s="64" t="s">
        <v>603</v>
      </c>
      <c r="BG28" s="64" t="s">
        <v>604</v>
      </c>
      <c r="BH28" s="64" t="s">
        <v>603</v>
      </c>
      <c r="BI28" s="64" t="s">
        <v>415</v>
      </c>
      <c r="BJ28" s="67" t="s">
        <v>605</v>
      </c>
      <c r="BK28" s="63" t="str">
        <f>REPLACE(INDEX(GroupVertices[Group],MATCH(Edges[[#This Row],[Vertex 1]],GroupVertices[Vertex],0)),1,1,"")</f>
        <v>5</v>
      </c>
      <c r="BL28" s="63" t="str">
        <f>REPLACE(INDEX(GroupVertices[Group],MATCH(Edges[[#This Row],[Vertex 2]],GroupVertices[Vertex],0)),1,1,"")</f>
        <v>5</v>
      </c>
    </row>
    <row r="29" spans="1:64" ht="15">
      <c r="A29" s="62" t="s">
        <v>444</v>
      </c>
      <c r="B29" s="62" t="s">
        <v>448</v>
      </c>
      <c r="C29" s="87" t="s">
        <v>971</v>
      </c>
      <c r="D29" s="94">
        <v>7.5</v>
      </c>
      <c r="E29" s="95" t="s">
        <v>136</v>
      </c>
      <c r="F29" s="96">
        <v>12.666666666666666</v>
      </c>
      <c r="G29" s="87"/>
      <c r="H29" s="77"/>
      <c r="I29" s="97"/>
      <c r="J29" s="97"/>
      <c r="K29" s="34" t="s">
        <v>66</v>
      </c>
      <c r="L29" s="100">
        <v>29</v>
      </c>
      <c r="M29" s="100"/>
      <c r="N29" s="99"/>
      <c r="O29" s="64" t="s">
        <v>368</v>
      </c>
      <c r="P29" s="66">
        <v>43561.60865740741</v>
      </c>
      <c r="Q29" s="64" t="s">
        <v>481</v>
      </c>
      <c r="R29" s="64"/>
      <c r="S29" s="64"/>
      <c r="T29" s="64" t="s">
        <v>500</v>
      </c>
      <c r="U29" s="66">
        <v>43561.60865740741</v>
      </c>
      <c r="V29" s="67" t="s">
        <v>547</v>
      </c>
      <c r="W29" s="64"/>
      <c r="X29" s="64"/>
      <c r="Y29" s="70" t="s">
        <v>584</v>
      </c>
      <c r="Z29" s="64"/>
      <c r="AA29" s="110">
        <v>2</v>
      </c>
      <c r="AB29" s="48">
        <v>0</v>
      </c>
      <c r="AC29" s="49">
        <v>0</v>
      </c>
      <c r="AD29" s="48">
        <v>0</v>
      </c>
      <c r="AE29" s="49">
        <v>0</v>
      </c>
      <c r="AF29" s="48">
        <v>0</v>
      </c>
      <c r="AG29" s="49">
        <v>0</v>
      </c>
      <c r="AH29" s="48">
        <v>15</v>
      </c>
      <c r="AI29" s="49">
        <v>100</v>
      </c>
      <c r="AJ29" s="48">
        <v>15</v>
      </c>
      <c r="AK29" s="117"/>
      <c r="AL29" s="67" t="s">
        <v>518</v>
      </c>
      <c r="AM29" s="64" t="b">
        <v>0</v>
      </c>
      <c r="AN29" s="64">
        <v>0</v>
      </c>
      <c r="AO29" s="70" t="s">
        <v>287</v>
      </c>
      <c r="AP29" s="64" t="b">
        <v>0</v>
      </c>
      <c r="AQ29" s="64" t="s">
        <v>289</v>
      </c>
      <c r="AR29" s="64"/>
      <c r="AS29" s="70" t="s">
        <v>287</v>
      </c>
      <c r="AT29" s="64" t="b">
        <v>0</v>
      </c>
      <c r="AU29" s="64">
        <v>1</v>
      </c>
      <c r="AV29" s="70" t="s">
        <v>587</v>
      </c>
      <c r="AW29" s="64" t="s">
        <v>343</v>
      </c>
      <c r="AX29" s="64" t="b">
        <v>0</v>
      </c>
      <c r="AY29" s="70" t="s">
        <v>587</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row>
    <row r="30" spans="1:64" ht="15">
      <c r="A30" s="62" t="s">
        <v>444</v>
      </c>
      <c r="B30" s="62" t="s">
        <v>448</v>
      </c>
      <c r="C30" s="87" t="s">
        <v>971</v>
      </c>
      <c r="D30" s="94">
        <v>7.5</v>
      </c>
      <c r="E30" s="95" t="s">
        <v>136</v>
      </c>
      <c r="F30" s="96">
        <v>12.666666666666666</v>
      </c>
      <c r="G30" s="87"/>
      <c r="H30" s="77"/>
      <c r="I30" s="97"/>
      <c r="J30" s="97"/>
      <c r="K30" s="34" t="s">
        <v>66</v>
      </c>
      <c r="L30" s="100">
        <v>30</v>
      </c>
      <c r="M30" s="100"/>
      <c r="N30" s="99"/>
      <c r="O30" s="64" t="s">
        <v>368</v>
      </c>
      <c r="P30" s="66">
        <v>43561.768958333334</v>
      </c>
      <c r="Q30" s="64" t="s">
        <v>482</v>
      </c>
      <c r="R30" s="64"/>
      <c r="S30" s="64"/>
      <c r="T30" s="64" t="s">
        <v>501</v>
      </c>
      <c r="U30" s="66">
        <v>43561.768958333334</v>
      </c>
      <c r="V30" s="67" t="s">
        <v>548</v>
      </c>
      <c r="W30" s="64"/>
      <c r="X30" s="64"/>
      <c r="Y30" s="70" t="s">
        <v>585</v>
      </c>
      <c r="Z30" s="64"/>
      <c r="AA30" s="110">
        <v>2</v>
      </c>
      <c r="AB30" s="48">
        <v>0</v>
      </c>
      <c r="AC30" s="49">
        <v>0</v>
      </c>
      <c r="AD30" s="48">
        <v>0</v>
      </c>
      <c r="AE30" s="49">
        <v>0</v>
      </c>
      <c r="AF30" s="48">
        <v>0</v>
      </c>
      <c r="AG30" s="49">
        <v>0</v>
      </c>
      <c r="AH30" s="48">
        <v>43</v>
      </c>
      <c r="AI30" s="49">
        <v>100</v>
      </c>
      <c r="AJ30" s="48">
        <v>43</v>
      </c>
      <c r="AK30" s="117"/>
      <c r="AL30" s="67" t="s">
        <v>518</v>
      </c>
      <c r="AM30" s="64" t="b">
        <v>0</v>
      </c>
      <c r="AN30" s="64">
        <v>0</v>
      </c>
      <c r="AO30" s="70" t="s">
        <v>287</v>
      </c>
      <c r="AP30" s="64" t="b">
        <v>0</v>
      </c>
      <c r="AQ30" s="64" t="s">
        <v>289</v>
      </c>
      <c r="AR30" s="64"/>
      <c r="AS30" s="70" t="s">
        <v>287</v>
      </c>
      <c r="AT30" s="64" t="b">
        <v>0</v>
      </c>
      <c r="AU30" s="64">
        <v>1</v>
      </c>
      <c r="AV30" s="70" t="s">
        <v>588</v>
      </c>
      <c r="AW30" s="64" t="s">
        <v>343</v>
      </c>
      <c r="AX30" s="64" t="b">
        <v>0</v>
      </c>
      <c r="AY30" s="70" t="s">
        <v>588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row>
    <row r="31" spans="1:64" ht="15">
      <c r="A31" s="62" t="s">
        <v>448</v>
      </c>
      <c r="B31" s="62" t="s">
        <v>444</v>
      </c>
      <c r="C31" s="87" t="s">
        <v>285</v>
      </c>
      <c r="D31" s="94">
        <v>10</v>
      </c>
      <c r="E31" s="95" t="s">
        <v>136</v>
      </c>
      <c r="F31" s="96">
        <v>6</v>
      </c>
      <c r="G31" s="87"/>
      <c r="H31" s="77"/>
      <c r="I31" s="97"/>
      <c r="J31" s="97"/>
      <c r="K31" s="34" t="s">
        <v>66</v>
      </c>
      <c r="L31" s="100">
        <v>31</v>
      </c>
      <c r="M31" s="100"/>
      <c r="N31" s="99"/>
      <c r="O31" s="64" t="s">
        <v>195</v>
      </c>
      <c r="P31" s="66">
        <v>43561.494722222225</v>
      </c>
      <c r="Q31" s="64" t="s">
        <v>483</v>
      </c>
      <c r="R31" s="64"/>
      <c r="S31" s="64"/>
      <c r="T31" s="64" t="s">
        <v>502</v>
      </c>
      <c r="U31" s="66">
        <v>43561.494722222225</v>
      </c>
      <c r="V31" s="67" t="s">
        <v>549</v>
      </c>
      <c r="W31" s="64"/>
      <c r="X31" s="64"/>
      <c r="Y31" s="70" t="s">
        <v>586</v>
      </c>
      <c r="Z31" s="64"/>
      <c r="AA31" s="110">
        <v>4</v>
      </c>
      <c r="AB31" s="48">
        <v>0</v>
      </c>
      <c r="AC31" s="49">
        <v>0</v>
      </c>
      <c r="AD31" s="48">
        <v>0</v>
      </c>
      <c r="AE31" s="49">
        <v>0</v>
      </c>
      <c r="AF31" s="48">
        <v>0</v>
      </c>
      <c r="AG31" s="49">
        <v>0</v>
      </c>
      <c r="AH31" s="48">
        <v>46</v>
      </c>
      <c r="AI31" s="49">
        <v>100</v>
      </c>
      <c r="AJ31" s="48">
        <v>46</v>
      </c>
      <c r="AK31" s="135" t="s">
        <v>510</v>
      </c>
      <c r="AL31" s="67" t="s">
        <v>510</v>
      </c>
      <c r="AM31" s="64" t="b">
        <v>0</v>
      </c>
      <c r="AN31" s="64">
        <v>0</v>
      </c>
      <c r="AO31" s="70" t="s">
        <v>287</v>
      </c>
      <c r="AP31" s="64" t="b">
        <v>0</v>
      </c>
      <c r="AQ31" s="64" t="s">
        <v>289</v>
      </c>
      <c r="AR31" s="64"/>
      <c r="AS31" s="70" t="s">
        <v>287</v>
      </c>
      <c r="AT31" s="64" t="b">
        <v>0</v>
      </c>
      <c r="AU31" s="64">
        <v>0</v>
      </c>
      <c r="AV31" s="70" t="s">
        <v>287</v>
      </c>
      <c r="AW31" s="64" t="s">
        <v>342</v>
      </c>
      <c r="AX31" s="64" t="b">
        <v>0</v>
      </c>
      <c r="AY31" s="70" t="s">
        <v>586</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row>
    <row r="32" spans="1:64" ht="15">
      <c r="A32" s="62" t="s">
        <v>448</v>
      </c>
      <c r="B32" s="62" t="s">
        <v>444</v>
      </c>
      <c r="C32" s="87" t="s">
        <v>285</v>
      </c>
      <c r="D32" s="94">
        <v>10</v>
      </c>
      <c r="E32" s="95" t="s">
        <v>136</v>
      </c>
      <c r="F32" s="96">
        <v>6</v>
      </c>
      <c r="G32" s="87"/>
      <c r="H32" s="77"/>
      <c r="I32" s="97"/>
      <c r="J32" s="97"/>
      <c r="K32" s="34" t="s">
        <v>66</v>
      </c>
      <c r="L32" s="100">
        <v>32</v>
      </c>
      <c r="M32" s="100"/>
      <c r="N32" s="99"/>
      <c r="O32" s="64" t="s">
        <v>195</v>
      </c>
      <c r="P32" s="66">
        <v>43561.52112268518</v>
      </c>
      <c r="Q32" s="64" t="s">
        <v>481</v>
      </c>
      <c r="R32" s="64"/>
      <c r="S32" s="64"/>
      <c r="T32" s="64" t="s">
        <v>500</v>
      </c>
      <c r="U32" s="66">
        <v>43561.52112268518</v>
      </c>
      <c r="V32" s="67" t="s">
        <v>550</v>
      </c>
      <c r="W32" s="64"/>
      <c r="X32" s="64"/>
      <c r="Y32" s="70" t="s">
        <v>587</v>
      </c>
      <c r="Z32" s="64"/>
      <c r="AA32" s="110">
        <v>4</v>
      </c>
      <c r="AB32" s="48">
        <v>0</v>
      </c>
      <c r="AC32" s="49">
        <v>0</v>
      </c>
      <c r="AD32" s="48">
        <v>0</v>
      </c>
      <c r="AE32" s="49">
        <v>0</v>
      </c>
      <c r="AF32" s="48">
        <v>0</v>
      </c>
      <c r="AG32" s="49">
        <v>0</v>
      </c>
      <c r="AH32" s="48">
        <v>15</v>
      </c>
      <c r="AI32" s="49">
        <v>100</v>
      </c>
      <c r="AJ32" s="48">
        <v>15</v>
      </c>
      <c r="AK32" s="135" t="s">
        <v>511</v>
      </c>
      <c r="AL32" s="67" t="s">
        <v>511</v>
      </c>
      <c r="AM32" s="64" t="b">
        <v>0</v>
      </c>
      <c r="AN32" s="64">
        <v>0</v>
      </c>
      <c r="AO32" s="70" t="s">
        <v>287</v>
      </c>
      <c r="AP32" s="64" t="b">
        <v>0</v>
      </c>
      <c r="AQ32" s="64" t="s">
        <v>289</v>
      </c>
      <c r="AR32" s="64"/>
      <c r="AS32" s="70" t="s">
        <v>287</v>
      </c>
      <c r="AT32" s="64" t="b">
        <v>0</v>
      </c>
      <c r="AU32" s="64">
        <v>1</v>
      </c>
      <c r="AV32" s="70" t="s">
        <v>287</v>
      </c>
      <c r="AW32" s="64" t="s">
        <v>600</v>
      </c>
      <c r="AX32" s="64" t="b">
        <v>0</v>
      </c>
      <c r="AY32" s="70" t="s">
        <v>587</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row>
    <row r="33" spans="1:64" ht="15">
      <c r="A33" s="62" t="s">
        <v>448</v>
      </c>
      <c r="B33" s="62" t="s">
        <v>444</v>
      </c>
      <c r="C33" s="87" t="s">
        <v>285</v>
      </c>
      <c r="D33" s="94">
        <v>10</v>
      </c>
      <c r="E33" s="95" t="s">
        <v>136</v>
      </c>
      <c r="F33" s="96">
        <v>6</v>
      </c>
      <c r="G33" s="87"/>
      <c r="H33" s="77"/>
      <c r="I33" s="97"/>
      <c r="J33" s="97"/>
      <c r="K33" s="34" t="s">
        <v>66</v>
      </c>
      <c r="L33" s="100">
        <v>33</v>
      </c>
      <c r="M33" s="100"/>
      <c r="N33" s="99"/>
      <c r="O33" s="64" t="s">
        <v>195</v>
      </c>
      <c r="P33" s="66">
        <v>43561.68680555555</v>
      </c>
      <c r="Q33" s="64" t="s">
        <v>482</v>
      </c>
      <c r="R33" s="64"/>
      <c r="S33" s="64"/>
      <c r="T33" s="64" t="s">
        <v>503</v>
      </c>
      <c r="U33" s="66">
        <v>43561.68680555555</v>
      </c>
      <c r="V33" s="67" t="s">
        <v>551</v>
      </c>
      <c r="W33" s="64"/>
      <c r="X33" s="64"/>
      <c r="Y33" s="70" t="s">
        <v>588</v>
      </c>
      <c r="Z33" s="64"/>
      <c r="AA33" s="110">
        <v>4</v>
      </c>
      <c r="AB33" s="48">
        <v>0</v>
      </c>
      <c r="AC33" s="49">
        <v>0</v>
      </c>
      <c r="AD33" s="48">
        <v>0</v>
      </c>
      <c r="AE33" s="49">
        <v>0</v>
      </c>
      <c r="AF33" s="48">
        <v>0</v>
      </c>
      <c r="AG33" s="49">
        <v>0</v>
      </c>
      <c r="AH33" s="48">
        <v>43</v>
      </c>
      <c r="AI33" s="49">
        <v>100</v>
      </c>
      <c r="AJ33" s="48">
        <v>43</v>
      </c>
      <c r="AK33" s="135" t="s">
        <v>512</v>
      </c>
      <c r="AL33" s="67" t="s">
        <v>512</v>
      </c>
      <c r="AM33" s="64" t="b">
        <v>0</v>
      </c>
      <c r="AN33" s="64">
        <v>0</v>
      </c>
      <c r="AO33" s="70" t="s">
        <v>287</v>
      </c>
      <c r="AP33" s="64" t="b">
        <v>0</v>
      </c>
      <c r="AQ33" s="64" t="s">
        <v>289</v>
      </c>
      <c r="AR33" s="64"/>
      <c r="AS33" s="70" t="s">
        <v>287</v>
      </c>
      <c r="AT33" s="64" t="b">
        <v>0</v>
      </c>
      <c r="AU33" s="64">
        <v>1</v>
      </c>
      <c r="AV33" s="70" t="s">
        <v>287</v>
      </c>
      <c r="AW33" s="64" t="s">
        <v>342</v>
      </c>
      <c r="AX33" s="64" t="b">
        <v>0</v>
      </c>
      <c r="AY33" s="70" t="s">
        <v>588</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row>
    <row r="34" spans="1:64" ht="15">
      <c r="A34" s="62" t="s">
        <v>448</v>
      </c>
      <c r="B34" s="62" t="s">
        <v>444</v>
      </c>
      <c r="C34" s="87" t="s">
        <v>285</v>
      </c>
      <c r="D34" s="94">
        <v>10</v>
      </c>
      <c r="E34" s="95" t="s">
        <v>136</v>
      </c>
      <c r="F34" s="96">
        <v>6</v>
      </c>
      <c r="G34" s="87"/>
      <c r="H34" s="77"/>
      <c r="I34" s="97"/>
      <c r="J34" s="97"/>
      <c r="K34" s="34" t="s">
        <v>66</v>
      </c>
      <c r="L34" s="100">
        <v>34</v>
      </c>
      <c r="M34" s="100"/>
      <c r="N34" s="99"/>
      <c r="O34" s="64" t="s">
        <v>195</v>
      </c>
      <c r="P34" s="66">
        <v>43563.78820601852</v>
      </c>
      <c r="Q34" s="64" t="s">
        <v>484</v>
      </c>
      <c r="R34" s="64"/>
      <c r="S34" s="64"/>
      <c r="T34" s="64" t="s">
        <v>502</v>
      </c>
      <c r="U34" s="66">
        <v>43563.78820601852</v>
      </c>
      <c r="V34" s="67" t="s">
        <v>552</v>
      </c>
      <c r="W34" s="64"/>
      <c r="X34" s="64"/>
      <c r="Y34" s="70" t="s">
        <v>589</v>
      </c>
      <c r="Z34" s="64"/>
      <c r="AA34" s="110">
        <v>4</v>
      </c>
      <c r="AB34" s="48">
        <v>0</v>
      </c>
      <c r="AC34" s="49">
        <v>0</v>
      </c>
      <c r="AD34" s="48">
        <v>0</v>
      </c>
      <c r="AE34" s="49">
        <v>0</v>
      </c>
      <c r="AF34" s="48">
        <v>0</v>
      </c>
      <c r="AG34" s="49">
        <v>0</v>
      </c>
      <c r="AH34" s="48">
        <v>41</v>
      </c>
      <c r="AI34" s="49">
        <v>100</v>
      </c>
      <c r="AJ34" s="48">
        <v>41</v>
      </c>
      <c r="AK34" s="135" t="s">
        <v>513</v>
      </c>
      <c r="AL34" s="67" t="s">
        <v>513</v>
      </c>
      <c r="AM34" s="64" t="b">
        <v>0</v>
      </c>
      <c r="AN34" s="64">
        <v>1</v>
      </c>
      <c r="AO34" s="70" t="s">
        <v>287</v>
      </c>
      <c r="AP34" s="64" t="b">
        <v>0</v>
      </c>
      <c r="AQ34" s="64" t="s">
        <v>289</v>
      </c>
      <c r="AR34" s="64"/>
      <c r="AS34" s="70" t="s">
        <v>287</v>
      </c>
      <c r="AT34" s="64" t="b">
        <v>0</v>
      </c>
      <c r="AU34" s="64">
        <v>0</v>
      </c>
      <c r="AV34" s="70" t="s">
        <v>287</v>
      </c>
      <c r="AW34" s="64" t="s">
        <v>342</v>
      </c>
      <c r="AX34" s="64" t="b">
        <v>0</v>
      </c>
      <c r="AY34" s="70" t="s">
        <v>589</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row>
    <row r="35" spans="1:64" ht="15">
      <c r="A35" s="62" t="s">
        <v>449</v>
      </c>
      <c r="B35" s="62" t="s">
        <v>449</v>
      </c>
      <c r="C35" s="87" t="s">
        <v>438</v>
      </c>
      <c r="D35" s="94">
        <v>10</v>
      </c>
      <c r="E35" s="95" t="s">
        <v>136</v>
      </c>
      <c r="F35" s="96">
        <v>9.333333333333332</v>
      </c>
      <c r="G35" s="87"/>
      <c r="H35" s="77"/>
      <c r="I35" s="97"/>
      <c r="J35" s="97"/>
      <c r="K35" s="34" t="s">
        <v>65</v>
      </c>
      <c r="L35" s="100">
        <v>35</v>
      </c>
      <c r="M35" s="100"/>
      <c r="N35" s="99"/>
      <c r="O35" s="64" t="s">
        <v>185</v>
      </c>
      <c r="P35" s="66">
        <v>43561.54451388889</v>
      </c>
      <c r="Q35" s="64" t="s">
        <v>485</v>
      </c>
      <c r="R35" s="64"/>
      <c r="S35" s="64"/>
      <c r="T35" s="64" t="s">
        <v>497</v>
      </c>
      <c r="U35" s="66">
        <v>43561.54451388889</v>
      </c>
      <c r="V35" s="67" t="s">
        <v>553</v>
      </c>
      <c r="W35" s="64"/>
      <c r="X35" s="64"/>
      <c r="Y35" s="70" t="s">
        <v>590</v>
      </c>
      <c r="Z35" s="64"/>
      <c r="AA35" s="110">
        <v>3</v>
      </c>
      <c r="AB35" s="48">
        <v>0</v>
      </c>
      <c r="AC35" s="49">
        <v>0</v>
      </c>
      <c r="AD35" s="48">
        <v>0</v>
      </c>
      <c r="AE35" s="49">
        <v>0</v>
      </c>
      <c r="AF35" s="48">
        <v>0</v>
      </c>
      <c r="AG35" s="49">
        <v>0</v>
      </c>
      <c r="AH35" s="48">
        <v>19</v>
      </c>
      <c r="AI35" s="49">
        <v>100</v>
      </c>
      <c r="AJ35" s="48">
        <v>19</v>
      </c>
      <c r="AK35" s="135" t="s">
        <v>514</v>
      </c>
      <c r="AL35" s="67" t="s">
        <v>514</v>
      </c>
      <c r="AM35" s="64" t="b">
        <v>0</v>
      </c>
      <c r="AN35" s="64">
        <v>1</v>
      </c>
      <c r="AO35" s="70" t="s">
        <v>287</v>
      </c>
      <c r="AP35" s="64" t="b">
        <v>0</v>
      </c>
      <c r="AQ35" s="64" t="s">
        <v>289</v>
      </c>
      <c r="AR35" s="64"/>
      <c r="AS35" s="70" t="s">
        <v>287</v>
      </c>
      <c r="AT35" s="64" t="b">
        <v>0</v>
      </c>
      <c r="AU35" s="64">
        <v>1</v>
      </c>
      <c r="AV35" s="70" t="s">
        <v>287</v>
      </c>
      <c r="AW35" s="64" t="s">
        <v>343</v>
      </c>
      <c r="AX35" s="64" t="b">
        <v>0</v>
      </c>
      <c r="AY35" s="70" t="s">
        <v>590</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row>
    <row r="36" spans="1:64" ht="15">
      <c r="A36" s="62" t="s">
        <v>449</v>
      </c>
      <c r="B36" s="62" t="s">
        <v>449</v>
      </c>
      <c r="C36" s="87" t="s">
        <v>438</v>
      </c>
      <c r="D36" s="94">
        <v>10</v>
      </c>
      <c r="E36" s="95" t="s">
        <v>136</v>
      </c>
      <c r="F36" s="96">
        <v>9.333333333333332</v>
      </c>
      <c r="G36" s="87"/>
      <c r="H36" s="77"/>
      <c r="I36" s="97"/>
      <c r="J36" s="97"/>
      <c r="K36" s="34" t="s">
        <v>65</v>
      </c>
      <c r="L36" s="100">
        <v>36</v>
      </c>
      <c r="M36" s="100"/>
      <c r="N36" s="99"/>
      <c r="O36" s="64" t="s">
        <v>185</v>
      </c>
      <c r="P36" s="66">
        <v>43561.59605324074</v>
      </c>
      <c r="Q36" s="64" t="s">
        <v>486</v>
      </c>
      <c r="R36" s="67" t="s">
        <v>491</v>
      </c>
      <c r="S36" s="64" t="s">
        <v>288</v>
      </c>
      <c r="T36" s="64" t="s">
        <v>504</v>
      </c>
      <c r="U36" s="66">
        <v>43561.59605324074</v>
      </c>
      <c r="V36" s="67" t="s">
        <v>554</v>
      </c>
      <c r="W36" s="64"/>
      <c r="X36" s="64"/>
      <c r="Y36" s="70" t="s">
        <v>591</v>
      </c>
      <c r="Z36" s="64"/>
      <c r="AA36" s="110">
        <v>3</v>
      </c>
      <c r="AB36" s="48">
        <v>0</v>
      </c>
      <c r="AC36" s="49">
        <v>0</v>
      </c>
      <c r="AD36" s="48">
        <v>0</v>
      </c>
      <c r="AE36" s="49">
        <v>0</v>
      </c>
      <c r="AF36" s="48">
        <v>0</v>
      </c>
      <c r="AG36" s="49">
        <v>0</v>
      </c>
      <c r="AH36" s="48">
        <v>8</v>
      </c>
      <c r="AI36" s="49">
        <v>100</v>
      </c>
      <c r="AJ36" s="48">
        <v>8</v>
      </c>
      <c r="AK36" s="117"/>
      <c r="AL36" s="67" t="s">
        <v>522</v>
      </c>
      <c r="AM36" s="64" t="b">
        <v>0</v>
      </c>
      <c r="AN36" s="64">
        <v>0</v>
      </c>
      <c r="AO36" s="70" t="s">
        <v>287</v>
      </c>
      <c r="AP36" s="64" t="b">
        <v>1</v>
      </c>
      <c r="AQ36" s="64" t="s">
        <v>289</v>
      </c>
      <c r="AR36" s="64"/>
      <c r="AS36" s="70" t="s">
        <v>599</v>
      </c>
      <c r="AT36" s="64" t="b">
        <v>0</v>
      </c>
      <c r="AU36" s="64">
        <v>0</v>
      </c>
      <c r="AV36" s="70" t="s">
        <v>287</v>
      </c>
      <c r="AW36" s="64" t="s">
        <v>343</v>
      </c>
      <c r="AX36" s="64" t="b">
        <v>0</v>
      </c>
      <c r="AY36" s="70" t="s">
        <v>591</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row>
    <row r="37" spans="1:64" ht="15">
      <c r="A37" s="62" t="s">
        <v>449</v>
      </c>
      <c r="B37" s="62" t="s">
        <v>449</v>
      </c>
      <c r="C37" s="87" t="s">
        <v>438</v>
      </c>
      <c r="D37" s="94">
        <v>10</v>
      </c>
      <c r="E37" s="95" t="s">
        <v>136</v>
      </c>
      <c r="F37" s="96">
        <v>9.333333333333332</v>
      </c>
      <c r="G37" s="87"/>
      <c r="H37" s="77"/>
      <c r="I37" s="97"/>
      <c r="J37" s="97"/>
      <c r="K37" s="34" t="s">
        <v>65</v>
      </c>
      <c r="L37" s="100">
        <v>37</v>
      </c>
      <c r="M37" s="100"/>
      <c r="N37" s="99"/>
      <c r="O37" s="64" t="s">
        <v>185</v>
      </c>
      <c r="P37" s="66">
        <v>43561.681921296295</v>
      </c>
      <c r="Q37" s="64" t="s">
        <v>487</v>
      </c>
      <c r="R37" s="64"/>
      <c r="S37" s="64"/>
      <c r="T37" s="64" t="s">
        <v>504</v>
      </c>
      <c r="U37" s="66">
        <v>43561.681921296295</v>
      </c>
      <c r="V37" s="67" t="s">
        <v>555</v>
      </c>
      <c r="W37" s="64"/>
      <c r="X37" s="64"/>
      <c r="Y37" s="70" t="s">
        <v>592</v>
      </c>
      <c r="Z37" s="64"/>
      <c r="AA37" s="110">
        <v>3</v>
      </c>
      <c r="AB37" s="48">
        <v>0</v>
      </c>
      <c r="AC37" s="49">
        <v>0</v>
      </c>
      <c r="AD37" s="48">
        <v>0</v>
      </c>
      <c r="AE37" s="49">
        <v>0</v>
      </c>
      <c r="AF37" s="48">
        <v>0</v>
      </c>
      <c r="AG37" s="49">
        <v>0</v>
      </c>
      <c r="AH37" s="48">
        <v>24</v>
      </c>
      <c r="AI37" s="49">
        <v>100</v>
      </c>
      <c r="AJ37" s="48">
        <v>24</v>
      </c>
      <c r="AK37" s="135" t="s">
        <v>515</v>
      </c>
      <c r="AL37" s="67" t="s">
        <v>515</v>
      </c>
      <c r="AM37" s="64" t="b">
        <v>0</v>
      </c>
      <c r="AN37" s="64">
        <v>3</v>
      </c>
      <c r="AO37" s="70" t="s">
        <v>287</v>
      </c>
      <c r="AP37" s="64" t="b">
        <v>0</v>
      </c>
      <c r="AQ37" s="64" t="s">
        <v>289</v>
      </c>
      <c r="AR37" s="64"/>
      <c r="AS37" s="70" t="s">
        <v>287</v>
      </c>
      <c r="AT37" s="64" t="b">
        <v>0</v>
      </c>
      <c r="AU37" s="64">
        <v>1</v>
      </c>
      <c r="AV37" s="70" t="s">
        <v>287</v>
      </c>
      <c r="AW37" s="64" t="s">
        <v>343</v>
      </c>
      <c r="AX37" s="64" t="b">
        <v>0</v>
      </c>
      <c r="AY37" s="70" t="s">
        <v>592</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row>
    <row r="38" spans="1:64" ht="15">
      <c r="A38" s="62" t="s">
        <v>449</v>
      </c>
      <c r="B38" s="62" t="s">
        <v>444</v>
      </c>
      <c r="C38" s="87" t="s">
        <v>284</v>
      </c>
      <c r="D38" s="94">
        <v>5</v>
      </c>
      <c r="E38" s="95" t="s">
        <v>132</v>
      </c>
      <c r="F38" s="96">
        <v>16</v>
      </c>
      <c r="G38" s="87"/>
      <c r="H38" s="77"/>
      <c r="I38" s="97"/>
      <c r="J38" s="97"/>
      <c r="K38" s="34" t="s">
        <v>66</v>
      </c>
      <c r="L38" s="100">
        <v>38</v>
      </c>
      <c r="M38" s="100"/>
      <c r="N38" s="99"/>
      <c r="O38" s="64" t="s">
        <v>195</v>
      </c>
      <c r="P38" s="66">
        <v>43562.062569444446</v>
      </c>
      <c r="Q38" s="64" t="s">
        <v>479</v>
      </c>
      <c r="R38" s="64"/>
      <c r="S38" s="64"/>
      <c r="T38" s="64" t="s">
        <v>497</v>
      </c>
      <c r="U38" s="66">
        <v>43562.062569444446</v>
      </c>
      <c r="V38" s="67" t="s">
        <v>556</v>
      </c>
      <c r="W38" s="64"/>
      <c r="X38" s="64"/>
      <c r="Y38" s="70" t="s">
        <v>593</v>
      </c>
      <c r="Z38" s="64"/>
      <c r="AA38" s="110">
        <v>1</v>
      </c>
      <c r="AB38" s="48">
        <v>0</v>
      </c>
      <c r="AC38" s="49">
        <v>0</v>
      </c>
      <c r="AD38" s="48">
        <v>0</v>
      </c>
      <c r="AE38" s="49">
        <v>0</v>
      </c>
      <c r="AF38" s="48">
        <v>0</v>
      </c>
      <c r="AG38" s="49">
        <v>0</v>
      </c>
      <c r="AH38" s="48">
        <v>32</v>
      </c>
      <c r="AI38" s="49">
        <v>100</v>
      </c>
      <c r="AJ38" s="48">
        <v>32</v>
      </c>
      <c r="AK38" s="117"/>
      <c r="AL38" s="67" t="s">
        <v>522</v>
      </c>
      <c r="AM38" s="64" t="b">
        <v>0</v>
      </c>
      <c r="AN38" s="64">
        <v>4</v>
      </c>
      <c r="AO38" s="70" t="s">
        <v>287</v>
      </c>
      <c r="AP38" s="64" t="b">
        <v>0</v>
      </c>
      <c r="AQ38" s="64" t="s">
        <v>289</v>
      </c>
      <c r="AR38" s="64"/>
      <c r="AS38" s="70" t="s">
        <v>287</v>
      </c>
      <c r="AT38" s="64" t="b">
        <v>0</v>
      </c>
      <c r="AU38" s="64">
        <v>2</v>
      </c>
      <c r="AV38" s="70" t="s">
        <v>287</v>
      </c>
      <c r="AW38" s="64" t="s">
        <v>343</v>
      </c>
      <c r="AX38" s="64" t="b">
        <v>0</v>
      </c>
      <c r="AY38" s="70" t="s">
        <v>593</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row>
    <row r="39" spans="1:64" ht="15">
      <c r="A39" s="62" t="s">
        <v>444</v>
      </c>
      <c r="B39" s="62" t="s">
        <v>449</v>
      </c>
      <c r="C39" s="87" t="s">
        <v>438</v>
      </c>
      <c r="D39" s="94">
        <v>10</v>
      </c>
      <c r="E39" s="95" t="s">
        <v>136</v>
      </c>
      <c r="F39" s="96">
        <v>9.333333333333332</v>
      </c>
      <c r="G39" s="87"/>
      <c r="H39" s="77"/>
      <c r="I39" s="97"/>
      <c r="J39" s="97"/>
      <c r="K39" s="34" t="s">
        <v>66</v>
      </c>
      <c r="L39" s="100">
        <v>39</v>
      </c>
      <c r="M39" s="100"/>
      <c r="N39" s="99"/>
      <c r="O39" s="64" t="s">
        <v>368</v>
      </c>
      <c r="P39" s="66">
        <v>43561.86324074074</v>
      </c>
      <c r="Q39" s="64" t="s">
        <v>487</v>
      </c>
      <c r="R39" s="64"/>
      <c r="S39" s="64"/>
      <c r="T39" s="64"/>
      <c r="U39" s="66">
        <v>43561.86324074074</v>
      </c>
      <c r="V39" s="67" t="s">
        <v>557</v>
      </c>
      <c r="W39" s="64"/>
      <c r="X39" s="64"/>
      <c r="Y39" s="70" t="s">
        <v>594</v>
      </c>
      <c r="Z39" s="64"/>
      <c r="AA39" s="110">
        <v>3</v>
      </c>
      <c r="AB39" s="48">
        <v>0</v>
      </c>
      <c r="AC39" s="49">
        <v>0</v>
      </c>
      <c r="AD39" s="48">
        <v>0</v>
      </c>
      <c r="AE39" s="49">
        <v>0</v>
      </c>
      <c r="AF39" s="48">
        <v>0</v>
      </c>
      <c r="AG39" s="49">
        <v>0</v>
      </c>
      <c r="AH39" s="48">
        <v>24</v>
      </c>
      <c r="AI39" s="49">
        <v>100</v>
      </c>
      <c r="AJ39" s="48">
        <v>24</v>
      </c>
      <c r="AK39" s="117"/>
      <c r="AL39" s="67" t="s">
        <v>518</v>
      </c>
      <c r="AM39" s="64" t="b">
        <v>0</v>
      </c>
      <c r="AN39" s="64">
        <v>0</v>
      </c>
      <c r="AO39" s="70" t="s">
        <v>287</v>
      </c>
      <c r="AP39" s="64" t="b">
        <v>0</v>
      </c>
      <c r="AQ39" s="64" t="s">
        <v>289</v>
      </c>
      <c r="AR39" s="64"/>
      <c r="AS39" s="70" t="s">
        <v>287</v>
      </c>
      <c r="AT39" s="64" t="b">
        <v>0</v>
      </c>
      <c r="AU39" s="64">
        <v>1</v>
      </c>
      <c r="AV39" s="70" t="s">
        <v>592</v>
      </c>
      <c r="AW39" s="64" t="s">
        <v>343</v>
      </c>
      <c r="AX39" s="64" t="b">
        <v>0</v>
      </c>
      <c r="AY39" s="70" t="s">
        <v>592</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row>
    <row r="40" spans="1:64" ht="15">
      <c r="A40" s="62" t="s">
        <v>444</v>
      </c>
      <c r="B40" s="62" t="s">
        <v>449</v>
      </c>
      <c r="C40" s="87" t="s">
        <v>438</v>
      </c>
      <c r="D40" s="94">
        <v>10</v>
      </c>
      <c r="E40" s="95" t="s">
        <v>136</v>
      </c>
      <c r="F40" s="96">
        <v>9.333333333333332</v>
      </c>
      <c r="G40" s="87"/>
      <c r="H40" s="77"/>
      <c r="I40" s="97"/>
      <c r="J40" s="97"/>
      <c r="K40" s="34" t="s">
        <v>66</v>
      </c>
      <c r="L40" s="100">
        <v>40</v>
      </c>
      <c r="M40" s="100"/>
      <c r="N40" s="99"/>
      <c r="O40" s="64" t="s">
        <v>368</v>
      </c>
      <c r="P40" s="66">
        <v>43561.86371527778</v>
      </c>
      <c r="Q40" s="64" t="s">
        <v>485</v>
      </c>
      <c r="R40" s="64"/>
      <c r="S40" s="64"/>
      <c r="T40" s="64" t="s">
        <v>497</v>
      </c>
      <c r="U40" s="66">
        <v>43561.86371527778</v>
      </c>
      <c r="V40" s="67" t="s">
        <v>558</v>
      </c>
      <c r="W40" s="64"/>
      <c r="X40" s="64"/>
      <c r="Y40" s="70" t="s">
        <v>595</v>
      </c>
      <c r="Z40" s="64"/>
      <c r="AA40" s="110">
        <v>3</v>
      </c>
      <c r="AB40" s="48">
        <v>0</v>
      </c>
      <c r="AC40" s="49">
        <v>0</v>
      </c>
      <c r="AD40" s="48">
        <v>0</v>
      </c>
      <c r="AE40" s="49">
        <v>0</v>
      </c>
      <c r="AF40" s="48">
        <v>0</v>
      </c>
      <c r="AG40" s="49">
        <v>0</v>
      </c>
      <c r="AH40" s="48">
        <v>19</v>
      </c>
      <c r="AI40" s="49">
        <v>100</v>
      </c>
      <c r="AJ40" s="48">
        <v>19</v>
      </c>
      <c r="AK40" s="117"/>
      <c r="AL40" s="67" t="s">
        <v>518</v>
      </c>
      <c r="AM40" s="64" t="b">
        <v>0</v>
      </c>
      <c r="AN40" s="64">
        <v>0</v>
      </c>
      <c r="AO40" s="70" t="s">
        <v>287</v>
      </c>
      <c r="AP40" s="64" t="b">
        <v>0</v>
      </c>
      <c r="AQ40" s="64" t="s">
        <v>289</v>
      </c>
      <c r="AR40" s="64"/>
      <c r="AS40" s="70" t="s">
        <v>287</v>
      </c>
      <c r="AT40" s="64" t="b">
        <v>0</v>
      </c>
      <c r="AU40" s="64">
        <v>1</v>
      </c>
      <c r="AV40" s="70" t="s">
        <v>590</v>
      </c>
      <c r="AW40" s="64" t="s">
        <v>343</v>
      </c>
      <c r="AX40" s="64" t="b">
        <v>0</v>
      </c>
      <c r="AY40" s="70" t="s">
        <v>590</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row>
    <row r="41" spans="1:64" ht="15">
      <c r="A41" s="62" t="s">
        <v>444</v>
      </c>
      <c r="B41" s="62" t="s">
        <v>449</v>
      </c>
      <c r="C41" s="87" t="s">
        <v>438</v>
      </c>
      <c r="D41" s="94">
        <v>10</v>
      </c>
      <c r="E41" s="95" t="s">
        <v>136</v>
      </c>
      <c r="F41" s="96">
        <v>9.333333333333332</v>
      </c>
      <c r="G41" s="87"/>
      <c r="H41" s="77"/>
      <c r="I41" s="97"/>
      <c r="J41" s="97"/>
      <c r="K41" s="34" t="s">
        <v>66</v>
      </c>
      <c r="L41" s="100">
        <v>41</v>
      </c>
      <c r="M41" s="100"/>
      <c r="N41" s="99"/>
      <c r="O41" s="64" t="s">
        <v>368</v>
      </c>
      <c r="P41" s="66">
        <v>43562.06601851852</v>
      </c>
      <c r="Q41" s="64" t="s">
        <v>479</v>
      </c>
      <c r="R41" s="64"/>
      <c r="S41" s="64"/>
      <c r="T41" s="64"/>
      <c r="U41" s="66">
        <v>43562.06601851852</v>
      </c>
      <c r="V41" s="67" t="s">
        <v>559</v>
      </c>
      <c r="W41" s="64"/>
      <c r="X41" s="64"/>
      <c r="Y41" s="70" t="s">
        <v>596</v>
      </c>
      <c r="Z41" s="64"/>
      <c r="AA41" s="110">
        <v>3</v>
      </c>
      <c r="AB41" s="48">
        <v>0</v>
      </c>
      <c r="AC41" s="49">
        <v>0</v>
      </c>
      <c r="AD41" s="48">
        <v>0</v>
      </c>
      <c r="AE41" s="49">
        <v>0</v>
      </c>
      <c r="AF41" s="48">
        <v>0</v>
      </c>
      <c r="AG41" s="49">
        <v>0</v>
      </c>
      <c r="AH41" s="48">
        <v>32</v>
      </c>
      <c r="AI41" s="49">
        <v>100</v>
      </c>
      <c r="AJ41" s="48">
        <v>32</v>
      </c>
      <c r="AK41" s="117"/>
      <c r="AL41" s="67" t="s">
        <v>518</v>
      </c>
      <c r="AM41" s="64" t="b">
        <v>0</v>
      </c>
      <c r="AN41" s="64">
        <v>0</v>
      </c>
      <c r="AO41" s="70" t="s">
        <v>287</v>
      </c>
      <c r="AP41" s="64" t="b">
        <v>0</v>
      </c>
      <c r="AQ41" s="64" t="s">
        <v>289</v>
      </c>
      <c r="AR41" s="64"/>
      <c r="AS41" s="70" t="s">
        <v>287</v>
      </c>
      <c r="AT41" s="64" t="b">
        <v>0</v>
      </c>
      <c r="AU41" s="64">
        <v>2</v>
      </c>
      <c r="AV41" s="70" t="s">
        <v>593</v>
      </c>
      <c r="AW41" s="64" t="s">
        <v>343</v>
      </c>
      <c r="AX41" s="64" t="b">
        <v>0</v>
      </c>
      <c r="AY41" s="70" t="s">
        <v>593</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row>
    <row r="42" spans="1:64" ht="15">
      <c r="A42" s="62" t="s">
        <v>353</v>
      </c>
      <c r="B42" s="62" t="s">
        <v>449</v>
      </c>
      <c r="C42" s="87" t="s">
        <v>284</v>
      </c>
      <c r="D42" s="94">
        <v>5</v>
      </c>
      <c r="E42" s="95" t="s">
        <v>132</v>
      </c>
      <c r="F42" s="96">
        <v>16</v>
      </c>
      <c r="G42" s="87"/>
      <c r="H42" s="77"/>
      <c r="I42" s="97"/>
      <c r="J42" s="97"/>
      <c r="K42" s="34" t="s">
        <v>65</v>
      </c>
      <c r="L42" s="100">
        <v>42</v>
      </c>
      <c r="M42" s="100"/>
      <c r="N42" s="99"/>
      <c r="O42" s="64" t="s">
        <v>195</v>
      </c>
      <c r="P42" s="66">
        <v>43570.84174768518</v>
      </c>
      <c r="Q42" s="64" t="s">
        <v>488</v>
      </c>
      <c r="R42" s="67" t="s">
        <v>492</v>
      </c>
      <c r="S42" s="64" t="s">
        <v>355</v>
      </c>
      <c r="T42" s="64" t="s">
        <v>505</v>
      </c>
      <c r="U42" s="66">
        <v>43570.84174768518</v>
      </c>
      <c r="V42" s="67" t="s">
        <v>560</v>
      </c>
      <c r="W42" s="64"/>
      <c r="X42" s="64"/>
      <c r="Y42" s="70" t="s">
        <v>597</v>
      </c>
      <c r="Z42" s="64"/>
      <c r="AA42" s="110">
        <v>1</v>
      </c>
      <c r="AB42" s="48"/>
      <c r="AC42" s="49"/>
      <c r="AD42" s="48"/>
      <c r="AE42" s="49"/>
      <c r="AF42" s="48"/>
      <c r="AG42" s="49"/>
      <c r="AH42" s="48"/>
      <c r="AI42" s="49"/>
      <c r="AJ42" s="48"/>
      <c r="AK42" s="117"/>
      <c r="AL42" s="67" t="s">
        <v>523</v>
      </c>
      <c r="AM42" s="64" t="b">
        <v>0</v>
      </c>
      <c r="AN42" s="64">
        <v>0</v>
      </c>
      <c r="AO42" s="70" t="s">
        <v>598</v>
      </c>
      <c r="AP42" s="64" t="b">
        <v>0</v>
      </c>
      <c r="AQ42" s="64" t="s">
        <v>289</v>
      </c>
      <c r="AR42" s="64"/>
      <c r="AS42" s="70" t="s">
        <v>287</v>
      </c>
      <c r="AT42" s="64" t="b">
        <v>0</v>
      </c>
      <c r="AU42" s="64">
        <v>0</v>
      </c>
      <c r="AV42" s="70" t="s">
        <v>287</v>
      </c>
      <c r="AW42" s="64" t="s">
        <v>342</v>
      </c>
      <c r="AX42" s="64" t="b">
        <v>0</v>
      </c>
      <c r="AY42" s="70" t="s">
        <v>597</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2</v>
      </c>
    </row>
    <row r="43" spans="1:64" ht="15">
      <c r="A43" s="62" t="s">
        <v>353</v>
      </c>
      <c r="B43" s="62" t="s">
        <v>456</v>
      </c>
      <c r="C43" s="87" t="s">
        <v>284</v>
      </c>
      <c r="D43" s="94">
        <v>5</v>
      </c>
      <c r="E43" s="95" t="s">
        <v>132</v>
      </c>
      <c r="F43" s="96">
        <v>16</v>
      </c>
      <c r="G43" s="87"/>
      <c r="H43" s="77"/>
      <c r="I43" s="97"/>
      <c r="J43" s="97"/>
      <c r="K43" s="34" t="s">
        <v>65</v>
      </c>
      <c r="L43" s="100">
        <v>43</v>
      </c>
      <c r="M43" s="100"/>
      <c r="N43" s="99"/>
      <c r="O43" s="64" t="s">
        <v>195</v>
      </c>
      <c r="P43" s="66">
        <v>43570.84174768518</v>
      </c>
      <c r="Q43" s="64" t="s">
        <v>488</v>
      </c>
      <c r="R43" s="67" t="s">
        <v>492</v>
      </c>
      <c r="S43" s="64" t="s">
        <v>355</v>
      </c>
      <c r="T43" s="64" t="s">
        <v>505</v>
      </c>
      <c r="U43" s="66">
        <v>43570.84174768518</v>
      </c>
      <c r="V43" s="67" t="s">
        <v>560</v>
      </c>
      <c r="W43" s="64"/>
      <c r="X43" s="64"/>
      <c r="Y43" s="70" t="s">
        <v>597</v>
      </c>
      <c r="Z43" s="64"/>
      <c r="AA43" s="110">
        <v>1</v>
      </c>
      <c r="AB43" s="48"/>
      <c r="AC43" s="49"/>
      <c r="AD43" s="48"/>
      <c r="AE43" s="49"/>
      <c r="AF43" s="48"/>
      <c r="AG43" s="49"/>
      <c r="AH43" s="48"/>
      <c r="AI43" s="49"/>
      <c r="AJ43" s="48"/>
      <c r="AK43" s="117"/>
      <c r="AL43" s="67" t="s">
        <v>523</v>
      </c>
      <c r="AM43" s="64" t="b">
        <v>0</v>
      </c>
      <c r="AN43" s="64">
        <v>0</v>
      </c>
      <c r="AO43" s="70" t="s">
        <v>598</v>
      </c>
      <c r="AP43" s="64" t="b">
        <v>0</v>
      </c>
      <c r="AQ43" s="64" t="s">
        <v>289</v>
      </c>
      <c r="AR43" s="64"/>
      <c r="AS43" s="70" t="s">
        <v>287</v>
      </c>
      <c r="AT43" s="64" t="b">
        <v>0</v>
      </c>
      <c r="AU43" s="64">
        <v>0</v>
      </c>
      <c r="AV43" s="70" t="s">
        <v>287</v>
      </c>
      <c r="AW43" s="64" t="s">
        <v>342</v>
      </c>
      <c r="AX43" s="64" t="b">
        <v>0</v>
      </c>
      <c r="AY43" s="70" t="s">
        <v>597</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row>
    <row r="44" spans="1:64" ht="15">
      <c r="A44" s="62" t="s">
        <v>353</v>
      </c>
      <c r="B44" s="62" t="s">
        <v>457</v>
      </c>
      <c r="C44" s="87" t="s">
        <v>284</v>
      </c>
      <c r="D44" s="94">
        <v>5</v>
      </c>
      <c r="E44" s="95" t="s">
        <v>132</v>
      </c>
      <c r="F44" s="96">
        <v>16</v>
      </c>
      <c r="G44" s="87"/>
      <c r="H44" s="77"/>
      <c r="I44" s="97"/>
      <c r="J44" s="97"/>
      <c r="K44" s="34" t="s">
        <v>65</v>
      </c>
      <c r="L44" s="100">
        <v>44</v>
      </c>
      <c r="M44" s="100"/>
      <c r="N44" s="99"/>
      <c r="O44" s="64" t="s">
        <v>195</v>
      </c>
      <c r="P44" s="66">
        <v>43570.84174768518</v>
      </c>
      <c r="Q44" s="64" t="s">
        <v>488</v>
      </c>
      <c r="R44" s="67" t="s">
        <v>492</v>
      </c>
      <c r="S44" s="64" t="s">
        <v>355</v>
      </c>
      <c r="T44" s="64" t="s">
        <v>505</v>
      </c>
      <c r="U44" s="66">
        <v>43570.84174768518</v>
      </c>
      <c r="V44" s="67" t="s">
        <v>560</v>
      </c>
      <c r="W44" s="64"/>
      <c r="X44" s="64"/>
      <c r="Y44" s="70" t="s">
        <v>597</v>
      </c>
      <c r="Z44" s="64"/>
      <c r="AA44" s="110">
        <v>1</v>
      </c>
      <c r="AB44" s="48"/>
      <c r="AC44" s="49"/>
      <c r="AD44" s="48"/>
      <c r="AE44" s="49"/>
      <c r="AF44" s="48"/>
      <c r="AG44" s="49"/>
      <c r="AH44" s="48"/>
      <c r="AI44" s="49"/>
      <c r="AJ44" s="48"/>
      <c r="AK44" s="117"/>
      <c r="AL44" s="67" t="s">
        <v>523</v>
      </c>
      <c r="AM44" s="64" t="b">
        <v>0</v>
      </c>
      <c r="AN44" s="64">
        <v>0</v>
      </c>
      <c r="AO44" s="70" t="s">
        <v>598</v>
      </c>
      <c r="AP44" s="64" t="b">
        <v>0</v>
      </c>
      <c r="AQ44" s="64" t="s">
        <v>289</v>
      </c>
      <c r="AR44" s="64"/>
      <c r="AS44" s="70" t="s">
        <v>287</v>
      </c>
      <c r="AT44" s="64" t="b">
        <v>0</v>
      </c>
      <c r="AU44" s="64">
        <v>0</v>
      </c>
      <c r="AV44" s="70" t="s">
        <v>287</v>
      </c>
      <c r="AW44" s="64" t="s">
        <v>342</v>
      </c>
      <c r="AX44" s="64" t="b">
        <v>0</v>
      </c>
      <c r="AY44" s="70" t="s">
        <v>597</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row>
    <row r="45" spans="1:64" ht="15">
      <c r="A45" s="62" t="s">
        <v>353</v>
      </c>
      <c r="B45" s="62" t="s">
        <v>458</v>
      </c>
      <c r="C45" s="87" t="s">
        <v>284</v>
      </c>
      <c r="D45" s="94">
        <v>5</v>
      </c>
      <c r="E45" s="95" t="s">
        <v>132</v>
      </c>
      <c r="F45" s="96">
        <v>16</v>
      </c>
      <c r="G45" s="87"/>
      <c r="H45" s="77"/>
      <c r="I45" s="97"/>
      <c r="J45" s="97"/>
      <c r="K45" s="34" t="s">
        <v>65</v>
      </c>
      <c r="L45" s="100">
        <v>45</v>
      </c>
      <c r="M45" s="100"/>
      <c r="N45" s="99"/>
      <c r="O45" s="64" t="s">
        <v>195</v>
      </c>
      <c r="P45" s="66">
        <v>43570.84174768518</v>
      </c>
      <c r="Q45" s="64" t="s">
        <v>488</v>
      </c>
      <c r="R45" s="67" t="s">
        <v>492</v>
      </c>
      <c r="S45" s="64" t="s">
        <v>355</v>
      </c>
      <c r="T45" s="64" t="s">
        <v>505</v>
      </c>
      <c r="U45" s="66">
        <v>43570.84174768518</v>
      </c>
      <c r="V45" s="67" t="s">
        <v>560</v>
      </c>
      <c r="W45" s="64"/>
      <c r="X45" s="64"/>
      <c r="Y45" s="70" t="s">
        <v>597</v>
      </c>
      <c r="Z45" s="64"/>
      <c r="AA45" s="110">
        <v>1</v>
      </c>
      <c r="AB45" s="48"/>
      <c r="AC45" s="49"/>
      <c r="AD45" s="48"/>
      <c r="AE45" s="49"/>
      <c r="AF45" s="48"/>
      <c r="AG45" s="49"/>
      <c r="AH45" s="48"/>
      <c r="AI45" s="49"/>
      <c r="AJ45" s="48"/>
      <c r="AK45" s="117"/>
      <c r="AL45" s="67" t="s">
        <v>523</v>
      </c>
      <c r="AM45" s="64" t="b">
        <v>0</v>
      </c>
      <c r="AN45" s="64">
        <v>0</v>
      </c>
      <c r="AO45" s="70" t="s">
        <v>598</v>
      </c>
      <c r="AP45" s="64" t="b">
        <v>0</v>
      </c>
      <c r="AQ45" s="64" t="s">
        <v>289</v>
      </c>
      <c r="AR45" s="64"/>
      <c r="AS45" s="70" t="s">
        <v>287</v>
      </c>
      <c r="AT45" s="64" t="b">
        <v>0</v>
      </c>
      <c r="AU45" s="64">
        <v>0</v>
      </c>
      <c r="AV45" s="70" t="s">
        <v>287</v>
      </c>
      <c r="AW45" s="64" t="s">
        <v>342</v>
      </c>
      <c r="AX45" s="64" t="b">
        <v>0</v>
      </c>
      <c r="AY45" s="70" t="s">
        <v>597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row>
    <row r="46" spans="1:64" ht="15">
      <c r="A46" s="62" t="s">
        <v>353</v>
      </c>
      <c r="B46" s="62" t="s">
        <v>459</v>
      </c>
      <c r="C46" s="87" t="s">
        <v>284</v>
      </c>
      <c r="D46" s="94">
        <v>5</v>
      </c>
      <c r="E46" s="95" t="s">
        <v>132</v>
      </c>
      <c r="F46" s="96">
        <v>16</v>
      </c>
      <c r="G46" s="87"/>
      <c r="H46" s="77"/>
      <c r="I46" s="97"/>
      <c r="J46" s="97"/>
      <c r="K46" s="34" t="s">
        <v>65</v>
      </c>
      <c r="L46" s="100">
        <v>46</v>
      </c>
      <c r="M46" s="100"/>
      <c r="N46" s="99"/>
      <c r="O46" s="64" t="s">
        <v>195</v>
      </c>
      <c r="P46" s="66">
        <v>43570.84174768518</v>
      </c>
      <c r="Q46" s="64" t="s">
        <v>488</v>
      </c>
      <c r="R46" s="67" t="s">
        <v>492</v>
      </c>
      <c r="S46" s="64" t="s">
        <v>355</v>
      </c>
      <c r="T46" s="64" t="s">
        <v>505</v>
      </c>
      <c r="U46" s="66">
        <v>43570.84174768518</v>
      </c>
      <c r="V46" s="67" t="s">
        <v>560</v>
      </c>
      <c r="W46" s="64"/>
      <c r="X46" s="64"/>
      <c r="Y46" s="70" t="s">
        <v>597</v>
      </c>
      <c r="Z46" s="64"/>
      <c r="AA46" s="110">
        <v>1</v>
      </c>
      <c r="AB46" s="48"/>
      <c r="AC46" s="49"/>
      <c r="AD46" s="48"/>
      <c r="AE46" s="49"/>
      <c r="AF46" s="48"/>
      <c r="AG46" s="49"/>
      <c r="AH46" s="48"/>
      <c r="AI46" s="49"/>
      <c r="AJ46" s="48"/>
      <c r="AK46" s="117"/>
      <c r="AL46" s="67" t="s">
        <v>523</v>
      </c>
      <c r="AM46" s="64" t="b">
        <v>0</v>
      </c>
      <c r="AN46" s="64">
        <v>0</v>
      </c>
      <c r="AO46" s="70" t="s">
        <v>598</v>
      </c>
      <c r="AP46" s="64" t="b">
        <v>0</v>
      </c>
      <c r="AQ46" s="64" t="s">
        <v>289</v>
      </c>
      <c r="AR46" s="64"/>
      <c r="AS46" s="70" t="s">
        <v>287</v>
      </c>
      <c r="AT46" s="64" t="b">
        <v>0</v>
      </c>
      <c r="AU46" s="64">
        <v>0</v>
      </c>
      <c r="AV46" s="70" t="s">
        <v>287</v>
      </c>
      <c r="AW46" s="64" t="s">
        <v>342</v>
      </c>
      <c r="AX46" s="64" t="b">
        <v>0</v>
      </c>
      <c r="AY46" s="70" t="s">
        <v>597</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row>
    <row r="47" spans="1:64" ht="15">
      <c r="A47" s="62" t="s">
        <v>353</v>
      </c>
      <c r="B47" s="62" t="s">
        <v>460</v>
      </c>
      <c r="C47" s="87" t="s">
        <v>284</v>
      </c>
      <c r="D47" s="94">
        <v>5</v>
      </c>
      <c r="E47" s="95" t="s">
        <v>132</v>
      </c>
      <c r="F47" s="96">
        <v>16</v>
      </c>
      <c r="G47" s="87"/>
      <c r="H47" s="77"/>
      <c r="I47" s="97"/>
      <c r="J47" s="97"/>
      <c r="K47" s="34" t="s">
        <v>65</v>
      </c>
      <c r="L47" s="100">
        <v>47</v>
      </c>
      <c r="M47" s="100"/>
      <c r="N47" s="99"/>
      <c r="O47" s="64" t="s">
        <v>195</v>
      </c>
      <c r="P47" s="66">
        <v>43570.84174768518</v>
      </c>
      <c r="Q47" s="64" t="s">
        <v>488</v>
      </c>
      <c r="R47" s="67" t="s">
        <v>492</v>
      </c>
      <c r="S47" s="64" t="s">
        <v>355</v>
      </c>
      <c r="T47" s="64" t="s">
        <v>505</v>
      </c>
      <c r="U47" s="66">
        <v>43570.84174768518</v>
      </c>
      <c r="V47" s="67" t="s">
        <v>560</v>
      </c>
      <c r="W47" s="64"/>
      <c r="X47" s="64"/>
      <c r="Y47" s="70" t="s">
        <v>597</v>
      </c>
      <c r="Z47" s="64"/>
      <c r="AA47" s="110">
        <v>1</v>
      </c>
      <c r="AB47" s="48"/>
      <c r="AC47" s="49"/>
      <c r="AD47" s="48"/>
      <c r="AE47" s="49"/>
      <c r="AF47" s="48"/>
      <c r="AG47" s="49"/>
      <c r="AH47" s="48"/>
      <c r="AI47" s="49"/>
      <c r="AJ47" s="48"/>
      <c r="AK47" s="117"/>
      <c r="AL47" s="67" t="s">
        <v>523</v>
      </c>
      <c r="AM47" s="64" t="b">
        <v>0</v>
      </c>
      <c r="AN47" s="64">
        <v>0</v>
      </c>
      <c r="AO47" s="70" t="s">
        <v>598</v>
      </c>
      <c r="AP47" s="64" t="b">
        <v>0</v>
      </c>
      <c r="AQ47" s="64" t="s">
        <v>289</v>
      </c>
      <c r="AR47" s="64"/>
      <c r="AS47" s="70" t="s">
        <v>287</v>
      </c>
      <c r="AT47" s="64" t="b">
        <v>0</v>
      </c>
      <c r="AU47" s="64">
        <v>0</v>
      </c>
      <c r="AV47" s="70" t="s">
        <v>287</v>
      </c>
      <c r="AW47" s="64" t="s">
        <v>342</v>
      </c>
      <c r="AX47" s="64" t="b">
        <v>0</v>
      </c>
      <c r="AY47" s="70" t="s">
        <v>597</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row>
    <row r="48" spans="1:64" ht="15">
      <c r="A48" s="62" t="s">
        <v>353</v>
      </c>
      <c r="B48" s="62" t="s">
        <v>461</v>
      </c>
      <c r="C48" s="87" t="s">
        <v>284</v>
      </c>
      <c r="D48" s="94">
        <v>5</v>
      </c>
      <c r="E48" s="95" t="s">
        <v>132</v>
      </c>
      <c r="F48" s="96">
        <v>16</v>
      </c>
      <c r="G48" s="87"/>
      <c r="H48" s="77"/>
      <c r="I48" s="97"/>
      <c r="J48" s="97"/>
      <c r="K48" s="34" t="s">
        <v>65</v>
      </c>
      <c r="L48" s="100">
        <v>48</v>
      </c>
      <c r="M48" s="100"/>
      <c r="N48" s="99"/>
      <c r="O48" s="64" t="s">
        <v>195</v>
      </c>
      <c r="P48" s="66">
        <v>43570.84174768518</v>
      </c>
      <c r="Q48" s="64" t="s">
        <v>488</v>
      </c>
      <c r="R48" s="67" t="s">
        <v>492</v>
      </c>
      <c r="S48" s="64" t="s">
        <v>355</v>
      </c>
      <c r="T48" s="64" t="s">
        <v>505</v>
      </c>
      <c r="U48" s="66">
        <v>43570.84174768518</v>
      </c>
      <c r="V48" s="67" t="s">
        <v>560</v>
      </c>
      <c r="W48" s="64"/>
      <c r="X48" s="64"/>
      <c r="Y48" s="70" t="s">
        <v>597</v>
      </c>
      <c r="Z48" s="64"/>
      <c r="AA48" s="110">
        <v>1</v>
      </c>
      <c r="AB48" s="48"/>
      <c r="AC48" s="49"/>
      <c r="AD48" s="48"/>
      <c r="AE48" s="49"/>
      <c r="AF48" s="48"/>
      <c r="AG48" s="49"/>
      <c r="AH48" s="48"/>
      <c r="AI48" s="49"/>
      <c r="AJ48" s="48"/>
      <c r="AK48" s="117"/>
      <c r="AL48" s="67" t="s">
        <v>523</v>
      </c>
      <c r="AM48" s="64" t="b">
        <v>0</v>
      </c>
      <c r="AN48" s="64">
        <v>0</v>
      </c>
      <c r="AO48" s="70" t="s">
        <v>598</v>
      </c>
      <c r="AP48" s="64" t="b">
        <v>0</v>
      </c>
      <c r="AQ48" s="64" t="s">
        <v>289</v>
      </c>
      <c r="AR48" s="64"/>
      <c r="AS48" s="70" t="s">
        <v>287</v>
      </c>
      <c r="AT48" s="64" t="b">
        <v>0</v>
      </c>
      <c r="AU48" s="64">
        <v>0</v>
      </c>
      <c r="AV48" s="70" t="s">
        <v>287</v>
      </c>
      <c r="AW48" s="64" t="s">
        <v>342</v>
      </c>
      <c r="AX48" s="64" t="b">
        <v>0</v>
      </c>
      <c r="AY48" s="70" t="s">
        <v>597</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row>
    <row r="49" spans="1:64" ht="15">
      <c r="A49" s="62" t="s">
        <v>353</v>
      </c>
      <c r="B49" s="62" t="s">
        <v>462</v>
      </c>
      <c r="C49" s="87" t="s">
        <v>284</v>
      </c>
      <c r="D49" s="94">
        <v>5</v>
      </c>
      <c r="E49" s="95" t="s">
        <v>132</v>
      </c>
      <c r="F49" s="96">
        <v>16</v>
      </c>
      <c r="G49" s="87"/>
      <c r="H49" s="77"/>
      <c r="I49" s="97"/>
      <c r="J49" s="97"/>
      <c r="K49" s="34" t="s">
        <v>65</v>
      </c>
      <c r="L49" s="100">
        <v>49</v>
      </c>
      <c r="M49" s="100"/>
      <c r="N49" s="99"/>
      <c r="O49" s="64" t="s">
        <v>195</v>
      </c>
      <c r="P49" s="66">
        <v>43570.84174768518</v>
      </c>
      <c r="Q49" s="64" t="s">
        <v>488</v>
      </c>
      <c r="R49" s="67" t="s">
        <v>492</v>
      </c>
      <c r="S49" s="64" t="s">
        <v>355</v>
      </c>
      <c r="T49" s="64" t="s">
        <v>505</v>
      </c>
      <c r="U49" s="66">
        <v>43570.84174768518</v>
      </c>
      <c r="V49" s="67" t="s">
        <v>560</v>
      </c>
      <c r="W49" s="64"/>
      <c r="X49" s="64"/>
      <c r="Y49" s="70" t="s">
        <v>597</v>
      </c>
      <c r="Z49" s="64"/>
      <c r="AA49" s="110">
        <v>1</v>
      </c>
      <c r="AB49" s="48"/>
      <c r="AC49" s="49"/>
      <c r="AD49" s="48"/>
      <c r="AE49" s="49"/>
      <c r="AF49" s="48"/>
      <c r="AG49" s="49"/>
      <c r="AH49" s="48"/>
      <c r="AI49" s="49"/>
      <c r="AJ49" s="48"/>
      <c r="AK49" s="117"/>
      <c r="AL49" s="67" t="s">
        <v>523</v>
      </c>
      <c r="AM49" s="64" t="b">
        <v>0</v>
      </c>
      <c r="AN49" s="64">
        <v>0</v>
      </c>
      <c r="AO49" s="70" t="s">
        <v>598</v>
      </c>
      <c r="AP49" s="64" t="b">
        <v>0</v>
      </c>
      <c r="AQ49" s="64" t="s">
        <v>289</v>
      </c>
      <c r="AR49" s="64"/>
      <c r="AS49" s="70" t="s">
        <v>287</v>
      </c>
      <c r="AT49" s="64" t="b">
        <v>0</v>
      </c>
      <c r="AU49" s="64">
        <v>0</v>
      </c>
      <c r="AV49" s="70" t="s">
        <v>287</v>
      </c>
      <c r="AW49" s="64" t="s">
        <v>342</v>
      </c>
      <c r="AX49" s="64" t="b">
        <v>0</v>
      </c>
      <c r="AY49" s="70" t="s">
        <v>597</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row>
    <row r="50" spans="1:64" ht="15">
      <c r="A50" s="62" t="s">
        <v>444</v>
      </c>
      <c r="B50" s="62" t="s">
        <v>454</v>
      </c>
      <c r="C50" s="87" t="s">
        <v>284</v>
      </c>
      <c r="D50" s="94">
        <v>5</v>
      </c>
      <c r="E50" s="95" t="s">
        <v>132</v>
      </c>
      <c r="F50" s="96">
        <v>16</v>
      </c>
      <c r="G50" s="87"/>
      <c r="H50" s="77"/>
      <c r="I50" s="97"/>
      <c r="J50" s="97"/>
      <c r="K50" s="34" t="s">
        <v>65</v>
      </c>
      <c r="L50" s="100">
        <v>50</v>
      </c>
      <c r="M50" s="100"/>
      <c r="N50" s="99"/>
      <c r="O50" s="64" t="s">
        <v>195</v>
      </c>
      <c r="P50" s="66">
        <v>43562.06657407407</v>
      </c>
      <c r="Q50" s="64" t="s">
        <v>474</v>
      </c>
      <c r="R50" s="64"/>
      <c r="S50" s="64"/>
      <c r="T50" s="64"/>
      <c r="U50" s="66">
        <v>43562.06657407407</v>
      </c>
      <c r="V50" s="67" t="s">
        <v>544</v>
      </c>
      <c r="W50" s="64"/>
      <c r="X50" s="64"/>
      <c r="Y50" s="70" t="s">
        <v>581</v>
      </c>
      <c r="Z50" s="64"/>
      <c r="AA50" s="110">
        <v>1</v>
      </c>
      <c r="AB50" s="48">
        <v>0</v>
      </c>
      <c r="AC50" s="49">
        <v>0</v>
      </c>
      <c r="AD50" s="48">
        <v>0</v>
      </c>
      <c r="AE50" s="49">
        <v>0</v>
      </c>
      <c r="AF50" s="48">
        <v>0</v>
      </c>
      <c r="AG50" s="49">
        <v>0</v>
      </c>
      <c r="AH50" s="48">
        <v>23</v>
      </c>
      <c r="AI50" s="49">
        <v>100</v>
      </c>
      <c r="AJ50" s="48">
        <v>23</v>
      </c>
      <c r="AK50" s="117"/>
      <c r="AL50" s="67" t="s">
        <v>518</v>
      </c>
      <c r="AM50" s="64" t="b">
        <v>0</v>
      </c>
      <c r="AN50" s="64">
        <v>0</v>
      </c>
      <c r="AO50" s="70" t="s">
        <v>287</v>
      </c>
      <c r="AP50" s="64" t="b">
        <v>0</v>
      </c>
      <c r="AQ50" s="64" t="s">
        <v>289</v>
      </c>
      <c r="AR50" s="64"/>
      <c r="AS50" s="70" t="s">
        <v>287</v>
      </c>
      <c r="AT50" s="64" t="b">
        <v>0</v>
      </c>
      <c r="AU50" s="64">
        <v>1</v>
      </c>
      <c r="AV50" s="70" t="s">
        <v>576</v>
      </c>
      <c r="AW50" s="64" t="s">
        <v>343</v>
      </c>
      <c r="AX50" s="64" t="b">
        <v>0</v>
      </c>
      <c r="AY50" s="70" t="s">
        <v>576</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3</v>
      </c>
    </row>
    <row r="51" spans="1:64" ht="15">
      <c r="A51" s="62" t="s">
        <v>353</v>
      </c>
      <c r="B51" s="62" t="s">
        <v>454</v>
      </c>
      <c r="C51" s="87" t="s">
        <v>284</v>
      </c>
      <c r="D51" s="94">
        <v>5</v>
      </c>
      <c r="E51" s="95" t="s">
        <v>132</v>
      </c>
      <c r="F51" s="96">
        <v>16</v>
      </c>
      <c r="G51" s="87"/>
      <c r="H51" s="77"/>
      <c r="I51" s="97"/>
      <c r="J51" s="97"/>
      <c r="K51" s="34" t="s">
        <v>65</v>
      </c>
      <c r="L51" s="100">
        <v>51</v>
      </c>
      <c r="M51" s="100"/>
      <c r="N51" s="99"/>
      <c r="O51" s="64" t="s">
        <v>195</v>
      </c>
      <c r="P51" s="66">
        <v>43570.84174768518</v>
      </c>
      <c r="Q51" s="64" t="s">
        <v>488</v>
      </c>
      <c r="R51" s="67" t="s">
        <v>492</v>
      </c>
      <c r="S51" s="64" t="s">
        <v>355</v>
      </c>
      <c r="T51" s="64" t="s">
        <v>505</v>
      </c>
      <c r="U51" s="66">
        <v>43570.84174768518</v>
      </c>
      <c r="V51" s="67" t="s">
        <v>560</v>
      </c>
      <c r="W51" s="64"/>
      <c r="X51" s="64"/>
      <c r="Y51" s="70" t="s">
        <v>597</v>
      </c>
      <c r="Z51" s="64"/>
      <c r="AA51" s="110">
        <v>1</v>
      </c>
      <c r="AB51" s="48"/>
      <c r="AC51" s="49"/>
      <c r="AD51" s="48"/>
      <c r="AE51" s="49"/>
      <c r="AF51" s="48"/>
      <c r="AG51" s="49"/>
      <c r="AH51" s="48"/>
      <c r="AI51" s="49"/>
      <c r="AJ51" s="48"/>
      <c r="AK51" s="117"/>
      <c r="AL51" s="67" t="s">
        <v>523</v>
      </c>
      <c r="AM51" s="64" t="b">
        <v>0</v>
      </c>
      <c r="AN51" s="64">
        <v>0</v>
      </c>
      <c r="AO51" s="70" t="s">
        <v>598</v>
      </c>
      <c r="AP51" s="64" t="b">
        <v>0</v>
      </c>
      <c r="AQ51" s="64" t="s">
        <v>289</v>
      </c>
      <c r="AR51" s="64"/>
      <c r="AS51" s="70" t="s">
        <v>287</v>
      </c>
      <c r="AT51" s="64" t="b">
        <v>0</v>
      </c>
      <c r="AU51" s="64">
        <v>0</v>
      </c>
      <c r="AV51" s="70" t="s">
        <v>287</v>
      </c>
      <c r="AW51" s="64" t="s">
        <v>342</v>
      </c>
      <c r="AX51" s="64" t="b">
        <v>0</v>
      </c>
      <c r="AY51" s="70" t="s">
        <v>597</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3</v>
      </c>
    </row>
    <row r="52" spans="1:64" ht="15">
      <c r="A52" s="62" t="s">
        <v>353</v>
      </c>
      <c r="B52" s="62" t="s">
        <v>354</v>
      </c>
      <c r="C52" s="87" t="s">
        <v>284</v>
      </c>
      <c r="D52" s="94">
        <v>5</v>
      </c>
      <c r="E52" s="95" t="s">
        <v>132</v>
      </c>
      <c r="F52" s="96">
        <v>16</v>
      </c>
      <c r="G52" s="87"/>
      <c r="H52" s="77"/>
      <c r="I52" s="97"/>
      <c r="J52" s="97"/>
      <c r="K52" s="34" t="s">
        <v>65</v>
      </c>
      <c r="L52" s="100">
        <v>52</v>
      </c>
      <c r="M52" s="100"/>
      <c r="N52" s="99"/>
      <c r="O52" s="64" t="s">
        <v>195</v>
      </c>
      <c r="P52" s="66">
        <v>43570.84174768518</v>
      </c>
      <c r="Q52" s="64" t="s">
        <v>488</v>
      </c>
      <c r="R52" s="67" t="s">
        <v>492</v>
      </c>
      <c r="S52" s="64" t="s">
        <v>355</v>
      </c>
      <c r="T52" s="64" t="s">
        <v>505</v>
      </c>
      <c r="U52" s="66">
        <v>43570.84174768518</v>
      </c>
      <c r="V52" s="67" t="s">
        <v>560</v>
      </c>
      <c r="W52" s="64"/>
      <c r="X52" s="64"/>
      <c r="Y52" s="70" t="s">
        <v>597</v>
      </c>
      <c r="Z52" s="64"/>
      <c r="AA52" s="110">
        <v>1</v>
      </c>
      <c r="AB52" s="48">
        <v>0</v>
      </c>
      <c r="AC52" s="49">
        <v>0</v>
      </c>
      <c r="AD52" s="48">
        <v>0</v>
      </c>
      <c r="AE52" s="49">
        <v>0</v>
      </c>
      <c r="AF52" s="48">
        <v>0</v>
      </c>
      <c r="AG52" s="49">
        <v>0</v>
      </c>
      <c r="AH52" s="48">
        <v>25</v>
      </c>
      <c r="AI52" s="49">
        <v>100</v>
      </c>
      <c r="AJ52" s="48">
        <v>25</v>
      </c>
      <c r="AK52" s="117"/>
      <c r="AL52" s="67" t="s">
        <v>523</v>
      </c>
      <c r="AM52" s="64" t="b">
        <v>0</v>
      </c>
      <c r="AN52" s="64">
        <v>0</v>
      </c>
      <c r="AO52" s="70" t="s">
        <v>598</v>
      </c>
      <c r="AP52" s="64" t="b">
        <v>0</v>
      </c>
      <c r="AQ52" s="64" t="s">
        <v>289</v>
      </c>
      <c r="AR52" s="64"/>
      <c r="AS52" s="70" t="s">
        <v>287</v>
      </c>
      <c r="AT52" s="64" t="b">
        <v>0</v>
      </c>
      <c r="AU52" s="64">
        <v>0</v>
      </c>
      <c r="AV52" s="70" t="s">
        <v>287</v>
      </c>
      <c r="AW52" s="64" t="s">
        <v>342</v>
      </c>
      <c r="AX52" s="64" t="b">
        <v>0</v>
      </c>
      <c r="AY52" s="70" t="s">
        <v>597</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row>
    <row r="53" spans="1:64" ht="15">
      <c r="A53" s="62" t="s">
        <v>353</v>
      </c>
      <c r="B53" s="62" t="s">
        <v>444</v>
      </c>
      <c r="C53" s="87" t="s">
        <v>284</v>
      </c>
      <c r="D53" s="94">
        <v>5</v>
      </c>
      <c r="E53" s="95" t="s">
        <v>132</v>
      </c>
      <c r="F53" s="96">
        <v>16</v>
      </c>
      <c r="G53" s="87"/>
      <c r="H53" s="77"/>
      <c r="I53" s="97"/>
      <c r="J53" s="97"/>
      <c r="K53" s="34" t="s">
        <v>65</v>
      </c>
      <c r="L53" s="100">
        <v>53</v>
      </c>
      <c r="M53" s="100"/>
      <c r="N53" s="99"/>
      <c r="O53" s="64" t="s">
        <v>196</v>
      </c>
      <c r="P53" s="66">
        <v>43570.84174768518</v>
      </c>
      <c r="Q53" s="64" t="s">
        <v>488</v>
      </c>
      <c r="R53" s="67" t="s">
        <v>492</v>
      </c>
      <c r="S53" s="64" t="s">
        <v>355</v>
      </c>
      <c r="T53" s="64" t="s">
        <v>505</v>
      </c>
      <c r="U53" s="66">
        <v>43570.84174768518</v>
      </c>
      <c r="V53" s="67" t="s">
        <v>560</v>
      </c>
      <c r="W53" s="64"/>
      <c r="X53" s="64"/>
      <c r="Y53" s="70" t="s">
        <v>597</v>
      </c>
      <c r="Z53" s="64"/>
      <c r="AA53" s="110">
        <v>1</v>
      </c>
      <c r="AB53" s="48"/>
      <c r="AC53" s="49"/>
      <c r="AD53" s="48"/>
      <c r="AE53" s="49"/>
      <c r="AF53" s="48"/>
      <c r="AG53" s="49"/>
      <c r="AH53" s="48"/>
      <c r="AI53" s="49"/>
      <c r="AJ53" s="48"/>
      <c r="AK53" s="117"/>
      <c r="AL53" s="67" t="s">
        <v>523</v>
      </c>
      <c r="AM53" s="64" t="b">
        <v>0</v>
      </c>
      <c r="AN53" s="64">
        <v>0</v>
      </c>
      <c r="AO53" s="70" t="s">
        <v>598</v>
      </c>
      <c r="AP53" s="64" t="b">
        <v>0</v>
      </c>
      <c r="AQ53" s="64" t="s">
        <v>289</v>
      </c>
      <c r="AR53" s="64"/>
      <c r="AS53" s="70" t="s">
        <v>287</v>
      </c>
      <c r="AT53" s="64" t="b">
        <v>0</v>
      </c>
      <c r="AU53" s="64">
        <v>0</v>
      </c>
      <c r="AV53" s="70" t="s">
        <v>287</v>
      </c>
      <c r="AW53" s="64" t="s">
        <v>342</v>
      </c>
      <c r="AX53" s="64" t="b">
        <v>0</v>
      </c>
      <c r="AY53" s="70" t="s">
        <v>597</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11" r:id="rId1" display="https://twitter.com/BSUCOMM/status/1114496071001083904"/>
    <hyperlink ref="R14" r:id="rId2" display="https://www.instagram.com/p/Bv6ufBBgVAgsZT3hV3LPxJ_-YiOl7FTXzS3DGU0/?utm_source=ig_twitter_share&amp;igshid=1te6gc42p0685"/>
    <hyperlink ref="R36" r:id="rId3" display="https://twitter.com/ica_iowa/status/1114248674857631744"/>
    <hyperlink ref="R42" r:id="rId4" display="https://nodexlgraphgallery.org/Pages/Graph.aspx?graphID=193803"/>
    <hyperlink ref="R43" r:id="rId5" display="https://nodexlgraphgallery.org/Pages/Graph.aspx?graphID=193803"/>
    <hyperlink ref="R44" r:id="rId6" display="https://nodexlgraphgallery.org/Pages/Graph.aspx?graphID=193803"/>
    <hyperlink ref="R45" r:id="rId7" display="https://nodexlgraphgallery.org/Pages/Graph.aspx?graphID=193803"/>
    <hyperlink ref="R46" r:id="rId8" display="https://nodexlgraphgallery.org/Pages/Graph.aspx?graphID=193803"/>
    <hyperlink ref="R47" r:id="rId9" display="https://nodexlgraphgallery.org/Pages/Graph.aspx?graphID=193803"/>
    <hyperlink ref="R48" r:id="rId10" display="https://nodexlgraphgallery.org/Pages/Graph.aspx?graphID=193803"/>
    <hyperlink ref="R49" r:id="rId11" display="https://nodexlgraphgallery.org/Pages/Graph.aspx?graphID=193803"/>
    <hyperlink ref="R51" r:id="rId12" display="https://nodexlgraphgallery.org/Pages/Graph.aspx?graphID=193803"/>
    <hyperlink ref="R52" r:id="rId13" display="https://nodexlgraphgallery.org/Pages/Graph.aspx?graphID=193803"/>
    <hyperlink ref="R53" r:id="rId14" display="https://nodexlgraphgallery.org/Pages/Graph.aspx?graphID=193803"/>
    <hyperlink ref="AK3" r:id="rId15" display="https://pbs.twimg.com/media/D3fCMXdXoAALCef.jpg"/>
    <hyperlink ref="AK4" r:id="rId16" display="https://pbs.twimg.com/media/D3fCMXdXoAALCef.jpg"/>
    <hyperlink ref="AK10" r:id="rId17" display="https://pbs.twimg.com/media/D3gUYPHWAAAXtjD.jpg"/>
    <hyperlink ref="AK12" r:id="rId18" display="https://pbs.twimg.com/media/D3e89rpWAAAI-s3.jpg"/>
    <hyperlink ref="AK15" r:id="rId19" display="https://pbs.twimg.com/media/D3fCMXdXoAALCef.jpg"/>
    <hyperlink ref="AK16" r:id="rId20" display="https://pbs.twimg.com/media/D3fOHJFWkAAgB6r.jpg"/>
    <hyperlink ref="AK18" r:id="rId21" display="https://pbs.twimg.com/media/D3fCMXdXoAALCef.jpg"/>
    <hyperlink ref="AK19" r:id="rId22" display="https://pbs.twimg.com/media/D3fCMXdXoAALCef.jpg"/>
    <hyperlink ref="AK31" r:id="rId23" display="https://pbs.twimg.com/media/D3d8QFdWAAYNbwU.jpg"/>
    <hyperlink ref="AK32" r:id="rId24" display="https://pbs.twimg.com/media/D3eE-F5WAAg1LlI.jpg"/>
    <hyperlink ref="AK33" r:id="rId25" display="https://pbs.twimg.com/media/D3e7duLXsAEtAsp.jpg"/>
    <hyperlink ref="AK34" r:id="rId26" display="https://pbs.twimg.com/media/D3pwI0VXoAYwFXY.jpg"/>
    <hyperlink ref="AK35" r:id="rId27" display="https://pbs.twimg.com/media/D3eMp1mXkAEwaEI.jpg"/>
    <hyperlink ref="AK37" r:id="rId28" display="https://pbs.twimg.com/media/D3e59vSWwAI0Afw.jpg"/>
    <hyperlink ref="AL3" r:id="rId29" display="https://pbs.twimg.com/media/D3fCMXdXoAALCef.jpg"/>
    <hyperlink ref="AL4" r:id="rId30" display="https://pbs.twimg.com/media/D3fCMXdXoAALCef.jpg"/>
    <hyperlink ref="AL5" r:id="rId31" display="http://pbs.twimg.com/profile_images/596752059472347137/aHKl7Ve1_normal.jpg"/>
    <hyperlink ref="AL6" r:id="rId32" display="http://pbs.twimg.com/profile_images/596752059472347137/aHKl7Ve1_normal.jpg"/>
    <hyperlink ref="AL7" r:id="rId33" display="http://pbs.twimg.com/profile_images/596752059472347137/aHKl7Ve1_normal.jpg"/>
    <hyperlink ref="AL8" r:id="rId34" display="http://pbs.twimg.com/profile_images/596752059472347137/aHKl7Ve1_normal.jpg"/>
    <hyperlink ref="AL9" r:id="rId35" display="http://pbs.twimg.com/profile_images/596752059472347137/aHKl7Ve1_normal.jpg"/>
    <hyperlink ref="AL10" r:id="rId36" display="https://pbs.twimg.com/media/D3gUYPHWAAAXtjD.jpg"/>
    <hyperlink ref="AL11" r:id="rId37" display="http://pbs.twimg.com/profile_images/1110208837657731072/10Q2ZHC5_normal.png"/>
    <hyperlink ref="AL12" r:id="rId38" display="https://pbs.twimg.com/media/D3e89rpWAAAI-s3.jpg"/>
    <hyperlink ref="AL13" r:id="rId39" display="http://pbs.twimg.com/profile_images/986604003571138560/eoUcINbw_normal.jpg"/>
    <hyperlink ref="AL14" r:id="rId40" display="http://pbs.twimg.com/profile_images/501498048363503617/3GKMEzwN_normal.jpeg"/>
    <hyperlink ref="AL15" r:id="rId41" display="https://pbs.twimg.com/media/D3fCMXdXoAALCef.jpg"/>
    <hyperlink ref="AL16" r:id="rId42" display="https://pbs.twimg.com/media/D3fOHJFWkAAgB6r.jpg"/>
    <hyperlink ref="AL17" r:id="rId43" display="http://pbs.twimg.com/profile_images/986604003571138560/eoUcINbw_normal.jpg"/>
    <hyperlink ref="AL18" r:id="rId44" display="https://pbs.twimg.com/media/D3fCMXdXoAALCef.jpg"/>
    <hyperlink ref="AL19" r:id="rId45" display="https://pbs.twimg.com/media/D3fCMXdXoAALCef.jpg"/>
    <hyperlink ref="AL20" r:id="rId46" display="http://pbs.twimg.com/profile_images/596752059472347137/aHKl7Ve1_normal.jpg"/>
    <hyperlink ref="AL21" r:id="rId47" display="http://pbs.twimg.com/profile_images/596752059472347137/aHKl7Ve1_normal.jpg"/>
    <hyperlink ref="AL22" r:id="rId48" display="http://pbs.twimg.com/profile_images/596752059472347137/aHKl7Ve1_normal.jpg"/>
    <hyperlink ref="AL23" r:id="rId49" display="http://pbs.twimg.com/profile_images/596752059472347137/aHKl7Ve1_normal.jpg"/>
    <hyperlink ref="AL24" r:id="rId50" display="http://pbs.twimg.com/profile_images/596752059472347137/aHKl7Ve1_normal.jpg"/>
    <hyperlink ref="AL25" r:id="rId51" display="http://pbs.twimg.com/profile_images/986604003571138560/eoUcINbw_normal.jpg"/>
    <hyperlink ref="AL26" r:id="rId52" display="http://pbs.twimg.com/profile_images/1104546553191120902/pum_9DCB_normal.jpg"/>
    <hyperlink ref="AL27" r:id="rId53" display="http://pbs.twimg.com/profile_images/1104546553191120902/pum_9DCB_normal.jpg"/>
    <hyperlink ref="AL28" r:id="rId54" display="http://pbs.twimg.com/profile_images/901098105860493313/qlRv2sZn_normal.jpg"/>
    <hyperlink ref="AL29" r:id="rId55" display="http://pbs.twimg.com/profile_images/986604003571138560/eoUcINbw_normal.jpg"/>
    <hyperlink ref="AL30" r:id="rId56" display="http://pbs.twimg.com/profile_images/986604003571138560/eoUcINbw_normal.jpg"/>
    <hyperlink ref="AL31" r:id="rId57" display="https://pbs.twimg.com/media/D3d8QFdWAAYNbwU.jpg"/>
    <hyperlink ref="AL32" r:id="rId58" display="https://pbs.twimg.com/media/D3eE-F5WAAg1LlI.jpg"/>
    <hyperlink ref="AL33" r:id="rId59" display="https://pbs.twimg.com/media/D3e7duLXsAEtAsp.jpg"/>
    <hyperlink ref="AL34" r:id="rId60" display="https://pbs.twimg.com/media/D3pwI0VXoAYwFXY.jpg"/>
    <hyperlink ref="AL35" r:id="rId61" display="https://pbs.twimg.com/media/D3eMp1mXkAEwaEI.jpg"/>
    <hyperlink ref="AL36" r:id="rId62" display="http://pbs.twimg.com/profile_images/967608172859895808/5acI5kis_normal.jpg"/>
    <hyperlink ref="AL37" r:id="rId63" display="https://pbs.twimg.com/media/D3e59vSWwAI0Afw.jpg"/>
    <hyperlink ref="AL38" r:id="rId64" display="http://pbs.twimg.com/profile_images/967608172859895808/5acI5kis_normal.jpg"/>
    <hyperlink ref="AL39" r:id="rId65" display="http://pbs.twimg.com/profile_images/986604003571138560/eoUcINbw_normal.jpg"/>
    <hyperlink ref="AL40" r:id="rId66" display="http://pbs.twimg.com/profile_images/986604003571138560/eoUcINbw_normal.jpg"/>
    <hyperlink ref="AL41" r:id="rId67" display="http://pbs.twimg.com/profile_images/986604003571138560/eoUcINbw_normal.jpg"/>
    <hyperlink ref="AL42" r:id="rId68" display="http://pbs.twimg.com/profile_images/1061744570344517633/fKDfFqhQ_normal.jpg"/>
    <hyperlink ref="AL43" r:id="rId69" display="http://pbs.twimg.com/profile_images/1061744570344517633/fKDfFqhQ_normal.jpg"/>
    <hyperlink ref="AL44" r:id="rId70" display="http://pbs.twimg.com/profile_images/1061744570344517633/fKDfFqhQ_normal.jpg"/>
    <hyperlink ref="AL45" r:id="rId71" display="http://pbs.twimg.com/profile_images/1061744570344517633/fKDfFqhQ_normal.jpg"/>
    <hyperlink ref="AL46" r:id="rId72" display="http://pbs.twimg.com/profile_images/1061744570344517633/fKDfFqhQ_normal.jpg"/>
    <hyperlink ref="AL47" r:id="rId73" display="http://pbs.twimg.com/profile_images/1061744570344517633/fKDfFqhQ_normal.jpg"/>
    <hyperlink ref="AL48" r:id="rId74" display="http://pbs.twimg.com/profile_images/1061744570344517633/fKDfFqhQ_normal.jpg"/>
    <hyperlink ref="AL49" r:id="rId75" display="http://pbs.twimg.com/profile_images/1061744570344517633/fKDfFqhQ_normal.jpg"/>
    <hyperlink ref="AL50" r:id="rId76" display="http://pbs.twimg.com/profile_images/986604003571138560/eoUcINbw_normal.jpg"/>
    <hyperlink ref="AL51" r:id="rId77" display="http://pbs.twimg.com/profile_images/1061744570344517633/fKDfFqhQ_normal.jpg"/>
    <hyperlink ref="AL52" r:id="rId78" display="http://pbs.twimg.com/profile_images/1061744570344517633/fKDfFqhQ_normal.jpg"/>
    <hyperlink ref="AL53" r:id="rId79" display="http://pbs.twimg.com/profile_images/1061744570344517633/fKDfFqhQ_normal.jpg"/>
    <hyperlink ref="V3" r:id="rId80" display="https://twitter.com/michaelademeyer/status/1114579715682074624"/>
    <hyperlink ref="V4" r:id="rId81" display="https://twitter.com/michaelademeyer/status/1114579715682074624"/>
    <hyperlink ref="V5" r:id="rId82" display="https://twitter.com/kendallhunthe/status/1114498342619439104"/>
    <hyperlink ref="V6" r:id="rId83" display="https://twitter.com/kendallhunthe/status/1114535887118000131"/>
    <hyperlink ref="V7" r:id="rId84" display="https://twitter.com/kendallhunthe/status/1114607498785447936"/>
    <hyperlink ref="V8" r:id="rId85" display="https://twitter.com/kendallhunthe/status/1114520774713516032"/>
    <hyperlink ref="V9" r:id="rId86" display="https://twitter.com/kendallhunthe/status/1114611335776677888"/>
    <hyperlink ref="V10" r:id="rId87" display="https://twitter.com/christinenorth/status/1114663344294772743"/>
    <hyperlink ref="V11" r:id="rId88" display="https://twitter.com/bsu_crc/status/1114498512568373248"/>
    <hyperlink ref="V12" r:id="rId89" display="https://twitter.com/bsu_crc/status/1114567211912433664"/>
    <hyperlink ref="V13" r:id="rId90" display="https://twitter.com/csca_com/status/1114595411031883776"/>
    <hyperlink ref="V14" r:id="rId91" display="https://twitter.com/adamwtyma/status/1114536743544532992"/>
    <hyperlink ref="V15" r:id="rId92" display="https://twitter.com/adamwtyma/status/1114572961468620802"/>
    <hyperlink ref="V16" r:id="rId93" display="https://twitter.com/adamwtyma/status/1114586067066413059"/>
    <hyperlink ref="V17" r:id="rId94" display="https://twitter.com/csca_com/status/1114629579480752128"/>
    <hyperlink ref="V18" r:id="rId95" display="https://twitter.com/csca_com/status/1114629610619195392"/>
    <hyperlink ref="V19" r:id="rId96" display="https://twitter.com/csca_com/status/1114629610619195392"/>
    <hyperlink ref="V20" r:id="rId97" display="https://twitter.com/kendallhunthe/status/1114520769856450560"/>
    <hyperlink ref="V21" r:id="rId98" display="https://twitter.com/kendallhunthe/status/1114550965175312390"/>
    <hyperlink ref="V22" r:id="rId99" display="https://twitter.com/kendallhunthe/status/1114566057262559233"/>
    <hyperlink ref="V23" r:id="rId100" display="https://twitter.com/kendallhunthe/status/1114588897114296322"/>
    <hyperlink ref="V24" r:id="rId101" display="https://twitter.com/kendallhunthe/status/1114634090471411718"/>
    <hyperlink ref="V25" r:id="rId102" display="https://twitter.com/csca_com/status/1114703303676518401"/>
    <hyperlink ref="V26" r:id="rId103" display="https://twitter.com/franklin_yartey/status/1114721143120904195"/>
    <hyperlink ref="V27" r:id="rId104" display="https://twitter.com/franklin_yartey/status/1114721143120904195"/>
    <hyperlink ref="V28" r:id="rId105" display="https://twitter.com/miamioh_ics/status/1114994524558954497"/>
    <hyperlink ref="V29" r:id="rId106" display="https://twitter.com/csca_com/status/1114537359796842496"/>
    <hyperlink ref="V30" r:id="rId107" display="https://twitter.com/csca_com/status/1114595451205033984"/>
    <hyperlink ref="V31" r:id="rId108" display="https://twitter.com/bsucomm/status/1114496071001083904"/>
    <hyperlink ref="V32" r:id="rId109" display="https://twitter.com/bsucomm/status/1114505637189312512"/>
    <hyperlink ref="V33" r:id="rId110" display="https://twitter.com/bsucomm/status/1114565680484032512"/>
    <hyperlink ref="V34" r:id="rId111" display="https://twitter.com/bsucomm/status/1115327201501753344"/>
    <hyperlink ref="V35" r:id="rId112" display="https://twitter.com/ica_iowa/status/1114514114469158913"/>
    <hyperlink ref="V36" r:id="rId113" display="https://twitter.com/ica_iowa/status/1114532794594729984"/>
    <hyperlink ref="V37" r:id="rId114" display="https://twitter.com/ica_iowa/status/1114563911167217665"/>
    <hyperlink ref="V38" r:id="rId115" display="https://twitter.com/ica_iowa/status/1114701851579113472"/>
    <hyperlink ref="V39" r:id="rId116" display="https://twitter.com/csca_com/status/1114629616998801408"/>
    <hyperlink ref="V40" r:id="rId117" display="https://twitter.com/csca_com/status/1114629788453543939"/>
    <hyperlink ref="V41" r:id="rId118" display="https://twitter.com/csca_com/status/1114703104388341760"/>
    <hyperlink ref="V42" r:id="rId119" display="https://twitter.com/unosml/status/1117883319604191235"/>
    <hyperlink ref="V43" r:id="rId120" display="https://twitter.com/unosml/status/1117883319604191235"/>
    <hyperlink ref="V44" r:id="rId121" display="https://twitter.com/unosml/status/1117883319604191235"/>
    <hyperlink ref="V45" r:id="rId122" display="https://twitter.com/unosml/status/1117883319604191235"/>
    <hyperlink ref="V46" r:id="rId123" display="https://twitter.com/unosml/status/1117883319604191235"/>
    <hyperlink ref="V47" r:id="rId124" display="https://twitter.com/unosml/status/1117883319604191235"/>
    <hyperlink ref="V48" r:id="rId125" display="https://twitter.com/unosml/status/1117883319604191235"/>
    <hyperlink ref="V49" r:id="rId126" display="https://twitter.com/unosml/status/1117883319604191235"/>
    <hyperlink ref="V50" r:id="rId127" display="https://twitter.com/csca_com/status/1114703303676518401"/>
    <hyperlink ref="V51" r:id="rId128" display="https://twitter.com/unosml/status/1117883319604191235"/>
    <hyperlink ref="V52" r:id="rId129" display="https://twitter.com/unosml/status/1117883319604191235"/>
    <hyperlink ref="V53" r:id="rId130" display="https://twitter.com/unosml/status/1117883319604191235"/>
    <hyperlink ref="BJ14" r:id="rId131" display="https://api.twitter.com/1.1/geo/id/a84b808ce3f11719.json"/>
    <hyperlink ref="BJ15" r:id="rId132" display="https://api.twitter.com/1.1/geo/id/a84b808ce3f11719.json"/>
    <hyperlink ref="BJ16" r:id="rId133" display="https://api.twitter.com/1.1/geo/id/a84b808ce3f11719.json"/>
    <hyperlink ref="BJ28" r:id="rId134" display="https://api.twitter.com/1.1/geo/id/07d9db543a080000.json"/>
  </hyperlinks>
  <printOptions/>
  <pageMargins left="0.7" right="0.7" top="0.75" bottom="0.75" header="0.3" footer="0.3"/>
  <pageSetup horizontalDpi="600" verticalDpi="600" orientation="portrait" r:id="rId138"/>
  <legacyDrawing r:id="rId136"/>
  <tableParts>
    <tablePart r:id="rId1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231</v>
      </c>
      <c r="B1" s="13" t="s">
        <v>232</v>
      </c>
      <c r="C1" s="13" t="s">
        <v>233</v>
      </c>
      <c r="D1" s="13" t="s">
        <v>235</v>
      </c>
      <c r="E1" s="13" t="s">
        <v>234</v>
      </c>
      <c r="F1" s="13" t="s">
        <v>236</v>
      </c>
      <c r="G1" s="63" t="s">
        <v>377</v>
      </c>
      <c r="H1" s="63" t="s">
        <v>379</v>
      </c>
      <c r="I1" s="13" t="s">
        <v>378</v>
      </c>
      <c r="J1" s="13" t="s">
        <v>381</v>
      </c>
      <c r="K1" s="63" t="s">
        <v>380</v>
      </c>
      <c r="L1" s="63" t="s">
        <v>423</v>
      </c>
      <c r="M1" s="63" t="s">
        <v>422</v>
      </c>
      <c r="N1" s="63" t="s">
        <v>424</v>
      </c>
    </row>
    <row r="2" spans="1:14" ht="15">
      <c r="A2" s="68" t="s">
        <v>492</v>
      </c>
      <c r="B2" s="63">
        <v>1</v>
      </c>
      <c r="C2" s="68" t="s">
        <v>492</v>
      </c>
      <c r="D2" s="63">
        <v>1</v>
      </c>
      <c r="E2" s="68" t="s">
        <v>491</v>
      </c>
      <c r="F2" s="63">
        <v>1</v>
      </c>
      <c r="G2" s="63"/>
      <c r="H2" s="63"/>
      <c r="I2" s="68" t="s">
        <v>490</v>
      </c>
      <c r="J2" s="63">
        <v>1</v>
      </c>
      <c r="K2" s="63"/>
      <c r="L2" s="63"/>
      <c r="M2" s="63"/>
      <c r="N2" s="63"/>
    </row>
    <row r="3" spans="1:14" ht="15">
      <c r="A3" s="68" t="s">
        <v>491</v>
      </c>
      <c r="B3" s="63">
        <v>1</v>
      </c>
      <c r="C3" s="63"/>
      <c r="D3" s="63"/>
      <c r="E3" s="68" t="s">
        <v>489</v>
      </c>
      <c r="F3" s="63">
        <v>1</v>
      </c>
      <c r="G3" s="63"/>
      <c r="H3" s="63"/>
      <c r="I3" s="63"/>
      <c r="J3" s="63"/>
      <c r="K3" s="63"/>
      <c r="L3" s="63"/>
      <c r="M3" s="63"/>
      <c r="N3" s="63"/>
    </row>
    <row r="4" spans="1:14" ht="15">
      <c r="A4" s="68" t="s">
        <v>489</v>
      </c>
      <c r="B4" s="63">
        <v>1</v>
      </c>
      <c r="C4" s="63"/>
      <c r="D4" s="63"/>
      <c r="E4" s="63"/>
      <c r="F4" s="63"/>
      <c r="G4" s="63"/>
      <c r="H4" s="63"/>
      <c r="I4" s="63"/>
      <c r="J4" s="63"/>
      <c r="K4" s="63"/>
      <c r="L4" s="63"/>
      <c r="M4" s="63"/>
      <c r="N4" s="63"/>
    </row>
    <row r="5" spans="1:14" ht="15">
      <c r="A5" s="68" t="s">
        <v>490</v>
      </c>
      <c r="B5" s="63">
        <v>1</v>
      </c>
      <c r="C5" s="63"/>
      <c r="D5" s="63"/>
      <c r="E5" s="63"/>
      <c r="F5" s="63"/>
      <c r="G5" s="63"/>
      <c r="H5" s="63"/>
      <c r="I5" s="63"/>
      <c r="J5" s="63"/>
      <c r="K5" s="63"/>
      <c r="L5" s="63"/>
      <c r="M5" s="63"/>
      <c r="N5" s="63"/>
    </row>
    <row r="7" ht="15" customHeight="1"/>
    <row r="8" spans="1:14" ht="15" customHeight="1">
      <c r="A8" s="13" t="s">
        <v>238</v>
      </c>
      <c r="B8" s="13" t="s">
        <v>232</v>
      </c>
      <c r="C8" s="13" t="s">
        <v>239</v>
      </c>
      <c r="D8" s="13" t="s">
        <v>235</v>
      </c>
      <c r="E8" s="13" t="s">
        <v>240</v>
      </c>
      <c r="F8" s="13" t="s">
        <v>236</v>
      </c>
      <c r="G8" s="63" t="s">
        <v>382</v>
      </c>
      <c r="H8" s="63" t="s">
        <v>379</v>
      </c>
      <c r="I8" s="13" t="s">
        <v>383</v>
      </c>
      <c r="J8" s="13" t="s">
        <v>381</v>
      </c>
      <c r="K8" s="63" t="s">
        <v>384</v>
      </c>
      <c r="L8" s="63" t="s">
        <v>423</v>
      </c>
      <c r="M8" s="63" t="s">
        <v>425</v>
      </c>
      <c r="N8" s="63" t="s">
        <v>424</v>
      </c>
    </row>
    <row r="9" spans="1:14" ht="15">
      <c r="A9" s="63" t="s">
        <v>288</v>
      </c>
      <c r="B9" s="63">
        <v>2</v>
      </c>
      <c r="C9" s="63" t="s">
        <v>355</v>
      </c>
      <c r="D9" s="63">
        <v>1</v>
      </c>
      <c r="E9" s="63" t="s">
        <v>288</v>
      </c>
      <c r="F9" s="63">
        <v>2</v>
      </c>
      <c r="G9" s="63"/>
      <c r="H9" s="63"/>
      <c r="I9" s="63" t="s">
        <v>493</v>
      </c>
      <c r="J9" s="63">
        <v>1</v>
      </c>
      <c r="K9" s="63"/>
      <c r="L9" s="63"/>
      <c r="M9" s="63"/>
      <c r="N9" s="63"/>
    </row>
    <row r="10" spans="1:14" ht="15" customHeight="1">
      <c r="A10" s="63" t="s">
        <v>355</v>
      </c>
      <c r="B10" s="63">
        <v>1</v>
      </c>
      <c r="C10" s="63"/>
      <c r="D10" s="63"/>
      <c r="E10" s="63"/>
      <c r="F10" s="63"/>
      <c r="G10" s="63"/>
      <c r="H10" s="63"/>
      <c r="I10" s="63"/>
      <c r="J10" s="63"/>
      <c r="K10" s="63"/>
      <c r="L10" s="63"/>
      <c r="M10" s="63"/>
      <c r="N10" s="63"/>
    </row>
    <row r="11" spans="1:14" ht="15">
      <c r="A11" s="63" t="s">
        <v>493</v>
      </c>
      <c r="B11" s="63">
        <v>1</v>
      </c>
      <c r="C11" s="63"/>
      <c r="D11" s="63"/>
      <c r="E11" s="63"/>
      <c r="F11" s="63"/>
      <c r="G11" s="63"/>
      <c r="H11" s="63"/>
      <c r="I11" s="63"/>
      <c r="J11" s="63"/>
      <c r="K11" s="63"/>
      <c r="L11" s="63"/>
      <c r="M11" s="63"/>
      <c r="N11" s="63"/>
    </row>
    <row r="13" ht="15" customHeight="1"/>
    <row r="14" spans="1:14" ht="15" customHeight="1">
      <c r="A14" s="13" t="s">
        <v>242</v>
      </c>
      <c r="B14" s="13" t="s">
        <v>232</v>
      </c>
      <c r="C14" s="13" t="s">
        <v>243</v>
      </c>
      <c r="D14" s="13" t="s">
        <v>235</v>
      </c>
      <c r="E14" s="13" t="s">
        <v>244</v>
      </c>
      <c r="F14" s="13" t="s">
        <v>236</v>
      </c>
      <c r="G14" s="13" t="s">
        <v>386</v>
      </c>
      <c r="H14" s="13" t="s">
        <v>379</v>
      </c>
      <c r="I14" s="13" t="s">
        <v>387</v>
      </c>
      <c r="J14" s="13" t="s">
        <v>381</v>
      </c>
      <c r="K14" s="13" t="s">
        <v>388</v>
      </c>
      <c r="L14" s="13" t="s">
        <v>423</v>
      </c>
      <c r="M14" s="13" t="s">
        <v>426</v>
      </c>
      <c r="N14" s="13" t="s">
        <v>424</v>
      </c>
    </row>
    <row r="15" spans="1:14" ht="15" customHeight="1">
      <c r="A15" s="63" t="s">
        <v>495</v>
      </c>
      <c r="B15" s="63">
        <v>31</v>
      </c>
      <c r="C15" s="63" t="s">
        <v>498</v>
      </c>
      <c r="D15" s="63">
        <v>1</v>
      </c>
      <c r="E15" s="63" t="s">
        <v>495</v>
      </c>
      <c r="F15" s="63">
        <v>13</v>
      </c>
      <c r="G15" s="63" t="s">
        <v>495</v>
      </c>
      <c r="H15" s="63">
        <v>11</v>
      </c>
      <c r="I15" s="63" t="s">
        <v>498</v>
      </c>
      <c r="J15" s="63">
        <v>4</v>
      </c>
      <c r="K15" s="63" t="s">
        <v>495</v>
      </c>
      <c r="L15" s="63">
        <v>1</v>
      </c>
      <c r="M15" s="63" t="s">
        <v>495</v>
      </c>
      <c r="N15" s="63">
        <v>1</v>
      </c>
    </row>
    <row r="16" spans="1:14" ht="15">
      <c r="A16" s="63" t="s">
        <v>498</v>
      </c>
      <c r="B16" s="63">
        <v>12</v>
      </c>
      <c r="C16" s="63" t="s">
        <v>495</v>
      </c>
      <c r="D16" s="63">
        <v>1</v>
      </c>
      <c r="E16" s="63" t="s">
        <v>498</v>
      </c>
      <c r="F16" s="63">
        <v>7</v>
      </c>
      <c r="G16" s="63"/>
      <c r="H16" s="63"/>
      <c r="I16" s="63" t="s">
        <v>495</v>
      </c>
      <c r="J16" s="63">
        <v>4</v>
      </c>
      <c r="K16" s="63"/>
      <c r="L16" s="63"/>
      <c r="M16" s="63"/>
      <c r="N16" s="63"/>
    </row>
    <row r="17" spans="1:14" ht="15">
      <c r="A17" s="63" t="s">
        <v>501</v>
      </c>
      <c r="B17" s="63">
        <v>4</v>
      </c>
      <c r="C17" s="63" t="s">
        <v>768</v>
      </c>
      <c r="D17" s="63">
        <v>1</v>
      </c>
      <c r="E17" s="63" t="s">
        <v>501</v>
      </c>
      <c r="F17" s="63">
        <v>3</v>
      </c>
      <c r="G17" s="63"/>
      <c r="H17" s="63"/>
      <c r="I17" s="63" t="s">
        <v>765</v>
      </c>
      <c r="J17" s="63">
        <v>2</v>
      </c>
      <c r="K17" s="63"/>
      <c r="L17" s="63"/>
      <c r="M17" s="63"/>
      <c r="N17" s="63"/>
    </row>
    <row r="18" spans="1:14" ht="15" customHeight="1">
      <c r="A18" s="63" t="s">
        <v>764</v>
      </c>
      <c r="B18" s="63">
        <v>3</v>
      </c>
      <c r="C18" s="63" t="s">
        <v>769</v>
      </c>
      <c r="D18" s="63">
        <v>1</v>
      </c>
      <c r="E18" s="63" t="s">
        <v>764</v>
      </c>
      <c r="F18" s="63">
        <v>2</v>
      </c>
      <c r="G18" s="63"/>
      <c r="H18" s="63"/>
      <c r="I18" s="63" t="s">
        <v>766</v>
      </c>
      <c r="J18" s="63">
        <v>2</v>
      </c>
      <c r="K18" s="63"/>
      <c r="L18" s="63"/>
      <c r="M18" s="63"/>
      <c r="N18" s="63"/>
    </row>
    <row r="19" spans="1:14" ht="15" customHeight="1">
      <c r="A19" s="63" t="s">
        <v>765</v>
      </c>
      <c r="B19" s="63">
        <v>3</v>
      </c>
      <c r="C19" s="63" t="s">
        <v>501</v>
      </c>
      <c r="D19" s="63">
        <v>1</v>
      </c>
      <c r="E19" s="63" t="s">
        <v>767</v>
      </c>
      <c r="F19" s="63">
        <v>2</v>
      </c>
      <c r="G19" s="63"/>
      <c r="H19" s="63"/>
      <c r="I19" s="63"/>
      <c r="J19" s="63"/>
      <c r="K19" s="63"/>
      <c r="L19" s="63"/>
      <c r="M19" s="63"/>
      <c r="N19" s="63"/>
    </row>
    <row r="20" spans="1:14" ht="15">
      <c r="A20" s="63" t="s">
        <v>766</v>
      </c>
      <c r="B20" s="63">
        <v>3</v>
      </c>
      <c r="C20" s="63" t="s">
        <v>770</v>
      </c>
      <c r="D20" s="63">
        <v>1</v>
      </c>
      <c r="E20" s="63" t="s">
        <v>448</v>
      </c>
      <c r="F20" s="63">
        <v>2</v>
      </c>
      <c r="G20" s="63"/>
      <c r="H20" s="63"/>
      <c r="I20" s="63"/>
      <c r="J20" s="63"/>
      <c r="K20" s="63"/>
      <c r="L20" s="63"/>
      <c r="M20" s="63"/>
      <c r="N20" s="63"/>
    </row>
    <row r="21" spans="1:14" ht="15" customHeight="1">
      <c r="A21" s="63" t="s">
        <v>767</v>
      </c>
      <c r="B21" s="63">
        <v>2</v>
      </c>
      <c r="C21" s="63" t="s">
        <v>771</v>
      </c>
      <c r="D21" s="63">
        <v>1</v>
      </c>
      <c r="E21" s="63" t="s">
        <v>765</v>
      </c>
      <c r="F21" s="63">
        <v>1</v>
      </c>
      <c r="G21" s="63"/>
      <c r="H21" s="63"/>
      <c r="I21" s="63"/>
      <c r="J21" s="63"/>
      <c r="K21" s="63"/>
      <c r="L21" s="63"/>
      <c r="M21" s="63"/>
      <c r="N21" s="63"/>
    </row>
    <row r="22" spans="1:14" ht="15" customHeight="1">
      <c r="A22" s="63" t="s">
        <v>448</v>
      </c>
      <c r="B22" s="63">
        <v>2</v>
      </c>
      <c r="C22" s="63" t="s">
        <v>772</v>
      </c>
      <c r="D22" s="63">
        <v>1</v>
      </c>
      <c r="E22" s="63" t="s">
        <v>766</v>
      </c>
      <c r="F22" s="63">
        <v>1</v>
      </c>
      <c r="G22" s="63"/>
      <c r="H22" s="63"/>
      <c r="I22" s="63"/>
      <c r="J22" s="63"/>
      <c r="K22" s="63"/>
      <c r="L22" s="63"/>
      <c r="M22" s="63"/>
      <c r="N22" s="63"/>
    </row>
    <row r="23" spans="1:14" ht="15">
      <c r="A23" s="63" t="s">
        <v>768</v>
      </c>
      <c r="B23" s="63">
        <v>1</v>
      </c>
      <c r="C23" s="63" t="s">
        <v>764</v>
      </c>
      <c r="D23" s="63">
        <v>1</v>
      </c>
      <c r="E23" s="63" t="s">
        <v>773</v>
      </c>
      <c r="F23" s="63">
        <v>1</v>
      </c>
      <c r="G23" s="63"/>
      <c r="H23" s="63"/>
      <c r="I23" s="63"/>
      <c r="J23" s="63"/>
      <c r="K23" s="63"/>
      <c r="L23" s="63"/>
      <c r="M23" s="63"/>
      <c r="N23" s="63"/>
    </row>
    <row r="24" spans="1:14" ht="15">
      <c r="A24" s="63" t="s">
        <v>769</v>
      </c>
      <c r="B24" s="63">
        <v>1</v>
      </c>
      <c r="C24" s="63"/>
      <c r="D24" s="63"/>
      <c r="E24" s="63"/>
      <c r="F24" s="63"/>
      <c r="G24" s="63"/>
      <c r="H24" s="63"/>
      <c r="I24" s="63"/>
      <c r="J24" s="63"/>
      <c r="K24" s="63"/>
      <c r="L24" s="63"/>
      <c r="M24" s="63"/>
      <c r="N24" s="63"/>
    </row>
    <row r="26" ht="15" customHeight="1"/>
    <row r="27" spans="1:14" ht="15" customHeight="1">
      <c r="A27" s="13" t="s">
        <v>246</v>
      </c>
      <c r="B27" s="13" t="s">
        <v>232</v>
      </c>
      <c r="C27" s="13" t="s">
        <v>247</v>
      </c>
      <c r="D27" s="13" t="s">
        <v>235</v>
      </c>
      <c r="E27" s="13" t="s">
        <v>248</v>
      </c>
      <c r="F27" s="13" t="s">
        <v>236</v>
      </c>
      <c r="G27" s="13" t="s">
        <v>389</v>
      </c>
      <c r="H27" s="13" t="s">
        <v>379</v>
      </c>
      <c r="I27" s="13" t="s">
        <v>390</v>
      </c>
      <c r="J27" s="13" t="s">
        <v>381</v>
      </c>
      <c r="K27" s="63" t="s">
        <v>391</v>
      </c>
      <c r="L27" s="63" t="s">
        <v>423</v>
      </c>
      <c r="M27" s="63" t="s">
        <v>427</v>
      </c>
      <c r="N27" s="63" t="s">
        <v>424</v>
      </c>
    </row>
    <row r="28" spans="1:14" ht="15">
      <c r="A28" s="69" t="s">
        <v>292</v>
      </c>
      <c r="B28" s="69">
        <v>0</v>
      </c>
      <c r="C28" s="69" t="s">
        <v>444</v>
      </c>
      <c r="D28" s="69">
        <v>2</v>
      </c>
      <c r="E28" s="69" t="s">
        <v>775</v>
      </c>
      <c r="F28" s="69">
        <v>20</v>
      </c>
      <c r="G28" s="69" t="s">
        <v>775</v>
      </c>
      <c r="H28" s="69">
        <v>11</v>
      </c>
      <c r="I28" s="69" t="s">
        <v>776</v>
      </c>
      <c r="J28" s="69">
        <v>4</v>
      </c>
      <c r="K28" s="69"/>
      <c r="L28" s="69"/>
      <c r="M28" s="69"/>
      <c r="N28" s="69"/>
    </row>
    <row r="29" spans="1:14" ht="15">
      <c r="A29" s="69" t="s">
        <v>293</v>
      </c>
      <c r="B29" s="69">
        <v>0</v>
      </c>
      <c r="C29" s="69"/>
      <c r="D29" s="69"/>
      <c r="E29" s="69" t="s">
        <v>444</v>
      </c>
      <c r="F29" s="69">
        <v>11</v>
      </c>
      <c r="G29" s="69" t="s">
        <v>405</v>
      </c>
      <c r="H29" s="69">
        <v>5</v>
      </c>
      <c r="I29" s="69" t="s">
        <v>775</v>
      </c>
      <c r="J29" s="69">
        <v>4</v>
      </c>
      <c r="K29" s="69"/>
      <c r="L29" s="69"/>
      <c r="M29" s="69"/>
      <c r="N29" s="69"/>
    </row>
    <row r="30" spans="1:14" ht="15" customHeight="1">
      <c r="A30" s="69" t="s">
        <v>294</v>
      </c>
      <c r="B30" s="69">
        <v>0</v>
      </c>
      <c r="C30" s="69"/>
      <c r="D30" s="69"/>
      <c r="E30" s="69" t="s">
        <v>776</v>
      </c>
      <c r="F30" s="69">
        <v>10</v>
      </c>
      <c r="G30" s="69" t="s">
        <v>781</v>
      </c>
      <c r="H30" s="69">
        <v>5</v>
      </c>
      <c r="I30" s="69" t="s">
        <v>787</v>
      </c>
      <c r="J30" s="69">
        <v>2</v>
      </c>
      <c r="K30" s="69"/>
      <c r="L30" s="69"/>
      <c r="M30" s="69"/>
      <c r="N30" s="69"/>
    </row>
    <row r="31" spans="1:14" ht="15">
      <c r="A31" s="69" t="s">
        <v>295</v>
      </c>
      <c r="B31" s="69">
        <v>896</v>
      </c>
      <c r="C31" s="69"/>
      <c r="D31" s="69"/>
      <c r="E31" s="69" t="s">
        <v>432</v>
      </c>
      <c r="F31" s="69">
        <v>9</v>
      </c>
      <c r="G31" s="69" t="s">
        <v>432</v>
      </c>
      <c r="H31" s="69">
        <v>4</v>
      </c>
      <c r="I31" s="69" t="s">
        <v>788</v>
      </c>
      <c r="J31" s="69">
        <v>2</v>
      </c>
      <c r="K31" s="69"/>
      <c r="L31" s="69"/>
      <c r="M31" s="69"/>
      <c r="N31" s="69"/>
    </row>
    <row r="32" spans="1:14" ht="15" customHeight="1">
      <c r="A32" s="69" t="s">
        <v>296</v>
      </c>
      <c r="B32" s="69">
        <v>896</v>
      </c>
      <c r="C32" s="69"/>
      <c r="D32" s="69"/>
      <c r="E32" s="69" t="s">
        <v>385</v>
      </c>
      <c r="F32" s="69">
        <v>8</v>
      </c>
      <c r="G32" s="69" t="s">
        <v>782</v>
      </c>
      <c r="H32" s="69">
        <v>4</v>
      </c>
      <c r="I32" s="69" t="s">
        <v>789</v>
      </c>
      <c r="J32" s="69">
        <v>2</v>
      </c>
      <c r="K32" s="69"/>
      <c r="L32" s="69"/>
      <c r="M32" s="69"/>
      <c r="N32" s="69"/>
    </row>
    <row r="33" spans="1:14" ht="15">
      <c r="A33" s="69" t="s">
        <v>775</v>
      </c>
      <c r="B33" s="69">
        <v>38</v>
      </c>
      <c r="C33" s="69"/>
      <c r="D33" s="69"/>
      <c r="E33" s="69" t="s">
        <v>437</v>
      </c>
      <c r="F33" s="69">
        <v>8</v>
      </c>
      <c r="G33" s="69" t="s">
        <v>783</v>
      </c>
      <c r="H33" s="69">
        <v>3</v>
      </c>
      <c r="I33" s="69" t="s">
        <v>790</v>
      </c>
      <c r="J33" s="69">
        <v>2</v>
      </c>
      <c r="K33" s="69"/>
      <c r="L33" s="69"/>
      <c r="M33" s="69"/>
      <c r="N33" s="69"/>
    </row>
    <row r="34" spans="1:14" ht="15" customHeight="1">
      <c r="A34" s="69" t="s">
        <v>776</v>
      </c>
      <c r="B34" s="69">
        <v>15</v>
      </c>
      <c r="C34" s="69"/>
      <c r="D34" s="69"/>
      <c r="E34" s="69" t="s">
        <v>777</v>
      </c>
      <c r="F34" s="69">
        <v>7</v>
      </c>
      <c r="G34" s="69" t="s">
        <v>784</v>
      </c>
      <c r="H34" s="69">
        <v>3</v>
      </c>
      <c r="I34" s="69" t="s">
        <v>450</v>
      </c>
      <c r="J34" s="69">
        <v>2</v>
      </c>
      <c r="K34" s="69"/>
      <c r="L34" s="69"/>
      <c r="M34" s="69"/>
      <c r="N34" s="69"/>
    </row>
    <row r="35" spans="1:14" ht="15" customHeight="1">
      <c r="A35" s="69" t="s">
        <v>432</v>
      </c>
      <c r="B35" s="69">
        <v>15</v>
      </c>
      <c r="C35" s="69"/>
      <c r="D35" s="69"/>
      <c r="E35" s="69" t="s">
        <v>778</v>
      </c>
      <c r="F35" s="69">
        <v>5</v>
      </c>
      <c r="G35" s="69" t="s">
        <v>407</v>
      </c>
      <c r="H35" s="69">
        <v>3</v>
      </c>
      <c r="I35" s="69" t="s">
        <v>791</v>
      </c>
      <c r="J35" s="69">
        <v>2</v>
      </c>
      <c r="K35" s="69"/>
      <c r="L35" s="69"/>
      <c r="M35" s="69"/>
      <c r="N35" s="69"/>
    </row>
    <row r="36" spans="1:14" ht="15">
      <c r="A36" s="69" t="s">
        <v>444</v>
      </c>
      <c r="B36" s="69">
        <v>13</v>
      </c>
      <c r="C36" s="69"/>
      <c r="D36" s="69"/>
      <c r="E36" s="69" t="s">
        <v>779</v>
      </c>
      <c r="F36" s="69">
        <v>5</v>
      </c>
      <c r="G36" s="69" t="s">
        <v>785</v>
      </c>
      <c r="H36" s="69">
        <v>3</v>
      </c>
      <c r="I36" s="69" t="s">
        <v>792</v>
      </c>
      <c r="J36" s="69">
        <v>2</v>
      </c>
      <c r="K36" s="69"/>
      <c r="L36" s="69"/>
      <c r="M36" s="69"/>
      <c r="N36" s="69"/>
    </row>
    <row r="37" spans="1:14" ht="15">
      <c r="A37" s="69" t="s">
        <v>385</v>
      </c>
      <c r="B37" s="69">
        <v>9</v>
      </c>
      <c r="C37" s="69"/>
      <c r="D37" s="69"/>
      <c r="E37" s="69" t="s">
        <v>780</v>
      </c>
      <c r="F37" s="69">
        <v>5</v>
      </c>
      <c r="G37" s="69" t="s">
        <v>786</v>
      </c>
      <c r="H37" s="69">
        <v>3</v>
      </c>
      <c r="I37" s="69"/>
      <c r="J37" s="69"/>
      <c r="K37" s="69"/>
      <c r="L37" s="69"/>
      <c r="M37" s="69"/>
      <c r="N37" s="69"/>
    </row>
    <row r="39" ht="15" customHeight="1"/>
    <row r="40" spans="1:14" ht="15" customHeight="1">
      <c r="A40" s="13" t="s">
        <v>250</v>
      </c>
      <c r="B40" s="13" t="s">
        <v>232</v>
      </c>
      <c r="C40" s="63" t="s">
        <v>251</v>
      </c>
      <c r="D40" s="63" t="s">
        <v>235</v>
      </c>
      <c r="E40" s="13" t="s">
        <v>252</v>
      </c>
      <c r="F40" s="13" t="s">
        <v>236</v>
      </c>
      <c r="G40" s="13" t="s">
        <v>392</v>
      </c>
      <c r="H40" s="13" t="s">
        <v>379</v>
      </c>
      <c r="I40" s="13" t="s">
        <v>393</v>
      </c>
      <c r="J40" s="13" t="s">
        <v>381</v>
      </c>
      <c r="K40" s="63" t="s">
        <v>394</v>
      </c>
      <c r="L40" s="63" t="s">
        <v>423</v>
      </c>
      <c r="M40" s="63" t="s">
        <v>428</v>
      </c>
      <c r="N40" s="63" t="s">
        <v>424</v>
      </c>
    </row>
    <row r="41" spans="1:14" ht="15">
      <c r="A41" s="69" t="s">
        <v>796</v>
      </c>
      <c r="B41" s="69">
        <v>9</v>
      </c>
      <c r="C41" s="69"/>
      <c r="D41" s="69"/>
      <c r="E41" s="69" t="s">
        <v>796</v>
      </c>
      <c r="F41" s="69">
        <v>6</v>
      </c>
      <c r="G41" s="69" t="s">
        <v>804</v>
      </c>
      <c r="H41" s="69">
        <v>4</v>
      </c>
      <c r="I41" s="69" t="s">
        <v>816</v>
      </c>
      <c r="J41" s="69">
        <v>2</v>
      </c>
      <c r="K41" s="69"/>
      <c r="L41" s="69"/>
      <c r="M41" s="69"/>
      <c r="N41" s="69"/>
    </row>
    <row r="42" spans="1:14" ht="15">
      <c r="A42" s="69" t="s">
        <v>797</v>
      </c>
      <c r="B42" s="69">
        <v>6</v>
      </c>
      <c r="C42" s="69"/>
      <c r="D42" s="69"/>
      <c r="E42" s="69" t="s">
        <v>798</v>
      </c>
      <c r="F42" s="69">
        <v>5</v>
      </c>
      <c r="G42" s="69" t="s">
        <v>807</v>
      </c>
      <c r="H42" s="69">
        <v>3</v>
      </c>
      <c r="I42" s="69" t="s">
        <v>817</v>
      </c>
      <c r="J42" s="69">
        <v>2</v>
      </c>
      <c r="K42" s="69"/>
      <c r="L42" s="69"/>
      <c r="M42" s="69"/>
      <c r="N42" s="69"/>
    </row>
    <row r="43" spans="1:14" ht="15" customHeight="1">
      <c r="A43" s="69" t="s">
        <v>798</v>
      </c>
      <c r="B43" s="69">
        <v>5</v>
      </c>
      <c r="C43" s="69"/>
      <c r="D43" s="69"/>
      <c r="E43" s="69" t="s">
        <v>797</v>
      </c>
      <c r="F43" s="69">
        <v>5</v>
      </c>
      <c r="G43" s="69" t="s">
        <v>808</v>
      </c>
      <c r="H43" s="69">
        <v>3</v>
      </c>
      <c r="I43" s="69" t="s">
        <v>818</v>
      </c>
      <c r="J43" s="69">
        <v>2</v>
      </c>
      <c r="K43" s="69"/>
      <c r="L43" s="69"/>
      <c r="M43" s="69"/>
      <c r="N43" s="69"/>
    </row>
    <row r="44" spans="1:14" ht="15">
      <c r="A44" s="69" t="s">
        <v>799</v>
      </c>
      <c r="B44" s="69">
        <v>5</v>
      </c>
      <c r="C44" s="69"/>
      <c r="D44" s="69"/>
      <c r="E44" s="69" t="s">
        <v>799</v>
      </c>
      <c r="F44" s="69">
        <v>5</v>
      </c>
      <c r="G44" s="69" t="s">
        <v>809</v>
      </c>
      <c r="H44" s="69">
        <v>3</v>
      </c>
      <c r="I44" s="69" t="s">
        <v>819</v>
      </c>
      <c r="J44" s="69">
        <v>2</v>
      </c>
      <c r="K44" s="69"/>
      <c r="L44" s="69"/>
      <c r="M44" s="69"/>
      <c r="N44" s="69"/>
    </row>
    <row r="45" spans="1:14" ht="15" customHeight="1">
      <c r="A45" s="69" t="s">
        <v>800</v>
      </c>
      <c r="B45" s="69">
        <v>4</v>
      </c>
      <c r="C45" s="69"/>
      <c r="D45" s="69"/>
      <c r="E45" s="69" t="s">
        <v>800</v>
      </c>
      <c r="F45" s="69">
        <v>4</v>
      </c>
      <c r="G45" s="69" t="s">
        <v>810</v>
      </c>
      <c r="H45" s="69">
        <v>2</v>
      </c>
      <c r="I45" s="69" t="s">
        <v>796</v>
      </c>
      <c r="J45" s="69">
        <v>2</v>
      </c>
      <c r="K45" s="69"/>
      <c r="L45" s="69"/>
      <c r="M45" s="69"/>
      <c r="N45" s="69"/>
    </row>
    <row r="46" spans="1:14" ht="15">
      <c r="A46" s="69" t="s">
        <v>801</v>
      </c>
      <c r="B46" s="69">
        <v>4</v>
      </c>
      <c r="C46" s="69"/>
      <c r="D46" s="69"/>
      <c r="E46" s="69" t="s">
        <v>801</v>
      </c>
      <c r="F46" s="69">
        <v>4</v>
      </c>
      <c r="G46" s="69" t="s">
        <v>811</v>
      </c>
      <c r="H46" s="69">
        <v>2</v>
      </c>
      <c r="I46" s="69" t="s">
        <v>820</v>
      </c>
      <c r="J46" s="69">
        <v>2</v>
      </c>
      <c r="K46" s="69"/>
      <c r="L46" s="69"/>
      <c r="M46" s="69"/>
      <c r="N46" s="69"/>
    </row>
    <row r="47" spans="1:14" ht="15" customHeight="1">
      <c r="A47" s="69" t="s">
        <v>802</v>
      </c>
      <c r="B47" s="69">
        <v>4</v>
      </c>
      <c r="C47" s="69"/>
      <c r="D47" s="69"/>
      <c r="E47" s="69" t="s">
        <v>802</v>
      </c>
      <c r="F47" s="69">
        <v>4</v>
      </c>
      <c r="G47" s="69" t="s">
        <v>812</v>
      </c>
      <c r="H47" s="69">
        <v>2</v>
      </c>
      <c r="I47" s="69" t="s">
        <v>821</v>
      </c>
      <c r="J47" s="69">
        <v>2</v>
      </c>
      <c r="K47" s="69"/>
      <c r="L47" s="69"/>
      <c r="M47" s="69"/>
      <c r="N47" s="69"/>
    </row>
    <row r="48" spans="1:14" ht="15" customHeight="1">
      <c r="A48" s="69" t="s">
        <v>803</v>
      </c>
      <c r="B48" s="69">
        <v>4</v>
      </c>
      <c r="C48" s="69"/>
      <c r="D48" s="69"/>
      <c r="E48" s="69" t="s">
        <v>803</v>
      </c>
      <c r="F48" s="69">
        <v>4</v>
      </c>
      <c r="G48" s="69" t="s">
        <v>813</v>
      </c>
      <c r="H48" s="69">
        <v>2</v>
      </c>
      <c r="I48" s="69" t="s">
        <v>822</v>
      </c>
      <c r="J48" s="69">
        <v>2</v>
      </c>
      <c r="K48" s="69"/>
      <c r="L48" s="69"/>
      <c r="M48" s="69"/>
      <c r="N48" s="69"/>
    </row>
    <row r="49" spans="1:14" ht="15" customHeight="1">
      <c r="A49" s="69" t="s">
        <v>804</v>
      </c>
      <c r="B49" s="69">
        <v>4</v>
      </c>
      <c r="C49" s="69"/>
      <c r="D49" s="69"/>
      <c r="E49" s="69" t="s">
        <v>805</v>
      </c>
      <c r="F49" s="69">
        <v>3</v>
      </c>
      <c r="G49" s="69" t="s">
        <v>814</v>
      </c>
      <c r="H49" s="69">
        <v>2</v>
      </c>
      <c r="I49" s="69"/>
      <c r="J49" s="69"/>
      <c r="K49" s="69"/>
      <c r="L49" s="69"/>
      <c r="M49" s="69"/>
      <c r="N49" s="69"/>
    </row>
    <row r="50" spans="1:14" ht="15">
      <c r="A50" s="69" t="s">
        <v>805</v>
      </c>
      <c r="B50" s="69">
        <v>3</v>
      </c>
      <c r="C50" s="69"/>
      <c r="D50" s="69"/>
      <c r="E50" s="69" t="s">
        <v>806</v>
      </c>
      <c r="F50" s="69">
        <v>3</v>
      </c>
      <c r="G50" s="69" t="s">
        <v>815</v>
      </c>
      <c r="H50" s="69">
        <v>2</v>
      </c>
      <c r="I50" s="69"/>
      <c r="J50" s="69"/>
      <c r="K50" s="69"/>
      <c r="L50" s="69"/>
      <c r="M50" s="69"/>
      <c r="N50" s="69"/>
    </row>
    <row r="52" ht="15" customHeight="1"/>
    <row r="53" spans="1:14" ht="15" customHeight="1">
      <c r="A53" s="13" t="s">
        <v>254</v>
      </c>
      <c r="B53" s="13" t="s">
        <v>232</v>
      </c>
      <c r="C53" s="13" t="s">
        <v>256</v>
      </c>
      <c r="D53" s="13" t="s">
        <v>235</v>
      </c>
      <c r="E53" s="63" t="s">
        <v>257</v>
      </c>
      <c r="F53" s="63" t="s">
        <v>236</v>
      </c>
      <c r="G53" s="63" t="s">
        <v>395</v>
      </c>
      <c r="H53" s="63" t="s">
        <v>379</v>
      </c>
      <c r="I53" s="63" t="s">
        <v>397</v>
      </c>
      <c r="J53" s="63" t="s">
        <v>381</v>
      </c>
      <c r="K53" s="63" t="s">
        <v>399</v>
      </c>
      <c r="L53" s="63" t="s">
        <v>423</v>
      </c>
      <c r="M53" s="63" t="s">
        <v>429</v>
      </c>
      <c r="N53" s="63" t="s">
        <v>424</v>
      </c>
    </row>
    <row r="54" spans="1:14" ht="15">
      <c r="A54" s="63" t="s">
        <v>444</v>
      </c>
      <c r="B54" s="63">
        <v>1</v>
      </c>
      <c r="C54" s="63" t="s">
        <v>444</v>
      </c>
      <c r="D54" s="63">
        <v>1</v>
      </c>
      <c r="E54" s="63"/>
      <c r="F54" s="63"/>
      <c r="G54" s="63"/>
      <c r="H54" s="63"/>
      <c r="I54" s="63"/>
      <c r="J54" s="63"/>
      <c r="K54" s="63"/>
      <c r="L54" s="63"/>
      <c r="M54" s="63"/>
      <c r="N54" s="63"/>
    </row>
    <row r="56" ht="15" customHeight="1"/>
    <row r="57" spans="1:14" ht="15" customHeight="1">
      <c r="A57" s="13" t="s">
        <v>255</v>
      </c>
      <c r="B57" s="13" t="s">
        <v>232</v>
      </c>
      <c r="C57" s="13" t="s">
        <v>258</v>
      </c>
      <c r="D57" s="13" t="s">
        <v>235</v>
      </c>
      <c r="E57" s="13" t="s">
        <v>259</v>
      </c>
      <c r="F57" s="13" t="s">
        <v>236</v>
      </c>
      <c r="G57" s="13" t="s">
        <v>396</v>
      </c>
      <c r="H57" s="13" t="s">
        <v>379</v>
      </c>
      <c r="I57" s="13" t="s">
        <v>398</v>
      </c>
      <c r="J57" s="13" t="s">
        <v>381</v>
      </c>
      <c r="K57" s="13" t="s">
        <v>400</v>
      </c>
      <c r="L57" s="13" t="s">
        <v>423</v>
      </c>
      <c r="M57" s="63" t="s">
        <v>430</v>
      </c>
      <c r="N57" s="63" t="s">
        <v>424</v>
      </c>
    </row>
    <row r="58" spans="1:14" ht="15" customHeight="1">
      <c r="A58" s="63" t="s">
        <v>444</v>
      </c>
      <c r="B58" s="63">
        <v>11</v>
      </c>
      <c r="C58" s="63" t="s">
        <v>353</v>
      </c>
      <c r="D58" s="63">
        <v>1</v>
      </c>
      <c r="E58" s="63" t="s">
        <v>444</v>
      </c>
      <c r="F58" s="63">
        <v>11</v>
      </c>
      <c r="G58" s="63" t="s">
        <v>452</v>
      </c>
      <c r="H58" s="63">
        <v>2</v>
      </c>
      <c r="I58" s="63" t="s">
        <v>450</v>
      </c>
      <c r="J58" s="63">
        <v>2</v>
      </c>
      <c r="K58" s="63" t="s">
        <v>455</v>
      </c>
      <c r="L58" s="63">
        <v>1</v>
      </c>
      <c r="M58" s="63"/>
      <c r="N58" s="63"/>
    </row>
    <row r="59" spans="1:14" ht="15" customHeight="1">
      <c r="A59" s="63" t="s">
        <v>454</v>
      </c>
      <c r="B59" s="63">
        <v>3</v>
      </c>
      <c r="C59" s="63" t="s">
        <v>354</v>
      </c>
      <c r="D59" s="63">
        <v>1</v>
      </c>
      <c r="E59" s="63" t="s">
        <v>450</v>
      </c>
      <c r="F59" s="63">
        <v>1</v>
      </c>
      <c r="G59" s="63" t="s">
        <v>453</v>
      </c>
      <c r="H59" s="63">
        <v>2</v>
      </c>
      <c r="I59" s="63"/>
      <c r="J59" s="63"/>
      <c r="K59" s="63"/>
      <c r="L59" s="63"/>
      <c r="M59" s="63"/>
      <c r="N59" s="63"/>
    </row>
    <row r="60" spans="1:14" ht="15" customHeight="1">
      <c r="A60" s="63" t="s">
        <v>450</v>
      </c>
      <c r="B60" s="63">
        <v>3</v>
      </c>
      <c r="C60" s="63" t="s">
        <v>454</v>
      </c>
      <c r="D60" s="63">
        <v>1</v>
      </c>
      <c r="E60" s="63" t="s">
        <v>454</v>
      </c>
      <c r="F60" s="63">
        <v>1</v>
      </c>
      <c r="G60" s="63" t="s">
        <v>454</v>
      </c>
      <c r="H60" s="63">
        <v>1</v>
      </c>
      <c r="I60" s="63"/>
      <c r="J60" s="63"/>
      <c r="K60" s="63"/>
      <c r="L60" s="63"/>
      <c r="M60" s="63"/>
      <c r="N60" s="63"/>
    </row>
    <row r="61" spans="1:14" ht="15" customHeight="1">
      <c r="A61" s="63" t="s">
        <v>453</v>
      </c>
      <c r="B61" s="63">
        <v>2</v>
      </c>
      <c r="C61" s="63" t="s">
        <v>462</v>
      </c>
      <c r="D61" s="63">
        <v>1</v>
      </c>
      <c r="E61" s="63"/>
      <c r="F61" s="63"/>
      <c r="G61" s="63" t="s">
        <v>451</v>
      </c>
      <c r="H61" s="63">
        <v>1</v>
      </c>
      <c r="I61" s="63"/>
      <c r="J61" s="63"/>
      <c r="K61" s="63"/>
      <c r="L61" s="63"/>
      <c r="M61" s="63"/>
      <c r="N61" s="63"/>
    </row>
    <row r="62" spans="1:14" ht="15">
      <c r="A62" s="63" t="s">
        <v>452</v>
      </c>
      <c r="B62" s="63">
        <v>2</v>
      </c>
      <c r="C62" s="63" t="s">
        <v>461</v>
      </c>
      <c r="D62" s="63">
        <v>1</v>
      </c>
      <c r="E62" s="63"/>
      <c r="F62" s="63"/>
      <c r="G62" s="63"/>
      <c r="H62" s="63"/>
      <c r="I62" s="63"/>
      <c r="J62" s="63"/>
      <c r="K62" s="63"/>
      <c r="L62" s="63"/>
      <c r="M62" s="63"/>
      <c r="N62" s="63"/>
    </row>
    <row r="63" spans="1:14" ht="15">
      <c r="A63" s="63" t="s">
        <v>353</v>
      </c>
      <c r="B63" s="63">
        <v>1</v>
      </c>
      <c r="C63" s="63" t="s">
        <v>460</v>
      </c>
      <c r="D63" s="63">
        <v>1</v>
      </c>
      <c r="E63" s="63"/>
      <c r="F63" s="63"/>
      <c r="G63" s="63"/>
      <c r="H63" s="63"/>
      <c r="I63" s="63"/>
      <c r="J63" s="63"/>
      <c r="K63" s="63"/>
      <c r="L63" s="63"/>
      <c r="M63" s="63"/>
      <c r="N63" s="63"/>
    </row>
    <row r="64" spans="1:14" ht="15" customHeight="1">
      <c r="A64" s="63" t="s">
        <v>354</v>
      </c>
      <c r="B64" s="63">
        <v>1</v>
      </c>
      <c r="C64" s="63" t="s">
        <v>459</v>
      </c>
      <c r="D64" s="63">
        <v>1</v>
      </c>
      <c r="E64" s="63"/>
      <c r="F64" s="63"/>
      <c r="G64" s="63"/>
      <c r="H64" s="63"/>
      <c r="I64" s="63"/>
      <c r="J64" s="63"/>
      <c r="K64" s="63"/>
      <c r="L64" s="63"/>
      <c r="M64" s="63"/>
      <c r="N64" s="63"/>
    </row>
    <row r="65" spans="1:14" ht="15" customHeight="1">
      <c r="A65" s="63" t="s">
        <v>462</v>
      </c>
      <c r="B65" s="63">
        <v>1</v>
      </c>
      <c r="C65" s="63" t="s">
        <v>458</v>
      </c>
      <c r="D65" s="63">
        <v>1</v>
      </c>
      <c r="E65" s="63"/>
      <c r="F65" s="63"/>
      <c r="G65" s="63"/>
      <c r="H65" s="63"/>
      <c r="I65" s="63"/>
      <c r="J65" s="63"/>
      <c r="K65" s="63"/>
      <c r="L65" s="63"/>
      <c r="M65" s="63"/>
      <c r="N65" s="63"/>
    </row>
    <row r="66" spans="1:14" ht="15" customHeight="1">
      <c r="A66" s="63" t="s">
        <v>461</v>
      </c>
      <c r="B66" s="63">
        <v>1</v>
      </c>
      <c r="C66" s="63" t="s">
        <v>457</v>
      </c>
      <c r="D66" s="63">
        <v>1</v>
      </c>
      <c r="E66" s="63"/>
      <c r="F66" s="63"/>
      <c r="G66" s="63"/>
      <c r="H66" s="63"/>
      <c r="I66" s="63"/>
      <c r="J66" s="63"/>
      <c r="K66" s="63"/>
      <c r="L66" s="63"/>
      <c r="M66" s="63"/>
      <c r="N66" s="63"/>
    </row>
    <row r="67" spans="1:14" ht="15">
      <c r="A67" s="63" t="s">
        <v>460</v>
      </c>
      <c r="B67" s="63">
        <v>1</v>
      </c>
      <c r="C67" s="63" t="s">
        <v>456</v>
      </c>
      <c r="D67" s="63">
        <v>1</v>
      </c>
      <c r="E67" s="63"/>
      <c r="F67" s="63"/>
      <c r="G67" s="63"/>
      <c r="H67" s="63"/>
      <c r="I67" s="63"/>
      <c r="J67" s="63"/>
      <c r="K67" s="63"/>
      <c r="L67" s="63"/>
      <c r="M67" s="63"/>
      <c r="N67" s="63"/>
    </row>
    <row r="70" spans="1:14" ht="15" customHeight="1">
      <c r="A70" s="13" t="s">
        <v>262</v>
      </c>
      <c r="B70" s="13" t="s">
        <v>232</v>
      </c>
      <c r="C70" s="13" t="s">
        <v>263</v>
      </c>
      <c r="D70" s="13" t="s">
        <v>235</v>
      </c>
      <c r="E70" s="13" t="s">
        <v>264</v>
      </c>
      <c r="F70" s="13" t="s">
        <v>236</v>
      </c>
      <c r="G70" s="13" t="s">
        <v>401</v>
      </c>
      <c r="H70" s="13" t="s">
        <v>379</v>
      </c>
      <c r="I70" s="13" t="s">
        <v>402</v>
      </c>
      <c r="J70" s="13" t="s">
        <v>381</v>
      </c>
      <c r="K70" s="13" t="s">
        <v>403</v>
      </c>
      <c r="L70" s="13" t="s">
        <v>423</v>
      </c>
      <c r="M70" s="13" t="s">
        <v>431</v>
      </c>
      <c r="N70" s="13" t="s">
        <v>424</v>
      </c>
    </row>
    <row r="71" spans="1:14" ht="15" customHeight="1">
      <c r="A71" s="115" t="s">
        <v>462</v>
      </c>
      <c r="B71" s="63">
        <v>42246</v>
      </c>
      <c r="C71" s="115" t="s">
        <v>462</v>
      </c>
      <c r="D71" s="63">
        <v>42246</v>
      </c>
      <c r="E71" s="115" t="s">
        <v>446</v>
      </c>
      <c r="F71" s="63">
        <v>1712</v>
      </c>
      <c r="G71" s="115" t="s">
        <v>441</v>
      </c>
      <c r="H71" s="63">
        <v>3359</v>
      </c>
      <c r="I71" s="115" t="s">
        <v>445</v>
      </c>
      <c r="J71" s="63">
        <v>7260</v>
      </c>
      <c r="K71" s="115" t="s">
        <v>455</v>
      </c>
      <c r="L71" s="63">
        <v>1113</v>
      </c>
      <c r="M71" s="115" t="s">
        <v>442</v>
      </c>
      <c r="N71" s="63">
        <v>177</v>
      </c>
    </row>
    <row r="72" spans="1:14" ht="15">
      <c r="A72" s="115" t="s">
        <v>354</v>
      </c>
      <c r="B72" s="63">
        <v>8244</v>
      </c>
      <c r="C72" s="115" t="s">
        <v>354</v>
      </c>
      <c r="D72" s="63">
        <v>8244</v>
      </c>
      <c r="E72" s="115" t="s">
        <v>448</v>
      </c>
      <c r="F72" s="63">
        <v>487</v>
      </c>
      <c r="G72" s="115" t="s">
        <v>454</v>
      </c>
      <c r="H72" s="63">
        <v>770</v>
      </c>
      <c r="I72" s="115" t="s">
        <v>440</v>
      </c>
      <c r="J72" s="63">
        <v>3344</v>
      </c>
      <c r="K72" s="115" t="s">
        <v>447</v>
      </c>
      <c r="L72" s="63">
        <v>123</v>
      </c>
      <c r="M72" s="115"/>
      <c r="N72" s="63"/>
    </row>
    <row r="73" spans="1:14" ht="15">
      <c r="A73" s="115" t="s">
        <v>457</v>
      </c>
      <c r="B73" s="63">
        <v>7508</v>
      </c>
      <c r="C73" s="115" t="s">
        <v>457</v>
      </c>
      <c r="D73" s="63">
        <v>7508</v>
      </c>
      <c r="E73" s="115" t="s">
        <v>444</v>
      </c>
      <c r="F73" s="63">
        <v>261</v>
      </c>
      <c r="G73" s="115" t="s">
        <v>453</v>
      </c>
      <c r="H73" s="63">
        <v>339</v>
      </c>
      <c r="I73" s="115" t="s">
        <v>450</v>
      </c>
      <c r="J73" s="63">
        <v>377</v>
      </c>
      <c r="K73" s="115"/>
      <c r="L73" s="63"/>
      <c r="M73" s="115"/>
      <c r="N73" s="63"/>
    </row>
    <row r="74" spans="1:14" ht="15" customHeight="1">
      <c r="A74" s="115" t="s">
        <v>445</v>
      </c>
      <c r="B74" s="63">
        <v>7260</v>
      </c>
      <c r="C74" s="115" t="s">
        <v>460</v>
      </c>
      <c r="D74" s="63">
        <v>5891</v>
      </c>
      <c r="E74" s="115" t="s">
        <v>449</v>
      </c>
      <c r="F74" s="63">
        <v>107</v>
      </c>
      <c r="G74" s="115" t="s">
        <v>451</v>
      </c>
      <c r="H74" s="63">
        <v>36</v>
      </c>
      <c r="I74" s="115"/>
      <c r="J74" s="63"/>
      <c r="K74" s="115"/>
      <c r="L74" s="63"/>
      <c r="M74" s="115"/>
      <c r="N74" s="63"/>
    </row>
    <row r="75" spans="1:14" ht="15" customHeight="1">
      <c r="A75" s="115" t="s">
        <v>460</v>
      </c>
      <c r="B75" s="63">
        <v>5891</v>
      </c>
      <c r="C75" s="115" t="s">
        <v>458</v>
      </c>
      <c r="D75" s="63">
        <v>2886</v>
      </c>
      <c r="E75" s="115" t="s">
        <v>443</v>
      </c>
      <c r="F75" s="63">
        <v>53</v>
      </c>
      <c r="G75" s="115" t="s">
        <v>452</v>
      </c>
      <c r="H75" s="63">
        <v>30</v>
      </c>
      <c r="I75" s="115"/>
      <c r="J75" s="63"/>
      <c r="K75" s="115"/>
      <c r="L75" s="63"/>
      <c r="M75" s="115"/>
      <c r="N75" s="63"/>
    </row>
    <row r="76" spans="1:14" ht="15" customHeight="1">
      <c r="A76" s="115" t="s">
        <v>441</v>
      </c>
      <c r="B76" s="63">
        <v>3359</v>
      </c>
      <c r="C76" s="115" t="s">
        <v>456</v>
      </c>
      <c r="D76" s="63">
        <v>1546</v>
      </c>
      <c r="E76" s="115"/>
      <c r="F76" s="63"/>
      <c r="G76" s="115"/>
      <c r="H76" s="63"/>
      <c r="I76" s="115"/>
      <c r="J76" s="63"/>
      <c r="K76" s="115"/>
      <c r="L76" s="63"/>
      <c r="M76" s="115"/>
      <c r="N76" s="63"/>
    </row>
    <row r="77" spans="1:14" ht="15" customHeight="1">
      <c r="A77" s="115" t="s">
        <v>440</v>
      </c>
      <c r="B77" s="63">
        <v>3344</v>
      </c>
      <c r="C77" s="115" t="s">
        <v>353</v>
      </c>
      <c r="D77" s="63">
        <v>1175</v>
      </c>
      <c r="E77" s="115"/>
      <c r="F77" s="63"/>
      <c r="G77" s="115"/>
      <c r="H77" s="63"/>
      <c r="I77" s="115"/>
      <c r="J77" s="63"/>
      <c r="K77" s="115"/>
      <c r="L77" s="63"/>
      <c r="M77" s="115"/>
      <c r="N77" s="63"/>
    </row>
    <row r="78" spans="1:14" ht="15">
      <c r="A78" s="115" t="s">
        <v>458</v>
      </c>
      <c r="B78" s="63">
        <v>2886</v>
      </c>
      <c r="C78" s="115" t="s">
        <v>461</v>
      </c>
      <c r="D78" s="63">
        <v>909</v>
      </c>
      <c r="E78" s="115"/>
      <c r="F78" s="63"/>
      <c r="G78" s="115"/>
      <c r="H78" s="63"/>
      <c r="I78" s="115"/>
      <c r="J78" s="63"/>
      <c r="K78" s="115"/>
      <c r="L78" s="63"/>
      <c r="M78" s="115"/>
      <c r="N78" s="63"/>
    </row>
    <row r="79" spans="1:14" ht="15" customHeight="1">
      <c r="A79" s="115" t="s">
        <v>446</v>
      </c>
      <c r="B79" s="63">
        <v>1712</v>
      </c>
      <c r="C79" s="115" t="s">
        <v>459</v>
      </c>
      <c r="D79" s="63">
        <v>571</v>
      </c>
      <c r="E79" s="115"/>
      <c r="F79" s="63"/>
      <c r="G79" s="115"/>
      <c r="H79" s="63"/>
      <c r="I79" s="115"/>
      <c r="J79" s="63"/>
      <c r="K79" s="115"/>
      <c r="L79" s="63"/>
      <c r="M79" s="115"/>
      <c r="N79" s="63"/>
    </row>
    <row r="80" spans="1:14" ht="15">
      <c r="A80" s="115" t="s">
        <v>456</v>
      </c>
      <c r="B80" s="63">
        <v>1546</v>
      </c>
      <c r="C80" s="115"/>
      <c r="D80" s="63"/>
      <c r="E80" s="115"/>
      <c r="F80" s="63"/>
      <c r="G80" s="115"/>
      <c r="H80" s="63"/>
      <c r="I80" s="115"/>
      <c r="J80" s="63"/>
      <c r="K80" s="115"/>
      <c r="L80" s="63"/>
      <c r="M80" s="115"/>
      <c r="N80" s="63"/>
    </row>
    <row r="84" ht="15" customHeight="1"/>
    <row r="87" ht="15" customHeight="1"/>
    <row r="88" ht="15" customHeight="1"/>
    <row r="89" ht="15" customHeight="1"/>
    <row r="90" ht="15" customHeight="1"/>
    <row r="92" ht="15" customHeight="1"/>
  </sheetData>
  <hyperlinks>
    <hyperlink ref="A2" r:id="rId1" display="https://nodexlgraphgallery.org/Pages/Graph.aspx?graphID=193803"/>
    <hyperlink ref="A3" r:id="rId2" display="https://twitter.com/ica_iowa/status/1114248674857631744"/>
    <hyperlink ref="A4" r:id="rId3" display="https://twitter.com/BSUCOMM/status/1114496071001083904"/>
    <hyperlink ref="A5" r:id="rId4" display="https://www.instagram.com/p/Bv6ufBBgVAgsZT3hV3LPxJ_-YiOl7FTXzS3DGU0/?utm_source=ig_twitter_share&amp;igshid=1te6gc42p0685"/>
    <hyperlink ref="C2" r:id="rId5" display="https://nodexlgraphgallery.org/Pages/Graph.aspx?graphID=193803"/>
    <hyperlink ref="E2" r:id="rId6" display="https://twitter.com/ica_iowa/status/1114248674857631744"/>
    <hyperlink ref="E3" r:id="rId7" display="https://twitter.com/BSUCOMM/status/1114496071001083904"/>
    <hyperlink ref="I2" r:id="rId8" display="https://www.instagram.com/p/Bv6ufBBgVAgsZT3hV3LPxJ_-YiOl7FTXzS3DGU0/?utm_source=ig_twitter_share&amp;igshid=1te6gc42p0685"/>
  </hyperlinks>
  <printOptions/>
  <pageMargins left="0.7" right="0.7" top="0.75" bottom="0.75" header="0.3" footer="0.3"/>
  <pageSetup orientation="portrait" paperSize="9"/>
  <tableParts>
    <tablePart r:id="rId15"/>
    <tablePart r:id="rId9"/>
    <tablePart r:id="rId11"/>
    <tablePart r:id="rId13"/>
    <tablePart r:id="rId12"/>
    <tablePart r:id="rId16"/>
    <tablePart r:id="rId10"/>
    <tablePart r:id="rId1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896</v>
      </c>
      <c r="C5" s="113">
        <v>1</v>
      </c>
      <c r="D5" s="63" t="s">
        <v>279</v>
      </c>
      <c r="E5" s="63"/>
      <c r="F5" s="63"/>
      <c r="G5" s="63"/>
    </row>
    <row r="6" spans="1:7" ht="15">
      <c r="A6" s="63" t="s">
        <v>296</v>
      </c>
      <c r="B6" s="63">
        <v>896</v>
      </c>
      <c r="C6" s="113">
        <v>1</v>
      </c>
      <c r="D6" s="63" t="s">
        <v>279</v>
      </c>
      <c r="E6" s="63"/>
      <c r="F6" s="63"/>
      <c r="G6" s="63"/>
    </row>
    <row r="7" spans="1:7" ht="15">
      <c r="A7" s="69" t="s">
        <v>775</v>
      </c>
      <c r="B7" s="69">
        <v>38</v>
      </c>
      <c r="C7" s="93">
        <v>0</v>
      </c>
      <c r="D7" s="69" t="s">
        <v>279</v>
      </c>
      <c r="E7" s="69" t="b">
        <v>0</v>
      </c>
      <c r="F7" s="69" t="b">
        <v>0</v>
      </c>
      <c r="G7" s="69" t="b">
        <v>0</v>
      </c>
    </row>
    <row r="8" spans="1:7" ht="15">
      <c r="A8" s="69" t="s">
        <v>776</v>
      </c>
      <c r="B8" s="69">
        <v>15</v>
      </c>
      <c r="C8" s="93">
        <v>0.009425732332002737</v>
      </c>
      <c r="D8" s="69" t="s">
        <v>279</v>
      </c>
      <c r="E8" s="69" t="b">
        <v>0</v>
      </c>
      <c r="F8" s="69" t="b">
        <v>0</v>
      </c>
      <c r="G8" s="69" t="b">
        <v>0</v>
      </c>
    </row>
    <row r="9" spans="1:7" ht="15">
      <c r="A9" s="69" t="s">
        <v>432</v>
      </c>
      <c r="B9" s="69">
        <v>15</v>
      </c>
      <c r="C9" s="93">
        <v>0.010919672398080728</v>
      </c>
      <c r="D9" s="69" t="s">
        <v>279</v>
      </c>
      <c r="E9" s="69" t="b">
        <v>0</v>
      </c>
      <c r="F9" s="69" t="b">
        <v>0</v>
      </c>
      <c r="G9" s="69" t="b">
        <v>0</v>
      </c>
    </row>
    <row r="10" spans="1:7" ht="15">
      <c r="A10" s="69" t="s">
        <v>444</v>
      </c>
      <c r="B10" s="69">
        <v>13</v>
      </c>
      <c r="C10" s="93">
        <v>0.010187926625403545</v>
      </c>
      <c r="D10" s="69" t="s">
        <v>279</v>
      </c>
      <c r="E10" s="69" t="b">
        <v>0</v>
      </c>
      <c r="F10" s="69" t="b">
        <v>0</v>
      </c>
      <c r="G10" s="69" t="b">
        <v>0</v>
      </c>
    </row>
    <row r="11" spans="1:7" ht="15">
      <c r="A11" s="69" t="s">
        <v>385</v>
      </c>
      <c r="B11" s="69">
        <v>9</v>
      </c>
      <c r="C11" s="93">
        <v>0.008855180980206781</v>
      </c>
      <c r="D11" s="69" t="s">
        <v>279</v>
      </c>
      <c r="E11" s="69" t="b">
        <v>0</v>
      </c>
      <c r="F11" s="69" t="b">
        <v>0</v>
      </c>
      <c r="G11" s="69" t="b">
        <v>0</v>
      </c>
    </row>
    <row r="12" spans="1:7" ht="15">
      <c r="A12" s="69" t="s">
        <v>437</v>
      </c>
      <c r="B12" s="69">
        <v>8</v>
      </c>
      <c r="C12" s="93">
        <v>0.008527073552244248</v>
      </c>
      <c r="D12" s="69" t="s">
        <v>279</v>
      </c>
      <c r="E12" s="69" t="b">
        <v>0</v>
      </c>
      <c r="F12" s="69" t="b">
        <v>0</v>
      </c>
      <c r="G12" s="69" t="b">
        <v>0</v>
      </c>
    </row>
    <row r="13" spans="1:7" ht="15">
      <c r="A13" s="69" t="s">
        <v>405</v>
      </c>
      <c r="B13" s="69">
        <v>8</v>
      </c>
      <c r="C13" s="93">
        <v>0.008527073552244248</v>
      </c>
      <c r="D13" s="69" t="s">
        <v>279</v>
      </c>
      <c r="E13" s="69" t="b">
        <v>0</v>
      </c>
      <c r="F13" s="69" t="b">
        <v>0</v>
      </c>
      <c r="G13" s="69" t="b">
        <v>0</v>
      </c>
    </row>
    <row r="14" spans="1:7" ht="15">
      <c r="A14" s="69" t="s">
        <v>868</v>
      </c>
      <c r="B14" s="69">
        <v>7</v>
      </c>
      <c r="C14" s="93">
        <v>0.008111740045463408</v>
      </c>
      <c r="D14" s="69" t="s">
        <v>279</v>
      </c>
      <c r="E14" s="69" t="b">
        <v>0</v>
      </c>
      <c r="F14" s="69" t="b">
        <v>0</v>
      </c>
      <c r="G14" s="69" t="b">
        <v>0</v>
      </c>
    </row>
    <row r="15" spans="1:7" ht="15">
      <c r="A15" s="69" t="s">
        <v>777</v>
      </c>
      <c r="B15" s="69">
        <v>7</v>
      </c>
      <c r="C15" s="93">
        <v>0.009750996855956465</v>
      </c>
      <c r="D15" s="69" t="s">
        <v>279</v>
      </c>
      <c r="E15" s="69" t="b">
        <v>0</v>
      </c>
      <c r="F15" s="69" t="b">
        <v>0</v>
      </c>
      <c r="G15" s="69" t="b">
        <v>0</v>
      </c>
    </row>
    <row r="16" spans="1:7" ht="15">
      <c r="A16" s="69" t="s">
        <v>407</v>
      </c>
      <c r="B16" s="69">
        <v>6</v>
      </c>
      <c r="C16" s="93">
        <v>0.007596639170032225</v>
      </c>
      <c r="D16" s="69" t="s">
        <v>279</v>
      </c>
      <c r="E16" s="69" t="b">
        <v>0</v>
      </c>
      <c r="F16" s="69" t="b">
        <v>0</v>
      </c>
      <c r="G16" s="69" t="b">
        <v>0</v>
      </c>
    </row>
    <row r="17" spans="1:7" ht="15">
      <c r="A17" s="69" t="s">
        <v>869</v>
      </c>
      <c r="B17" s="69">
        <v>6</v>
      </c>
      <c r="C17" s="93">
        <v>0.007596639170032225</v>
      </c>
      <c r="D17" s="69" t="s">
        <v>279</v>
      </c>
      <c r="E17" s="69" t="b">
        <v>0</v>
      </c>
      <c r="F17" s="69" t="b">
        <v>0</v>
      </c>
      <c r="G17" s="69" t="b">
        <v>0</v>
      </c>
    </row>
    <row r="18" spans="1:7" ht="15">
      <c r="A18" s="69" t="s">
        <v>783</v>
      </c>
      <c r="B18" s="69">
        <v>6</v>
      </c>
      <c r="C18" s="93">
        <v>0.007596639170032225</v>
      </c>
      <c r="D18" s="69" t="s">
        <v>279</v>
      </c>
      <c r="E18" s="69" t="b">
        <v>0</v>
      </c>
      <c r="F18" s="69" t="b">
        <v>0</v>
      </c>
      <c r="G18" s="69" t="b">
        <v>0</v>
      </c>
    </row>
    <row r="19" spans="1:7" ht="15">
      <c r="A19" s="69" t="s">
        <v>781</v>
      </c>
      <c r="B19" s="69">
        <v>6</v>
      </c>
      <c r="C19" s="93">
        <v>0.007596639170032225</v>
      </c>
      <c r="D19" s="69" t="s">
        <v>279</v>
      </c>
      <c r="E19" s="69" t="b">
        <v>0</v>
      </c>
      <c r="F19" s="69" t="b">
        <v>0</v>
      </c>
      <c r="G19" s="69" t="b">
        <v>0</v>
      </c>
    </row>
    <row r="20" spans="1:7" ht="15">
      <c r="A20" s="69" t="s">
        <v>870</v>
      </c>
      <c r="B20" s="69">
        <v>5</v>
      </c>
      <c r="C20" s="93">
        <v>0.006964997754254617</v>
      </c>
      <c r="D20" s="69" t="s">
        <v>279</v>
      </c>
      <c r="E20" s="69" t="b">
        <v>0</v>
      </c>
      <c r="F20" s="69" t="b">
        <v>0</v>
      </c>
      <c r="G20" s="69" t="b">
        <v>0</v>
      </c>
    </row>
    <row r="21" spans="1:7" ht="15">
      <c r="A21" s="69" t="s">
        <v>871</v>
      </c>
      <c r="B21" s="69">
        <v>5</v>
      </c>
      <c r="C21" s="93">
        <v>0.006964997754254617</v>
      </c>
      <c r="D21" s="69" t="s">
        <v>279</v>
      </c>
      <c r="E21" s="69" t="b">
        <v>0</v>
      </c>
      <c r="F21" s="69" t="b">
        <v>0</v>
      </c>
      <c r="G21" s="69" t="b">
        <v>0</v>
      </c>
    </row>
    <row r="22" spans="1:7" ht="15">
      <c r="A22" s="69" t="s">
        <v>778</v>
      </c>
      <c r="B22" s="69">
        <v>5</v>
      </c>
      <c r="C22" s="93">
        <v>0.006964997754254617</v>
      </c>
      <c r="D22" s="69" t="s">
        <v>279</v>
      </c>
      <c r="E22" s="69" t="b">
        <v>0</v>
      </c>
      <c r="F22" s="69" t="b">
        <v>0</v>
      </c>
      <c r="G22" s="69" t="b">
        <v>0</v>
      </c>
    </row>
    <row r="23" spans="1:7" ht="15">
      <c r="A23" s="69" t="s">
        <v>779</v>
      </c>
      <c r="B23" s="69">
        <v>5</v>
      </c>
      <c r="C23" s="93">
        <v>0.006964997754254617</v>
      </c>
      <c r="D23" s="69" t="s">
        <v>279</v>
      </c>
      <c r="E23" s="69" t="b">
        <v>0</v>
      </c>
      <c r="F23" s="69" t="b">
        <v>0</v>
      </c>
      <c r="G23" s="69" t="b">
        <v>0</v>
      </c>
    </row>
    <row r="24" spans="1:7" ht="15">
      <c r="A24" s="69" t="s">
        <v>780</v>
      </c>
      <c r="B24" s="69">
        <v>5</v>
      </c>
      <c r="C24" s="93">
        <v>0.006964997754254617</v>
      </c>
      <c r="D24" s="69" t="s">
        <v>279</v>
      </c>
      <c r="E24" s="69" t="b">
        <v>0</v>
      </c>
      <c r="F24" s="69" t="b">
        <v>0</v>
      </c>
      <c r="G24" s="69" t="b">
        <v>0</v>
      </c>
    </row>
    <row r="25" spans="1:7" ht="15">
      <c r="A25" s="69" t="s">
        <v>411</v>
      </c>
      <c r="B25" s="69">
        <v>5</v>
      </c>
      <c r="C25" s="93">
        <v>0.006964997754254617</v>
      </c>
      <c r="D25" s="69" t="s">
        <v>279</v>
      </c>
      <c r="E25" s="69" t="b">
        <v>0</v>
      </c>
      <c r="F25" s="69" t="b">
        <v>0</v>
      </c>
      <c r="G25" s="69" t="b">
        <v>0</v>
      </c>
    </row>
    <row r="26" spans="1:7" ht="15">
      <c r="A26" s="69" t="s">
        <v>784</v>
      </c>
      <c r="B26" s="69">
        <v>5</v>
      </c>
      <c r="C26" s="93">
        <v>0.006964997754254617</v>
      </c>
      <c r="D26" s="69" t="s">
        <v>279</v>
      </c>
      <c r="E26" s="69" t="b">
        <v>0</v>
      </c>
      <c r="F26" s="69" t="b">
        <v>0</v>
      </c>
      <c r="G26" s="69" t="b">
        <v>0</v>
      </c>
    </row>
    <row r="27" spans="1:7" ht="15">
      <c r="A27" s="69" t="s">
        <v>365</v>
      </c>
      <c r="B27" s="69">
        <v>5</v>
      </c>
      <c r="C27" s="93">
        <v>0.006964997754254617</v>
      </c>
      <c r="D27" s="69" t="s">
        <v>279</v>
      </c>
      <c r="E27" s="69" t="b">
        <v>0</v>
      </c>
      <c r="F27" s="69" t="b">
        <v>0</v>
      </c>
      <c r="G27" s="69" t="b">
        <v>0</v>
      </c>
    </row>
    <row r="28" spans="1:7" ht="15">
      <c r="A28" s="69" t="s">
        <v>872</v>
      </c>
      <c r="B28" s="69">
        <v>5</v>
      </c>
      <c r="C28" s="93">
        <v>0.006964997754254617</v>
      </c>
      <c r="D28" s="69" t="s">
        <v>279</v>
      </c>
      <c r="E28" s="69" t="b">
        <v>0</v>
      </c>
      <c r="F28" s="69" t="b">
        <v>0</v>
      </c>
      <c r="G28" s="69" t="b">
        <v>0</v>
      </c>
    </row>
    <row r="29" spans="1:7" ht="15">
      <c r="A29" s="69" t="s">
        <v>873</v>
      </c>
      <c r="B29" s="69">
        <v>4</v>
      </c>
      <c r="C29" s="93">
        <v>0.006193216235506619</v>
      </c>
      <c r="D29" s="69" t="s">
        <v>279</v>
      </c>
      <c r="E29" s="69" t="b">
        <v>0</v>
      </c>
      <c r="F29" s="69" t="b">
        <v>0</v>
      </c>
      <c r="G29" s="69" t="b">
        <v>0</v>
      </c>
    </row>
    <row r="30" spans="1:7" ht="15">
      <c r="A30" s="69" t="s">
        <v>874</v>
      </c>
      <c r="B30" s="69">
        <v>4</v>
      </c>
      <c r="C30" s="93">
        <v>0.006193216235506619</v>
      </c>
      <c r="D30" s="69" t="s">
        <v>279</v>
      </c>
      <c r="E30" s="69" t="b">
        <v>0</v>
      </c>
      <c r="F30" s="69" t="b">
        <v>0</v>
      </c>
      <c r="G30" s="69" t="b">
        <v>0</v>
      </c>
    </row>
    <row r="31" spans="1:7" ht="15">
      <c r="A31" s="69" t="s">
        <v>875</v>
      </c>
      <c r="B31" s="69">
        <v>4</v>
      </c>
      <c r="C31" s="93">
        <v>0.006193216235506619</v>
      </c>
      <c r="D31" s="69" t="s">
        <v>279</v>
      </c>
      <c r="E31" s="69" t="b">
        <v>0</v>
      </c>
      <c r="F31" s="69" t="b">
        <v>0</v>
      </c>
      <c r="G31" s="69" t="b">
        <v>0</v>
      </c>
    </row>
    <row r="32" spans="1:7" ht="15">
      <c r="A32" s="69" t="s">
        <v>406</v>
      </c>
      <c r="B32" s="69">
        <v>4</v>
      </c>
      <c r="C32" s="93">
        <v>0.006193216235506619</v>
      </c>
      <c r="D32" s="69" t="s">
        <v>279</v>
      </c>
      <c r="E32" s="69" t="b">
        <v>0</v>
      </c>
      <c r="F32" s="69" t="b">
        <v>0</v>
      </c>
      <c r="G32" s="69" t="b">
        <v>0</v>
      </c>
    </row>
    <row r="33" spans="1:7" ht="15">
      <c r="A33" s="69" t="s">
        <v>876</v>
      </c>
      <c r="B33" s="69">
        <v>4</v>
      </c>
      <c r="C33" s="93">
        <v>0.006193216235506619</v>
      </c>
      <c r="D33" s="69" t="s">
        <v>279</v>
      </c>
      <c r="E33" s="69" t="b">
        <v>0</v>
      </c>
      <c r="F33" s="69" t="b">
        <v>0</v>
      </c>
      <c r="G33" s="69" t="b">
        <v>0</v>
      </c>
    </row>
    <row r="34" spans="1:7" ht="15">
      <c r="A34" s="69" t="s">
        <v>877</v>
      </c>
      <c r="B34" s="69">
        <v>4</v>
      </c>
      <c r="C34" s="93">
        <v>0.006193216235506619</v>
      </c>
      <c r="D34" s="69" t="s">
        <v>279</v>
      </c>
      <c r="E34" s="69" t="b">
        <v>0</v>
      </c>
      <c r="F34" s="69" t="b">
        <v>0</v>
      </c>
      <c r="G34" s="69" t="b">
        <v>0</v>
      </c>
    </row>
    <row r="35" spans="1:7" ht="15">
      <c r="A35" s="69" t="s">
        <v>878</v>
      </c>
      <c r="B35" s="69">
        <v>4</v>
      </c>
      <c r="C35" s="93">
        <v>0.006193216235506619</v>
      </c>
      <c r="D35" s="69" t="s">
        <v>279</v>
      </c>
      <c r="E35" s="69" t="b">
        <v>0</v>
      </c>
      <c r="F35" s="69" t="b">
        <v>0</v>
      </c>
      <c r="G35" s="69" t="b">
        <v>0</v>
      </c>
    </row>
    <row r="36" spans="1:7" ht="15">
      <c r="A36" s="69" t="s">
        <v>879</v>
      </c>
      <c r="B36" s="69">
        <v>4</v>
      </c>
      <c r="C36" s="93">
        <v>0.006193216235506619</v>
      </c>
      <c r="D36" s="69" t="s">
        <v>279</v>
      </c>
      <c r="E36" s="69" t="b">
        <v>0</v>
      </c>
      <c r="F36" s="69" t="b">
        <v>0</v>
      </c>
      <c r="G36" s="69" t="b">
        <v>0</v>
      </c>
    </row>
    <row r="37" spans="1:7" ht="15">
      <c r="A37" s="69" t="s">
        <v>408</v>
      </c>
      <c r="B37" s="69">
        <v>4</v>
      </c>
      <c r="C37" s="93">
        <v>0.006193216235506619</v>
      </c>
      <c r="D37" s="69" t="s">
        <v>279</v>
      </c>
      <c r="E37" s="69" t="b">
        <v>0</v>
      </c>
      <c r="F37" s="69" t="b">
        <v>0</v>
      </c>
      <c r="G37" s="69" t="b">
        <v>0</v>
      </c>
    </row>
    <row r="38" spans="1:7" ht="15">
      <c r="A38" s="69" t="s">
        <v>880</v>
      </c>
      <c r="B38" s="69">
        <v>4</v>
      </c>
      <c r="C38" s="93">
        <v>0.006193216235506619</v>
      </c>
      <c r="D38" s="69" t="s">
        <v>279</v>
      </c>
      <c r="E38" s="69" t="b">
        <v>0</v>
      </c>
      <c r="F38" s="69" t="b">
        <v>0</v>
      </c>
      <c r="G38" s="69" t="b">
        <v>0</v>
      </c>
    </row>
    <row r="39" spans="1:7" ht="15">
      <c r="A39" s="69" t="s">
        <v>790</v>
      </c>
      <c r="B39" s="69">
        <v>4</v>
      </c>
      <c r="C39" s="93">
        <v>0.006193216235506619</v>
      </c>
      <c r="D39" s="69" t="s">
        <v>279</v>
      </c>
      <c r="E39" s="69" t="b">
        <v>0</v>
      </c>
      <c r="F39" s="69" t="b">
        <v>0</v>
      </c>
      <c r="G39" s="69" t="b">
        <v>0</v>
      </c>
    </row>
    <row r="40" spans="1:7" ht="15">
      <c r="A40" s="69" t="s">
        <v>881</v>
      </c>
      <c r="B40" s="69">
        <v>4</v>
      </c>
      <c r="C40" s="93">
        <v>0.006193216235506619</v>
      </c>
      <c r="D40" s="69" t="s">
        <v>279</v>
      </c>
      <c r="E40" s="69" t="b">
        <v>0</v>
      </c>
      <c r="F40" s="69" t="b">
        <v>0</v>
      </c>
      <c r="G40" s="69" t="b">
        <v>0</v>
      </c>
    </row>
    <row r="41" spans="1:7" ht="15">
      <c r="A41" s="69" t="s">
        <v>782</v>
      </c>
      <c r="B41" s="69">
        <v>4</v>
      </c>
      <c r="C41" s="93">
        <v>0.006193216235506619</v>
      </c>
      <c r="D41" s="69" t="s">
        <v>279</v>
      </c>
      <c r="E41" s="69" t="b">
        <v>0</v>
      </c>
      <c r="F41" s="69" t="b">
        <v>0</v>
      </c>
      <c r="G41" s="69" t="b">
        <v>0</v>
      </c>
    </row>
    <row r="42" spans="1:7" ht="15">
      <c r="A42" s="69" t="s">
        <v>454</v>
      </c>
      <c r="B42" s="69">
        <v>3</v>
      </c>
      <c r="C42" s="93">
        <v>0.005245579179554484</v>
      </c>
      <c r="D42" s="69" t="s">
        <v>279</v>
      </c>
      <c r="E42" s="69" t="b">
        <v>0</v>
      </c>
      <c r="F42" s="69" t="b">
        <v>0</v>
      </c>
      <c r="G42" s="69" t="b">
        <v>0</v>
      </c>
    </row>
    <row r="43" spans="1:7" ht="15">
      <c r="A43" s="69" t="s">
        <v>882</v>
      </c>
      <c r="B43" s="69">
        <v>3</v>
      </c>
      <c r="C43" s="93">
        <v>0.005245579179554484</v>
      </c>
      <c r="D43" s="69" t="s">
        <v>279</v>
      </c>
      <c r="E43" s="69" t="b">
        <v>0</v>
      </c>
      <c r="F43" s="69" t="b">
        <v>0</v>
      </c>
      <c r="G43" s="69" t="b">
        <v>0</v>
      </c>
    </row>
    <row r="44" spans="1:7" ht="15">
      <c r="A44" s="69" t="s">
        <v>434</v>
      </c>
      <c r="B44" s="69">
        <v>3</v>
      </c>
      <c r="C44" s="93">
        <v>0.005245579179554484</v>
      </c>
      <c r="D44" s="69" t="s">
        <v>279</v>
      </c>
      <c r="E44" s="69" t="b">
        <v>0</v>
      </c>
      <c r="F44" s="69" t="b">
        <v>0</v>
      </c>
      <c r="G44" s="69" t="b">
        <v>0</v>
      </c>
    </row>
    <row r="45" spans="1:7" ht="15">
      <c r="A45" s="69" t="s">
        <v>883</v>
      </c>
      <c r="B45" s="69">
        <v>3</v>
      </c>
      <c r="C45" s="93">
        <v>0.005245579179554484</v>
      </c>
      <c r="D45" s="69" t="s">
        <v>279</v>
      </c>
      <c r="E45" s="69" t="b">
        <v>0</v>
      </c>
      <c r="F45" s="69" t="b">
        <v>0</v>
      </c>
      <c r="G45" s="69" t="b">
        <v>0</v>
      </c>
    </row>
    <row r="46" spans="1:7" ht="15">
      <c r="A46" s="69" t="s">
        <v>884</v>
      </c>
      <c r="B46" s="69">
        <v>3</v>
      </c>
      <c r="C46" s="93">
        <v>0.005245579179554484</v>
      </c>
      <c r="D46" s="69" t="s">
        <v>279</v>
      </c>
      <c r="E46" s="69" t="b">
        <v>0</v>
      </c>
      <c r="F46" s="69" t="b">
        <v>0</v>
      </c>
      <c r="G46" s="69" t="b">
        <v>0</v>
      </c>
    </row>
    <row r="47" spans="1:7" ht="15">
      <c r="A47" s="69" t="s">
        <v>885</v>
      </c>
      <c r="B47" s="69">
        <v>3</v>
      </c>
      <c r="C47" s="93">
        <v>0.005245579179554484</v>
      </c>
      <c r="D47" s="69" t="s">
        <v>279</v>
      </c>
      <c r="E47" s="69" t="b">
        <v>0</v>
      </c>
      <c r="F47" s="69" t="b">
        <v>0</v>
      </c>
      <c r="G47" s="69" t="b">
        <v>0</v>
      </c>
    </row>
    <row r="48" spans="1:7" ht="15">
      <c r="A48" s="69" t="s">
        <v>886</v>
      </c>
      <c r="B48" s="69">
        <v>3</v>
      </c>
      <c r="C48" s="93">
        <v>0.005245579179554484</v>
      </c>
      <c r="D48" s="69" t="s">
        <v>279</v>
      </c>
      <c r="E48" s="69" t="b">
        <v>0</v>
      </c>
      <c r="F48" s="69" t="b">
        <v>0</v>
      </c>
      <c r="G48" s="69" t="b">
        <v>0</v>
      </c>
    </row>
    <row r="49" spans="1:7" ht="15">
      <c r="A49" s="69" t="s">
        <v>887</v>
      </c>
      <c r="B49" s="69">
        <v>3</v>
      </c>
      <c r="C49" s="93">
        <v>0.005245579179554484</v>
      </c>
      <c r="D49" s="69" t="s">
        <v>279</v>
      </c>
      <c r="E49" s="69" t="b">
        <v>0</v>
      </c>
      <c r="F49" s="69" t="b">
        <v>0</v>
      </c>
      <c r="G49" s="69" t="b">
        <v>0</v>
      </c>
    </row>
    <row r="50" spans="1:7" ht="15">
      <c r="A50" s="69" t="s">
        <v>410</v>
      </c>
      <c r="B50" s="69">
        <v>3</v>
      </c>
      <c r="C50" s="93">
        <v>0.005245579179554484</v>
      </c>
      <c r="D50" s="69" t="s">
        <v>279</v>
      </c>
      <c r="E50" s="69" t="b">
        <v>0</v>
      </c>
      <c r="F50" s="69" t="b">
        <v>0</v>
      </c>
      <c r="G50" s="69" t="b">
        <v>0</v>
      </c>
    </row>
    <row r="51" spans="1:7" ht="15">
      <c r="A51" s="69" t="s">
        <v>888</v>
      </c>
      <c r="B51" s="69">
        <v>3</v>
      </c>
      <c r="C51" s="93">
        <v>0.005245579179554484</v>
      </c>
      <c r="D51" s="69" t="s">
        <v>279</v>
      </c>
      <c r="E51" s="69" t="b">
        <v>0</v>
      </c>
      <c r="F51" s="69" t="b">
        <v>0</v>
      </c>
      <c r="G51" s="69" t="b">
        <v>0</v>
      </c>
    </row>
    <row r="52" spans="1:7" ht="15">
      <c r="A52" s="69" t="s">
        <v>889</v>
      </c>
      <c r="B52" s="69">
        <v>3</v>
      </c>
      <c r="C52" s="93">
        <v>0.005245579179554484</v>
      </c>
      <c r="D52" s="69" t="s">
        <v>279</v>
      </c>
      <c r="E52" s="69" t="b">
        <v>0</v>
      </c>
      <c r="F52" s="69" t="b">
        <v>0</v>
      </c>
      <c r="G52" s="69" t="b">
        <v>0</v>
      </c>
    </row>
    <row r="53" spans="1:7" ht="15">
      <c r="A53" s="69" t="s">
        <v>890</v>
      </c>
      <c r="B53" s="69">
        <v>3</v>
      </c>
      <c r="C53" s="93">
        <v>0.005245579179554484</v>
      </c>
      <c r="D53" s="69" t="s">
        <v>279</v>
      </c>
      <c r="E53" s="69" t="b">
        <v>0</v>
      </c>
      <c r="F53" s="69" t="b">
        <v>0</v>
      </c>
      <c r="G53" s="69" t="b">
        <v>0</v>
      </c>
    </row>
    <row r="54" spans="1:7" ht="15">
      <c r="A54" s="69" t="s">
        <v>891</v>
      </c>
      <c r="B54" s="69">
        <v>3</v>
      </c>
      <c r="C54" s="93">
        <v>0.005245579179554484</v>
      </c>
      <c r="D54" s="69" t="s">
        <v>279</v>
      </c>
      <c r="E54" s="69" t="b">
        <v>0</v>
      </c>
      <c r="F54" s="69" t="b">
        <v>0</v>
      </c>
      <c r="G54" s="69" t="b">
        <v>0</v>
      </c>
    </row>
    <row r="55" spans="1:7" ht="15">
      <c r="A55" s="69" t="s">
        <v>892</v>
      </c>
      <c r="B55" s="69">
        <v>3</v>
      </c>
      <c r="C55" s="93">
        <v>0.005245579179554484</v>
      </c>
      <c r="D55" s="69" t="s">
        <v>279</v>
      </c>
      <c r="E55" s="69" t="b">
        <v>0</v>
      </c>
      <c r="F55" s="69" t="b">
        <v>0</v>
      </c>
      <c r="G55" s="69" t="b">
        <v>0</v>
      </c>
    </row>
    <row r="56" spans="1:7" ht="15">
      <c r="A56" s="69" t="s">
        <v>893</v>
      </c>
      <c r="B56" s="69">
        <v>3</v>
      </c>
      <c r="C56" s="93">
        <v>0.005245579179554484</v>
      </c>
      <c r="D56" s="69" t="s">
        <v>279</v>
      </c>
      <c r="E56" s="69" t="b">
        <v>0</v>
      </c>
      <c r="F56" s="69" t="b">
        <v>0</v>
      </c>
      <c r="G56" s="69" t="b">
        <v>0</v>
      </c>
    </row>
    <row r="57" spans="1:7" ht="15">
      <c r="A57" s="69" t="s">
        <v>894</v>
      </c>
      <c r="B57" s="69">
        <v>3</v>
      </c>
      <c r="C57" s="93">
        <v>0.005245579179554484</v>
      </c>
      <c r="D57" s="69" t="s">
        <v>279</v>
      </c>
      <c r="E57" s="69" t="b">
        <v>0</v>
      </c>
      <c r="F57" s="69" t="b">
        <v>0</v>
      </c>
      <c r="G57" s="69" t="b">
        <v>0</v>
      </c>
    </row>
    <row r="58" spans="1:7" ht="15">
      <c r="A58" s="69" t="s">
        <v>895</v>
      </c>
      <c r="B58" s="69">
        <v>3</v>
      </c>
      <c r="C58" s="93">
        <v>0.005245579179554484</v>
      </c>
      <c r="D58" s="69" t="s">
        <v>279</v>
      </c>
      <c r="E58" s="69" t="b">
        <v>0</v>
      </c>
      <c r="F58" s="69" t="b">
        <v>0</v>
      </c>
      <c r="G58" s="69" t="b">
        <v>0</v>
      </c>
    </row>
    <row r="59" spans="1:7" ht="15">
      <c r="A59" s="69" t="s">
        <v>896</v>
      </c>
      <c r="B59" s="69">
        <v>3</v>
      </c>
      <c r="C59" s="93">
        <v>0.005245579179554484</v>
      </c>
      <c r="D59" s="69" t="s">
        <v>279</v>
      </c>
      <c r="E59" s="69" t="b">
        <v>0</v>
      </c>
      <c r="F59" s="69" t="b">
        <v>0</v>
      </c>
      <c r="G59" s="69" t="b">
        <v>0</v>
      </c>
    </row>
    <row r="60" spans="1:7" ht="15">
      <c r="A60" s="69" t="s">
        <v>435</v>
      </c>
      <c r="B60" s="69">
        <v>3</v>
      </c>
      <c r="C60" s="93">
        <v>0.005245579179554484</v>
      </c>
      <c r="D60" s="69" t="s">
        <v>279</v>
      </c>
      <c r="E60" s="69" t="b">
        <v>0</v>
      </c>
      <c r="F60" s="69" t="b">
        <v>0</v>
      </c>
      <c r="G60" s="69" t="b">
        <v>0</v>
      </c>
    </row>
    <row r="61" spans="1:7" ht="15">
      <c r="A61" s="69" t="s">
        <v>897</v>
      </c>
      <c r="B61" s="69">
        <v>3</v>
      </c>
      <c r="C61" s="93">
        <v>0.005245579179554484</v>
      </c>
      <c r="D61" s="69" t="s">
        <v>279</v>
      </c>
      <c r="E61" s="69" t="b">
        <v>0</v>
      </c>
      <c r="F61" s="69" t="b">
        <v>0</v>
      </c>
      <c r="G61" s="69" t="b">
        <v>0</v>
      </c>
    </row>
    <row r="62" spans="1:7" ht="15">
      <c r="A62" s="69" t="s">
        <v>898</v>
      </c>
      <c r="B62" s="69">
        <v>3</v>
      </c>
      <c r="C62" s="93">
        <v>0.005245579179554484</v>
      </c>
      <c r="D62" s="69" t="s">
        <v>279</v>
      </c>
      <c r="E62" s="69" t="b">
        <v>0</v>
      </c>
      <c r="F62" s="69" t="b">
        <v>0</v>
      </c>
      <c r="G62" s="69" t="b">
        <v>0</v>
      </c>
    </row>
    <row r="63" spans="1:7" ht="15">
      <c r="A63" s="69" t="s">
        <v>899</v>
      </c>
      <c r="B63" s="69">
        <v>3</v>
      </c>
      <c r="C63" s="93">
        <v>0.005245579179554484</v>
      </c>
      <c r="D63" s="69" t="s">
        <v>279</v>
      </c>
      <c r="E63" s="69" t="b">
        <v>0</v>
      </c>
      <c r="F63" s="69" t="b">
        <v>0</v>
      </c>
      <c r="G63" s="69" t="b">
        <v>0</v>
      </c>
    </row>
    <row r="64" spans="1:7" ht="15">
      <c r="A64" s="69" t="s">
        <v>900</v>
      </c>
      <c r="B64" s="69">
        <v>3</v>
      </c>
      <c r="C64" s="93">
        <v>0.005245579179554484</v>
      </c>
      <c r="D64" s="69" t="s">
        <v>279</v>
      </c>
      <c r="E64" s="69" t="b">
        <v>0</v>
      </c>
      <c r="F64" s="69" t="b">
        <v>0</v>
      </c>
      <c r="G64" s="69" t="b">
        <v>0</v>
      </c>
    </row>
    <row r="65" spans="1:7" ht="15">
      <c r="A65" s="69" t="s">
        <v>901</v>
      </c>
      <c r="B65" s="69">
        <v>3</v>
      </c>
      <c r="C65" s="93">
        <v>0.005245579179554484</v>
      </c>
      <c r="D65" s="69" t="s">
        <v>279</v>
      </c>
      <c r="E65" s="69" t="b">
        <v>0</v>
      </c>
      <c r="F65" s="69" t="b">
        <v>0</v>
      </c>
      <c r="G65" s="69" t="b">
        <v>0</v>
      </c>
    </row>
    <row r="66" spans="1:7" ht="15">
      <c r="A66" s="69" t="s">
        <v>404</v>
      </c>
      <c r="B66" s="69">
        <v>3</v>
      </c>
      <c r="C66" s="93">
        <v>0.005245579179554484</v>
      </c>
      <c r="D66" s="69" t="s">
        <v>279</v>
      </c>
      <c r="E66" s="69" t="b">
        <v>0</v>
      </c>
      <c r="F66" s="69" t="b">
        <v>0</v>
      </c>
      <c r="G66" s="69" t="b">
        <v>0</v>
      </c>
    </row>
    <row r="67" spans="1:7" ht="15">
      <c r="A67" s="69" t="s">
        <v>902</v>
      </c>
      <c r="B67" s="69">
        <v>3</v>
      </c>
      <c r="C67" s="93">
        <v>0.005245579179554484</v>
      </c>
      <c r="D67" s="69" t="s">
        <v>279</v>
      </c>
      <c r="E67" s="69" t="b">
        <v>0</v>
      </c>
      <c r="F67" s="69" t="b">
        <v>0</v>
      </c>
      <c r="G67" s="69" t="b">
        <v>0</v>
      </c>
    </row>
    <row r="68" spans="1:7" ht="15">
      <c r="A68" s="69" t="s">
        <v>787</v>
      </c>
      <c r="B68" s="69">
        <v>3</v>
      </c>
      <c r="C68" s="93">
        <v>0.005245579179554484</v>
      </c>
      <c r="D68" s="69" t="s">
        <v>279</v>
      </c>
      <c r="E68" s="69" t="b">
        <v>0</v>
      </c>
      <c r="F68" s="69" t="b">
        <v>0</v>
      </c>
      <c r="G68" s="69" t="b">
        <v>0</v>
      </c>
    </row>
    <row r="69" spans="1:7" ht="15">
      <c r="A69" s="69" t="s">
        <v>788</v>
      </c>
      <c r="B69" s="69">
        <v>3</v>
      </c>
      <c r="C69" s="93">
        <v>0.005245579179554484</v>
      </c>
      <c r="D69" s="69" t="s">
        <v>279</v>
      </c>
      <c r="E69" s="69" t="b">
        <v>0</v>
      </c>
      <c r="F69" s="69" t="b">
        <v>0</v>
      </c>
      <c r="G69" s="69" t="b">
        <v>0</v>
      </c>
    </row>
    <row r="70" spans="1:7" ht="15">
      <c r="A70" s="69" t="s">
        <v>789</v>
      </c>
      <c r="B70" s="69">
        <v>3</v>
      </c>
      <c r="C70" s="93">
        <v>0.005245579179554484</v>
      </c>
      <c r="D70" s="69" t="s">
        <v>279</v>
      </c>
      <c r="E70" s="69" t="b">
        <v>0</v>
      </c>
      <c r="F70" s="69" t="b">
        <v>0</v>
      </c>
      <c r="G70" s="69" t="b">
        <v>0</v>
      </c>
    </row>
    <row r="71" spans="1:7" ht="15">
      <c r="A71" s="69" t="s">
        <v>450</v>
      </c>
      <c r="B71" s="69">
        <v>3</v>
      </c>
      <c r="C71" s="93">
        <v>0.005245579179554484</v>
      </c>
      <c r="D71" s="69" t="s">
        <v>279</v>
      </c>
      <c r="E71" s="69" t="b">
        <v>0</v>
      </c>
      <c r="F71" s="69" t="b">
        <v>0</v>
      </c>
      <c r="G71" s="69" t="b">
        <v>0</v>
      </c>
    </row>
    <row r="72" spans="1:7" ht="15">
      <c r="A72" s="69" t="s">
        <v>791</v>
      </c>
      <c r="B72" s="69">
        <v>3</v>
      </c>
      <c r="C72" s="93">
        <v>0.005245579179554484</v>
      </c>
      <c r="D72" s="69" t="s">
        <v>279</v>
      </c>
      <c r="E72" s="69" t="b">
        <v>0</v>
      </c>
      <c r="F72" s="69" t="b">
        <v>0</v>
      </c>
      <c r="G72" s="69" t="b">
        <v>0</v>
      </c>
    </row>
    <row r="73" spans="1:7" ht="15">
      <c r="A73" s="69" t="s">
        <v>792</v>
      </c>
      <c r="B73" s="69">
        <v>3</v>
      </c>
      <c r="C73" s="93">
        <v>0.005245579179554484</v>
      </c>
      <c r="D73" s="69" t="s">
        <v>279</v>
      </c>
      <c r="E73" s="69" t="b">
        <v>0</v>
      </c>
      <c r="F73" s="69" t="b">
        <v>0</v>
      </c>
      <c r="G73" s="69" t="b">
        <v>0</v>
      </c>
    </row>
    <row r="74" spans="1:7" ht="15">
      <c r="A74" s="69" t="s">
        <v>903</v>
      </c>
      <c r="B74" s="69">
        <v>3</v>
      </c>
      <c r="C74" s="93">
        <v>0.005245579179554484</v>
      </c>
      <c r="D74" s="69" t="s">
        <v>279</v>
      </c>
      <c r="E74" s="69" t="b">
        <v>0</v>
      </c>
      <c r="F74" s="69" t="b">
        <v>0</v>
      </c>
      <c r="G74" s="69" t="b">
        <v>0</v>
      </c>
    </row>
    <row r="75" spans="1:7" ht="15">
      <c r="A75" s="69" t="s">
        <v>904</v>
      </c>
      <c r="B75" s="69">
        <v>3</v>
      </c>
      <c r="C75" s="93">
        <v>0.005245579179554484</v>
      </c>
      <c r="D75" s="69" t="s">
        <v>279</v>
      </c>
      <c r="E75" s="69" t="b">
        <v>0</v>
      </c>
      <c r="F75" s="69" t="b">
        <v>0</v>
      </c>
      <c r="G75" s="69" t="b">
        <v>0</v>
      </c>
    </row>
    <row r="76" spans="1:7" ht="15">
      <c r="A76" s="69" t="s">
        <v>905</v>
      </c>
      <c r="B76" s="69">
        <v>3</v>
      </c>
      <c r="C76" s="93">
        <v>0.005245579179554484</v>
      </c>
      <c r="D76" s="69" t="s">
        <v>279</v>
      </c>
      <c r="E76" s="69" t="b">
        <v>0</v>
      </c>
      <c r="F76" s="69" t="b">
        <v>0</v>
      </c>
      <c r="G76" s="69" t="b">
        <v>0</v>
      </c>
    </row>
    <row r="77" spans="1:7" ht="15">
      <c r="A77" s="69" t="s">
        <v>906</v>
      </c>
      <c r="B77" s="69">
        <v>3</v>
      </c>
      <c r="C77" s="93">
        <v>0.005245579179554484</v>
      </c>
      <c r="D77" s="69" t="s">
        <v>279</v>
      </c>
      <c r="E77" s="69" t="b">
        <v>0</v>
      </c>
      <c r="F77" s="69" t="b">
        <v>0</v>
      </c>
      <c r="G77" s="69" t="b">
        <v>0</v>
      </c>
    </row>
    <row r="78" spans="1:7" ht="15">
      <c r="A78" s="69" t="s">
        <v>785</v>
      </c>
      <c r="B78" s="69">
        <v>3</v>
      </c>
      <c r="C78" s="93">
        <v>0.005245579179554484</v>
      </c>
      <c r="D78" s="69" t="s">
        <v>279</v>
      </c>
      <c r="E78" s="69" t="b">
        <v>0</v>
      </c>
      <c r="F78" s="69" t="b">
        <v>0</v>
      </c>
      <c r="G78" s="69" t="b">
        <v>0</v>
      </c>
    </row>
    <row r="79" spans="1:7" ht="15">
      <c r="A79" s="69" t="s">
        <v>786</v>
      </c>
      <c r="B79" s="69">
        <v>3</v>
      </c>
      <c r="C79" s="93">
        <v>0.005245579179554484</v>
      </c>
      <c r="D79" s="69" t="s">
        <v>279</v>
      </c>
      <c r="E79" s="69" t="b">
        <v>0</v>
      </c>
      <c r="F79" s="69" t="b">
        <v>0</v>
      </c>
      <c r="G79" s="69" t="b">
        <v>0</v>
      </c>
    </row>
    <row r="80" spans="1:7" ht="15">
      <c r="A80" s="69" t="s">
        <v>907</v>
      </c>
      <c r="B80" s="69">
        <v>2</v>
      </c>
      <c r="C80" s="93">
        <v>0.004061447847445557</v>
      </c>
      <c r="D80" s="69" t="s">
        <v>279</v>
      </c>
      <c r="E80" s="69" t="b">
        <v>0</v>
      </c>
      <c r="F80" s="69" t="b">
        <v>0</v>
      </c>
      <c r="G80" s="69" t="b">
        <v>0</v>
      </c>
    </row>
    <row r="81" spans="1:7" ht="15">
      <c r="A81" s="69" t="s">
        <v>908</v>
      </c>
      <c r="B81" s="69">
        <v>2</v>
      </c>
      <c r="C81" s="93">
        <v>0.004061447847445557</v>
      </c>
      <c r="D81" s="69" t="s">
        <v>279</v>
      </c>
      <c r="E81" s="69" t="b">
        <v>0</v>
      </c>
      <c r="F81" s="69" t="b">
        <v>0</v>
      </c>
      <c r="G81" s="69" t="b">
        <v>0</v>
      </c>
    </row>
    <row r="82" spans="1:7" ht="15">
      <c r="A82" s="69" t="s">
        <v>909</v>
      </c>
      <c r="B82" s="69">
        <v>2</v>
      </c>
      <c r="C82" s="93">
        <v>0.004061447847445557</v>
      </c>
      <c r="D82" s="69" t="s">
        <v>279</v>
      </c>
      <c r="E82" s="69" t="b">
        <v>0</v>
      </c>
      <c r="F82" s="69" t="b">
        <v>0</v>
      </c>
      <c r="G82" s="69" t="b">
        <v>0</v>
      </c>
    </row>
    <row r="83" spans="1:7" ht="15">
      <c r="A83" s="69" t="s">
        <v>910</v>
      </c>
      <c r="B83" s="69">
        <v>2</v>
      </c>
      <c r="C83" s="93">
        <v>0.004061447847445557</v>
      </c>
      <c r="D83" s="69" t="s">
        <v>279</v>
      </c>
      <c r="E83" s="69" t="b">
        <v>0</v>
      </c>
      <c r="F83" s="69" t="b">
        <v>0</v>
      </c>
      <c r="G83" s="69" t="b">
        <v>0</v>
      </c>
    </row>
    <row r="84" spans="1:7" ht="15">
      <c r="A84" s="69" t="s">
        <v>911</v>
      </c>
      <c r="B84" s="69">
        <v>2</v>
      </c>
      <c r="C84" s="93">
        <v>0.004061447847445557</v>
      </c>
      <c r="D84" s="69" t="s">
        <v>279</v>
      </c>
      <c r="E84" s="69" t="b">
        <v>0</v>
      </c>
      <c r="F84" s="69" t="b">
        <v>0</v>
      </c>
      <c r="G84" s="69" t="b">
        <v>0</v>
      </c>
    </row>
    <row r="85" spans="1:7" ht="15">
      <c r="A85" s="69" t="s">
        <v>912</v>
      </c>
      <c r="B85" s="69">
        <v>2</v>
      </c>
      <c r="C85" s="93">
        <v>0.004061447847445557</v>
      </c>
      <c r="D85" s="69" t="s">
        <v>279</v>
      </c>
      <c r="E85" s="69" t="b">
        <v>0</v>
      </c>
      <c r="F85" s="69" t="b">
        <v>0</v>
      </c>
      <c r="G85" s="69" t="b">
        <v>0</v>
      </c>
    </row>
    <row r="86" spans="1:7" ht="15">
      <c r="A86" s="69" t="s">
        <v>913</v>
      </c>
      <c r="B86" s="69">
        <v>2</v>
      </c>
      <c r="C86" s="93">
        <v>0.004061447847445557</v>
      </c>
      <c r="D86" s="69" t="s">
        <v>279</v>
      </c>
      <c r="E86" s="69" t="b">
        <v>0</v>
      </c>
      <c r="F86" s="69" t="b">
        <v>0</v>
      </c>
      <c r="G86" s="69" t="b">
        <v>0</v>
      </c>
    </row>
    <row r="87" spans="1:7" ht="15">
      <c r="A87" s="69" t="s">
        <v>914</v>
      </c>
      <c r="B87" s="69">
        <v>2</v>
      </c>
      <c r="C87" s="93">
        <v>0.004061447847445557</v>
      </c>
      <c r="D87" s="69" t="s">
        <v>279</v>
      </c>
      <c r="E87" s="69" t="b">
        <v>0</v>
      </c>
      <c r="F87" s="69" t="b">
        <v>0</v>
      </c>
      <c r="G87" s="69" t="b">
        <v>0</v>
      </c>
    </row>
    <row r="88" spans="1:7" ht="15">
      <c r="A88" s="69" t="s">
        <v>915</v>
      </c>
      <c r="B88" s="69">
        <v>2</v>
      </c>
      <c r="C88" s="93">
        <v>0.004061447847445557</v>
      </c>
      <c r="D88" s="69" t="s">
        <v>279</v>
      </c>
      <c r="E88" s="69" t="b">
        <v>0</v>
      </c>
      <c r="F88" s="69" t="b">
        <v>0</v>
      </c>
      <c r="G88" s="69" t="b">
        <v>0</v>
      </c>
    </row>
    <row r="89" spans="1:7" ht="15">
      <c r="A89" s="69" t="s">
        <v>916</v>
      </c>
      <c r="B89" s="69">
        <v>2</v>
      </c>
      <c r="C89" s="93">
        <v>0.004061447847445557</v>
      </c>
      <c r="D89" s="69" t="s">
        <v>279</v>
      </c>
      <c r="E89" s="69" t="b">
        <v>0</v>
      </c>
      <c r="F89" s="69" t="b">
        <v>0</v>
      </c>
      <c r="G89" s="69" t="b">
        <v>0</v>
      </c>
    </row>
    <row r="90" spans="1:7" ht="15">
      <c r="A90" s="69" t="s">
        <v>917</v>
      </c>
      <c r="B90" s="69">
        <v>2</v>
      </c>
      <c r="C90" s="93">
        <v>0.004061447847445557</v>
      </c>
      <c r="D90" s="69" t="s">
        <v>279</v>
      </c>
      <c r="E90" s="69" t="b">
        <v>0</v>
      </c>
      <c r="F90" s="69" t="b">
        <v>0</v>
      </c>
      <c r="G90" s="69" t="b">
        <v>0</v>
      </c>
    </row>
    <row r="91" spans="1:7" ht="15">
      <c r="A91" s="69" t="s">
        <v>918</v>
      </c>
      <c r="B91" s="69">
        <v>2</v>
      </c>
      <c r="C91" s="93">
        <v>0.004061447847445557</v>
      </c>
      <c r="D91" s="69" t="s">
        <v>279</v>
      </c>
      <c r="E91" s="69" t="b">
        <v>0</v>
      </c>
      <c r="F91" s="69" t="b">
        <v>0</v>
      </c>
      <c r="G91" s="69" t="b">
        <v>0</v>
      </c>
    </row>
    <row r="92" spans="1:7" ht="15">
      <c r="A92" s="69" t="s">
        <v>919</v>
      </c>
      <c r="B92" s="69">
        <v>2</v>
      </c>
      <c r="C92" s="93">
        <v>0.004061447847445557</v>
      </c>
      <c r="D92" s="69" t="s">
        <v>279</v>
      </c>
      <c r="E92" s="69" t="b">
        <v>0</v>
      </c>
      <c r="F92" s="69" t="b">
        <v>0</v>
      </c>
      <c r="G92" s="69" t="b">
        <v>0</v>
      </c>
    </row>
    <row r="93" spans="1:7" ht="15">
      <c r="A93" s="69" t="s">
        <v>920</v>
      </c>
      <c r="B93" s="69">
        <v>2</v>
      </c>
      <c r="C93" s="93">
        <v>0.004061447847445557</v>
      </c>
      <c r="D93" s="69" t="s">
        <v>279</v>
      </c>
      <c r="E93" s="69" t="b">
        <v>0</v>
      </c>
      <c r="F93" s="69" t="b">
        <v>0</v>
      </c>
      <c r="G93" s="69" t="b">
        <v>0</v>
      </c>
    </row>
    <row r="94" spans="1:7" ht="15">
      <c r="A94" s="69" t="s">
        <v>921</v>
      </c>
      <c r="B94" s="69">
        <v>2</v>
      </c>
      <c r="C94" s="93">
        <v>0.004061447847445557</v>
      </c>
      <c r="D94" s="69" t="s">
        <v>279</v>
      </c>
      <c r="E94" s="69" t="b">
        <v>0</v>
      </c>
      <c r="F94" s="69" t="b">
        <v>0</v>
      </c>
      <c r="G94" s="69" t="b">
        <v>0</v>
      </c>
    </row>
    <row r="95" spans="1:7" ht="15">
      <c r="A95" s="69" t="s">
        <v>433</v>
      </c>
      <c r="B95" s="69">
        <v>2</v>
      </c>
      <c r="C95" s="93">
        <v>0.004061447847445557</v>
      </c>
      <c r="D95" s="69" t="s">
        <v>279</v>
      </c>
      <c r="E95" s="69" t="b">
        <v>0</v>
      </c>
      <c r="F95" s="69" t="b">
        <v>0</v>
      </c>
      <c r="G95" s="69" t="b">
        <v>0</v>
      </c>
    </row>
    <row r="96" spans="1:7" ht="15">
      <c r="A96" s="69" t="s">
        <v>436</v>
      </c>
      <c r="B96" s="69">
        <v>2</v>
      </c>
      <c r="C96" s="93">
        <v>0.004061447847445557</v>
      </c>
      <c r="D96" s="69" t="s">
        <v>279</v>
      </c>
      <c r="E96" s="69" t="b">
        <v>0</v>
      </c>
      <c r="F96" s="69" t="b">
        <v>0</v>
      </c>
      <c r="G96" s="69" t="b">
        <v>0</v>
      </c>
    </row>
    <row r="97" spans="1:7" ht="15">
      <c r="A97" s="69" t="s">
        <v>922</v>
      </c>
      <c r="B97" s="69">
        <v>2</v>
      </c>
      <c r="C97" s="93">
        <v>0.004061447847445557</v>
      </c>
      <c r="D97" s="69" t="s">
        <v>279</v>
      </c>
      <c r="E97" s="69" t="b">
        <v>0</v>
      </c>
      <c r="F97" s="69" t="b">
        <v>0</v>
      </c>
      <c r="G97" s="69" t="b">
        <v>0</v>
      </c>
    </row>
    <row r="98" spans="1:7" ht="15">
      <c r="A98" s="69" t="s">
        <v>923</v>
      </c>
      <c r="B98" s="69">
        <v>2</v>
      </c>
      <c r="C98" s="93">
        <v>0.004061447847445557</v>
      </c>
      <c r="D98" s="69" t="s">
        <v>279</v>
      </c>
      <c r="E98" s="69" t="b">
        <v>0</v>
      </c>
      <c r="F98" s="69" t="b">
        <v>0</v>
      </c>
      <c r="G98" s="69" t="b">
        <v>0</v>
      </c>
    </row>
    <row r="99" spans="1:7" ht="15">
      <c r="A99" s="69" t="s">
        <v>924</v>
      </c>
      <c r="B99" s="69">
        <v>2</v>
      </c>
      <c r="C99" s="93">
        <v>0.004061447847445557</v>
      </c>
      <c r="D99" s="69" t="s">
        <v>279</v>
      </c>
      <c r="E99" s="69" t="b">
        <v>0</v>
      </c>
      <c r="F99" s="69" t="b">
        <v>0</v>
      </c>
      <c r="G99" s="69" t="b">
        <v>0</v>
      </c>
    </row>
    <row r="100" spans="1:7" ht="15">
      <c r="A100" s="69" t="s">
        <v>925</v>
      </c>
      <c r="B100" s="69">
        <v>2</v>
      </c>
      <c r="C100" s="93">
        <v>0.004061447847445557</v>
      </c>
      <c r="D100" s="69" t="s">
        <v>279</v>
      </c>
      <c r="E100" s="69" t="b">
        <v>0</v>
      </c>
      <c r="F100" s="69" t="b">
        <v>0</v>
      </c>
      <c r="G100" s="69" t="b">
        <v>0</v>
      </c>
    </row>
    <row r="101" spans="1:7" ht="15">
      <c r="A101" s="69" t="s">
        <v>926</v>
      </c>
      <c r="B101" s="69">
        <v>2</v>
      </c>
      <c r="C101" s="93">
        <v>0.004061447847445557</v>
      </c>
      <c r="D101" s="69" t="s">
        <v>279</v>
      </c>
      <c r="E101" s="69" t="b">
        <v>0</v>
      </c>
      <c r="F101" s="69" t="b">
        <v>0</v>
      </c>
      <c r="G101" s="69" t="b">
        <v>0</v>
      </c>
    </row>
    <row r="102" spans="1:7" ht="15">
      <c r="A102" s="69" t="s">
        <v>927</v>
      </c>
      <c r="B102" s="69">
        <v>2</v>
      </c>
      <c r="C102" s="93">
        <v>0.004061447847445557</v>
      </c>
      <c r="D102" s="69" t="s">
        <v>279</v>
      </c>
      <c r="E102" s="69" t="b">
        <v>0</v>
      </c>
      <c r="F102" s="69" t="b">
        <v>0</v>
      </c>
      <c r="G102" s="69" t="b">
        <v>0</v>
      </c>
    </row>
    <row r="103" spans="1:7" ht="15">
      <c r="A103" s="69" t="s">
        <v>928</v>
      </c>
      <c r="B103" s="69">
        <v>2</v>
      </c>
      <c r="C103" s="93">
        <v>0.004061447847445557</v>
      </c>
      <c r="D103" s="69" t="s">
        <v>279</v>
      </c>
      <c r="E103" s="69" t="b">
        <v>0</v>
      </c>
      <c r="F103" s="69" t="b">
        <v>0</v>
      </c>
      <c r="G103" s="69" t="b">
        <v>0</v>
      </c>
    </row>
    <row r="104" spans="1:7" ht="15">
      <c r="A104" s="69" t="s">
        <v>929</v>
      </c>
      <c r="B104" s="69">
        <v>2</v>
      </c>
      <c r="C104" s="93">
        <v>0.004061447847445557</v>
      </c>
      <c r="D104" s="69" t="s">
        <v>279</v>
      </c>
      <c r="E104" s="69" t="b">
        <v>0</v>
      </c>
      <c r="F104" s="69" t="b">
        <v>0</v>
      </c>
      <c r="G104" s="69" t="b">
        <v>0</v>
      </c>
    </row>
    <row r="105" spans="1:7" ht="15">
      <c r="A105" s="69" t="s">
        <v>930</v>
      </c>
      <c r="B105" s="69">
        <v>2</v>
      </c>
      <c r="C105" s="93">
        <v>0.004061447847445557</v>
      </c>
      <c r="D105" s="69" t="s">
        <v>279</v>
      </c>
      <c r="E105" s="69" t="b">
        <v>0</v>
      </c>
      <c r="F105" s="69" t="b">
        <v>0</v>
      </c>
      <c r="G105" s="69" t="b">
        <v>0</v>
      </c>
    </row>
    <row r="106" spans="1:7" ht="15">
      <c r="A106" s="69" t="s">
        <v>931</v>
      </c>
      <c r="B106" s="69">
        <v>2</v>
      </c>
      <c r="C106" s="93">
        <v>0.004061447847445557</v>
      </c>
      <c r="D106" s="69" t="s">
        <v>279</v>
      </c>
      <c r="E106" s="69" t="b">
        <v>0</v>
      </c>
      <c r="F106" s="69" t="b">
        <v>0</v>
      </c>
      <c r="G106" s="69" t="b">
        <v>0</v>
      </c>
    </row>
    <row r="107" spans="1:7" ht="15">
      <c r="A107" s="69" t="s">
        <v>932</v>
      </c>
      <c r="B107" s="69">
        <v>2</v>
      </c>
      <c r="C107" s="93">
        <v>0.004061447847445557</v>
      </c>
      <c r="D107" s="69" t="s">
        <v>279</v>
      </c>
      <c r="E107" s="69" t="b">
        <v>0</v>
      </c>
      <c r="F107" s="69" t="b">
        <v>0</v>
      </c>
      <c r="G107" s="69" t="b">
        <v>0</v>
      </c>
    </row>
    <row r="108" spans="1:7" ht="15">
      <c r="A108" s="69" t="s">
        <v>933</v>
      </c>
      <c r="B108" s="69">
        <v>2</v>
      </c>
      <c r="C108" s="93">
        <v>0.004061447847445557</v>
      </c>
      <c r="D108" s="69" t="s">
        <v>279</v>
      </c>
      <c r="E108" s="69" t="b">
        <v>0</v>
      </c>
      <c r="F108" s="69" t="b">
        <v>0</v>
      </c>
      <c r="G108" s="69" t="b">
        <v>0</v>
      </c>
    </row>
    <row r="109" spans="1:7" ht="15">
      <c r="A109" s="69" t="s">
        <v>934</v>
      </c>
      <c r="B109" s="69">
        <v>2</v>
      </c>
      <c r="C109" s="93">
        <v>0.004061447847445557</v>
      </c>
      <c r="D109" s="69" t="s">
        <v>279</v>
      </c>
      <c r="E109" s="69" t="b">
        <v>0</v>
      </c>
      <c r="F109" s="69" t="b">
        <v>0</v>
      </c>
      <c r="G109" s="69" t="b">
        <v>0</v>
      </c>
    </row>
    <row r="110" spans="1:7" ht="15">
      <c r="A110" s="69" t="s">
        <v>935</v>
      </c>
      <c r="B110" s="69">
        <v>2</v>
      </c>
      <c r="C110" s="93">
        <v>0.004061447847445557</v>
      </c>
      <c r="D110" s="69" t="s">
        <v>279</v>
      </c>
      <c r="E110" s="69" t="b">
        <v>0</v>
      </c>
      <c r="F110" s="69" t="b">
        <v>0</v>
      </c>
      <c r="G110" s="69" t="b">
        <v>0</v>
      </c>
    </row>
    <row r="111" spans="1:7" ht="15">
      <c r="A111" s="69" t="s">
        <v>936</v>
      </c>
      <c r="B111" s="69">
        <v>2</v>
      </c>
      <c r="C111" s="93">
        <v>0.004061447847445557</v>
      </c>
      <c r="D111" s="69" t="s">
        <v>279</v>
      </c>
      <c r="E111" s="69" t="b">
        <v>0</v>
      </c>
      <c r="F111" s="69" t="b">
        <v>0</v>
      </c>
      <c r="G111" s="69" t="b">
        <v>0</v>
      </c>
    </row>
    <row r="112" spans="1:7" ht="15">
      <c r="A112" s="69" t="s">
        <v>937</v>
      </c>
      <c r="B112" s="69">
        <v>2</v>
      </c>
      <c r="C112" s="93">
        <v>0.004061447847445557</v>
      </c>
      <c r="D112" s="69" t="s">
        <v>279</v>
      </c>
      <c r="E112" s="69" t="b">
        <v>0</v>
      </c>
      <c r="F112" s="69" t="b">
        <v>0</v>
      </c>
      <c r="G112" s="69" t="b">
        <v>0</v>
      </c>
    </row>
    <row r="113" spans="1:7" ht="15">
      <c r="A113" s="69" t="s">
        <v>938</v>
      </c>
      <c r="B113" s="69">
        <v>2</v>
      </c>
      <c r="C113" s="93">
        <v>0.004061447847445557</v>
      </c>
      <c r="D113" s="69" t="s">
        <v>279</v>
      </c>
      <c r="E113" s="69" t="b">
        <v>0</v>
      </c>
      <c r="F113" s="69" t="b">
        <v>0</v>
      </c>
      <c r="G113" s="69" t="b">
        <v>0</v>
      </c>
    </row>
    <row r="114" spans="1:7" ht="15">
      <c r="A114" s="69" t="s">
        <v>939</v>
      </c>
      <c r="B114" s="69">
        <v>2</v>
      </c>
      <c r="C114" s="93">
        <v>0.004061447847445557</v>
      </c>
      <c r="D114" s="69" t="s">
        <v>279</v>
      </c>
      <c r="E114" s="69" t="b">
        <v>0</v>
      </c>
      <c r="F114" s="69" t="b">
        <v>0</v>
      </c>
      <c r="G114" s="69" t="b">
        <v>0</v>
      </c>
    </row>
    <row r="115" spans="1:7" ht="15">
      <c r="A115" s="69" t="s">
        <v>940</v>
      </c>
      <c r="B115" s="69">
        <v>2</v>
      </c>
      <c r="C115" s="93">
        <v>0.004061447847445557</v>
      </c>
      <c r="D115" s="69" t="s">
        <v>279</v>
      </c>
      <c r="E115" s="69" t="b">
        <v>0</v>
      </c>
      <c r="F115" s="69" t="b">
        <v>0</v>
      </c>
      <c r="G115" s="69" t="b">
        <v>0</v>
      </c>
    </row>
    <row r="116" spans="1:7" ht="15">
      <c r="A116" s="69" t="s">
        <v>941</v>
      </c>
      <c r="B116" s="69">
        <v>2</v>
      </c>
      <c r="C116" s="93">
        <v>0.004061447847445557</v>
      </c>
      <c r="D116" s="69" t="s">
        <v>279</v>
      </c>
      <c r="E116" s="69" t="b">
        <v>0</v>
      </c>
      <c r="F116" s="69" t="b">
        <v>0</v>
      </c>
      <c r="G116" s="69" t="b">
        <v>0</v>
      </c>
    </row>
    <row r="117" spans="1:7" ht="15">
      <c r="A117" s="69" t="s">
        <v>942</v>
      </c>
      <c r="B117" s="69">
        <v>2</v>
      </c>
      <c r="C117" s="93">
        <v>0.004061447847445557</v>
      </c>
      <c r="D117" s="69" t="s">
        <v>279</v>
      </c>
      <c r="E117" s="69" t="b">
        <v>0</v>
      </c>
      <c r="F117" s="69" t="b">
        <v>0</v>
      </c>
      <c r="G117" s="69" t="b">
        <v>0</v>
      </c>
    </row>
    <row r="118" spans="1:7" ht="15">
      <c r="A118" s="69" t="s">
        <v>943</v>
      </c>
      <c r="B118" s="69">
        <v>2</v>
      </c>
      <c r="C118" s="93">
        <v>0.004061447847445557</v>
      </c>
      <c r="D118" s="69" t="s">
        <v>279</v>
      </c>
      <c r="E118" s="69" t="b">
        <v>0</v>
      </c>
      <c r="F118" s="69" t="b">
        <v>0</v>
      </c>
      <c r="G118" s="69" t="b">
        <v>0</v>
      </c>
    </row>
    <row r="119" spans="1:7" ht="15">
      <c r="A119" s="69" t="s">
        <v>944</v>
      </c>
      <c r="B119" s="69">
        <v>2</v>
      </c>
      <c r="C119" s="93">
        <v>0.004061447847445557</v>
      </c>
      <c r="D119" s="69" t="s">
        <v>279</v>
      </c>
      <c r="E119" s="69" t="b">
        <v>0</v>
      </c>
      <c r="F119" s="69" t="b">
        <v>0</v>
      </c>
      <c r="G119" s="69" t="b">
        <v>0</v>
      </c>
    </row>
    <row r="120" spans="1:7" ht="15">
      <c r="A120" s="69" t="s">
        <v>945</v>
      </c>
      <c r="B120" s="69">
        <v>2</v>
      </c>
      <c r="C120" s="93">
        <v>0.004061447847445557</v>
      </c>
      <c r="D120" s="69" t="s">
        <v>279</v>
      </c>
      <c r="E120" s="69" t="b">
        <v>0</v>
      </c>
      <c r="F120" s="69" t="b">
        <v>0</v>
      </c>
      <c r="G120" s="69" t="b">
        <v>0</v>
      </c>
    </row>
    <row r="121" spans="1:7" ht="15">
      <c r="A121" s="69" t="s">
        <v>946</v>
      </c>
      <c r="B121" s="69">
        <v>2</v>
      </c>
      <c r="C121" s="93">
        <v>0.004061447847445557</v>
      </c>
      <c r="D121" s="69" t="s">
        <v>279</v>
      </c>
      <c r="E121" s="69" t="b">
        <v>0</v>
      </c>
      <c r="F121" s="69" t="b">
        <v>0</v>
      </c>
      <c r="G121" s="69" t="b">
        <v>0</v>
      </c>
    </row>
    <row r="122" spans="1:7" ht="15">
      <c r="A122" s="69" t="s">
        <v>947</v>
      </c>
      <c r="B122" s="69">
        <v>2</v>
      </c>
      <c r="C122" s="93">
        <v>0.004061447847445557</v>
      </c>
      <c r="D122" s="69" t="s">
        <v>279</v>
      </c>
      <c r="E122" s="69" t="b">
        <v>0</v>
      </c>
      <c r="F122" s="69" t="b">
        <v>0</v>
      </c>
      <c r="G122" s="69" t="b">
        <v>0</v>
      </c>
    </row>
    <row r="123" spans="1:7" ht="15">
      <c r="A123" s="69" t="s">
        <v>948</v>
      </c>
      <c r="B123" s="69">
        <v>2</v>
      </c>
      <c r="C123" s="93">
        <v>0.004061447847445557</v>
      </c>
      <c r="D123" s="69" t="s">
        <v>279</v>
      </c>
      <c r="E123" s="69" t="b">
        <v>0</v>
      </c>
      <c r="F123" s="69" t="b">
        <v>0</v>
      </c>
      <c r="G123" s="69" t="b">
        <v>0</v>
      </c>
    </row>
    <row r="124" spans="1:7" ht="15">
      <c r="A124" s="69" t="s">
        <v>949</v>
      </c>
      <c r="B124" s="69">
        <v>2</v>
      </c>
      <c r="C124" s="93">
        <v>0.004061447847445557</v>
      </c>
      <c r="D124" s="69" t="s">
        <v>279</v>
      </c>
      <c r="E124" s="69" t="b">
        <v>0</v>
      </c>
      <c r="F124" s="69" t="b">
        <v>0</v>
      </c>
      <c r="G124" s="69" t="b">
        <v>0</v>
      </c>
    </row>
    <row r="125" spans="1:7" ht="15">
      <c r="A125" s="69" t="s">
        <v>950</v>
      </c>
      <c r="B125" s="69">
        <v>2</v>
      </c>
      <c r="C125" s="93">
        <v>0.004061447847445557</v>
      </c>
      <c r="D125" s="69" t="s">
        <v>279</v>
      </c>
      <c r="E125" s="69" t="b">
        <v>0</v>
      </c>
      <c r="F125" s="69" t="b">
        <v>0</v>
      </c>
      <c r="G125" s="69" t="b">
        <v>0</v>
      </c>
    </row>
    <row r="126" spans="1:7" ht="15">
      <c r="A126" s="69" t="s">
        <v>951</v>
      </c>
      <c r="B126" s="69">
        <v>2</v>
      </c>
      <c r="C126" s="93">
        <v>0.004061447847445557</v>
      </c>
      <c r="D126" s="69" t="s">
        <v>279</v>
      </c>
      <c r="E126" s="69" t="b">
        <v>0</v>
      </c>
      <c r="F126" s="69" t="b">
        <v>0</v>
      </c>
      <c r="G126" s="69" t="b">
        <v>0</v>
      </c>
    </row>
    <row r="127" spans="1:7" ht="15">
      <c r="A127" s="69" t="s">
        <v>952</v>
      </c>
      <c r="B127" s="69">
        <v>2</v>
      </c>
      <c r="C127" s="93">
        <v>0.004061447847445557</v>
      </c>
      <c r="D127" s="69" t="s">
        <v>279</v>
      </c>
      <c r="E127" s="69" t="b">
        <v>0</v>
      </c>
      <c r="F127" s="69" t="b">
        <v>0</v>
      </c>
      <c r="G127" s="69" t="b">
        <v>0</v>
      </c>
    </row>
    <row r="128" spans="1:7" ht="15">
      <c r="A128" s="69" t="s">
        <v>953</v>
      </c>
      <c r="B128" s="69">
        <v>2</v>
      </c>
      <c r="C128" s="93">
        <v>0.004061447847445557</v>
      </c>
      <c r="D128" s="69" t="s">
        <v>279</v>
      </c>
      <c r="E128" s="69" t="b">
        <v>0</v>
      </c>
      <c r="F128" s="69" t="b">
        <v>0</v>
      </c>
      <c r="G128" s="69" t="b">
        <v>0</v>
      </c>
    </row>
    <row r="129" spans="1:7" ht="15">
      <c r="A129" s="69" t="s">
        <v>954</v>
      </c>
      <c r="B129" s="69">
        <v>2</v>
      </c>
      <c r="C129" s="93">
        <v>0.004061447847445557</v>
      </c>
      <c r="D129" s="69" t="s">
        <v>279</v>
      </c>
      <c r="E129" s="69" t="b">
        <v>0</v>
      </c>
      <c r="F129" s="69" t="b">
        <v>0</v>
      </c>
      <c r="G129" s="69" t="b">
        <v>0</v>
      </c>
    </row>
    <row r="130" spans="1:7" ht="15">
      <c r="A130" s="69" t="s">
        <v>955</v>
      </c>
      <c r="B130" s="69">
        <v>2</v>
      </c>
      <c r="C130" s="93">
        <v>0.004061447847445557</v>
      </c>
      <c r="D130" s="69" t="s">
        <v>279</v>
      </c>
      <c r="E130" s="69" t="b">
        <v>0</v>
      </c>
      <c r="F130" s="69" t="b">
        <v>0</v>
      </c>
      <c r="G130" s="69" t="b">
        <v>0</v>
      </c>
    </row>
    <row r="131" spans="1:7" ht="15">
      <c r="A131" s="69" t="s">
        <v>956</v>
      </c>
      <c r="B131" s="69">
        <v>2</v>
      </c>
      <c r="C131" s="93">
        <v>0.004061447847445557</v>
      </c>
      <c r="D131" s="69" t="s">
        <v>279</v>
      </c>
      <c r="E131" s="69" t="b">
        <v>0</v>
      </c>
      <c r="F131" s="69" t="b">
        <v>0</v>
      </c>
      <c r="G131" s="69" t="b">
        <v>0</v>
      </c>
    </row>
    <row r="132" spans="1:7" ht="15">
      <c r="A132" s="69" t="s">
        <v>957</v>
      </c>
      <c r="B132" s="69">
        <v>2</v>
      </c>
      <c r="C132" s="93">
        <v>0.004061447847445557</v>
      </c>
      <c r="D132" s="69" t="s">
        <v>279</v>
      </c>
      <c r="E132" s="69" t="b">
        <v>0</v>
      </c>
      <c r="F132" s="69" t="b">
        <v>0</v>
      </c>
      <c r="G132" s="69" t="b">
        <v>0</v>
      </c>
    </row>
    <row r="133" spans="1:7" ht="15">
      <c r="A133" s="69" t="s">
        <v>958</v>
      </c>
      <c r="B133" s="69">
        <v>2</v>
      </c>
      <c r="C133" s="93">
        <v>0.004061447847445557</v>
      </c>
      <c r="D133" s="69" t="s">
        <v>279</v>
      </c>
      <c r="E133" s="69" t="b">
        <v>0</v>
      </c>
      <c r="F133" s="69" t="b">
        <v>0</v>
      </c>
      <c r="G133" s="69" t="b">
        <v>0</v>
      </c>
    </row>
    <row r="134" spans="1:7" ht="15">
      <c r="A134" s="69" t="s">
        <v>959</v>
      </c>
      <c r="B134" s="69">
        <v>2</v>
      </c>
      <c r="C134" s="93">
        <v>0.004061447847445557</v>
      </c>
      <c r="D134" s="69" t="s">
        <v>279</v>
      </c>
      <c r="E134" s="69" t="b">
        <v>0</v>
      </c>
      <c r="F134" s="69" t="b">
        <v>0</v>
      </c>
      <c r="G134" s="69" t="b">
        <v>0</v>
      </c>
    </row>
    <row r="135" spans="1:7" ht="15">
      <c r="A135" s="69" t="s">
        <v>960</v>
      </c>
      <c r="B135" s="69">
        <v>2</v>
      </c>
      <c r="C135" s="93">
        <v>0.004061447847445557</v>
      </c>
      <c r="D135" s="69" t="s">
        <v>279</v>
      </c>
      <c r="E135" s="69" t="b">
        <v>0</v>
      </c>
      <c r="F135" s="69" t="b">
        <v>0</v>
      </c>
      <c r="G135" s="69" t="b">
        <v>0</v>
      </c>
    </row>
    <row r="136" spans="1:7" ht="15">
      <c r="A136" s="69" t="s">
        <v>961</v>
      </c>
      <c r="B136" s="69">
        <v>2</v>
      </c>
      <c r="C136" s="93">
        <v>0.004061447847445557</v>
      </c>
      <c r="D136" s="69" t="s">
        <v>279</v>
      </c>
      <c r="E136" s="69" t="b">
        <v>0</v>
      </c>
      <c r="F136" s="69" t="b">
        <v>0</v>
      </c>
      <c r="G136" s="69" t="b">
        <v>0</v>
      </c>
    </row>
    <row r="137" spans="1:7" ht="15">
      <c r="A137" s="69" t="s">
        <v>962</v>
      </c>
      <c r="B137" s="69">
        <v>2</v>
      </c>
      <c r="C137" s="93">
        <v>0.004061447847445557</v>
      </c>
      <c r="D137" s="69" t="s">
        <v>279</v>
      </c>
      <c r="E137" s="69" t="b">
        <v>0</v>
      </c>
      <c r="F137" s="69" t="b">
        <v>0</v>
      </c>
      <c r="G137" s="69" t="b">
        <v>0</v>
      </c>
    </row>
    <row r="138" spans="1:7" ht="15">
      <c r="A138" s="69" t="s">
        <v>453</v>
      </c>
      <c r="B138" s="69">
        <v>2</v>
      </c>
      <c r="C138" s="93">
        <v>0.004061447847445557</v>
      </c>
      <c r="D138" s="69" t="s">
        <v>279</v>
      </c>
      <c r="E138" s="69" t="b">
        <v>0</v>
      </c>
      <c r="F138" s="69" t="b">
        <v>0</v>
      </c>
      <c r="G138" s="69" t="b">
        <v>0</v>
      </c>
    </row>
    <row r="139" spans="1:7" ht="15">
      <c r="A139" s="69" t="s">
        <v>963</v>
      </c>
      <c r="B139" s="69">
        <v>2</v>
      </c>
      <c r="C139" s="93">
        <v>0.004061447847445557</v>
      </c>
      <c r="D139" s="69" t="s">
        <v>279</v>
      </c>
      <c r="E139" s="69" t="b">
        <v>0</v>
      </c>
      <c r="F139" s="69" t="b">
        <v>0</v>
      </c>
      <c r="G139" s="69" t="b">
        <v>0</v>
      </c>
    </row>
    <row r="140" spans="1:7" ht="15">
      <c r="A140" s="69" t="s">
        <v>964</v>
      </c>
      <c r="B140" s="69">
        <v>2</v>
      </c>
      <c r="C140" s="93">
        <v>0.004061447847445557</v>
      </c>
      <c r="D140" s="69" t="s">
        <v>279</v>
      </c>
      <c r="E140" s="69" t="b">
        <v>0</v>
      </c>
      <c r="F140" s="69" t="b">
        <v>0</v>
      </c>
      <c r="G140" s="69" t="b">
        <v>0</v>
      </c>
    </row>
    <row r="141" spans="1:7" ht="15">
      <c r="A141" s="69" t="s">
        <v>965</v>
      </c>
      <c r="B141" s="69">
        <v>2</v>
      </c>
      <c r="C141" s="93">
        <v>0.004061447847445557</v>
      </c>
      <c r="D141" s="69" t="s">
        <v>279</v>
      </c>
      <c r="E141" s="69" t="b">
        <v>0</v>
      </c>
      <c r="F141" s="69" t="b">
        <v>0</v>
      </c>
      <c r="G141" s="69" t="b">
        <v>0</v>
      </c>
    </row>
    <row r="142" spans="1:7" ht="15">
      <c r="A142" s="69" t="s">
        <v>966</v>
      </c>
      <c r="B142" s="69">
        <v>2</v>
      </c>
      <c r="C142" s="93">
        <v>0.004061447847445557</v>
      </c>
      <c r="D142" s="69" t="s">
        <v>279</v>
      </c>
      <c r="E142" s="69" t="b">
        <v>0</v>
      </c>
      <c r="F142" s="69" t="b">
        <v>0</v>
      </c>
      <c r="G142" s="69" t="b">
        <v>0</v>
      </c>
    </row>
    <row r="143" spans="1:7" ht="15">
      <c r="A143" s="69" t="s">
        <v>452</v>
      </c>
      <c r="B143" s="69">
        <v>2</v>
      </c>
      <c r="C143" s="93">
        <v>0.004061447847445557</v>
      </c>
      <c r="D143" s="69" t="s">
        <v>279</v>
      </c>
      <c r="E143" s="69" t="b">
        <v>0</v>
      </c>
      <c r="F143" s="69" t="b">
        <v>0</v>
      </c>
      <c r="G143" s="69" t="b">
        <v>0</v>
      </c>
    </row>
    <row r="144" spans="1:7" ht="15">
      <c r="A144" s="69" t="s">
        <v>409</v>
      </c>
      <c r="B144" s="69">
        <v>2</v>
      </c>
      <c r="C144" s="93">
        <v>0.004061447847445557</v>
      </c>
      <c r="D144" s="69" t="s">
        <v>279</v>
      </c>
      <c r="E144" s="69" t="b">
        <v>0</v>
      </c>
      <c r="F144" s="69" t="b">
        <v>0</v>
      </c>
      <c r="G144" s="69" t="b">
        <v>0</v>
      </c>
    </row>
    <row r="145" spans="1:7" ht="15">
      <c r="A145" s="69" t="s">
        <v>967</v>
      </c>
      <c r="B145" s="69">
        <v>2</v>
      </c>
      <c r="C145" s="93">
        <v>0.004061447847445557</v>
      </c>
      <c r="D145" s="69" t="s">
        <v>279</v>
      </c>
      <c r="E145" s="69" t="b">
        <v>0</v>
      </c>
      <c r="F145" s="69" t="b">
        <v>0</v>
      </c>
      <c r="G145" s="69" t="b">
        <v>0</v>
      </c>
    </row>
    <row r="146" spans="1:7" ht="15">
      <c r="A146" s="69" t="s">
        <v>968</v>
      </c>
      <c r="B146" s="69">
        <v>2</v>
      </c>
      <c r="C146" s="93">
        <v>0.004061447847445557</v>
      </c>
      <c r="D146" s="69" t="s">
        <v>279</v>
      </c>
      <c r="E146" s="69" t="b">
        <v>0</v>
      </c>
      <c r="F146" s="69" t="b">
        <v>0</v>
      </c>
      <c r="G146" s="69" t="b">
        <v>0</v>
      </c>
    </row>
    <row r="147" spans="1:7" ht="15">
      <c r="A147" s="69" t="s">
        <v>969</v>
      </c>
      <c r="B147" s="69">
        <v>2</v>
      </c>
      <c r="C147" s="93">
        <v>0.004061447847445557</v>
      </c>
      <c r="D147" s="69" t="s">
        <v>279</v>
      </c>
      <c r="E147" s="69" t="b">
        <v>0</v>
      </c>
      <c r="F147" s="69" t="b">
        <v>0</v>
      </c>
      <c r="G147" s="69" t="b">
        <v>0</v>
      </c>
    </row>
    <row r="148" spans="1:7" ht="15">
      <c r="A148" s="69" t="s">
        <v>444</v>
      </c>
      <c r="B148" s="69">
        <v>2</v>
      </c>
      <c r="C148" s="93">
        <v>0</v>
      </c>
      <c r="D148" s="69" t="s">
        <v>221</v>
      </c>
      <c r="E148" s="69" t="b">
        <v>0</v>
      </c>
      <c r="F148" s="69" t="b">
        <v>0</v>
      </c>
      <c r="G148" s="69" t="b">
        <v>0</v>
      </c>
    </row>
    <row r="149" spans="1:7" ht="15">
      <c r="A149" s="69" t="s">
        <v>775</v>
      </c>
      <c r="B149" s="69">
        <v>20</v>
      </c>
      <c r="C149" s="93">
        <v>0</v>
      </c>
      <c r="D149" s="69" t="s">
        <v>222</v>
      </c>
      <c r="E149" s="69" t="b">
        <v>0</v>
      </c>
      <c r="F149" s="69" t="b">
        <v>0</v>
      </c>
      <c r="G149" s="69" t="b">
        <v>0</v>
      </c>
    </row>
    <row r="150" spans="1:7" ht="15">
      <c r="A150" s="69" t="s">
        <v>444</v>
      </c>
      <c r="B150" s="69">
        <v>11</v>
      </c>
      <c r="C150" s="93">
        <v>0.007803307146347861</v>
      </c>
      <c r="D150" s="69" t="s">
        <v>222</v>
      </c>
      <c r="E150" s="69" t="b">
        <v>0</v>
      </c>
      <c r="F150" s="69" t="b">
        <v>0</v>
      </c>
      <c r="G150" s="69" t="b">
        <v>0</v>
      </c>
    </row>
    <row r="151" spans="1:7" ht="15">
      <c r="A151" s="69" t="s">
        <v>776</v>
      </c>
      <c r="B151" s="69">
        <v>10</v>
      </c>
      <c r="C151" s="93">
        <v>0.008224863269507682</v>
      </c>
      <c r="D151" s="69" t="s">
        <v>222</v>
      </c>
      <c r="E151" s="69" t="b">
        <v>0</v>
      </c>
      <c r="F151" s="69" t="b">
        <v>0</v>
      </c>
      <c r="G151" s="69" t="b">
        <v>0</v>
      </c>
    </row>
    <row r="152" spans="1:7" ht="15">
      <c r="A152" s="69" t="s">
        <v>432</v>
      </c>
      <c r="B152" s="69">
        <v>9</v>
      </c>
      <c r="C152" s="93">
        <v>0.011211441532370272</v>
      </c>
      <c r="D152" s="69" t="s">
        <v>222</v>
      </c>
      <c r="E152" s="69" t="b">
        <v>0</v>
      </c>
      <c r="F152" s="69" t="b">
        <v>0</v>
      </c>
      <c r="G152" s="69" t="b">
        <v>0</v>
      </c>
    </row>
    <row r="153" spans="1:7" ht="15">
      <c r="A153" s="69" t="s">
        <v>385</v>
      </c>
      <c r="B153" s="69">
        <v>8</v>
      </c>
      <c r="C153" s="93">
        <v>0.008698142266055467</v>
      </c>
      <c r="D153" s="69" t="s">
        <v>222</v>
      </c>
      <c r="E153" s="69" t="b">
        <v>0</v>
      </c>
      <c r="F153" s="69" t="b">
        <v>0</v>
      </c>
      <c r="G153" s="69" t="b">
        <v>0</v>
      </c>
    </row>
    <row r="154" spans="1:7" ht="15">
      <c r="A154" s="69" t="s">
        <v>437</v>
      </c>
      <c r="B154" s="69">
        <v>8</v>
      </c>
      <c r="C154" s="93">
        <v>0.008698142266055467</v>
      </c>
      <c r="D154" s="69" t="s">
        <v>222</v>
      </c>
      <c r="E154" s="69" t="b">
        <v>0</v>
      </c>
      <c r="F154" s="69" t="b">
        <v>0</v>
      </c>
      <c r="G154" s="69" t="b">
        <v>0</v>
      </c>
    </row>
    <row r="155" spans="1:7" ht="15">
      <c r="A155" s="69" t="s">
        <v>777</v>
      </c>
      <c r="B155" s="69">
        <v>7</v>
      </c>
      <c r="C155" s="93">
        <v>0.011514808577310756</v>
      </c>
      <c r="D155" s="69" t="s">
        <v>222</v>
      </c>
      <c r="E155" s="69" t="b">
        <v>0</v>
      </c>
      <c r="F155" s="69" t="b">
        <v>0</v>
      </c>
      <c r="G155" s="69" t="b">
        <v>0</v>
      </c>
    </row>
    <row r="156" spans="1:7" ht="15">
      <c r="A156" s="69" t="s">
        <v>778</v>
      </c>
      <c r="B156" s="69">
        <v>5</v>
      </c>
      <c r="C156" s="93">
        <v>0.008224863269507682</v>
      </c>
      <c r="D156" s="69" t="s">
        <v>222</v>
      </c>
      <c r="E156" s="69" t="b">
        <v>0</v>
      </c>
      <c r="F156" s="69" t="b">
        <v>0</v>
      </c>
      <c r="G156" s="69" t="b">
        <v>0</v>
      </c>
    </row>
    <row r="157" spans="1:7" ht="15">
      <c r="A157" s="69" t="s">
        <v>779</v>
      </c>
      <c r="B157" s="69">
        <v>5</v>
      </c>
      <c r="C157" s="93">
        <v>0.008224863269507682</v>
      </c>
      <c r="D157" s="69" t="s">
        <v>222</v>
      </c>
      <c r="E157" s="69" t="b">
        <v>0</v>
      </c>
      <c r="F157" s="69" t="b">
        <v>0</v>
      </c>
      <c r="G157" s="69" t="b">
        <v>0</v>
      </c>
    </row>
    <row r="158" spans="1:7" ht="15">
      <c r="A158" s="69" t="s">
        <v>780</v>
      </c>
      <c r="B158" s="69">
        <v>5</v>
      </c>
      <c r="C158" s="93">
        <v>0.008224863269507682</v>
      </c>
      <c r="D158" s="69" t="s">
        <v>222</v>
      </c>
      <c r="E158" s="69" t="b">
        <v>0</v>
      </c>
      <c r="F158" s="69" t="b">
        <v>0</v>
      </c>
      <c r="G158" s="69" t="b">
        <v>0</v>
      </c>
    </row>
    <row r="159" spans="1:7" ht="15">
      <c r="A159" s="69" t="s">
        <v>365</v>
      </c>
      <c r="B159" s="69">
        <v>5</v>
      </c>
      <c r="C159" s="93">
        <v>0.008224863269507682</v>
      </c>
      <c r="D159" s="69" t="s">
        <v>222</v>
      </c>
      <c r="E159" s="69" t="b">
        <v>0</v>
      </c>
      <c r="F159" s="69" t="b">
        <v>0</v>
      </c>
      <c r="G159" s="69" t="b">
        <v>0</v>
      </c>
    </row>
    <row r="160" spans="1:7" ht="15">
      <c r="A160" s="69" t="s">
        <v>873</v>
      </c>
      <c r="B160" s="69">
        <v>4</v>
      </c>
      <c r="C160" s="93">
        <v>0.007639016440830807</v>
      </c>
      <c r="D160" s="69" t="s">
        <v>222</v>
      </c>
      <c r="E160" s="69" t="b">
        <v>0</v>
      </c>
      <c r="F160" s="69" t="b">
        <v>0</v>
      </c>
      <c r="G160" s="69" t="b">
        <v>0</v>
      </c>
    </row>
    <row r="161" spans="1:7" ht="15">
      <c r="A161" s="69" t="s">
        <v>868</v>
      </c>
      <c r="B161" s="69">
        <v>4</v>
      </c>
      <c r="C161" s="93">
        <v>0.007639016440830807</v>
      </c>
      <c r="D161" s="69" t="s">
        <v>222</v>
      </c>
      <c r="E161" s="69" t="b">
        <v>0</v>
      </c>
      <c r="F161" s="69" t="b">
        <v>0</v>
      </c>
      <c r="G161" s="69" t="b">
        <v>0</v>
      </c>
    </row>
    <row r="162" spans="1:7" ht="15">
      <c r="A162" s="69" t="s">
        <v>874</v>
      </c>
      <c r="B162" s="69">
        <v>4</v>
      </c>
      <c r="C162" s="93">
        <v>0.007639016440830807</v>
      </c>
      <c r="D162" s="69" t="s">
        <v>222</v>
      </c>
      <c r="E162" s="69" t="b">
        <v>0</v>
      </c>
      <c r="F162" s="69" t="b">
        <v>0</v>
      </c>
      <c r="G162" s="69" t="b">
        <v>0</v>
      </c>
    </row>
    <row r="163" spans="1:7" ht="15">
      <c r="A163" s="69" t="s">
        <v>870</v>
      </c>
      <c r="B163" s="69">
        <v>4</v>
      </c>
      <c r="C163" s="93">
        <v>0.007639016440830807</v>
      </c>
      <c r="D163" s="69" t="s">
        <v>222</v>
      </c>
      <c r="E163" s="69" t="b">
        <v>0</v>
      </c>
      <c r="F163" s="69" t="b">
        <v>0</v>
      </c>
      <c r="G163" s="69" t="b">
        <v>0</v>
      </c>
    </row>
    <row r="164" spans="1:7" ht="15">
      <c r="A164" s="69" t="s">
        <v>875</v>
      </c>
      <c r="B164" s="69">
        <v>4</v>
      </c>
      <c r="C164" s="93">
        <v>0.007639016440830807</v>
      </c>
      <c r="D164" s="69" t="s">
        <v>222</v>
      </c>
      <c r="E164" s="69" t="b">
        <v>0</v>
      </c>
      <c r="F164" s="69" t="b">
        <v>0</v>
      </c>
      <c r="G164" s="69" t="b">
        <v>0</v>
      </c>
    </row>
    <row r="165" spans="1:7" ht="15">
      <c r="A165" s="69" t="s">
        <v>406</v>
      </c>
      <c r="B165" s="69">
        <v>4</v>
      </c>
      <c r="C165" s="93">
        <v>0.007639016440830807</v>
      </c>
      <c r="D165" s="69" t="s">
        <v>222</v>
      </c>
      <c r="E165" s="69" t="b">
        <v>0</v>
      </c>
      <c r="F165" s="69" t="b">
        <v>0</v>
      </c>
      <c r="G165" s="69" t="b">
        <v>0</v>
      </c>
    </row>
    <row r="166" spans="1:7" ht="15">
      <c r="A166" s="69" t="s">
        <v>876</v>
      </c>
      <c r="B166" s="69">
        <v>4</v>
      </c>
      <c r="C166" s="93">
        <v>0.007639016440830807</v>
      </c>
      <c r="D166" s="69" t="s">
        <v>222</v>
      </c>
      <c r="E166" s="69" t="b">
        <v>0</v>
      </c>
      <c r="F166" s="69" t="b">
        <v>0</v>
      </c>
      <c r="G166" s="69" t="b">
        <v>0</v>
      </c>
    </row>
    <row r="167" spans="1:7" ht="15">
      <c r="A167" s="69" t="s">
        <v>877</v>
      </c>
      <c r="B167" s="69">
        <v>4</v>
      </c>
      <c r="C167" s="93">
        <v>0.007639016440830807</v>
      </c>
      <c r="D167" s="69" t="s">
        <v>222</v>
      </c>
      <c r="E167" s="69" t="b">
        <v>0</v>
      </c>
      <c r="F167" s="69" t="b">
        <v>0</v>
      </c>
      <c r="G167" s="69" t="b">
        <v>0</v>
      </c>
    </row>
    <row r="168" spans="1:7" ht="15">
      <c r="A168" s="69" t="s">
        <v>878</v>
      </c>
      <c r="B168" s="69">
        <v>4</v>
      </c>
      <c r="C168" s="93">
        <v>0.007639016440830807</v>
      </c>
      <c r="D168" s="69" t="s">
        <v>222</v>
      </c>
      <c r="E168" s="69" t="b">
        <v>0</v>
      </c>
      <c r="F168" s="69" t="b">
        <v>0</v>
      </c>
      <c r="G168" s="69" t="b">
        <v>0</v>
      </c>
    </row>
    <row r="169" spans="1:7" ht="15">
      <c r="A169" s="69" t="s">
        <v>879</v>
      </c>
      <c r="B169" s="69">
        <v>4</v>
      </c>
      <c r="C169" s="93">
        <v>0.007639016440830807</v>
      </c>
      <c r="D169" s="69" t="s">
        <v>222</v>
      </c>
      <c r="E169" s="69" t="b">
        <v>0</v>
      </c>
      <c r="F169" s="69" t="b">
        <v>0</v>
      </c>
      <c r="G169" s="69" t="b">
        <v>0</v>
      </c>
    </row>
    <row r="170" spans="1:7" ht="15">
      <c r="A170" s="69" t="s">
        <v>408</v>
      </c>
      <c r="B170" s="69">
        <v>4</v>
      </c>
      <c r="C170" s="93">
        <v>0.007639016440830807</v>
      </c>
      <c r="D170" s="69" t="s">
        <v>222</v>
      </c>
      <c r="E170" s="69" t="b">
        <v>0</v>
      </c>
      <c r="F170" s="69" t="b">
        <v>0</v>
      </c>
      <c r="G170" s="69" t="b">
        <v>0</v>
      </c>
    </row>
    <row r="171" spans="1:7" ht="15">
      <c r="A171" s="69" t="s">
        <v>871</v>
      </c>
      <c r="B171" s="69">
        <v>4</v>
      </c>
      <c r="C171" s="93">
        <v>0.007639016440830807</v>
      </c>
      <c r="D171" s="69" t="s">
        <v>222</v>
      </c>
      <c r="E171" s="69" t="b">
        <v>0</v>
      </c>
      <c r="F171" s="69" t="b">
        <v>0</v>
      </c>
      <c r="G171" s="69" t="b">
        <v>0</v>
      </c>
    </row>
    <row r="172" spans="1:7" ht="15">
      <c r="A172" s="69" t="s">
        <v>880</v>
      </c>
      <c r="B172" s="69">
        <v>4</v>
      </c>
      <c r="C172" s="93">
        <v>0.007639016440830807</v>
      </c>
      <c r="D172" s="69" t="s">
        <v>222</v>
      </c>
      <c r="E172" s="69" t="b">
        <v>0</v>
      </c>
      <c r="F172" s="69" t="b">
        <v>0</v>
      </c>
      <c r="G172" s="69" t="b">
        <v>0</v>
      </c>
    </row>
    <row r="173" spans="1:7" ht="15">
      <c r="A173" s="69" t="s">
        <v>884</v>
      </c>
      <c r="B173" s="69">
        <v>3</v>
      </c>
      <c r="C173" s="93">
        <v>0.006753350335609171</v>
      </c>
      <c r="D173" s="69" t="s">
        <v>222</v>
      </c>
      <c r="E173" s="69" t="b">
        <v>0</v>
      </c>
      <c r="F173" s="69" t="b">
        <v>0</v>
      </c>
      <c r="G173" s="69" t="b">
        <v>0</v>
      </c>
    </row>
    <row r="174" spans="1:7" ht="15">
      <c r="A174" s="69" t="s">
        <v>885</v>
      </c>
      <c r="B174" s="69">
        <v>3</v>
      </c>
      <c r="C174" s="93">
        <v>0.006753350335609171</v>
      </c>
      <c r="D174" s="69" t="s">
        <v>222</v>
      </c>
      <c r="E174" s="69" t="b">
        <v>0</v>
      </c>
      <c r="F174" s="69" t="b">
        <v>0</v>
      </c>
      <c r="G174" s="69" t="b">
        <v>0</v>
      </c>
    </row>
    <row r="175" spans="1:7" ht="15">
      <c r="A175" s="69" t="s">
        <v>411</v>
      </c>
      <c r="B175" s="69">
        <v>3</v>
      </c>
      <c r="C175" s="93">
        <v>0.006753350335609171</v>
      </c>
      <c r="D175" s="69" t="s">
        <v>222</v>
      </c>
      <c r="E175" s="69" t="b">
        <v>0</v>
      </c>
      <c r="F175" s="69" t="b">
        <v>0</v>
      </c>
      <c r="G175" s="69" t="b">
        <v>0</v>
      </c>
    </row>
    <row r="176" spans="1:7" ht="15">
      <c r="A176" s="69" t="s">
        <v>883</v>
      </c>
      <c r="B176" s="69">
        <v>3</v>
      </c>
      <c r="C176" s="93">
        <v>0.006753350335609171</v>
      </c>
      <c r="D176" s="69" t="s">
        <v>222</v>
      </c>
      <c r="E176" s="69" t="b">
        <v>0</v>
      </c>
      <c r="F176" s="69" t="b">
        <v>0</v>
      </c>
      <c r="G176" s="69" t="b">
        <v>0</v>
      </c>
    </row>
    <row r="177" spans="1:7" ht="15">
      <c r="A177" s="69" t="s">
        <v>900</v>
      </c>
      <c r="B177" s="69">
        <v>3</v>
      </c>
      <c r="C177" s="93">
        <v>0.006753350335609171</v>
      </c>
      <c r="D177" s="69" t="s">
        <v>222</v>
      </c>
      <c r="E177" s="69" t="b">
        <v>0</v>
      </c>
      <c r="F177" s="69" t="b">
        <v>0</v>
      </c>
      <c r="G177" s="69" t="b">
        <v>0</v>
      </c>
    </row>
    <row r="178" spans="1:7" ht="15">
      <c r="A178" s="69" t="s">
        <v>405</v>
      </c>
      <c r="B178" s="69">
        <v>3</v>
      </c>
      <c r="C178" s="93">
        <v>0.006753350335609171</v>
      </c>
      <c r="D178" s="69" t="s">
        <v>222</v>
      </c>
      <c r="E178" s="69" t="b">
        <v>0</v>
      </c>
      <c r="F178" s="69" t="b">
        <v>0</v>
      </c>
      <c r="G178" s="69" t="b">
        <v>0</v>
      </c>
    </row>
    <row r="179" spans="1:7" ht="15">
      <c r="A179" s="69" t="s">
        <v>783</v>
      </c>
      <c r="B179" s="69">
        <v>3</v>
      </c>
      <c r="C179" s="93">
        <v>0.006753350335609171</v>
      </c>
      <c r="D179" s="69" t="s">
        <v>222</v>
      </c>
      <c r="E179" s="69" t="b">
        <v>0</v>
      </c>
      <c r="F179" s="69" t="b">
        <v>0</v>
      </c>
      <c r="G179" s="69" t="b">
        <v>0</v>
      </c>
    </row>
    <row r="180" spans="1:7" ht="15">
      <c r="A180" s="69" t="s">
        <v>889</v>
      </c>
      <c r="B180" s="69">
        <v>3</v>
      </c>
      <c r="C180" s="93">
        <v>0.006753350335609171</v>
      </c>
      <c r="D180" s="69" t="s">
        <v>222</v>
      </c>
      <c r="E180" s="69" t="b">
        <v>0</v>
      </c>
      <c r="F180" s="69" t="b">
        <v>0</v>
      </c>
      <c r="G180" s="69" t="b">
        <v>0</v>
      </c>
    </row>
    <row r="181" spans="1:7" ht="15">
      <c r="A181" s="69" t="s">
        <v>872</v>
      </c>
      <c r="B181" s="69">
        <v>3</v>
      </c>
      <c r="C181" s="93">
        <v>0.006753350335609171</v>
      </c>
      <c r="D181" s="69" t="s">
        <v>222</v>
      </c>
      <c r="E181" s="69" t="b">
        <v>0</v>
      </c>
      <c r="F181" s="69" t="b">
        <v>0</v>
      </c>
      <c r="G181" s="69" t="b">
        <v>0</v>
      </c>
    </row>
    <row r="182" spans="1:7" ht="15">
      <c r="A182" s="69" t="s">
        <v>869</v>
      </c>
      <c r="B182" s="69">
        <v>3</v>
      </c>
      <c r="C182" s="93">
        <v>0.006753350335609171</v>
      </c>
      <c r="D182" s="69" t="s">
        <v>222</v>
      </c>
      <c r="E182" s="69" t="b">
        <v>0</v>
      </c>
      <c r="F182" s="69" t="b">
        <v>0</v>
      </c>
      <c r="G182" s="69" t="b">
        <v>0</v>
      </c>
    </row>
    <row r="183" spans="1:7" ht="15">
      <c r="A183" s="69" t="s">
        <v>890</v>
      </c>
      <c r="B183" s="69">
        <v>3</v>
      </c>
      <c r="C183" s="93">
        <v>0.006753350335609171</v>
      </c>
      <c r="D183" s="69" t="s">
        <v>222</v>
      </c>
      <c r="E183" s="69" t="b">
        <v>0</v>
      </c>
      <c r="F183" s="69" t="b">
        <v>0</v>
      </c>
      <c r="G183" s="69" t="b">
        <v>0</v>
      </c>
    </row>
    <row r="184" spans="1:7" ht="15">
      <c r="A184" s="69" t="s">
        <v>891</v>
      </c>
      <c r="B184" s="69">
        <v>3</v>
      </c>
      <c r="C184" s="93">
        <v>0.006753350335609171</v>
      </c>
      <c r="D184" s="69" t="s">
        <v>222</v>
      </c>
      <c r="E184" s="69" t="b">
        <v>0</v>
      </c>
      <c r="F184" s="69" t="b">
        <v>0</v>
      </c>
      <c r="G184" s="69" t="b">
        <v>0</v>
      </c>
    </row>
    <row r="185" spans="1:7" ht="15">
      <c r="A185" s="69" t="s">
        <v>892</v>
      </c>
      <c r="B185" s="69">
        <v>3</v>
      </c>
      <c r="C185" s="93">
        <v>0.006753350335609171</v>
      </c>
      <c r="D185" s="69" t="s">
        <v>222</v>
      </c>
      <c r="E185" s="69" t="b">
        <v>0</v>
      </c>
      <c r="F185" s="69" t="b">
        <v>0</v>
      </c>
      <c r="G185" s="69" t="b">
        <v>0</v>
      </c>
    </row>
    <row r="186" spans="1:7" ht="15">
      <c r="A186" s="69" t="s">
        <v>893</v>
      </c>
      <c r="B186" s="69">
        <v>3</v>
      </c>
      <c r="C186" s="93">
        <v>0.006753350335609171</v>
      </c>
      <c r="D186" s="69" t="s">
        <v>222</v>
      </c>
      <c r="E186" s="69" t="b">
        <v>0</v>
      </c>
      <c r="F186" s="69" t="b">
        <v>0</v>
      </c>
      <c r="G186" s="69" t="b">
        <v>0</v>
      </c>
    </row>
    <row r="187" spans="1:7" ht="15">
      <c r="A187" s="69" t="s">
        <v>894</v>
      </c>
      <c r="B187" s="69">
        <v>3</v>
      </c>
      <c r="C187" s="93">
        <v>0.006753350335609171</v>
      </c>
      <c r="D187" s="69" t="s">
        <v>222</v>
      </c>
      <c r="E187" s="69" t="b">
        <v>0</v>
      </c>
      <c r="F187" s="69" t="b">
        <v>0</v>
      </c>
      <c r="G187" s="69" t="b">
        <v>0</v>
      </c>
    </row>
    <row r="188" spans="1:7" ht="15">
      <c r="A188" s="69" t="s">
        <v>895</v>
      </c>
      <c r="B188" s="69">
        <v>3</v>
      </c>
      <c r="C188" s="93">
        <v>0.006753350335609171</v>
      </c>
      <c r="D188" s="69" t="s">
        <v>222</v>
      </c>
      <c r="E188" s="69" t="b">
        <v>0</v>
      </c>
      <c r="F188" s="69" t="b">
        <v>0</v>
      </c>
      <c r="G188" s="69" t="b">
        <v>0</v>
      </c>
    </row>
    <row r="189" spans="1:7" ht="15">
      <c r="A189" s="69" t="s">
        <v>896</v>
      </c>
      <c r="B189" s="69">
        <v>3</v>
      </c>
      <c r="C189" s="93">
        <v>0.006753350335609171</v>
      </c>
      <c r="D189" s="69" t="s">
        <v>222</v>
      </c>
      <c r="E189" s="69" t="b">
        <v>0</v>
      </c>
      <c r="F189" s="69" t="b">
        <v>0</v>
      </c>
      <c r="G189" s="69" t="b">
        <v>0</v>
      </c>
    </row>
    <row r="190" spans="1:7" ht="15">
      <c r="A190" s="69" t="s">
        <v>435</v>
      </c>
      <c r="B190" s="69">
        <v>3</v>
      </c>
      <c r="C190" s="93">
        <v>0.006753350335609171</v>
      </c>
      <c r="D190" s="69" t="s">
        <v>222</v>
      </c>
      <c r="E190" s="69" t="b">
        <v>0</v>
      </c>
      <c r="F190" s="69" t="b">
        <v>0</v>
      </c>
      <c r="G190" s="69" t="b">
        <v>0</v>
      </c>
    </row>
    <row r="191" spans="1:7" ht="15">
      <c r="A191" s="69" t="s">
        <v>897</v>
      </c>
      <c r="B191" s="69">
        <v>3</v>
      </c>
      <c r="C191" s="93">
        <v>0.006753350335609171</v>
      </c>
      <c r="D191" s="69" t="s">
        <v>222</v>
      </c>
      <c r="E191" s="69" t="b">
        <v>0</v>
      </c>
      <c r="F191" s="69" t="b">
        <v>0</v>
      </c>
      <c r="G191" s="69" t="b">
        <v>0</v>
      </c>
    </row>
    <row r="192" spans="1:7" ht="15">
      <c r="A192" s="69" t="s">
        <v>898</v>
      </c>
      <c r="B192" s="69">
        <v>3</v>
      </c>
      <c r="C192" s="93">
        <v>0.006753350335609171</v>
      </c>
      <c r="D192" s="69" t="s">
        <v>222</v>
      </c>
      <c r="E192" s="69" t="b">
        <v>0</v>
      </c>
      <c r="F192" s="69" t="b">
        <v>0</v>
      </c>
      <c r="G192" s="69" t="b">
        <v>0</v>
      </c>
    </row>
    <row r="193" spans="1:7" ht="15">
      <c r="A193" s="69" t="s">
        <v>899</v>
      </c>
      <c r="B193" s="69">
        <v>3</v>
      </c>
      <c r="C193" s="93">
        <v>0.006753350335609171</v>
      </c>
      <c r="D193" s="69" t="s">
        <v>222</v>
      </c>
      <c r="E193" s="69" t="b">
        <v>0</v>
      </c>
      <c r="F193" s="69" t="b">
        <v>0</v>
      </c>
      <c r="G193" s="69" t="b">
        <v>0</v>
      </c>
    </row>
    <row r="194" spans="1:7" ht="15">
      <c r="A194" s="69" t="s">
        <v>910</v>
      </c>
      <c r="B194" s="69">
        <v>2</v>
      </c>
      <c r="C194" s="93">
        <v>0.00546448087431694</v>
      </c>
      <c r="D194" s="69" t="s">
        <v>222</v>
      </c>
      <c r="E194" s="69" t="b">
        <v>0</v>
      </c>
      <c r="F194" s="69" t="b">
        <v>0</v>
      </c>
      <c r="G194" s="69" t="b">
        <v>0</v>
      </c>
    </row>
    <row r="195" spans="1:7" ht="15">
      <c r="A195" s="69" t="s">
        <v>911</v>
      </c>
      <c r="B195" s="69">
        <v>2</v>
      </c>
      <c r="C195" s="93">
        <v>0.00546448087431694</v>
      </c>
      <c r="D195" s="69" t="s">
        <v>222</v>
      </c>
      <c r="E195" s="69" t="b">
        <v>0</v>
      </c>
      <c r="F195" s="69" t="b">
        <v>0</v>
      </c>
      <c r="G195" s="69" t="b">
        <v>0</v>
      </c>
    </row>
    <row r="196" spans="1:7" ht="15">
      <c r="A196" s="69" t="s">
        <v>912</v>
      </c>
      <c r="B196" s="69">
        <v>2</v>
      </c>
      <c r="C196" s="93">
        <v>0.00546448087431694</v>
      </c>
      <c r="D196" s="69" t="s">
        <v>222</v>
      </c>
      <c r="E196" s="69" t="b">
        <v>0</v>
      </c>
      <c r="F196" s="69" t="b">
        <v>0</v>
      </c>
      <c r="G196" s="69" t="b">
        <v>0</v>
      </c>
    </row>
    <row r="197" spans="1:7" ht="15">
      <c r="A197" s="69" t="s">
        <v>913</v>
      </c>
      <c r="B197" s="69">
        <v>2</v>
      </c>
      <c r="C197" s="93">
        <v>0.00546448087431694</v>
      </c>
      <c r="D197" s="69" t="s">
        <v>222</v>
      </c>
      <c r="E197" s="69" t="b">
        <v>0</v>
      </c>
      <c r="F197" s="69" t="b">
        <v>0</v>
      </c>
      <c r="G197" s="69" t="b">
        <v>0</v>
      </c>
    </row>
    <row r="198" spans="1:7" ht="15">
      <c r="A198" s="69" t="s">
        <v>957</v>
      </c>
      <c r="B198" s="69">
        <v>2</v>
      </c>
      <c r="C198" s="93">
        <v>0.00546448087431694</v>
      </c>
      <c r="D198" s="69" t="s">
        <v>222</v>
      </c>
      <c r="E198" s="69" t="b">
        <v>0</v>
      </c>
      <c r="F198" s="69" t="b">
        <v>0</v>
      </c>
      <c r="G198" s="69" t="b">
        <v>0</v>
      </c>
    </row>
    <row r="199" spans="1:7" ht="15">
      <c r="A199" s="69" t="s">
        <v>958</v>
      </c>
      <c r="B199" s="69">
        <v>2</v>
      </c>
      <c r="C199" s="93">
        <v>0.00546448087431694</v>
      </c>
      <c r="D199" s="69" t="s">
        <v>222</v>
      </c>
      <c r="E199" s="69" t="b">
        <v>0</v>
      </c>
      <c r="F199" s="69" t="b">
        <v>0</v>
      </c>
      <c r="G199" s="69" t="b">
        <v>0</v>
      </c>
    </row>
    <row r="200" spans="1:7" ht="15">
      <c r="A200" s="69" t="s">
        <v>959</v>
      </c>
      <c r="B200" s="69">
        <v>2</v>
      </c>
      <c r="C200" s="93">
        <v>0.00546448087431694</v>
      </c>
      <c r="D200" s="69" t="s">
        <v>222</v>
      </c>
      <c r="E200" s="69" t="b">
        <v>0</v>
      </c>
      <c r="F200" s="69" t="b">
        <v>0</v>
      </c>
      <c r="G200" s="69" t="b">
        <v>0</v>
      </c>
    </row>
    <row r="201" spans="1:7" ht="15">
      <c r="A201" s="69" t="s">
        <v>960</v>
      </c>
      <c r="B201" s="69">
        <v>2</v>
      </c>
      <c r="C201" s="93">
        <v>0.00546448087431694</v>
      </c>
      <c r="D201" s="69" t="s">
        <v>222</v>
      </c>
      <c r="E201" s="69" t="b">
        <v>0</v>
      </c>
      <c r="F201" s="69" t="b">
        <v>0</v>
      </c>
      <c r="G201" s="69" t="b">
        <v>0</v>
      </c>
    </row>
    <row r="202" spans="1:7" ht="15">
      <c r="A202" s="69" t="s">
        <v>903</v>
      </c>
      <c r="B202" s="69">
        <v>2</v>
      </c>
      <c r="C202" s="93">
        <v>0.00546448087431694</v>
      </c>
      <c r="D202" s="69" t="s">
        <v>222</v>
      </c>
      <c r="E202" s="69" t="b">
        <v>0</v>
      </c>
      <c r="F202" s="69" t="b">
        <v>0</v>
      </c>
      <c r="G202" s="69" t="b">
        <v>0</v>
      </c>
    </row>
    <row r="203" spans="1:7" ht="15">
      <c r="A203" s="69" t="s">
        <v>904</v>
      </c>
      <c r="B203" s="69">
        <v>2</v>
      </c>
      <c r="C203" s="93">
        <v>0.00546448087431694</v>
      </c>
      <c r="D203" s="69" t="s">
        <v>222</v>
      </c>
      <c r="E203" s="69" t="b">
        <v>0</v>
      </c>
      <c r="F203" s="69" t="b">
        <v>0</v>
      </c>
      <c r="G203" s="69" t="b">
        <v>0</v>
      </c>
    </row>
    <row r="204" spans="1:7" ht="15">
      <c r="A204" s="69" t="s">
        <v>961</v>
      </c>
      <c r="B204" s="69">
        <v>2</v>
      </c>
      <c r="C204" s="93">
        <v>0.00546448087431694</v>
      </c>
      <c r="D204" s="69" t="s">
        <v>222</v>
      </c>
      <c r="E204" s="69" t="b">
        <v>0</v>
      </c>
      <c r="F204" s="69" t="b">
        <v>0</v>
      </c>
      <c r="G204" s="69" t="b">
        <v>0</v>
      </c>
    </row>
    <row r="205" spans="1:7" ht="15">
      <c r="A205" s="69" t="s">
        <v>434</v>
      </c>
      <c r="B205" s="69">
        <v>2</v>
      </c>
      <c r="C205" s="93">
        <v>0.00546448087431694</v>
      </c>
      <c r="D205" s="69" t="s">
        <v>222</v>
      </c>
      <c r="E205" s="69" t="b">
        <v>0</v>
      </c>
      <c r="F205" s="69" t="b">
        <v>0</v>
      </c>
      <c r="G205" s="69" t="b">
        <v>0</v>
      </c>
    </row>
    <row r="206" spans="1:7" ht="15">
      <c r="A206" s="69" t="s">
        <v>784</v>
      </c>
      <c r="B206" s="69">
        <v>2</v>
      </c>
      <c r="C206" s="93">
        <v>0.00546448087431694</v>
      </c>
      <c r="D206" s="69" t="s">
        <v>222</v>
      </c>
      <c r="E206" s="69" t="b">
        <v>0</v>
      </c>
      <c r="F206" s="69" t="b">
        <v>0</v>
      </c>
      <c r="G206" s="69" t="b">
        <v>0</v>
      </c>
    </row>
    <row r="207" spans="1:7" ht="15">
      <c r="A207" s="69" t="s">
        <v>930</v>
      </c>
      <c r="B207" s="69">
        <v>2</v>
      </c>
      <c r="C207" s="93">
        <v>0.00546448087431694</v>
      </c>
      <c r="D207" s="69" t="s">
        <v>222</v>
      </c>
      <c r="E207" s="69" t="b">
        <v>0</v>
      </c>
      <c r="F207" s="69" t="b">
        <v>0</v>
      </c>
      <c r="G207" s="69" t="b">
        <v>0</v>
      </c>
    </row>
    <row r="208" spans="1:7" ht="15">
      <c r="A208" s="69" t="s">
        <v>931</v>
      </c>
      <c r="B208" s="69">
        <v>2</v>
      </c>
      <c r="C208" s="93">
        <v>0.00546448087431694</v>
      </c>
      <c r="D208" s="69" t="s">
        <v>222</v>
      </c>
      <c r="E208" s="69" t="b">
        <v>0</v>
      </c>
      <c r="F208" s="69" t="b">
        <v>0</v>
      </c>
      <c r="G208" s="69" t="b">
        <v>0</v>
      </c>
    </row>
    <row r="209" spans="1:7" ht="15">
      <c r="A209" s="69" t="s">
        <v>932</v>
      </c>
      <c r="B209" s="69">
        <v>2</v>
      </c>
      <c r="C209" s="93">
        <v>0.00546448087431694</v>
      </c>
      <c r="D209" s="69" t="s">
        <v>222</v>
      </c>
      <c r="E209" s="69" t="b">
        <v>0</v>
      </c>
      <c r="F209" s="69" t="b">
        <v>0</v>
      </c>
      <c r="G209" s="69" t="b">
        <v>0</v>
      </c>
    </row>
    <row r="210" spans="1:7" ht="15">
      <c r="A210" s="69" t="s">
        <v>933</v>
      </c>
      <c r="B210" s="69">
        <v>2</v>
      </c>
      <c r="C210" s="93">
        <v>0.00546448087431694</v>
      </c>
      <c r="D210" s="69" t="s">
        <v>222</v>
      </c>
      <c r="E210" s="69" t="b">
        <v>0</v>
      </c>
      <c r="F210" s="69" t="b">
        <v>0</v>
      </c>
      <c r="G210" s="69" t="b">
        <v>0</v>
      </c>
    </row>
    <row r="211" spans="1:7" ht="15">
      <c r="A211" s="69" t="s">
        <v>934</v>
      </c>
      <c r="B211" s="69">
        <v>2</v>
      </c>
      <c r="C211" s="93">
        <v>0.00546448087431694</v>
      </c>
      <c r="D211" s="69" t="s">
        <v>222</v>
      </c>
      <c r="E211" s="69" t="b">
        <v>0</v>
      </c>
      <c r="F211" s="69" t="b">
        <v>0</v>
      </c>
      <c r="G211" s="69" t="b">
        <v>0</v>
      </c>
    </row>
    <row r="212" spans="1:7" ht="15">
      <c r="A212" s="69" t="s">
        <v>935</v>
      </c>
      <c r="B212" s="69">
        <v>2</v>
      </c>
      <c r="C212" s="93">
        <v>0.00546448087431694</v>
      </c>
      <c r="D212" s="69" t="s">
        <v>222</v>
      </c>
      <c r="E212" s="69" t="b">
        <v>0</v>
      </c>
      <c r="F212" s="69" t="b">
        <v>0</v>
      </c>
      <c r="G212" s="69" t="b">
        <v>0</v>
      </c>
    </row>
    <row r="213" spans="1:7" ht="15">
      <c r="A213" s="69" t="s">
        <v>936</v>
      </c>
      <c r="B213" s="69">
        <v>2</v>
      </c>
      <c r="C213" s="93">
        <v>0.00546448087431694</v>
      </c>
      <c r="D213" s="69" t="s">
        <v>222</v>
      </c>
      <c r="E213" s="69" t="b">
        <v>0</v>
      </c>
      <c r="F213" s="69" t="b">
        <v>0</v>
      </c>
      <c r="G213" s="69" t="b">
        <v>0</v>
      </c>
    </row>
    <row r="214" spans="1:7" ht="15">
      <c r="A214" s="69" t="s">
        <v>937</v>
      </c>
      <c r="B214" s="69">
        <v>2</v>
      </c>
      <c r="C214" s="93">
        <v>0.00546448087431694</v>
      </c>
      <c r="D214" s="69" t="s">
        <v>222</v>
      </c>
      <c r="E214" s="69" t="b">
        <v>0</v>
      </c>
      <c r="F214" s="69" t="b">
        <v>0</v>
      </c>
      <c r="G214" s="69" t="b">
        <v>0</v>
      </c>
    </row>
    <row r="215" spans="1:7" ht="15">
      <c r="A215" s="69" t="s">
        <v>938</v>
      </c>
      <c r="B215" s="69">
        <v>2</v>
      </c>
      <c r="C215" s="93">
        <v>0.00546448087431694</v>
      </c>
      <c r="D215" s="69" t="s">
        <v>222</v>
      </c>
      <c r="E215" s="69" t="b">
        <v>0</v>
      </c>
      <c r="F215" s="69" t="b">
        <v>0</v>
      </c>
      <c r="G215" s="69" t="b">
        <v>0</v>
      </c>
    </row>
    <row r="216" spans="1:7" ht="15">
      <c r="A216" s="69" t="s">
        <v>939</v>
      </c>
      <c r="B216" s="69">
        <v>2</v>
      </c>
      <c r="C216" s="93">
        <v>0.00546448087431694</v>
      </c>
      <c r="D216" s="69" t="s">
        <v>222</v>
      </c>
      <c r="E216" s="69" t="b">
        <v>0</v>
      </c>
      <c r="F216" s="69" t="b">
        <v>0</v>
      </c>
      <c r="G216" s="69" t="b">
        <v>0</v>
      </c>
    </row>
    <row r="217" spans="1:7" ht="15">
      <c r="A217" s="69" t="s">
        <v>940</v>
      </c>
      <c r="B217" s="69">
        <v>2</v>
      </c>
      <c r="C217" s="93">
        <v>0.00546448087431694</v>
      </c>
      <c r="D217" s="69" t="s">
        <v>222</v>
      </c>
      <c r="E217" s="69" t="b">
        <v>0</v>
      </c>
      <c r="F217" s="69" t="b">
        <v>0</v>
      </c>
      <c r="G217" s="69" t="b">
        <v>0</v>
      </c>
    </row>
    <row r="218" spans="1:7" ht="15">
      <c r="A218" s="69" t="s">
        <v>433</v>
      </c>
      <c r="B218" s="69">
        <v>2</v>
      </c>
      <c r="C218" s="93">
        <v>0.00546448087431694</v>
      </c>
      <c r="D218" s="69" t="s">
        <v>222</v>
      </c>
      <c r="E218" s="69" t="b">
        <v>0</v>
      </c>
      <c r="F218" s="69" t="b">
        <v>0</v>
      </c>
      <c r="G218" s="69" t="b">
        <v>0</v>
      </c>
    </row>
    <row r="219" spans="1:7" ht="15">
      <c r="A219" s="69" t="s">
        <v>436</v>
      </c>
      <c r="B219" s="69">
        <v>2</v>
      </c>
      <c r="C219" s="93">
        <v>0.00546448087431694</v>
      </c>
      <c r="D219" s="69" t="s">
        <v>222</v>
      </c>
      <c r="E219" s="69" t="b">
        <v>0</v>
      </c>
      <c r="F219" s="69" t="b">
        <v>0</v>
      </c>
      <c r="G219" s="69" t="b">
        <v>0</v>
      </c>
    </row>
    <row r="220" spans="1:7" ht="15">
      <c r="A220" s="69" t="s">
        <v>922</v>
      </c>
      <c r="B220" s="69">
        <v>2</v>
      </c>
      <c r="C220" s="93">
        <v>0.00546448087431694</v>
      </c>
      <c r="D220" s="69" t="s">
        <v>222</v>
      </c>
      <c r="E220" s="69" t="b">
        <v>0</v>
      </c>
      <c r="F220" s="69" t="b">
        <v>0</v>
      </c>
      <c r="G220" s="69" t="b">
        <v>0</v>
      </c>
    </row>
    <row r="221" spans="1:7" ht="15">
      <c r="A221" s="69" t="s">
        <v>923</v>
      </c>
      <c r="B221" s="69">
        <v>2</v>
      </c>
      <c r="C221" s="93">
        <v>0.00546448087431694</v>
      </c>
      <c r="D221" s="69" t="s">
        <v>222</v>
      </c>
      <c r="E221" s="69" t="b">
        <v>0</v>
      </c>
      <c r="F221" s="69" t="b">
        <v>0</v>
      </c>
      <c r="G221" s="69" t="b">
        <v>0</v>
      </c>
    </row>
    <row r="222" spans="1:7" ht="15">
      <c r="A222" s="69" t="s">
        <v>924</v>
      </c>
      <c r="B222" s="69">
        <v>2</v>
      </c>
      <c r="C222" s="93">
        <v>0.00546448087431694</v>
      </c>
      <c r="D222" s="69" t="s">
        <v>222</v>
      </c>
      <c r="E222" s="69" t="b">
        <v>0</v>
      </c>
      <c r="F222" s="69" t="b">
        <v>0</v>
      </c>
      <c r="G222" s="69" t="b">
        <v>0</v>
      </c>
    </row>
    <row r="223" spans="1:7" ht="15">
      <c r="A223" s="69" t="s">
        <v>925</v>
      </c>
      <c r="B223" s="69">
        <v>2</v>
      </c>
      <c r="C223" s="93">
        <v>0.00546448087431694</v>
      </c>
      <c r="D223" s="69" t="s">
        <v>222</v>
      </c>
      <c r="E223" s="69" t="b">
        <v>0</v>
      </c>
      <c r="F223" s="69" t="b">
        <v>0</v>
      </c>
      <c r="G223" s="69" t="b">
        <v>0</v>
      </c>
    </row>
    <row r="224" spans="1:7" ht="15">
      <c r="A224" s="69" t="s">
        <v>926</v>
      </c>
      <c r="B224" s="69">
        <v>2</v>
      </c>
      <c r="C224" s="93">
        <v>0.00546448087431694</v>
      </c>
      <c r="D224" s="69" t="s">
        <v>222</v>
      </c>
      <c r="E224" s="69" t="b">
        <v>0</v>
      </c>
      <c r="F224" s="69" t="b">
        <v>0</v>
      </c>
      <c r="G224" s="69" t="b">
        <v>0</v>
      </c>
    </row>
    <row r="225" spans="1:7" ht="15">
      <c r="A225" s="69" t="s">
        <v>927</v>
      </c>
      <c r="B225" s="69">
        <v>2</v>
      </c>
      <c r="C225" s="93">
        <v>0.00546448087431694</v>
      </c>
      <c r="D225" s="69" t="s">
        <v>222</v>
      </c>
      <c r="E225" s="69" t="b">
        <v>0</v>
      </c>
      <c r="F225" s="69" t="b">
        <v>0</v>
      </c>
      <c r="G225" s="69" t="b">
        <v>0</v>
      </c>
    </row>
    <row r="226" spans="1:7" ht="15">
      <c r="A226" s="69" t="s">
        <v>928</v>
      </c>
      <c r="B226" s="69">
        <v>2</v>
      </c>
      <c r="C226" s="93">
        <v>0.00546448087431694</v>
      </c>
      <c r="D226" s="69" t="s">
        <v>222</v>
      </c>
      <c r="E226" s="69" t="b">
        <v>0</v>
      </c>
      <c r="F226" s="69" t="b">
        <v>0</v>
      </c>
      <c r="G226" s="69" t="b">
        <v>0</v>
      </c>
    </row>
    <row r="227" spans="1:7" ht="15">
      <c r="A227" s="69" t="s">
        <v>929</v>
      </c>
      <c r="B227" s="69">
        <v>2</v>
      </c>
      <c r="C227" s="93">
        <v>0.00546448087431694</v>
      </c>
      <c r="D227" s="69" t="s">
        <v>222</v>
      </c>
      <c r="E227" s="69" t="b">
        <v>0</v>
      </c>
      <c r="F227" s="69" t="b">
        <v>0</v>
      </c>
      <c r="G227" s="69" t="b">
        <v>0</v>
      </c>
    </row>
    <row r="228" spans="1:7" ht="15">
      <c r="A228" s="69" t="s">
        <v>914</v>
      </c>
      <c r="B228" s="69">
        <v>2</v>
      </c>
      <c r="C228" s="93">
        <v>0.00546448087431694</v>
      </c>
      <c r="D228" s="69" t="s">
        <v>222</v>
      </c>
      <c r="E228" s="69" t="b">
        <v>0</v>
      </c>
      <c r="F228" s="69" t="b">
        <v>0</v>
      </c>
      <c r="G228" s="69" t="b">
        <v>0</v>
      </c>
    </row>
    <row r="229" spans="1:7" ht="15">
      <c r="A229" s="69" t="s">
        <v>915</v>
      </c>
      <c r="B229" s="69">
        <v>2</v>
      </c>
      <c r="C229" s="93">
        <v>0.00546448087431694</v>
      </c>
      <c r="D229" s="69" t="s">
        <v>222</v>
      </c>
      <c r="E229" s="69" t="b">
        <v>0</v>
      </c>
      <c r="F229" s="69" t="b">
        <v>0</v>
      </c>
      <c r="G229" s="69" t="b">
        <v>0</v>
      </c>
    </row>
    <row r="230" spans="1:7" ht="15">
      <c r="A230" s="69" t="s">
        <v>882</v>
      </c>
      <c r="B230" s="69">
        <v>2</v>
      </c>
      <c r="C230" s="93">
        <v>0.00546448087431694</v>
      </c>
      <c r="D230" s="69" t="s">
        <v>222</v>
      </c>
      <c r="E230" s="69" t="b">
        <v>0</v>
      </c>
      <c r="F230" s="69" t="b">
        <v>0</v>
      </c>
      <c r="G230" s="69" t="b">
        <v>0</v>
      </c>
    </row>
    <row r="231" spans="1:7" ht="15">
      <c r="A231" s="69" t="s">
        <v>916</v>
      </c>
      <c r="B231" s="69">
        <v>2</v>
      </c>
      <c r="C231" s="93">
        <v>0.00546448087431694</v>
      </c>
      <c r="D231" s="69" t="s">
        <v>222</v>
      </c>
      <c r="E231" s="69" t="b">
        <v>0</v>
      </c>
      <c r="F231" s="69" t="b">
        <v>0</v>
      </c>
      <c r="G231" s="69" t="b">
        <v>0</v>
      </c>
    </row>
    <row r="232" spans="1:7" ht="15">
      <c r="A232" s="69" t="s">
        <v>917</v>
      </c>
      <c r="B232" s="69">
        <v>2</v>
      </c>
      <c r="C232" s="93">
        <v>0.00546448087431694</v>
      </c>
      <c r="D232" s="69" t="s">
        <v>222</v>
      </c>
      <c r="E232" s="69" t="b">
        <v>0</v>
      </c>
      <c r="F232" s="69" t="b">
        <v>0</v>
      </c>
      <c r="G232" s="69" t="b">
        <v>0</v>
      </c>
    </row>
    <row r="233" spans="1:7" ht="15">
      <c r="A233" s="69" t="s">
        <v>886</v>
      </c>
      <c r="B233" s="69">
        <v>2</v>
      </c>
      <c r="C233" s="93">
        <v>0.00546448087431694</v>
      </c>
      <c r="D233" s="69" t="s">
        <v>222</v>
      </c>
      <c r="E233" s="69" t="b">
        <v>0</v>
      </c>
      <c r="F233" s="69" t="b">
        <v>0</v>
      </c>
      <c r="G233" s="69" t="b">
        <v>0</v>
      </c>
    </row>
    <row r="234" spans="1:7" ht="15">
      <c r="A234" s="69" t="s">
        <v>887</v>
      </c>
      <c r="B234" s="69">
        <v>2</v>
      </c>
      <c r="C234" s="93">
        <v>0.00546448087431694</v>
      </c>
      <c r="D234" s="69" t="s">
        <v>222</v>
      </c>
      <c r="E234" s="69" t="b">
        <v>0</v>
      </c>
      <c r="F234" s="69" t="b">
        <v>0</v>
      </c>
      <c r="G234" s="69" t="b">
        <v>0</v>
      </c>
    </row>
    <row r="235" spans="1:7" ht="15">
      <c r="A235" s="69" t="s">
        <v>918</v>
      </c>
      <c r="B235" s="69">
        <v>2</v>
      </c>
      <c r="C235" s="93">
        <v>0.00546448087431694</v>
      </c>
      <c r="D235" s="69" t="s">
        <v>222</v>
      </c>
      <c r="E235" s="69" t="b">
        <v>0</v>
      </c>
      <c r="F235" s="69" t="b">
        <v>0</v>
      </c>
      <c r="G235" s="69" t="b">
        <v>0</v>
      </c>
    </row>
    <row r="236" spans="1:7" ht="15">
      <c r="A236" s="69" t="s">
        <v>907</v>
      </c>
      <c r="B236" s="69">
        <v>2</v>
      </c>
      <c r="C236" s="93">
        <v>0.00546448087431694</v>
      </c>
      <c r="D236" s="69" t="s">
        <v>222</v>
      </c>
      <c r="E236" s="69" t="b">
        <v>0</v>
      </c>
      <c r="F236" s="69" t="b">
        <v>0</v>
      </c>
      <c r="G236" s="69" t="b">
        <v>0</v>
      </c>
    </row>
    <row r="237" spans="1:7" ht="15">
      <c r="A237" s="69" t="s">
        <v>908</v>
      </c>
      <c r="B237" s="69">
        <v>2</v>
      </c>
      <c r="C237" s="93">
        <v>0.00546448087431694</v>
      </c>
      <c r="D237" s="69" t="s">
        <v>222</v>
      </c>
      <c r="E237" s="69" t="b">
        <v>0</v>
      </c>
      <c r="F237" s="69" t="b">
        <v>0</v>
      </c>
      <c r="G237" s="69" t="b">
        <v>0</v>
      </c>
    </row>
    <row r="238" spans="1:7" ht="15">
      <c r="A238" s="69" t="s">
        <v>909</v>
      </c>
      <c r="B238" s="69">
        <v>2</v>
      </c>
      <c r="C238" s="93">
        <v>0.00546448087431694</v>
      </c>
      <c r="D238" s="69" t="s">
        <v>222</v>
      </c>
      <c r="E238" s="69" t="b">
        <v>0</v>
      </c>
      <c r="F238" s="69" t="b">
        <v>0</v>
      </c>
      <c r="G238" s="69" t="b">
        <v>0</v>
      </c>
    </row>
    <row r="239" spans="1:7" ht="15">
      <c r="A239" s="69" t="s">
        <v>410</v>
      </c>
      <c r="B239" s="69">
        <v>2</v>
      </c>
      <c r="C239" s="93">
        <v>0.00546448087431694</v>
      </c>
      <c r="D239" s="69" t="s">
        <v>222</v>
      </c>
      <c r="E239" s="69" t="b">
        <v>0</v>
      </c>
      <c r="F239" s="69" t="b">
        <v>0</v>
      </c>
      <c r="G239" s="69" t="b">
        <v>0</v>
      </c>
    </row>
    <row r="240" spans="1:7" ht="15">
      <c r="A240" s="69" t="s">
        <v>919</v>
      </c>
      <c r="B240" s="69">
        <v>2</v>
      </c>
      <c r="C240" s="93">
        <v>0.00546448087431694</v>
      </c>
      <c r="D240" s="69" t="s">
        <v>222</v>
      </c>
      <c r="E240" s="69" t="b">
        <v>0</v>
      </c>
      <c r="F240" s="69" t="b">
        <v>0</v>
      </c>
      <c r="G240" s="69" t="b">
        <v>0</v>
      </c>
    </row>
    <row r="241" spans="1:7" ht="15">
      <c r="A241" s="69" t="s">
        <v>920</v>
      </c>
      <c r="B241" s="69">
        <v>2</v>
      </c>
      <c r="C241" s="93">
        <v>0.00546448087431694</v>
      </c>
      <c r="D241" s="69" t="s">
        <v>222</v>
      </c>
      <c r="E241" s="69" t="b">
        <v>0</v>
      </c>
      <c r="F241" s="69" t="b">
        <v>0</v>
      </c>
      <c r="G241" s="69" t="b">
        <v>0</v>
      </c>
    </row>
    <row r="242" spans="1:7" ht="15">
      <c r="A242" s="69" t="s">
        <v>775</v>
      </c>
      <c r="B242" s="69">
        <v>11</v>
      </c>
      <c r="C242" s="93">
        <v>0</v>
      </c>
      <c r="D242" s="69" t="s">
        <v>373</v>
      </c>
      <c r="E242" s="69" t="b">
        <v>0</v>
      </c>
      <c r="F242" s="69" t="b">
        <v>0</v>
      </c>
      <c r="G242" s="69" t="b">
        <v>0</v>
      </c>
    </row>
    <row r="243" spans="1:7" ht="15">
      <c r="A243" s="69" t="s">
        <v>405</v>
      </c>
      <c r="B243" s="69">
        <v>5</v>
      </c>
      <c r="C243" s="93">
        <v>0.009122121080726703</v>
      </c>
      <c r="D243" s="69" t="s">
        <v>373</v>
      </c>
      <c r="E243" s="69" t="b">
        <v>0</v>
      </c>
      <c r="F243" s="69" t="b">
        <v>0</v>
      </c>
      <c r="G243" s="69" t="b">
        <v>0</v>
      </c>
    </row>
    <row r="244" spans="1:7" ht="15">
      <c r="A244" s="69" t="s">
        <v>781</v>
      </c>
      <c r="B244" s="69">
        <v>5</v>
      </c>
      <c r="C244" s="93">
        <v>0.009122121080726703</v>
      </c>
      <c r="D244" s="69" t="s">
        <v>373</v>
      </c>
      <c r="E244" s="69" t="b">
        <v>0</v>
      </c>
      <c r="F244" s="69" t="b">
        <v>0</v>
      </c>
      <c r="G244" s="69" t="b">
        <v>0</v>
      </c>
    </row>
    <row r="245" spans="1:7" ht="15">
      <c r="A245" s="69" t="s">
        <v>432</v>
      </c>
      <c r="B245" s="69">
        <v>4</v>
      </c>
      <c r="C245" s="93">
        <v>0.009647030513261518</v>
      </c>
      <c r="D245" s="69" t="s">
        <v>373</v>
      </c>
      <c r="E245" s="69" t="b">
        <v>0</v>
      </c>
      <c r="F245" s="69" t="b">
        <v>0</v>
      </c>
      <c r="G245" s="69" t="b">
        <v>0</v>
      </c>
    </row>
    <row r="246" spans="1:7" ht="15">
      <c r="A246" s="69" t="s">
        <v>782</v>
      </c>
      <c r="B246" s="69">
        <v>4</v>
      </c>
      <c r="C246" s="93">
        <v>0.009647030513261518</v>
      </c>
      <c r="D246" s="69" t="s">
        <v>373</v>
      </c>
      <c r="E246" s="69" t="b">
        <v>0</v>
      </c>
      <c r="F246" s="69" t="b">
        <v>0</v>
      </c>
      <c r="G246" s="69" t="b">
        <v>0</v>
      </c>
    </row>
    <row r="247" spans="1:7" ht="15">
      <c r="A247" s="69" t="s">
        <v>783</v>
      </c>
      <c r="B247" s="69">
        <v>3</v>
      </c>
      <c r="C247" s="93">
        <v>0.00950688627782432</v>
      </c>
      <c r="D247" s="69" t="s">
        <v>373</v>
      </c>
      <c r="E247" s="69" t="b">
        <v>0</v>
      </c>
      <c r="F247" s="69" t="b">
        <v>0</v>
      </c>
      <c r="G247" s="69" t="b">
        <v>0</v>
      </c>
    </row>
    <row r="248" spans="1:7" ht="15">
      <c r="A248" s="69" t="s">
        <v>784</v>
      </c>
      <c r="B248" s="69">
        <v>3</v>
      </c>
      <c r="C248" s="93">
        <v>0.00950688627782432</v>
      </c>
      <c r="D248" s="69" t="s">
        <v>373</v>
      </c>
      <c r="E248" s="69" t="b">
        <v>0</v>
      </c>
      <c r="F248" s="69" t="b">
        <v>0</v>
      </c>
      <c r="G248" s="69" t="b">
        <v>0</v>
      </c>
    </row>
    <row r="249" spans="1:7" ht="15">
      <c r="A249" s="69" t="s">
        <v>407</v>
      </c>
      <c r="B249" s="69">
        <v>3</v>
      </c>
      <c r="C249" s="93">
        <v>0.00950688627782432</v>
      </c>
      <c r="D249" s="69" t="s">
        <v>373</v>
      </c>
      <c r="E249" s="69" t="b">
        <v>0</v>
      </c>
      <c r="F249" s="69" t="b">
        <v>0</v>
      </c>
      <c r="G249" s="69" t="b">
        <v>0</v>
      </c>
    </row>
    <row r="250" spans="1:7" ht="15">
      <c r="A250" s="69" t="s">
        <v>785</v>
      </c>
      <c r="B250" s="69">
        <v>3</v>
      </c>
      <c r="C250" s="93">
        <v>0.00950688627782432</v>
      </c>
      <c r="D250" s="69" t="s">
        <v>373</v>
      </c>
      <c r="E250" s="69" t="b">
        <v>0</v>
      </c>
      <c r="F250" s="69" t="b">
        <v>0</v>
      </c>
      <c r="G250" s="69" t="b">
        <v>0</v>
      </c>
    </row>
    <row r="251" spans="1:7" ht="15">
      <c r="A251" s="69" t="s">
        <v>786</v>
      </c>
      <c r="B251" s="69">
        <v>3</v>
      </c>
      <c r="C251" s="93">
        <v>0.00950688627782432</v>
      </c>
      <c r="D251" s="69" t="s">
        <v>373</v>
      </c>
      <c r="E251" s="69" t="b">
        <v>0</v>
      </c>
      <c r="F251" s="69" t="b">
        <v>0</v>
      </c>
      <c r="G251" s="69" t="b">
        <v>0</v>
      </c>
    </row>
    <row r="252" spans="1:7" ht="15">
      <c r="A252" s="69" t="s">
        <v>906</v>
      </c>
      <c r="B252" s="69">
        <v>3</v>
      </c>
      <c r="C252" s="93">
        <v>0.00950688627782432</v>
      </c>
      <c r="D252" s="69" t="s">
        <v>373</v>
      </c>
      <c r="E252" s="69" t="b">
        <v>0</v>
      </c>
      <c r="F252" s="69" t="b">
        <v>0</v>
      </c>
      <c r="G252" s="69" t="b">
        <v>0</v>
      </c>
    </row>
    <row r="253" spans="1:7" ht="15">
      <c r="A253" s="69" t="s">
        <v>905</v>
      </c>
      <c r="B253" s="69">
        <v>3</v>
      </c>
      <c r="C253" s="93">
        <v>0.00950688627782432</v>
      </c>
      <c r="D253" s="69" t="s">
        <v>373</v>
      </c>
      <c r="E253" s="69" t="b">
        <v>0</v>
      </c>
      <c r="F253" s="69" t="b">
        <v>0</v>
      </c>
      <c r="G253" s="69" t="b">
        <v>0</v>
      </c>
    </row>
    <row r="254" spans="1:7" ht="15">
      <c r="A254" s="69" t="s">
        <v>868</v>
      </c>
      <c r="B254" s="69">
        <v>3</v>
      </c>
      <c r="C254" s="93">
        <v>0.00950688627782432</v>
      </c>
      <c r="D254" s="69" t="s">
        <v>373</v>
      </c>
      <c r="E254" s="69" t="b">
        <v>0</v>
      </c>
      <c r="F254" s="69" t="b">
        <v>0</v>
      </c>
      <c r="G254" s="69" t="b">
        <v>0</v>
      </c>
    </row>
    <row r="255" spans="1:7" ht="15">
      <c r="A255" s="69" t="s">
        <v>881</v>
      </c>
      <c r="B255" s="69">
        <v>3</v>
      </c>
      <c r="C255" s="93">
        <v>0.00950688627782432</v>
      </c>
      <c r="D255" s="69" t="s">
        <v>373</v>
      </c>
      <c r="E255" s="69" t="b">
        <v>0</v>
      </c>
      <c r="F255" s="69" t="b">
        <v>0</v>
      </c>
      <c r="G255" s="69" t="b">
        <v>0</v>
      </c>
    </row>
    <row r="256" spans="1:7" ht="15">
      <c r="A256" s="69" t="s">
        <v>901</v>
      </c>
      <c r="B256" s="69">
        <v>2</v>
      </c>
      <c r="C256" s="93">
        <v>0.00847236368892144</v>
      </c>
      <c r="D256" s="69" t="s">
        <v>373</v>
      </c>
      <c r="E256" s="69" t="b">
        <v>0</v>
      </c>
      <c r="F256" s="69" t="b">
        <v>0</v>
      </c>
      <c r="G256" s="69" t="b">
        <v>0</v>
      </c>
    </row>
    <row r="257" spans="1:7" ht="15">
      <c r="A257" s="69" t="s">
        <v>404</v>
      </c>
      <c r="B257" s="69">
        <v>2</v>
      </c>
      <c r="C257" s="93">
        <v>0.00847236368892144</v>
      </c>
      <c r="D257" s="69" t="s">
        <v>373</v>
      </c>
      <c r="E257" s="69" t="b">
        <v>0</v>
      </c>
      <c r="F257" s="69" t="b">
        <v>0</v>
      </c>
      <c r="G257" s="69" t="b">
        <v>0</v>
      </c>
    </row>
    <row r="258" spans="1:7" ht="15">
      <c r="A258" s="69" t="s">
        <v>902</v>
      </c>
      <c r="B258" s="69">
        <v>2</v>
      </c>
      <c r="C258" s="93">
        <v>0.00847236368892144</v>
      </c>
      <c r="D258" s="69" t="s">
        <v>373</v>
      </c>
      <c r="E258" s="69" t="b">
        <v>0</v>
      </c>
      <c r="F258" s="69" t="b">
        <v>0</v>
      </c>
      <c r="G258" s="69" t="b">
        <v>0</v>
      </c>
    </row>
    <row r="259" spans="1:7" ht="15">
      <c r="A259" s="69" t="s">
        <v>969</v>
      </c>
      <c r="B259" s="69">
        <v>2</v>
      </c>
      <c r="C259" s="93">
        <v>0.00847236368892144</v>
      </c>
      <c r="D259" s="69" t="s">
        <v>373</v>
      </c>
      <c r="E259" s="69" t="b">
        <v>0</v>
      </c>
      <c r="F259" s="69" t="b">
        <v>0</v>
      </c>
      <c r="G259" s="69" t="b">
        <v>0</v>
      </c>
    </row>
    <row r="260" spans="1:7" ht="15">
      <c r="A260" s="69" t="s">
        <v>967</v>
      </c>
      <c r="B260" s="69">
        <v>2</v>
      </c>
      <c r="C260" s="93">
        <v>0.00847236368892144</v>
      </c>
      <c r="D260" s="69" t="s">
        <v>373</v>
      </c>
      <c r="E260" s="69" t="b">
        <v>0</v>
      </c>
      <c r="F260" s="69" t="b">
        <v>0</v>
      </c>
      <c r="G260" s="69" t="b">
        <v>0</v>
      </c>
    </row>
    <row r="261" spans="1:7" ht="15">
      <c r="A261" s="69" t="s">
        <v>968</v>
      </c>
      <c r="B261" s="69">
        <v>2</v>
      </c>
      <c r="C261" s="93">
        <v>0.00847236368892144</v>
      </c>
      <c r="D261" s="69" t="s">
        <v>373</v>
      </c>
      <c r="E261" s="69" t="b">
        <v>0</v>
      </c>
      <c r="F261" s="69" t="b">
        <v>0</v>
      </c>
      <c r="G261" s="69" t="b">
        <v>0</v>
      </c>
    </row>
    <row r="262" spans="1:7" ht="15">
      <c r="A262" s="69" t="s">
        <v>964</v>
      </c>
      <c r="B262" s="69">
        <v>2</v>
      </c>
      <c r="C262" s="93">
        <v>0.00847236368892144</v>
      </c>
      <c r="D262" s="69" t="s">
        <v>373</v>
      </c>
      <c r="E262" s="69" t="b">
        <v>0</v>
      </c>
      <c r="F262" s="69" t="b">
        <v>0</v>
      </c>
      <c r="G262" s="69" t="b">
        <v>0</v>
      </c>
    </row>
    <row r="263" spans="1:7" ht="15">
      <c r="A263" s="69" t="s">
        <v>965</v>
      </c>
      <c r="B263" s="69">
        <v>2</v>
      </c>
      <c r="C263" s="93">
        <v>0.00847236368892144</v>
      </c>
      <c r="D263" s="69" t="s">
        <v>373</v>
      </c>
      <c r="E263" s="69" t="b">
        <v>0</v>
      </c>
      <c r="F263" s="69" t="b">
        <v>0</v>
      </c>
      <c r="G263" s="69" t="b">
        <v>0</v>
      </c>
    </row>
    <row r="264" spans="1:7" ht="15">
      <c r="A264" s="69" t="s">
        <v>966</v>
      </c>
      <c r="B264" s="69">
        <v>2</v>
      </c>
      <c r="C264" s="93">
        <v>0.00847236368892144</v>
      </c>
      <c r="D264" s="69" t="s">
        <v>373</v>
      </c>
      <c r="E264" s="69" t="b">
        <v>0</v>
      </c>
      <c r="F264" s="69" t="b">
        <v>0</v>
      </c>
      <c r="G264" s="69" t="b">
        <v>0</v>
      </c>
    </row>
    <row r="265" spans="1:7" ht="15">
      <c r="A265" s="69" t="s">
        <v>409</v>
      </c>
      <c r="B265" s="69">
        <v>2</v>
      </c>
      <c r="C265" s="93">
        <v>0.00847236368892144</v>
      </c>
      <c r="D265" s="69" t="s">
        <v>373</v>
      </c>
      <c r="E265" s="69" t="b">
        <v>0</v>
      </c>
      <c r="F265" s="69" t="b">
        <v>0</v>
      </c>
      <c r="G265" s="69" t="b">
        <v>0</v>
      </c>
    </row>
    <row r="266" spans="1:7" ht="15">
      <c r="A266" s="69" t="s">
        <v>963</v>
      </c>
      <c r="B266" s="69">
        <v>2</v>
      </c>
      <c r="C266" s="93">
        <v>0.00847236368892144</v>
      </c>
      <c r="D266" s="69" t="s">
        <v>373</v>
      </c>
      <c r="E266" s="69" t="b">
        <v>0</v>
      </c>
      <c r="F266" s="69" t="b">
        <v>0</v>
      </c>
      <c r="G266" s="69" t="b">
        <v>0</v>
      </c>
    </row>
    <row r="267" spans="1:7" ht="15">
      <c r="A267" s="69" t="s">
        <v>962</v>
      </c>
      <c r="B267" s="69">
        <v>2</v>
      </c>
      <c r="C267" s="93">
        <v>0.00847236368892144</v>
      </c>
      <c r="D267" s="69" t="s">
        <v>373</v>
      </c>
      <c r="E267" s="69" t="b">
        <v>0</v>
      </c>
      <c r="F267" s="69" t="b">
        <v>0</v>
      </c>
      <c r="G267" s="69" t="b">
        <v>0</v>
      </c>
    </row>
    <row r="268" spans="1:7" ht="15">
      <c r="A268" s="69" t="s">
        <v>452</v>
      </c>
      <c r="B268" s="69">
        <v>2</v>
      </c>
      <c r="C268" s="93">
        <v>0.00847236368892144</v>
      </c>
      <c r="D268" s="69" t="s">
        <v>373</v>
      </c>
      <c r="E268" s="69" t="b">
        <v>0</v>
      </c>
      <c r="F268" s="69" t="b">
        <v>0</v>
      </c>
      <c r="G268" s="69" t="b">
        <v>0</v>
      </c>
    </row>
    <row r="269" spans="1:7" ht="15">
      <c r="A269" s="69" t="s">
        <v>453</v>
      </c>
      <c r="B269" s="69">
        <v>2</v>
      </c>
      <c r="C269" s="93">
        <v>0.00847236368892144</v>
      </c>
      <c r="D269" s="69" t="s">
        <v>373</v>
      </c>
      <c r="E269" s="69" t="b">
        <v>0</v>
      </c>
      <c r="F269" s="69" t="b">
        <v>0</v>
      </c>
      <c r="G269" s="69" t="b">
        <v>0</v>
      </c>
    </row>
    <row r="270" spans="1:7" ht="15">
      <c r="A270" s="69" t="s">
        <v>776</v>
      </c>
      <c r="B270" s="69">
        <v>4</v>
      </c>
      <c r="C270" s="93">
        <v>0</v>
      </c>
      <c r="D270" s="69" t="s">
        <v>374</v>
      </c>
      <c r="E270" s="69" t="b">
        <v>0</v>
      </c>
      <c r="F270" s="69" t="b">
        <v>0</v>
      </c>
      <c r="G270" s="69" t="b">
        <v>0</v>
      </c>
    </row>
    <row r="271" spans="1:7" ht="15">
      <c r="A271" s="69" t="s">
        <v>775</v>
      </c>
      <c r="B271" s="69">
        <v>4</v>
      </c>
      <c r="C271" s="93">
        <v>0</v>
      </c>
      <c r="D271" s="69" t="s">
        <v>374</v>
      </c>
      <c r="E271" s="69" t="b">
        <v>0</v>
      </c>
      <c r="F271" s="69" t="b">
        <v>0</v>
      </c>
      <c r="G271" s="69" t="b">
        <v>0</v>
      </c>
    </row>
    <row r="272" spans="1:7" ht="15">
      <c r="A272" s="69" t="s">
        <v>787</v>
      </c>
      <c r="B272" s="69">
        <v>2</v>
      </c>
      <c r="C272" s="93">
        <v>0.011805097869175734</v>
      </c>
      <c r="D272" s="69" t="s">
        <v>374</v>
      </c>
      <c r="E272" s="69" t="b">
        <v>0</v>
      </c>
      <c r="F272" s="69" t="b">
        <v>0</v>
      </c>
      <c r="G272" s="69" t="b">
        <v>0</v>
      </c>
    </row>
    <row r="273" spans="1:7" ht="15">
      <c r="A273" s="69" t="s">
        <v>788</v>
      </c>
      <c r="B273" s="69">
        <v>2</v>
      </c>
      <c r="C273" s="93">
        <v>0.011805097869175734</v>
      </c>
      <c r="D273" s="69" t="s">
        <v>374</v>
      </c>
      <c r="E273" s="69" t="b">
        <v>0</v>
      </c>
      <c r="F273" s="69" t="b">
        <v>0</v>
      </c>
      <c r="G273" s="69" t="b">
        <v>0</v>
      </c>
    </row>
    <row r="274" spans="1:7" ht="15">
      <c r="A274" s="69" t="s">
        <v>789</v>
      </c>
      <c r="B274" s="69">
        <v>2</v>
      </c>
      <c r="C274" s="93">
        <v>0.011805097869175734</v>
      </c>
      <c r="D274" s="69" t="s">
        <v>374</v>
      </c>
      <c r="E274" s="69" t="b">
        <v>0</v>
      </c>
      <c r="F274" s="69" t="b">
        <v>0</v>
      </c>
      <c r="G274" s="69" t="b">
        <v>0</v>
      </c>
    </row>
    <row r="275" spans="1:7" ht="15">
      <c r="A275" s="69" t="s">
        <v>790</v>
      </c>
      <c r="B275" s="69">
        <v>2</v>
      </c>
      <c r="C275" s="93">
        <v>0.011805097869175734</v>
      </c>
      <c r="D275" s="69" t="s">
        <v>374</v>
      </c>
      <c r="E275" s="69" t="b">
        <v>0</v>
      </c>
      <c r="F275" s="69" t="b">
        <v>0</v>
      </c>
      <c r="G275" s="69" t="b">
        <v>0</v>
      </c>
    </row>
    <row r="276" spans="1:7" ht="15">
      <c r="A276" s="69" t="s">
        <v>450</v>
      </c>
      <c r="B276" s="69">
        <v>2</v>
      </c>
      <c r="C276" s="93">
        <v>0.011805097869175734</v>
      </c>
      <c r="D276" s="69" t="s">
        <v>374</v>
      </c>
      <c r="E276" s="69" t="b">
        <v>0</v>
      </c>
      <c r="F276" s="69" t="b">
        <v>0</v>
      </c>
      <c r="G276" s="69" t="b">
        <v>0</v>
      </c>
    </row>
    <row r="277" spans="1:7" ht="15">
      <c r="A277" s="69" t="s">
        <v>791</v>
      </c>
      <c r="B277" s="69">
        <v>2</v>
      </c>
      <c r="C277" s="93">
        <v>0.011805097869175734</v>
      </c>
      <c r="D277" s="69" t="s">
        <v>374</v>
      </c>
      <c r="E277" s="69" t="b">
        <v>0</v>
      </c>
      <c r="F277" s="69" t="b">
        <v>0</v>
      </c>
      <c r="G277" s="69" t="b">
        <v>0</v>
      </c>
    </row>
    <row r="278" spans="1:7" ht="15">
      <c r="A278" s="69" t="s">
        <v>792</v>
      </c>
      <c r="B278" s="69">
        <v>2</v>
      </c>
      <c r="C278" s="93">
        <v>0.011805097869175734</v>
      </c>
      <c r="D278" s="69" t="s">
        <v>374</v>
      </c>
      <c r="E278" s="69" t="b">
        <v>0</v>
      </c>
      <c r="F278" s="69" t="b">
        <v>0</v>
      </c>
      <c r="G27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776</v>
      </c>
      <c r="B2" s="69" t="s">
        <v>775</v>
      </c>
      <c r="C2" s="69">
        <v>9</v>
      </c>
      <c r="D2" s="93">
        <v>0.008855180980206781</v>
      </c>
      <c r="E2" s="93">
        <v>1.0639157680225044</v>
      </c>
      <c r="F2" s="69" t="s">
        <v>279</v>
      </c>
      <c r="G2" s="69" t="b">
        <v>0</v>
      </c>
      <c r="H2" s="69" t="b">
        <v>0</v>
      </c>
      <c r="I2" s="69" t="b">
        <v>0</v>
      </c>
      <c r="J2" s="69" t="b">
        <v>0</v>
      </c>
      <c r="K2" s="69" t="b">
        <v>0</v>
      </c>
      <c r="L2" s="69" t="b">
        <v>0</v>
      </c>
    </row>
    <row r="3" spans="1:12" ht="15">
      <c r="A3" s="69" t="s">
        <v>432</v>
      </c>
      <c r="B3" s="69" t="s">
        <v>385</v>
      </c>
      <c r="C3" s="69">
        <v>6</v>
      </c>
      <c r="D3" s="93">
        <v>0.007596639170032225</v>
      </c>
      <c r="E3" s="93">
        <v>1.416455583136252</v>
      </c>
      <c r="F3" s="69" t="s">
        <v>279</v>
      </c>
      <c r="G3" s="69" t="b">
        <v>0</v>
      </c>
      <c r="H3" s="69" t="b">
        <v>0</v>
      </c>
      <c r="I3" s="69" t="b">
        <v>0</v>
      </c>
      <c r="J3" s="69" t="b">
        <v>0</v>
      </c>
      <c r="K3" s="69" t="b">
        <v>0</v>
      </c>
      <c r="L3" s="69" t="b">
        <v>0</v>
      </c>
    </row>
    <row r="4" spans="1:12" ht="15">
      <c r="A4" s="69" t="s">
        <v>777</v>
      </c>
      <c r="B4" s="69" t="s">
        <v>778</v>
      </c>
      <c r="C4" s="69">
        <v>5</v>
      </c>
      <c r="D4" s="93">
        <v>0.006964997754254617</v>
      </c>
      <c r="E4" s="93">
        <v>1.9235400612333577</v>
      </c>
      <c r="F4" s="69" t="s">
        <v>279</v>
      </c>
      <c r="G4" s="69" t="b">
        <v>0</v>
      </c>
      <c r="H4" s="69" t="b">
        <v>0</v>
      </c>
      <c r="I4" s="69" t="b">
        <v>0</v>
      </c>
      <c r="J4" s="69" t="b">
        <v>0</v>
      </c>
      <c r="K4" s="69" t="b">
        <v>0</v>
      </c>
      <c r="L4" s="69" t="b">
        <v>0</v>
      </c>
    </row>
    <row r="5" spans="1:12" ht="15">
      <c r="A5" s="69" t="s">
        <v>385</v>
      </c>
      <c r="B5" s="69" t="s">
        <v>437</v>
      </c>
      <c r="C5" s="69">
        <v>5</v>
      </c>
      <c r="D5" s="93">
        <v>0.006964997754254617</v>
      </c>
      <c r="E5" s="93">
        <v>1.610275609152365</v>
      </c>
      <c r="F5" s="69" t="s">
        <v>279</v>
      </c>
      <c r="G5" s="69" t="b">
        <v>0</v>
      </c>
      <c r="H5" s="69" t="b">
        <v>0</v>
      </c>
      <c r="I5" s="69" t="b">
        <v>0</v>
      </c>
      <c r="J5" s="69" t="b">
        <v>0</v>
      </c>
      <c r="K5" s="69" t="b">
        <v>0</v>
      </c>
      <c r="L5" s="69" t="b">
        <v>0</v>
      </c>
    </row>
    <row r="6" spans="1:12" ht="15">
      <c r="A6" s="69" t="s">
        <v>778</v>
      </c>
      <c r="B6" s="69" t="s">
        <v>875</v>
      </c>
      <c r="C6" s="69">
        <v>4</v>
      </c>
      <c r="D6" s="93">
        <v>0.006193216235506619</v>
      </c>
      <c r="E6" s="93">
        <v>2.0696680969115957</v>
      </c>
      <c r="F6" s="69" t="s">
        <v>279</v>
      </c>
      <c r="G6" s="69" t="b">
        <v>0</v>
      </c>
      <c r="H6" s="69" t="b">
        <v>0</v>
      </c>
      <c r="I6" s="69" t="b">
        <v>0</v>
      </c>
      <c r="J6" s="69" t="b">
        <v>0</v>
      </c>
      <c r="K6" s="69" t="b">
        <v>0</v>
      </c>
      <c r="L6" s="69" t="b">
        <v>0</v>
      </c>
    </row>
    <row r="7" spans="1:12" ht="15">
      <c r="A7" s="69" t="s">
        <v>876</v>
      </c>
      <c r="B7" s="69" t="s">
        <v>877</v>
      </c>
      <c r="C7" s="69">
        <v>4</v>
      </c>
      <c r="D7" s="93">
        <v>0.006193216235506619</v>
      </c>
      <c r="E7" s="93">
        <v>2.166578109919652</v>
      </c>
      <c r="F7" s="69" t="s">
        <v>279</v>
      </c>
      <c r="G7" s="69" t="b">
        <v>0</v>
      </c>
      <c r="H7" s="69" t="b">
        <v>0</v>
      </c>
      <c r="I7" s="69" t="b">
        <v>0</v>
      </c>
      <c r="J7" s="69" t="b">
        <v>0</v>
      </c>
      <c r="K7" s="69" t="b">
        <v>0</v>
      </c>
      <c r="L7" s="69" t="b">
        <v>0</v>
      </c>
    </row>
    <row r="8" spans="1:12" ht="15">
      <c r="A8" s="69" t="s">
        <v>432</v>
      </c>
      <c r="B8" s="69" t="s">
        <v>878</v>
      </c>
      <c r="C8" s="69">
        <v>4</v>
      </c>
      <c r="D8" s="93">
        <v>0.006193216235506619</v>
      </c>
      <c r="E8" s="93">
        <v>1.5925468421919333</v>
      </c>
      <c r="F8" s="69" t="s">
        <v>279</v>
      </c>
      <c r="G8" s="69" t="b">
        <v>0</v>
      </c>
      <c r="H8" s="69" t="b">
        <v>0</v>
      </c>
      <c r="I8" s="69" t="b">
        <v>0</v>
      </c>
      <c r="J8" s="69" t="b">
        <v>0</v>
      </c>
      <c r="K8" s="69" t="b">
        <v>0</v>
      </c>
      <c r="L8" s="69" t="b">
        <v>0</v>
      </c>
    </row>
    <row r="9" spans="1:12" ht="15">
      <c r="A9" s="69" t="s">
        <v>879</v>
      </c>
      <c r="B9" s="69" t="s">
        <v>408</v>
      </c>
      <c r="C9" s="69">
        <v>4</v>
      </c>
      <c r="D9" s="93">
        <v>0.006193216235506619</v>
      </c>
      <c r="E9" s="93">
        <v>2.166578109919652</v>
      </c>
      <c r="F9" s="69" t="s">
        <v>279</v>
      </c>
      <c r="G9" s="69" t="b">
        <v>0</v>
      </c>
      <c r="H9" s="69" t="b">
        <v>0</v>
      </c>
      <c r="I9" s="69" t="b">
        <v>0</v>
      </c>
      <c r="J9" s="69" t="b">
        <v>0</v>
      </c>
      <c r="K9" s="69" t="b">
        <v>0</v>
      </c>
      <c r="L9" s="69" t="b">
        <v>0</v>
      </c>
    </row>
    <row r="10" spans="1:12" ht="15">
      <c r="A10" s="69" t="s">
        <v>782</v>
      </c>
      <c r="B10" s="69" t="s">
        <v>775</v>
      </c>
      <c r="C10" s="69">
        <v>4</v>
      </c>
      <c r="D10" s="93">
        <v>0.006193216235506619</v>
      </c>
      <c r="E10" s="93">
        <v>1.1888545046308043</v>
      </c>
      <c r="F10" s="69" t="s">
        <v>279</v>
      </c>
      <c r="G10" s="69" t="b">
        <v>0</v>
      </c>
      <c r="H10" s="69" t="b">
        <v>0</v>
      </c>
      <c r="I10" s="69" t="b">
        <v>0</v>
      </c>
      <c r="J10" s="69" t="b">
        <v>0</v>
      </c>
      <c r="K10" s="69" t="b">
        <v>0</v>
      </c>
      <c r="L10" s="69" t="b">
        <v>0</v>
      </c>
    </row>
    <row r="11" spans="1:12" ht="15">
      <c r="A11" s="69" t="s">
        <v>884</v>
      </c>
      <c r="B11" s="69" t="s">
        <v>885</v>
      </c>
      <c r="C11" s="69">
        <v>3</v>
      </c>
      <c r="D11" s="93">
        <v>0.005245579179554484</v>
      </c>
      <c r="E11" s="93">
        <v>2.2915168465279523</v>
      </c>
      <c r="F11" s="69" t="s">
        <v>279</v>
      </c>
      <c r="G11" s="69" t="b">
        <v>0</v>
      </c>
      <c r="H11" s="69" t="b">
        <v>0</v>
      </c>
      <c r="I11" s="69" t="b">
        <v>0</v>
      </c>
      <c r="J11" s="69" t="b">
        <v>0</v>
      </c>
      <c r="K11" s="69" t="b">
        <v>0</v>
      </c>
      <c r="L11" s="69" t="b">
        <v>0</v>
      </c>
    </row>
    <row r="12" spans="1:12" ht="15">
      <c r="A12" s="69" t="s">
        <v>779</v>
      </c>
      <c r="B12" s="69" t="s">
        <v>432</v>
      </c>
      <c r="C12" s="69">
        <v>3</v>
      </c>
      <c r="D12" s="93">
        <v>0.005245579179554484</v>
      </c>
      <c r="E12" s="93">
        <v>1.370698092575577</v>
      </c>
      <c r="F12" s="69" t="s">
        <v>279</v>
      </c>
      <c r="G12" s="69" t="b">
        <v>0</v>
      </c>
      <c r="H12" s="69" t="b">
        <v>0</v>
      </c>
      <c r="I12" s="69" t="b">
        <v>0</v>
      </c>
      <c r="J12" s="69" t="b">
        <v>0</v>
      </c>
      <c r="K12" s="69" t="b">
        <v>0</v>
      </c>
      <c r="L12" s="69" t="b">
        <v>0</v>
      </c>
    </row>
    <row r="13" spans="1:12" ht="15">
      <c r="A13" s="69" t="s">
        <v>888</v>
      </c>
      <c r="B13" s="69" t="s">
        <v>869</v>
      </c>
      <c r="C13" s="69">
        <v>3</v>
      </c>
      <c r="D13" s="93">
        <v>0.005245579179554484</v>
      </c>
      <c r="E13" s="93">
        <v>1.9904868508639708</v>
      </c>
      <c r="F13" s="69" t="s">
        <v>279</v>
      </c>
      <c r="G13" s="69" t="b">
        <v>0</v>
      </c>
      <c r="H13" s="69" t="b">
        <v>0</v>
      </c>
      <c r="I13" s="69" t="b">
        <v>0</v>
      </c>
      <c r="J13" s="69" t="b">
        <v>0</v>
      </c>
      <c r="K13" s="69" t="b">
        <v>0</v>
      </c>
      <c r="L13" s="69" t="b">
        <v>0</v>
      </c>
    </row>
    <row r="14" spans="1:12" ht="15">
      <c r="A14" s="69" t="s">
        <v>365</v>
      </c>
      <c r="B14" s="69" t="s">
        <v>889</v>
      </c>
      <c r="C14" s="69">
        <v>3</v>
      </c>
      <c r="D14" s="93">
        <v>0.005245579179554484</v>
      </c>
      <c r="E14" s="93">
        <v>2.0696680969115957</v>
      </c>
      <c r="F14" s="69" t="s">
        <v>279</v>
      </c>
      <c r="G14" s="69" t="b">
        <v>0</v>
      </c>
      <c r="H14" s="69" t="b">
        <v>0</v>
      </c>
      <c r="I14" s="69" t="b">
        <v>0</v>
      </c>
      <c r="J14" s="69" t="b">
        <v>0</v>
      </c>
      <c r="K14" s="69" t="b">
        <v>0</v>
      </c>
      <c r="L14" s="69" t="b">
        <v>0</v>
      </c>
    </row>
    <row r="15" spans="1:12" ht="15">
      <c r="A15" s="69" t="s">
        <v>889</v>
      </c>
      <c r="B15" s="69" t="s">
        <v>872</v>
      </c>
      <c r="C15" s="69">
        <v>3</v>
      </c>
      <c r="D15" s="93">
        <v>0.005245579179554484</v>
      </c>
      <c r="E15" s="93">
        <v>2.0696680969115957</v>
      </c>
      <c r="F15" s="69" t="s">
        <v>279</v>
      </c>
      <c r="G15" s="69" t="b">
        <v>0</v>
      </c>
      <c r="H15" s="69" t="b">
        <v>0</v>
      </c>
      <c r="I15" s="69" t="b">
        <v>0</v>
      </c>
      <c r="J15" s="69" t="b">
        <v>0</v>
      </c>
      <c r="K15" s="69" t="b">
        <v>0</v>
      </c>
      <c r="L15" s="69" t="b">
        <v>0</v>
      </c>
    </row>
    <row r="16" spans="1:12" ht="15">
      <c r="A16" s="69" t="s">
        <v>872</v>
      </c>
      <c r="B16" s="69" t="s">
        <v>869</v>
      </c>
      <c r="C16" s="69">
        <v>3</v>
      </c>
      <c r="D16" s="93">
        <v>0.005245579179554484</v>
      </c>
      <c r="E16" s="93">
        <v>1.7686381012476144</v>
      </c>
      <c r="F16" s="69" t="s">
        <v>279</v>
      </c>
      <c r="G16" s="69" t="b">
        <v>0</v>
      </c>
      <c r="H16" s="69" t="b">
        <v>0</v>
      </c>
      <c r="I16" s="69" t="b">
        <v>0</v>
      </c>
      <c r="J16" s="69" t="b">
        <v>0</v>
      </c>
      <c r="K16" s="69" t="b">
        <v>0</v>
      </c>
      <c r="L16" s="69" t="b">
        <v>0</v>
      </c>
    </row>
    <row r="17" spans="1:12" ht="15">
      <c r="A17" s="69" t="s">
        <v>869</v>
      </c>
      <c r="B17" s="69" t="s">
        <v>444</v>
      </c>
      <c r="C17" s="69">
        <v>3</v>
      </c>
      <c r="D17" s="93">
        <v>0.005245579179554484</v>
      </c>
      <c r="E17" s="93">
        <v>1.3884268595360085</v>
      </c>
      <c r="F17" s="69" t="s">
        <v>279</v>
      </c>
      <c r="G17" s="69" t="b">
        <v>0</v>
      </c>
      <c r="H17" s="69" t="b">
        <v>0</v>
      </c>
      <c r="I17" s="69" t="b">
        <v>0</v>
      </c>
      <c r="J17" s="69" t="b">
        <v>0</v>
      </c>
      <c r="K17" s="69" t="b">
        <v>0</v>
      </c>
      <c r="L17" s="69" t="b">
        <v>0</v>
      </c>
    </row>
    <row r="18" spans="1:12" ht="15">
      <c r="A18" s="69" t="s">
        <v>444</v>
      </c>
      <c r="B18" s="69" t="s">
        <v>890</v>
      </c>
      <c r="C18" s="69">
        <v>3</v>
      </c>
      <c r="D18" s="93">
        <v>0.005245579179554484</v>
      </c>
      <c r="E18" s="93">
        <v>2.0696680969115957</v>
      </c>
      <c r="F18" s="69" t="s">
        <v>279</v>
      </c>
      <c r="G18" s="69" t="b">
        <v>0</v>
      </c>
      <c r="H18" s="69" t="b">
        <v>0</v>
      </c>
      <c r="I18" s="69" t="b">
        <v>0</v>
      </c>
      <c r="J18" s="69" t="b">
        <v>0</v>
      </c>
      <c r="K18" s="69" t="b">
        <v>0</v>
      </c>
      <c r="L18" s="69" t="b">
        <v>0</v>
      </c>
    </row>
    <row r="19" spans="1:12" ht="15">
      <c r="A19" s="69" t="s">
        <v>890</v>
      </c>
      <c r="B19" s="69" t="s">
        <v>891</v>
      </c>
      <c r="C19" s="69">
        <v>3</v>
      </c>
      <c r="D19" s="93">
        <v>0.005245579179554484</v>
      </c>
      <c r="E19" s="93">
        <v>2.2915168465279523</v>
      </c>
      <c r="F19" s="69" t="s">
        <v>279</v>
      </c>
      <c r="G19" s="69" t="b">
        <v>0</v>
      </c>
      <c r="H19" s="69" t="b">
        <v>0</v>
      </c>
      <c r="I19" s="69" t="b">
        <v>0</v>
      </c>
      <c r="J19" s="69" t="b">
        <v>0</v>
      </c>
      <c r="K19" s="69" t="b">
        <v>0</v>
      </c>
      <c r="L19" s="69" t="b">
        <v>0</v>
      </c>
    </row>
    <row r="20" spans="1:12" ht="15">
      <c r="A20" s="69" t="s">
        <v>891</v>
      </c>
      <c r="B20" s="69" t="s">
        <v>892</v>
      </c>
      <c r="C20" s="69">
        <v>3</v>
      </c>
      <c r="D20" s="93">
        <v>0.005245579179554484</v>
      </c>
      <c r="E20" s="93">
        <v>2.2915168465279523</v>
      </c>
      <c r="F20" s="69" t="s">
        <v>279</v>
      </c>
      <c r="G20" s="69" t="b">
        <v>0</v>
      </c>
      <c r="H20" s="69" t="b">
        <v>0</v>
      </c>
      <c r="I20" s="69" t="b">
        <v>0</v>
      </c>
      <c r="J20" s="69" t="b">
        <v>0</v>
      </c>
      <c r="K20" s="69" t="b">
        <v>0</v>
      </c>
      <c r="L20" s="69" t="b">
        <v>0</v>
      </c>
    </row>
    <row r="21" spans="1:12" ht="15">
      <c r="A21" s="69" t="s">
        <v>892</v>
      </c>
      <c r="B21" s="69" t="s">
        <v>893</v>
      </c>
      <c r="C21" s="69">
        <v>3</v>
      </c>
      <c r="D21" s="93">
        <v>0.005245579179554484</v>
      </c>
      <c r="E21" s="93">
        <v>2.2915168465279523</v>
      </c>
      <c r="F21" s="69" t="s">
        <v>279</v>
      </c>
      <c r="G21" s="69" t="b">
        <v>0</v>
      </c>
      <c r="H21" s="69" t="b">
        <v>0</v>
      </c>
      <c r="I21" s="69" t="b">
        <v>0</v>
      </c>
      <c r="J21" s="69" t="b">
        <v>0</v>
      </c>
      <c r="K21" s="69" t="b">
        <v>0</v>
      </c>
      <c r="L21" s="69" t="b">
        <v>0</v>
      </c>
    </row>
    <row r="22" spans="1:12" ht="15">
      <c r="A22" s="69" t="s">
        <v>893</v>
      </c>
      <c r="B22" s="69" t="s">
        <v>894</v>
      </c>
      <c r="C22" s="69">
        <v>3</v>
      </c>
      <c r="D22" s="93">
        <v>0.005245579179554484</v>
      </c>
      <c r="E22" s="93">
        <v>2.2915168465279523</v>
      </c>
      <c r="F22" s="69" t="s">
        <v>279</v>
      </c>
      <c r="G22" s="69" t="b">
        <v>0</v>
      </c>
      <c r="H22" s="69" t="b">
        <v>0</v>
      </c>
      <c r="I22" s="69" t="b">
        <v>0</v>
      </c>
      <c r="J22" s="69" t="b">
        <v>0</v>
      </c>
      <c r="K22" s="69" t="b">
        <v>0</v>
      </c>
      <c r="L22" s="69" t="b">
        <v>0</v>
      </c>
    </row>
    <row r="23" spans="1:12" ht="15">
      <c r="A23" s="69" t="s">
        <v>894</v>
      </c>
      <c r="B23" s="69" t="s">
        <v>895</v>
      </c>
      <c r="C23" s="69">
        <v>3</v>
      </c>
      <c r="D23" s="93">
        <v>0.005245579179554484</v>
      </c>
      <c r="E23" s="93">
        <v>2.2915168465279523</v>
      </c>
      <c r="F23" s="69" t="s">
        <v>279</v>
      </c>
      <c r="G23" s="69" t="b">
        <v>0</v>
      </c>
      <c r="H23" s="69" t="b">
        <v>0</v>
      </c>
      <c r="I23" s="69" t="b">
        <v>0</v>
      </c>
      <c r="J23" s="69" t="b">
        <v>0</v>
      </c>
      <c r="K23" s="69" t="b">
        <v>0</v>
      </c>
      <c r="L23" s="69" t="b">
        <v>0</v>
      </c>
    </row>
    <row r="24" spans="1:12" ht="15">
      <c r="A24" s="69" t="s">
        <v>895</v>
      </c>
      <c r="B24" s="69" t="s">
        <v>780</v>
      </c>
      <c r="C24" s="69">
        <v>3</v>
      </c>
      <c r="D24" s="93">
        <v>0.005245579179554484</v>
      </c>
      <c r="E24" s="93">
        <v>2.0696680969115957</v>
      </c>
      <c r="F24" s="69" t="s">
        <v>279</v>
      </c>
      <c r="G24" s="69" t="b">
        <v>0</v>
      </c>
      <c r="H24" s="69" t="b">
        <v>0</v>
      </c>
      <c r="I24" s="69" t="b">
        <v>0</v>
      </c>
      <c r="J24" s="69" t="b">
        <v>0</v>
      </c>
      <c r="K24" s="69" t="b">
        <v>0</v>
      </c>
      <c r="L24" s="69" t="b">
        <v>0</v>
      </c>
    </row>
    <row r="25" spans="1:12" ht="15">
      <c r="A25" s="69" t="s">
        <v>780</v>
      </c>
      <c r="B25" s="69" t="s">
        <v>437</v>
      </c>
      <c r="C25" s="69">
        <v>3</v>
      </c>
      <c r="D25" s="93">
        <v>0.005245579179554484</v>
      </c>
      <c r="E25" s="93">
        <v>1.6436993646393145</v>
      </c>
      <c r="F25" s="69" t="s">
        <v>279</v>
      </c>
      <c r="G25" s="69" t="b">
        <v>0</v>
      </c>
      <c r="H25" s="69" t="b">
        <v>0</v>
      </c>
      <c r="I25" s="69" t="b">
        <v>0</v>
      </c>
      <c r="J25" s="69" t="b">
        <v>0</v>
      </c>
      <c r="K25" s="69" t="b">
        <v>0</v>
      </c>
      <c r="L25" s="69" t="b">
        <v>0</v>
      </c>
    </row>
    <row r="26" spans="1:12" ht="15">
      <c r="A26" s="69" t="s">
        <v>437</v>
      </c>
      <c r="B26" s="69" t="s">
        <v>896</v>
      </c>
      <c r="C26" s="69">
        <v>3</v>
      </c>
      <c r="D26" s="93">
        <v>0.005245579179554484</v>
      </c>
      <c r="E26" s="93">
        <v>1.865548114255671</v>
      </c>
      <c r="F26" s="69" t="s">
        <v>279</v>
      </c>
      <c r="G26" s="69" t="b">
        <v>0</v>
      </c>
      <c r="H26" s="69" t="b">
        <v>0</v>
      </c>
      <c r="I26" s="69" t="b">
        <v>0</v>
      </c>
      <c r="J26" s="69" t="b">
        <v>0</v>
      </c>
      <c r="K26" s="69" t="b">
        <v>0</v>
      </c>
      <c r="L26" s="69" t="b">
        <v>0</v>
      </c>
    </row>
    <row r="27" spans="1:12" ht="15">
      <c r="A27" s="69" t="s">
        <v>896</v>
      </c>
      <c r="B27" s="69" t="s">
        <v>435</v>
      </c>
      <c r="C27" s="69">
        <v>3</v>
      </c>
      <c r="D27" s="93">
        <v>0.005245579179554484</v>
      </c>
      <c r="E27" s="93">
        <v>2.2915168465279523</v>
      </c>
      <c r="F27" s="69" t="s">
        <v>279</v>
      </c>
      <c r="G27" s="69" t="b">
        <v>0</v>
      </c>
      <c r="H27" s="69" t="b">
        <v>0</v>
      </c>
      <c r="I27" s="69" t="b">
        <v>0</v>
      </c>
      <c r="J27" s="69" t="b">
        <v>0</v>
      </c>
      <c r="K27" s="69" t="b">
        <v>0</v>
      </c>
      <c r="L27" s="69" t="b">
        <v>0</v>
      </c>
    </row>
    <row r="28" spans="1:12" ht="15">
      <c r="A28" s="69" t="s">
        <v>435</v>
      </c>
      <c r="B28" s="69" t="s">
        <v>897</v>
      </c>
      <c r="C28" s="69">
        <v>3</v>
      </c>
      <c r="D28" s="93">
        <v>0.005245579179554484</v>
      </c>
      <c r="E28" s="93">
        <v>2.2915168465279523</v>
      </c>
      <c r="F28" s="69" t="s">
        <v>279</v>
      </c>
      <c r="G28" s="69" t="b">
        <v>0</v>
      </c>
      <c r="H28" s="69" t="b">
        <v>0</v>
      </c>
      <c r="I28" s="69" t="b">
        <v>0</v>
      </c>
      <c r="J28" s="69" t="b">
        <v>0</v>
      </c>
      <c r="K28" s="69" t="b">
        <v>0</v>
      </c>
      <c r="L28" s="69" t="b">
        <v>0</v>
      </c>
    </row>
    <row r="29" spans="1:12" ht="15">
      <c r="A29" s="69" t="s">
        <v>897</v>
      </c>
      <c r="B29" s="69" t="s">
        <v>898</v>
      </c>
      <c r="C29" s="69">
        <v>3</v>
      </c>
      <c r="D29" s="93">
        <v>0.005245579179554484</v>
      </c>
      <c r="E29" s="93">
        <v>2.2915168465279523</v>
      </c>
      <c r="F29" s="69" t="s">
        <v>279</v>
      </c>
      <c r="G29" s="69" t="b">
        <v>0</v>
      </c>
      <c r="H29" s="69" t="b">
        <v>0</v>
      </c>
      <c r="I29" s="69" t="b">
        <v>0</v>
      </c>
      <c r="J29" s="69" t="b">
        <v>0</v>
      </c>
      <c r="K29" s="69" t="b">
        <v>0</v>
      </c>
      <c r="L29" s="69" t="b">
        <v>0</v>
      </c>
    </row>
    <row r="30" spans="1:12" ht="15">
      <c r="A30" s="69" t="s">
        <v>898</v>
      </c>
      <c r="B30" s="69" t="s">
        <v>899</v>
      </c>
      <c r="C30" s="69">
        <v>3</v>
      </c>
      <c r="D30" s="93">
        <v>0.005245579179554484</v>
      </c>
      <c r="E30" s="93">
        <v>2.2915168465279523</v>
      </c>
      <c r="F30" s="69" t="s">
        <v>279</v>
      </c>
      <c r="G30" s="69" t="b">
        <v>0</v>
      </c>
      <c r="H30" s="69" t="b">
        <v>0</v>
      </c>
      <c r="I30" s="69" t="b">
        <v>0</v>
      </c>
      <c r="J30" s="69" t="b">
        <v>0</v>
      </c>
      <c r="K30" s="69" t="b">
        <v>0</v>
      </c>
      <c r="L30" s="69" t="b">
        <v>0</v>
      </c>
    </row>
    <row r="31" spans="1:12" ht="15">
      <c r="A31" s="69" t="s">
        <v>899</v>
      </c>
      <c r="B31" s="69" t="s">
        <v>776</v>
      </c>
      <c r="C31" s="69">
        <v>3</v>
      </c>
      <c r="D31" s="93">
        <v>0.005245579179554484</v>
      </c>
      <c r="E31" s="93">
        <v>1.5925468421919333</v>
      </c>
      <c r="F31" s="69" t="s">
        <v>279</v>
      </c>
      <c r="G31" s="69" t="b">
        <v>0</v>
      </c>
      <c r="H31" s="69" t="b">
        <v>0</v>
      </c>
      <c r="I31" s="69" t="b">
        <v>0</v>
      </c>
      <c r="J31" s="69" t="b">
        <v>0</v>
      </c>
      <c r="K31" s="69" t="b">
        <v>0</v>
      </c>
      <c r="L31" s="69" t="b">
        <v>0</v>
      </c>
    </row>
    <row r="32" spans="1:12" ht="15">
      <c r="A32" s="69" t="s">
        <v>775</v>
      </c>
      <c r="B32" s="69" t="s">
        <v>776</v>
      </c>
      <c r="C32" s="69">
        <v>3</v>
      </c>
      <c r="D32" s="93">
        <v>0.005245579179554484</v>
      </c>
      <c r="E32" s="93">
        <v>0.8392191755333217</v>
      </c>
      <c r="F32" s="69" t="s">
        <v>279</v>
      </c>
      <c r="G32" s="69" t="b">
        <v>0</v>
      </c>
      <c r="H32" s="69" t="b">
        <v>0</v>
      </c>
      <c r="I32" s="69" t="b">
        <v>0</v>
      </c>
      <c r="J32" s="69" t="b">
        <v>0</v>
      </c>
      <c r="K32" s="69" t="b">
        <v>0</v>
      </c>
      <c r="L32" s="69" t="b">
        <v>0</v>
      </c>
    </row>
    <row r="33" spans="1:12" ht="15">
      <c r="A33" s="69" t="s">
        <v>900</v>
      </c>
      <c r="B33" s="69" t="s">
        <v>775</v>
      </c>
      <c r="C33" s="69">
        <v>3</v>
      </c>
      <c r="D33" s="93">
        <v>0.005245579179554484</v>
      </c>
      <c r="E33" s="93">
        <v>1.1888545046308043</v>
      </c>
      <c r="F33" s="69" t="s">
        <v>279</v>
      </c>
      <c r="G33" s="69" t="b">
        <v>0</v>
      </c>
      <c r="H33" s="69" t="b">
        <v>0</v>
      </c>
      <c r="I33" s="69" t="b">
        <v>0</v>
      </c>
      <c r="J33" s="69" t="b">
        <v>0</v>
      </c>
      <c r="K33" s="69" t="b">
        <v>0</v>
      </c>
      <c r="L33" s="69" t="b">
        <v>0</v>
      </c>
    </row>
    <row r="34" spans="1:12" ht="15">
      <c r="A34" s="69" t="s">
        <v>405</v>
      </c>
      <c r="B34" s="69" t="s">
        <v>901</v>
      </c>
      <c r="C34" s="69">
        <v>3</v>
      </c>
      <c r="D34" s="93">
        <v>0.005245579179554484</v>
      </c>
      <c r="E34" s="93">
        <v>1.865548114255671</v>
      </c>
      <c r="F34" s="69" t="s">
        <v>279</v>
      </c>
      <c r="G34" s="69" t="b">
        <v>0</v>
      </c>
      <c r="H34" s="69" t="b">
        <v>0</v>
      </c>
      <c r="I34" s="69" t="b">
        <v>0</v>
      </c>
      <c r="J34" s="69" t="b">
        <v>0</v>
      </c>
      <c r="K34" s="69" t="b">
        <v>0</v>
      </c>
      <c r="L34" s="69" t="b">
        <v>0</v>
      </c>
    </row>
    <row r="35" spans="1:12" ht="15">
      <c r="A35" s="69" t="s">
        <v>784</v>
      </c>
      <c r="B35" s="69" t="s">
        <v>781</v>
      </c>
      <c r="C35" s="69">
        <v>3</v>
      </c>
      <c r="D35" s="93">
        <v>0.005245579179554484</v>
      </c>
      <c r="E35" s="93">
        <v>1.7686381012476144</v>
      </c>
      <c r="F35" s="69" t="s">
        <v>279</v>
      </c>
      <c r="G35" s="69" t="b">
        <v>0</v>
      </c>
      <c r="H35" s="69" t="b">
        <v>0</v>
      </c>
      <c r="I35" s="69" t="b">
        <v>0</v>
      </c>
      <c r="J35" s="69" t="b">
        <v>0</v>
      </c>
      <c r="K35" s="69" t="b">
        <v>0</v>
      </c>
      <c r="L35" s="69" t="b">
        <v>0</v>
      </c>
    </row>
    <row r="36" spans="1:12" ht="15">
      <c r="A36" s="69" t="s">
        <v>781</v>
      </c>
      <c r="B36" s="69" t="s">
        <v>404</v>
      </c>
      <c r="C36" s="69">
        <v>3</v>
      </c>
      <c r="D36" s="93">
        <v>0.005245579179554484</v>
      </c>
      <c r="E36" s="93">
        <v>1.9904868508639708</v>
      </c>
      <c r="F36" s="69" t="s">
        <v>279</v>
      </c>
      <c r="G36" s="69" t="b">
        <v>0</v>
      </c>
      <c r="H36" s="69" t="b">
        <v>0</v>
      </c>
      <c r="I36" s="69" t="b">
        <v>0</v>
      </c>
      <c r="J36" s="69" t="b">
        <v>0</v>
      </c>
      <c r="K36" s="69" t="b">
        <v>0</v>
      </c>
      <c r="L36" s="69" t="b">
        <v>0</v>
      </c>
    </row>
    <row r="37" spans="1:12" ht="15">
      <c r="A37" s="69" t="s">
        <v>404</v>
      </c>
      <c r="B37" s="69" t="s">
        <v>902</v>
      </c>
      <c r="C37" s="69">
        <v>3</v>
      </c>
      <c r="D37" s="93">
        <v>0.005245579179554484</v>
      </c>
      <c r="E37" s="93">
        <v>2.2915168465279523</v>
      </c>
      <c r="F37" s="69" t="s">
        <v>279</v>
      </c>
      <c r="G37" s="69" t="b">
        <v>0</v>
      </c>
      <c r="H37" s="69" t="b">
        <v>0</v>
      </c>
      <c r="I37" s="69" t="b">
        <v>0</v>
      </c>
      <c r="J37" s="69" t="b">
        <v>0</v>
      </c>
      <c r="K37" s="69" t="b">
        <v>0</v>
      </c>
      <c r="L37" s="69" t="b">
        <v>0</v>
      </c>
    </row>
    <row r="38" spans="1:12" ht="15">
      <c r="A38" s="69" t="s">
        <v>902</v>
      </c>
      <c r="B38" s="69" t="s">
        <v>775</v>
      </c>
      <c r="C38" s="69">
        <v>3</v>
      </c>
      <c r="D38" s="93">
        <v>0.005245579179554484</v>
      </c>
      <c r="E38" s="93">
        <v>1.1888545046308043</v>
      </c>
      <c r="F38" s="69" t="s">
        <v>279</v>
      </c>
      <c r="G38" s="69" t="b">
        <v>0</v>
      </c>
      <c r="H38" s="69" t="b">
        <v>0</v>
      </c>
      <c r="I38" s="69" t="b">
        <v>0</v>
      </c>
      <c r="J38" s="69" t="b">
        <v>0</v>
      </c>
      <c r="K38" s="69" t="b">
        <v>0</v>
      </c>
      <c r="L38" s="69" t="b">
        <v>0</v>
      </c>
    </row>
    <row r="39" spans="1:12" ht="15">
      <c r="A39" s="69" t="s">
        <v>787</v>
      </c>
      <c r="B39" s="69" t="s">
        <v>788</v>
      </c>
      <c r="C39" s="69">
        <v>3</v>
      </c>
      <c r="D39" s="93">
        <v>0.005245579179554484</v>
      </c>
      <c r="E39" s="93">
        <v>2.2915168465279523</v>
      </c>
      <c r="F39" s="69" t="s">
        <v>279</v>
      </c>
      <c r="G39" s="69" t="b">
        <v>0</v>
      </c>
      <c r="H39" s="69" t="b">
        <v>0</v>
      </c>
      <c r="I39" s="69" t="b">
        <v>0</v>
      </c>
      <c r="J39" s="69" t="b">
        <v>0</v>
      </c>
      <c r="K39" s="69" t="b">
        <v>0</v>
      </c>
      <c r="L39" s="69" t="b">
        <v>0</v>
      </c>
    </row>
    <row r="40" spans="1:12" ht="15">
      <c r="A40" s="69" t="s">
        <v>788</v>
      </c>
      <c r="B40" s="69" t="s">
        <v>789</v>
      </c>
      <c r="C40" s="69">
        <v>3</v>
      </c>
      <c r="D40" s="93">
        <v>0.005245579179554484</v>
      </c>
      <c r="E40" s="93">
        <v>2.2915168465279523</v>
      </c>
      <c r="F40" s="69" t="s">
        <v>279</v>
      </c>
      <c r="G40" s="69" t="b">
        <v>0</v>
      </c>
      <c r="H40" s="69" t="b">
        <v>0</v>
      </c>
      <c r="I40" s="69" t="b">
        <v>0</v>
      </c>
      <c r="J40" s="69" t="b">
        <v>0</v>
      </c>
      <c r="K40" s="69" t="b">
        <v>0</v>
      </c>
      <c r="L40" s="69" t="b">
        <v>0</v>
      </c>
    </row>
    <row r="41" spans="1:12" ht="15">
      <c r="A41" s="69" t="s">
        <v>789</v>
      </c>
      <c r="B41" s="69" t="s">
        <v>790</v>
      </c>
      <c r="C41" s="69">
        <v>3</v>
      </c>
      <c r="D41" s="93">
        <v>0.005245579179554484</v>
      </c>
      <c r="E41" s="93">
        <v>2.2915168465279523</v>
      </c>
      <c r="F41" s="69" t="s">
        <v>279</v>
      </c>
      <c r="G41" s="69" t="b">
        <v>0</v>
      </c>
      <c r="H41" s="69" t="b">
        <v>0</v>
      </c>
      <c r="I41" s="69" t="b">
        <v>0</v>
      </c>
      <c r="J41" s="69" t="b">
        <v>0</v>
      </c>
      <c r="K41" s="69" t="b">
        <v>0</v>
      </c>
      <c r="L41" s="69" t="b">
        <v>0</v>
      </c>
    </row>
    <row r="42" spans="1:12" ht="15">
      <c r="A42" s="69" t="s">
        <v>790</v>
      </c>
      <c r="B42" s="69" t="s">
        <v>776</v>
      </c>
      <c r="C42" s="69">
        <v>3</v>
      </c>
      <c r="D42" s="93">
        <v>0.005245579179554484</v>
      </c>
      <c r="E42" s="93">
        <v>1.4676081055836332</v>
      </c>
      <c r="F42" s="69" t="s">
        <v>279</v>
      </c>
      <c r="G42" s="69" t="b">
        <v>0</v>
      </c>
      <c r="H42" s="69" t="b">
        <v>0</v>
      </c>
      <c r="I42" s="69" t="b">
        <v>0</v>
      </c>
      <c r="J42" s="69" t="b">
        <v>0</v>
      </c>
      <c r="K42" s="69" t="b">
        <v>0</v>
      </c>
      <c r="L42" s="69" t="b">
        <v>0</v>
      </c>
    </row>
    <row r="43" spans="1:12" ht="15">
      <c r="A43" s="69" t="s">
        <v>775</v>
      </c>
      <c r="B43" s="69" t="s">
        <v>450</v>
      </c>
      <c r="C43" s="69">
        <v>3</v>
      </c>
      <c r="D43" s="93">
        <v>0.005245579179554484</v>
      </c>
      <c r="E43" s="93">
        <v>1.5381891798693406</v>
      </c>
      <c r="F43" s="69" t="s">
        <v>279</v>
      </c>
      <c r="G43" s="69" t="b">
        <v>0</v>
      </c>
      <c r="H43" s="69" t="b">
        <v>0</v>
      </c>
      <c r="I43" s="69" t="b">
        <v>0</v>
      </c>
      <c r="J43" s="69" t="b">
        <v>0</v>
      </c>
      <c r="K43" s="69" t="b">
        <v>0</v>
      </c>
      <c r="L43" s="69" t="b">
        <v>0</v>
      </c>
    </row>
    <row r="44" spans="1:12" ht="15">
      <c r="A44" s="69" t="s">
        <v>450</v>
      </c>
      <c r="B44" s="69" t="s">
        <v>791</v>
      </c>
      <c r="C44" s="69">
        <v>3</v>
      </c>
      <c r="D44" s="93">
        <v>0.005245579179554484</v>
      </c>
      <c r="E44" s="93">
        <v>2.2915168465279523</v>
      </c>
      <c r="F44" s="69" t="s">
        <v>279</v>
      </c>
      <c r="G44" s="69" t="b">
        <v>0</v>
      </c>
      <c r="H44" s="69" t="b">
        <v>0</v>
      </c>
      <c r="I44" s="69" t="b">
        <v>0</v>
      </c>
      <c r="J44" s="69" t="b">
        <v>0</v>
      </c>
      <c r="K44" s="69" t="b">
        <v>0</v>
      </c>
      <c r="L44" s="69" t="b">
        <v>0</v>
      </c>
    </row>
    <row r="45" spans="1:12" ht="15">
      <c r="A45" s="69" t="s">
        <v>791</v>
      </c>
      <c r="B45" s="69" t="s">
        <v>792</v>
      </c>
      <c r="C45" s="69">
        <v>3</v>
      </c>
      <c r="D45" s="93">
        <v>0.005245579179554484</v>
      </c>
      <c r="E45" s="93">
        <v>2.2915168465279523</v>
      </c>
      <c r="F45" s="69" t="s">
        <v>279</v>
      </c>
      <c r="G45" s="69" t="b">
        <v>0</v>
      </c>
      <c r="H45" s="69" t="b">
        <v>0</v>
      </c>
      <c r="I45" s="69" t="b">
        <v>0</v>
      </c>
      <c r="J45" s="69" t="b">
        <v>0</v>
      </c>
      <c r="K45" s="69" t="b">
        <v>0</v>
      </c>
      <c r="L45" s="69" t="b">
        <v>0</v>
      </c>
    </row>
    <row r="46" spans="1:12" ht="15">
      <c r="A46" s="69" t="s">
        <v>905</v>
      </c>
      <c r="B46" s="69" t="s">
        <v>868</v>
      </c>
      <c r="C46" s="69">
        <v>3</v>
      </c>
      <c r="D46" s="93">
        <v>0.005245579179554484</v>
      </c>
      <c r="E46" s="93">
        <v>1.9235400612333577</v>
      </c>
      <c r="F46" s="69" t="s">
        <v>279</v>
      </c>
      <c r="G46" s="69" t="b">
        <v>0</v>
      </c>
      <c r="H46" s="69" t="b">
        <v>0</v>
      </c>
      <c r="I46" s="69" t="b">
        <v>0</v>
      </c>
      <c r="J46" s="69" t="b">
        <v>0</v>
      </c>
      <c r="K46" s="69" t="b">
        <v>0</v>
      </c>
      <c r="L46" s="69" t="b">
        <v>0</v>
      </c>
    </row>
    <row r="47" spans="1:12" ht="15">
      <c r="A47" s="69" t="s">
        <v>906</v>
      </c>
      <c r="B47" s="69" t="s">
        <v>775</v>
      </c>
      <c r="C47" s="69">
        <v>3</v>
      </c>
      <c r="D47" s="93">
        <v>0.005245579179554484</v>
      </c>
      <c r="E47" s="93">
        <v>1.1888545046308043</v>
      </c>
      <c r="F47" s="69" t="s">
        <v>279</v>
      </c>
      <c r="G47" s="69" t="b">
        <v>0</v>
      </c>
      <c r="H47" s="69" t="b">
        <v>0</v>
      </c>
      <c r="I47" s="69" t="b">
        <v>0</v>
      </c>
      <c r="J47" s="69" t="b">
        <v>0</v>
      </c>
      <c r="K47" s="69" t="b">
        <v>0</v>
      </c>
      <c r="L47" s="69" t="b">
        <v>0</v>
      </c>
    </row>
    <row r="48" spans="1:12" ht="15">
      <c r="A48" s="69" t="s">
        <v>407</v>
      </c>
      <c r="B48" s="69" t="s">
        <v>785</v>
      </c>
      <c r="C48" s="69">
        <v>3</v>
      </c>
      <c r="D48" s="93">
        <v>0.005245579179554484</v>
      </c>
      <c r="E48" s="93">
        <v>1.9904868508639708</v>
      </c>
      <c r="F48" s="69" t="s">
        <v>279</v>
      </c>
      <c r="G48" s="69" t="b">
        <v>0</v>
      </c>
      <c r="H48" s="69" t="b">
        <v>0</v>
      </c>
      <c r="I48" s="69" t="b">
        <v>0</v>
      </c>
      <c r="J48" s="69" t="b">
        <v>0</v>
      </c>
      <c r="K48" s="69" t="b">
        <v>0</v>
      </c>
      <c r="L48" s="69" t="b">
        <v>0</v>
      </c>
    </row>
    <row r="49" spans="1:12" ht="15">
      <c r="A49" s="69" t="s">
        <v>908</v>
      </c>
      <c r="B49" s="69" t="s">
        <v>909</v>
      </c>
      <c r="C49" s="69">
        <v>2</v>
      </c>
      <c r="D49" s="93">
        <v>0.004061447847445557</v>
      </c>
      <c r="E49" s="93">
        <v>2.467608105583633</v>
      </c>
      <c r="F49" s="69" t="s">
        <v>279</v>
      </c>
      <c r="G49" s="69" t="b">
        <v>0</v>
      </c>
      <c r="H49" s="69" t="b">
        <v>0</v>
      </c>
      <c r="I49" s="69" t="b">
        <v>0</v>
      </c>
      <c r="J49" s="69" t="b">
        <v>0</v>
      </c>
      <c r="K49" s="69" t="b">
        <v>0</v>
      </c>
      <c r="L49" s="69" t="b">
        <v>0</v>
      </c>
    </row>
    <row r="50" spans="1:12" ht="15">
      <c r="A50" s="69" t="s">
        <v>909</v>
      </c>
      <c r="B50" s="69" t="s">
        <v>444</v>
      </c>
      <c r="C50" s="69">
        <v>2</v>
      </c>
      <c r="D50" s="93">
        <v>0.004061447847445557</v>
      </c>
      <c r="E50" s="93">
        <v>1.6894568551999896</v>
      </c>
      <c r="F50" s="69" t="s">
        <v>279</v>
      </c>
      <c r="G50" s="69" t="b">
        <v>0</v>
      </c>
      <c r="H50" s="69" t="b">
        <v>0</v>
      </c>
      <c r="I50" s="69" t="b">
        <v>0</v>
      </c>
      <c r="J50" s="69" t="b">
        <v>0</v>
      </c>
      <c r="K50" s="69" t="b">
        <v>0</v>
      </c>
      <c r="L50" s="69" t="b">
        <v>0</v>
      </c>
    </row>
    <row r="51" spans="1:12" ht="15">
      <c r="A51" s="69" t="s">
        <v>873</v>
      </c>
      <c r="B51" s="69" t="s">
        <v>868</v>
      </c>
      <c r="C51" s="69">
        <v>2</v>
      </c>
      <c r="D51" s="93">
        <v>0.004061447847445557</v>
      </c>
      <c r="E51" s="93">
        <v>1.6225100655693765</v>
      </c>
      <c r="F51" s="69" t="s">
        <v>279</v>
      </c>
      <c r="G51" s="69" t="b">
        <v>0</v>
      </c>
      <c r="H51" s="69" t="b">
        <v>0</v>
      </c>
      <c r="I51" s="69" t="b">
        <v>0</v>
      </c>
      <c r="J51" s="69" t="b">
        <v>0</v>
      </c>
      <c r="K51" s="69" t="b">
        <v>0</v>
      </c>
      <c r="L51" s="69" t="b">
        <v>0</v>
      </c>
    </row>
    <row r="52" spans="1:12" ht="15">
      <c r="A52" s="69" t="s">
        <v>868</v>
      </c>
      <c r="B52" s="69" t="s">
        <v>874</v>
      </c>
      <c r="C52" s="69">
        <v>2</v>
      </c>
      <c r="D52" s="93">
        <v>0.004061447847445557</v>
      </c>
      <c r="E52" s="93">
        <v>1.6225100655693765</v>
      </c>
      <c r="F52" s="69" t="s">
        <v>279</v>
      </c>
      <c r="G52" s="69" t="b">
        <v>0</v>
      </c>
      <c r="H52" s="69" t="b">
        <v>0</v>
      </c>
      <c r="I52" s="69" t="b">
        <v>0</v>
      </c>
      <c r="J52" s="69" t="b">
        <v>0</v>
      </c>
      <c r="K52" s="69" t="b">
        <v>0</v>
      </c>
      <c r="L52" s="69" t="b">
        <v>0</v>
      </c>
    </row>
    <row r="53" spans="1:12" ht="15">
      <c r="A53" s="69" t="s">
        <v>874</v>
      </c>
      <c r="B53" s="69" t="s">
        <v>870</v>
      </c>
      <c r="C53" s="69">
        <v>2</v>
      </c>
      <c r="D53" s="93">
        <v>0.004061447847445557</v>
      </c>
      <c r="E53" s="93">
        <v>1.7686381012476144</v>
      </c>
      <c r="F53" s="69" t="s">
        <v>279</v>
      </c>
      <c r="G53" s="69" t="b">
        <v>0</v>
      </c>
      <c r="H53" s="69" t="b">
        <v>0</v>
      </c>
      <c r="I53" s="69" t="b">
        <v>0</v>
      </c>
      <c r="J53" s="69" t="b">
        <v>0</v>
      </c>
      <c r="K53" s="69" t="b">
        <v>0</v>
      </c>
      <c r="L53" s="69" t="b">
        <v>0</v>
      </c>
    </row>
    <row r="54" spans="1:12" ht="15">
      <c r="A54" s="69" t="s">
        <v>870</v>
      </c>
      <c r="B54" s="69" t="s">
        <v>910</v>
      </c>
      <c r="C54" s="69">
        <v>2</v>
      </c>
      <c r="D54" s="93">
        <v>0.004061447847445557</v>
      </c>
      <c r="E54" s="93">
        <v>2.0696680969115957</v>
      </c>
      <c r="F54" s="69" t="s">
        <v>279</v>
      </c>
      <c r="G54" s="69" t="b">
        <v>0</v>
      </c>
      <c r="H54" s="69" t="b">
        <v>0</v>
      </c>
      <c r="I54" s="69" t="b">
        <v>0</v>
      </c>
      <c r="J54" s="69" t="b">
        <v>0</v>
      </c>
      <c r="K54" s="69" t="b">
        <v>0</v>
      </c>
      <c r="L54" s="69" t="b">
        <v>0</v>
      </c>
    </row>
    <row r="55" spans="1:12" ht="15">
      <c r="A55" s="69" t="s">
        <v>910</v>
      </c>
      <c r="B55" s="69" t="s">
        <v>777</v>
      </c>
      <c r="C55" s="69">
        <v>2</v>
      </c>
      <c r="D55" s="93">
        <v>0.004061447847445557</v>
      </c>
      <c r="E55" s="93">
        <v>1.9235400612333575</v>
      </c>
      <c r="F55" s="69" t="s">
        <v>279</v>
      </c>
      <c r="G55" s="69" t="b">
        <v>0</v>
      </c>
      <c r="H55" s="69" t="b">
        <v>0</v>
      </c>
      <c r="I55" s="69" t="b">
        <v>0</v>
      </c>
      <c r="J55" s="69" t="b">
        <v>0</v>
      </c>
      <c r="K55" s="69" t="b">
        <v>0</v>
      </c>
      <c r="L55" s="69" t="b">
        <v>0</v>
      </c>
    </row>
    <row r="56" spans="1:12" ht="15">
      <c r="A56" s="69" t="s">
        <v>875</v>
      </c>
      <c r="B56" s="69" t="s">
        <v>406</v>
      </c>
      <c r="C56" s="69">
        <v>2</v>
      </c>
      <c r="D56" s="93">
        <v>0.004061447847445557</v>
      </c>
      <c r="E56" s="93">
        <v>1.865548114255671</v>
      </c>
      <c r="F56" s="69" t="s">
        <v>279</v>
      </c>
      <c r="G56" s="69" t="b">
        <v>0</v>
      </c>
      <c r="H56" s="69" t="b">
        <v>0</v>
      </c>
      <c r="I56" s="69" t="b">
        <v>0</v>
      </c>
      <c r="J56" s="69" t="b">
        <v>0</v>
      </c>
      <c r="K56" s="69" t="b">
        <v>0</v>
      </c>
      <c r="L56" s="69" t="b">
        <v>0</v>
      </c>
    </row>
    <row r="57" spans="1:12" ht="15">
      <c r="A57" s="69" t="s">
        <v>406</v>
      </c>
      <c r="B57" s="69" t="s">
        <v>876</v>
      </c>
      <c r="C57" s="69">
        <v>2</v>
      </c>
      <c r="D57" s="93">
        <v>0.004061447847445557</v>
      </c>
      <c r="E57" s="93">
        <v>1.865548114255671</v>
      </c>
      <c r="F57" s="69" t="s">
        <v>279</v>
      </c>
      <c r="G57" s="69" t="b">
        <v>0</v>
      </c>
      <c r="H57" s="69" t="b">
        <v>0</v>
      </c>
      <c r="I57" s="69" t="b">
        <v>0</v>
      </c>
      <c r="J57" s="69" t="b">
        <v>0</v>
      </c>
      <c r="K57" s="69" t="b">
        <v>0</v>
      </c>
      <c r="L57" s="69" t="b">
        <v>0</v>
      </c>
    </row>
    <row r="58" spans="1:12" ht="15">
      <c r="A58" s="69" t="s">
        <v>877</v>
      </c>
      <c r="B58" s="69" t="s">
        <v>884</v>
      </c>
      <c r="C58" s="69">
        <v>2</v>
      </c>
      <c r="D58" s="93">
        <v>0.004061447847445557</v>
      </c>
      <c r="E58" s="93">
        <v>1.9904868508639708</v>
      </c>
      <c r="F58" s="69" t="s">
        <v>279</v>
      </c>
      <c r="G58" s="69" t="b">
        <v>0</v>
      </c>
      <c r="H58" s="69" t="b">
        <v>0</v>
      </c>
      <c r="I58" s="69" t="b">
        <v>0</v>
      </c>
      <c r="J58" s="69" t="b">
        <v>0</v>
      </c>
      <c r="K58" s="69" t="b">
        <v>0</v>
      </c>
      <c r="L58" s="69" t="b">
        <v>0</v>
      </c>
    </row>
    <row r="59" spans="1:12" ht="15">
      <c r="A59" s="69" t="s">
        <v>885</v>
      </c>
      <c r="B59" s="69" t="s">
        <v>911</v>
      </c>
      <c r="C59" s="69">
        <v>2</v>
      </c>
      <c r="D59" s="93">
        <v>0.004061447847445557</v>
      </c>
      <c r="E59" s="93">
        <v>2.291516846527952</v>
      </c>
      <c r="F59" s="69" t="s">
        <v>279</v>
      </c>
      <c r="G59" s="69" t="b">
        <v>0</v>
      </c>
      <c r="H59" s="69" t="b">
        <v>0</v>
      </c>
      <c r="I59" s="69" t="b">
        <v>0</v>
      </c>
      <c r="J59" s="69" t="b">
        <v>0</v>
      </c>
      <c r="K59" s="69" t="b">
        <v>0</v>
      </c>
      <c r="L59" s="69" t="b">
        <v>0</v>
      </c>
    </row>
    <row r="60" spans="1:12" ht="15">
      <c r="A60" s="69" t="s">
        <v>911</v>
      </c>
      <c r="B60" s="69" t="s">
        <v>432</v>
      </c>
      <c r="C60" s="69">
        <v>2</v>
      </c>
      <c r="D60" s="93">
        <v>0.004061447847445557</v>
      </c>
      <c r="E60" s="93">
        <v>1.5925468421919333</v>
      </c>
      <c r="F60" s="69" t="s">
        <v>279</v>
      </c>
      <c r="G60" s="69" t="b">
        <v>0</v>
      </c>
      <c r="H60" s="69" t="b">
        <v>0</v>
      </c>
      <c r="I60" s="69" t="b">
        <v>0</v>
      </c>
      <c r="J60" s="69" t="b">
        <v>0</v>
      </c>
      <c r="K60" s="69" t="b">
        <v>0</v>
      </c>
      <c r="L60" s="69" t="b">
        <v>0</v>
      </c>
    </row>
    <row r="61" spans="1:12" ht="15">
      <c r="A61" s="69" t="s">
        <v>878</v>
      </c>
      <c r="B61" s="69" t="s">
        <v>912</v>
      </c>
      <c r="C61" s="69">
        <v>2</v>
      </c>
      <c r="D61" s="93">
        <v>0.004061447847445557</v>
      </c>
      <c r="E61" s="93">
        <v>2.166578109919652</v>
      </c>
      <c r="F61" s="69" t="s">
        <v>279</v>
      </c>
      <c r="G61" s="69" t="b">
        <v>0</v>
      </c>
      <c r="H61" s="69" t="b">
        <v>0</v>
      </c>
      <c r="I61" s="69" t="b">
        <v>0</v>
      </c>
      <c r="J61" s="69" t="b">
        <v>0</v>
      </c>
      <c r="K61" s="69" t="b">
        <v>0</v>
      </c>
      <c r="L61" s="69" t="b">
        <v>0</v>
      </c>
    </row>
    <row r="62" spans="1:12" ht="15">
      <c r="A62" s="69" t="s">
        <v>912</v>
      </c>
      <c r="B62" s="69" t="s">
        <v>879</v>
      </c>
      <c r="C62" s="69">
        <v>2</v>
      </c>
      <c r="D62" s="93">
        <v>0.004061447847445557</v>
      </c>
      <c r="E62" s="93">
        <v>2.166578109919652</v>
      </c>
      <c r="F62" s="69" t="s">
        <v>279</v>
      </c>
      <c r="G62" s="69" t="b">
        <v>0</v>
      </c>
      <c r="H62" s="69" t="b">
        <v>0</v>
      </c>
      <c r="I62" s="69" t="b">
        <v>0</v>
      </c>
      <c r="J62" s="69" t="b">
        <v>0</v>
      </c>
      <c r="K62" s="69" t="b">
        <v>0</v>
      </c>
      <c r="L62" s="69" t="b">
        <v>0</v>
      </c>
    </row>
    <row r="63" spans="1:12" ht="15">
      <c r="A63" s="69" t="s">
        <v>408</v>
      </c>
      <c r="B63" s="69" t="s">
        <v>777</v>
      </c>
      <c r="C63" s="69">
        <v>2</v>
      </c>
      <c r="D63" s="93">
        <v>0.004061447847445557</v>
      </c>
      <c r="E63" s="93">
        <v>1.6225100655693765</v>
      </c>
      <c r="F63" s="69" t="s">
        <v>279</v>
      </c>
      <c r="G63" s="69" t="b">
        <v>0</v>
      </c>
      <c r="H63" s="69" t="b">
        <v>0</v>
      </c>
      <c r="I63" s="69" t="b">
        <v>0</v>
      </c>
      <c r="J63" s="69" t="b">
        <v>0</v>
      </c>
      <c r="K63" s="69" t="b">
        <v>0</v>
      </c>
      <c r="L63" s="69" t="b">
        <v>0</v>
      </c>
    </row>
    <row r="64" spans="1:12" ht="15">
      <c r="A64" s="69" t="s">
        <v>777</v>
      </c>
      <c r="B64" s="69" t="s">
        <v>913</v>
      </c>
      <c r="C64" s="69">
        <v>2</v>
      </c>
      <c r="D64" s="93">
        <v>0.004061447847445557</v>
      </c>
      <c r="E64" s="93">
        <v>1.9235400612333575</v>
      </c>
      <c r="F64" s="69" t="s">
        <v>279</v>
      </c>
      <c r="G64" s="69" t="b">
        <v>0</v>
      </c>
      <c r="H64" s="69" t="b">
        <v>0</v>
      </c>
      <c r="I64" s="69" t="b">
        <v>0</v>
      </c>
      <c r="J64" s="69" t="b">
        <v>0</v>
      </c>
      <c r="K64" s="69" t="b">
        <v>0</v>
      </c>
      <c r="L64" s="69" t="b">
        <v>0</v>
      </c>
    </row>
    <row r="65" spans="1:12" ht="15">
      <c r="A65" s="69" t="s">
        <v>913</v>
      </c>
      <c r="B65" s="69" t="s">
        <v>779</v>
      </c>
      <c r="C65" s="69">
        <v>2</v>
      </c>
      <c r="D65" s="93">
        <v>0.004061447847445557</v>
      </c>
      <c r="E65" s="93">
        <v>2.0696680969115957</v>
      </c>
      <c r="F65" s="69" t="s">
        <v>279</v>
      </c>
      <c r="G65" s="69" t="b">
        <v>0</v>
      </c>
      <c r="H65" s="69" t="b">
        <v>0</v>
      </c>
      <c r="I65" s="69" t="b">
        <v>0</v>
      </c>
      <c r="J65" s="69" t="b">
        <v>0</v>
      </c>
      <c r="K65" s="69" t="b">
        <v>0</v>
      </c>
      <c r="L65" s="69" t="b">
        <v>0</v>
      </c>
    </row>
    <row r="66" spans="1:12" ht="15">
      <c r="A66" s="69" t="s">
        <v>437</v>
      </c>
      <c r="B66" s="69" t="s">
        <v>780</v>
      </c>
      <c r="C66" s="69">
        <v>2</v>
      </c>
      <c r="D66" s="93">
        <v>0.004061447847445557</v>
      </c>
      <c r="E66" s="93">
        <v>1.4676081055836332</v>
      </c>
      <c r="F66" s="69" t="s">
        <v>279</v>
      </c>
      <c r="G66" s="69" t="b">
        <v>0</v>
      </c>
      <c r="H66" s="69" t="b">
        <v>0</v>
      </c>
      <c r="I66" s="69" t="b">
        <v>0</v>
      </c>
      <c r="J66" s="69" t="b">
        <v>0</v>
      </c>
      <c r="K66" s="69" t="b">
        <v>0</v>
      </c>
      <c r="L66" s="69" t="b">
        <v>0</v>
      </c>
    </row>
    <row r="67" spans="1:12" ht="15">
      <c r="A67" s="69" t="s">
        <v>780</v>
      </c>
      <c r="B67" s="69" t="s">
        <v>775</v>
      </c>
      <c r="C67" s="69">
        <v>2</v>
      </c>
      <c r="D67" s="93">
        <v>0.004061447847445557</v>
      </c>
      <c r="E67" s="93">
        <v>0.7909144959587667</v>
      </c>
      <c r="F67" s="69" t="s">
        <v>279</v>
      </c>
      <c r="G67" s="69" t="b">
        <v>0</v>
      </c>
      <c r="H67" s="69" t="b">
        <v>0</v>
      </c>
      <c r="I67" s="69" t="b">
        <v>0</v>
      </c>
      <c r="J67" s="69" t="b">
        <v>0</v>
      </c>
      <c r="K67" s="69" t="b">
        <v>0</v>
      </c>
      <c r="L67" s="69" t="b">
        <v>0</v>
      </c>
    </row>
    <row r="68" spans="1:12" ht="15">
      <c r="A68" s="69" t="s">
        <v>775</v>
      </c>
      <c r="B68" s="69" t="s">
        <v>444</v>
      </c>
      <c r="C68" s="69">
        <v>2</v>
      </c>
      <c r="D68" s="93">
        <v>0.004061447847445557</v>
      </c>
      <c r="E68" s="93">
        <v>0.7600379294856969</v>
      </c>
      <c r="F68" s="69" t="s">
        <v>279</v>
      </c>
      <c r="G68" s="69" t="b">
        <v>0</v>
      </c>
      <c r="H68" s="69" t="b">
        <v>0</v>
      </c>
      <c r="I68" s="69" t="b">
        <v>0</v>
      </c>
      <c r="J68" s="69" t="b">
        <v>0</v>
      </c>
      <c r="K68" s="69" t="b">
        <v>0</v>
      </c>
      <c r="L68" s="69" t="b">
        <v>0</v>
      </c>
    </row>
    <row r="69" spans="1:12" ht="15">
      <c r="A69" s="69" t="s">
        <v>914</v>
      </c>
      <c r="B69" s="69" t="s">
        <v>915</v>
      </c>
      <c r="C69" s="69">
        <v>2</v>
      </c>
      <c r="D69" s="93">
        <v>0.004061447847445557</v>
      </c>
      <c r="E69" s="93">
        <v>2.467608105583633</v>
      </c>
      <c r="F69" s="69" t="s">
        <v>279</v>
      </c>
      <c r="G69" s="69" t="b">
        <v>0</v>
      </c>
      <c r="H69" s="69" t="b">
        <v>0</v>
      </c>
      <c r="I69" s="69" t="b">
        <v>0</v>
      </c>
      <c r="J69" s="69" t="b">
        <v>0</v>
      </c>
      <c r="K69" s="69" t="b">
        <v>0</v>
      </c>
      <c r="L69" s="69" t="b">
        <v>0</v>
      </c>
    </row>
    <row r="70" spans="1:12" ht="15">
      <c r="A70" s="69" t="s">
        <v>915</v>
      </c>
      <c r="B70" s="69" t="s">
        <v>882</v>
      </c>
      <c r="C70" s="69">
        <v>2</v>
      </c>
      <c r="D70" s="93">
        <v>0.004061447847445557</v>
      </c>
      <c r="E70" s="93">
        <v>2.291516846527952</v>
      </c>
      <c r="F70" s="69" t="s">
        <v>279</v>
      </c>
      <c r="G70" s="69" t="b">
        <v>0</v>
      </c>
      <c r="H70" s="69" t="b">
        <v>0</v>
      </c>
      <c r="I70" s="69" t="b">
        <v>0</v>
      </c>
      <c r="J70" s="69" t="b">
        <v>0</v>
      </c>
      <c r="K70" s="69" t="b">
        <v>0</v>
      </c>
      <c r="L70" s="69" t="b">
        <v>0</v>
      </c>
    </row>
    <row r="71" spans="1:12" ht="15">
      <c r="A71" s="69" t="s">
        <v>882</v>
      </c>
      <c r="B71" s="69" t="s">
        <v>916</v>
      </c>
      <c r="C71" s="69">
        <v>2</v>
      </c>
      <c r="D71" s="93">
        <v>0.004061447847445557</v>
      </c>
      <c r="E71" s="93">
        <v>2.467608105583633</v>
      </c>
      <c r="F71" s="69" t="s">
        <v>279</v>
      </c>
      <c r="G71" s="69" t="b">
        <v>0</v>
      </c>
      <c r="H71" s="69" t="b">
        <v>0</v>
      </c>
      <c r="I71" s="69" t="b">
        <v>0</v>
      </c>
      <c r="J71" s="69" t="b">
        <v>0</v>
      </c>
      <c r="K71" s="69" t="b">
        <v>0</v>
      </c>
      <c r="L71" s="69" t="b">
        <v>0</v>
      </c>
    </row>
    <row r="72" spans="1:12" ht="15">
      <c r="A72" s="69" t="s">
        <v>916</v>
      </c>
      <c r="B72" s="69" t="s">
        <v>917</v>
      </c>
      <c r="C72" s="69">
        <v>2</v>
      </c>
      <c r="D72" s="93">
        <v>0.004061447847445557</v>
      </c>
      <c r="E72" s="93">
        <v>2.467608105583633</v>
      </c>
      <c r="F72" s="69" t="s">
        <v>279</v>
      </c>
      <c r="G72" s="69" t="b">
        <v>0</v>
      </c>
      <c r="H72" s="69" t="b">
        <v>0</v>
      </c>
      <c r="I72" s="69" t="b">
        <v>0</v>
      </c>
      <c r="J72" s="69" t="b">
        <v>0</v>
      </c>
      <c r="K72" s="69" t="b">
        <v>0</v>
      </c>
      <c r="L72" s="69" t="b">
        <v>0</v>
      </c>
    </row>
    <row r="73" spans="1:12" ht="15">
      <c r="A73" s="69" t="s">
        <v>917</v>
      </c>
      <c r="B73" s="69" t="s">
        <v>886</v>
      </c>
      <c r="C73" s="69">
        <v>2</v>
      </c>
      <c r="D73" s="93">
        <v>0.004061447847445557</v>
      </c>
      <c r="E73" s="93">
        <v>2.291516846527952</v>
      </c>
      <c r="F73" s="69" t="s">
        <v>279</v>
      </c>
      <c r="G73" s="69" t="b">
        <v>0</v>
      </c>
      <c r="H73" s="69" t="b">
        <v>0</v>
      </c>
      <c r="I73" s="69" t="b">
        <v>0</v>
      </c>
      <c r="J73" s="69" t="b">
        <v>0</v>
      </c>
      <c r="K73" s="69" t="b">
        <v>0</v>
      </c>
      <c r="L73" s="69" t="b">
        <v>0</v>
      </c>
    </row>
    <row r="74" spans="1:12" ht="15">
      <c r="A74" s="69" t="s">
        <v>886</v>
      </c>
      <c r="B74" s="69" t="s">
        <v>775</v>
      </c>
      <c r="C74" s="69">
        <v>2</v>
      </c>
      <c r="D74" s="93">
        <v>0.004061447847445557</v>
      </c>
      <c r="E74" s="93">
        <v>1.0127632455751232</v>
      </c>
      <c r="F74" s="69" t="s">
        <v>279</v>
      </c>
      <c r="G74" s="69" t="b">
        <v>0</v>
      </c>
      <c r="H74" s="69" t="b">
        <v>0</v>
      </c>
      <c r="I74" s="69" t="b">
        <v>0</v>
      </c>
      <c r="J74" s="69" t="b">
        <v>0</v>
      </c>
      <c r="K74" s="69" t="b">
        <v>0</v>
      </c>
      <c r="L74" s="69" t="b">
        <v>0</v>
      </c>
    </row>
    <row r="75" spans="1:12" ht="15">
      <c r="A75" s="69" t="s">
        <v>775</v>
      </c>
      <c r="B75" s="69" t="s">
        <v>406</v>
      </c>
      <c r="C75" s="69">
        <v>2</v>
      </c>
      <c r="D75" s="93">
        <v>0.004061447847445557</v>
      </c>
      <c r="E75" s="93">
        <v>1.2371591842053593</v>
      </c>
      <c r="F75" s="69" t="s">
        <v>279</v>
      </c>
      <c r="G75" s="69" t="b">
        <v>0</v>
      </c>
      <c r="H75" s="69" t="b">
        <v>0</v>
      </c>
      <c r="I75" s="69" t="b">
        <v>0</v>
      </c>
      <c r="J75" s="69" t="b">
        <v>0</v>
      </c>
      <c r="K75" s="69" t="b">
        <v>0</v>
      </c>
      <c r="L75" s="69" t="b">
        <v>0</v>
      </c>
    </row>
    <row r="76" spans="1:12" ht="15">
      <c r="A76" s="69" t="s">
        <v>406</v>
      </c>
      <c r="B76" s="69" t="s">
        <v>887</v>
      </c>
      <c r="C76" s="69">
        <v>2</v>
      </c>
      <c r="D76" s="93">
        <v>0.004061447847445557</v>
      </c>
      <c r="E76" s="93">
        <v>2.166578109919652</v>
      </c>
      <c r="F76" s="69" t="s">
        <v>279</v>
      </c>
      <c r="G76" s="69" t="b">
        <v>0</v>
      </c>
      <c r="H76" s="69" t="b">
        <v>0</v>
      </c>
      <c r="I76" s="69" t="b">
        <v>0</v>
      </c>
      <c r="J76" s="69" t="b">
        <v>0</v>
      </c>
      <c r="K76" s="69" t="b">
        <v>0</v>
      </c>
      <c r="L76" s="69" t="b">
        <v>0</v>
      </c>
    </row>
    <row r="77" spans="1:12" ht="15">
      <c r="A77" s="69" t="s">
        <v>887</v>
      </c>
      <c r="B77" s="69" t="s">
        <v>918</v>
      </c>
      <c r="C77" s="69">
        <v>2</v>
      </c>
      <c r="D77" s="93">
        <v>0.004061447847445557</v>
      </c>
      <c r="E77" s="93">
        <v>2.291516846527952</v>
      </c>
      <c r="F77" s="69" t="s">
        <v>279</v>
      </c>
      <c r="G77" s="69" t="b">
        <v>0</v>
      </c>
      <c r="H77" s="69" t="b">
        <v>0</v>
      </c>
      <c r="I77" s="69" t="b">
        <v>0</v>
      </c>
      <c r="J77" s="69" t="b">
        <v>0</v>
      </c>
      <c r="K77" s="69" t="b">
        <v>0</v>
      </c>
      <c r="L77" s="69" t="b">
        <v>0</v>
      </c>
    </row>
    <row r="78" spans="1:12" ht="15">
      <c r="A78" s="69" t="s">
        <v>918</v>
      </c>
      <c r="B78" s="69" t="s">
        <v>444</v>
      </c>
      <c r="C78" s="69">
        <v>2</v>
      </c>
      <c r="D78" s="93">
        <v>0.004061447847445557</v>
      </c>
      <c r="E78" s="93">
        <v>1.6894568551999896</v>
      </c>
      <c r="F78" s="69" t="s">
        <v>279</v>
      </c>
      <c r="G78" s="69" t="b">
        <v>0</v>
      </c>
      <c r="H78" s="69" t="b">
        <v>0</v>
      </c>
      <c r="I78" s="69" t="b">
        <v>0</v>
      </c>
      <c r="J78" s="69" t="b">
        <v>0</v>
      </c>
      <c r="K78" s="69" t="b">
        <v>0</v>
      </c>
      <c r="L78" s="69" t="b">
        <v>0</v>
      </c>
    </row>
    <row r="79" spans="1:12" ht="15">
      <c r="A79" s="69" t="s">
        <v>919</v>
      </c>
      <c r="B79" s="69" t="s">
        <v>920</v>
      </c>
      <c r="C79" s="69">
        <v>2</v>
      </c>
      <c r="D79" s="93">
        <v>0.004061447847445557</v>
      </c>
      <c r="E79" s="93">
        <v>2.467608105583633</v>
      </c>
      <c r="F79" s="69" t="s">
        <v>279</v>
      </c>
      <c r="G79" s="69" t="b">
        <v>0</v>
      </c>
      <c r="H79" s="69" t="b">
        <v>0</v>
      </c>
      <c r="I79" s="69" t="b">
        <v>0</v>
      </c>
      <c r="J79" s="69" t="b">
        <v>0</v>
      </c>
      <c r="K79" s="69" t="b">
        <v>0</v>
      </c>
      <c r="L79" s="69" t="b">
        <v>0</v>
      </c>
    </row>
    <row r="80" spans="1:12" ht="15">
      <c r="A80" s="69" t="s">
        <v>432</v>
      </c>
      <c r="B80" s="69" t="s">
        <v>888</v>
      </c>
      <c r="C80" s="69">
        <v>2</v>
      </c>
      <c r="D80" s="93">
        <v>0.004061447847445557</v>
      </c>
      <c r="E80" s="93">
        <v>1.416455583136252</v>
      </c>
      <c r="F80" s="69" t="s">
        <v>279</v>
      </c>
      <c r="G80" s="69" t="b">
        <v>0</v>
      </c>
      <c r="H80" s="69" t="b">
        <v>0</v>
      </c>
      <c r="I80" s="69" t="b">
        <v>0</v>
      </c>
      <c r="J80" s="69" t="b">
        <v>0</v>
      </c>
      <c r="K80" s="69" t="b">
        <v>0</v>
      </c>
      <c r="L80" s="69" t="b">
        <v>0</v>
      </c>
    </row>
    <row r="81" spans="1:12" ht="15">
      <c r="A81" s="69" t="s">
        <v>869</v>
      </c>
      <c r="B81" s="69" t="s">
        <v>775</v>
      </c>
      <c r="C81" s="69">
        <v>2</v>
      </c>
      <c r="D81" s="93">
        <v>0.004061447847445557</v>
      </c>
      <c r="E81" s="93">
        <v>0.711733249911142</v>
      </c>
      <c r="F81" s="69" t="s">
        <v>279</v>
      </c>
      <c r="G81" s="69" t="b">
        <v>0</v>
      </c>
      <c r="H81" s="69" t="b">
        <v>0</v>
      </c>
      <c r="I81" s="69" t="b">
        <v>0</v>
      </c>
      <c r="J81" s="69" t="b">
        <v>0</v>
      </c>
      <c r="K81" s="69" t="b">
        <v>0</v>
      </c>
      <c r="L81" s="69" t="b">
        <v>0</v>
      </c>
    </row>
    <row r="82" spans="1:12" ht="15">
      <c r="A82" s="69" t="s">
        <v>433</v>
      </c>
      <c r="B82" s="69" t="s">
        <v>436</v>
      </c>
      <c r="C82" s="69">
        <v>2</v>
      </c>
      <c r="D82" s="93">
        <v>0.004061447847445557</v>
      </c>
      <c r="E82" s="93">
        <v>2.467608105583633</v>
      </c>
      <c r="F82" s="69" t="s">
        <v>279</v>
      </c>
      <c r="G82" s="69" t="b">
        <v>0</v>
      </c>
      <c r="H82" s="69" t="b">
        <v>0</v>
      </c>
      <c r="I82" s="69" t="b">
        <v>0</v>
      </c>
      <c r="J82" s="69" t="b">
        <v>0</v>
      </c>
      <c r="K82" s="69" t="b">
        <v>0</v>
      </c>
      <c r="L82" s="69" t="b">
        <v>0</v>
      </c>
    </row>
    <row r="83" spans="1:12" ht="15">
      <c r="A83" s="69" t="s">
        <v>436</v>
      </c>
      <c r="B83" s="69" t="s">
        <v>922</v>
      </c>
      <c r="C83" s="69">
        <v>2</v>
      </c>
      <c r="D83" s="93">
        <v>0.004061447847445557</v>
      </c>
      <c r="E83" s="93">
        <v>2.467608105583633</v>
      </c>
      <c r="F83" s="69" t="s">
        <v>279</v>
      </c>
      <c r="G83" s="69" t="b">
        <v>0</v>
      </c>
      <c r="H83" s="69" t="b">
        <v>0</v>
      </c>
      <c r="I83" s="69" t="b">
        <v>0</v>
      </c>
      <c r="J83" s="69" t="b">
        <v>0</v>
      </c>
      <c r="K83" s="69" t="b">
        <v>0</v>
      </c>
      <c r="L83" s="69" t="b">
        <v>0</v>
      </c>
    </row>
    <row r="84" spans="1:12" ht="15">
      <c r="A84" s="69" t="s">
        <v>922</v>
      </c>
      <c r="B84" s="69" t="s">
        <v>880</v>
      </c>
      <c r="C84" s="69">
        <v>2</v>
      </c>
      <c r="D84" s="93">
        <v>0.004061447847445557</v>
      </c>
      <c r="E84" s="93">
        <v>2.166578109919652</v>
      </c>
      <c r="F84" s="69" t="s">
        <v>279</v>
      </c>
      <c r="G84" s="69" t="b">
        <v>0</v>
      </c>
      <c r="H84" s="69" t="b">
        <v>0</v>
      </c>
      <c r="I84" s="69" t="b">
        <v>0</v>
      </c>
      <c r="J84" s="69" t="b">
        <v>0</v>
      </c>
      <c r="K84" s="69" t="b">
        <v>0</v>
      </c>
      <c r="L84" s="69" t="b">
        <v>0</v>
      </c>
    </row>
    <row r="85" spans="1:12" ht="15">
      <c r="A85" s="69" t="s">
        <v>880</v>
      </c>
      <c r="B85" s="69" t="s">
        <v>923</v>
      </c>
      <c r="C85" s="69">
        <v>2</v>
      </c>
      <c r="D85" s="93">
        <v>0.004061447847445557</v>
      </c>
      <c r="E85" s="93">
        <v>2.166578109919652</v>
      </c>
      <c r="F85" s="69" t="s">
        <v>279</v>
      </c>
      <c r="G85" s="69" t="b">
        <v>0</v>
      </c>
      <c r="H85" s="69" t="b">
        <v>0</v>
      </c>
      <c r="I85" s="69" t="b">
        <v>0</v>
      </c>
      <c r="J85" s="69" t="b">
        <v>0</v>
      </c>
      <c r="K85" s="69" t="b">
        <v>0</v>
      </c>
      <c r="L85" s="69" t="b">
        <v>0</v>
      </c>
    </row>
    <row r="86" spans="1:12" ht="15">
      <c r="A86" s="69" t="s">
        <v>923</v>
      </c>
      <c r="B86" s="69" t="s">
        <v>924</v>
      </c>
      <c r="C86" s="69">
        <v>2</v>
      </c>
      <c r="D86" s="93">
        <v>0.004061447847445557</v>
      </c>
      <c r="E86" s="93">
        <v>2.467608105583633</v>
      </c>
      <c r="F86" s="69" t="s">
        <v>279</v>
      </c>
      <c r="G86" s="69" t="b">
        <v>0</v>
      </c>
      <c r="H86" s="69" t="b">
        <v>0</v>
      </c>
      <c r="I86" s="69" t="b">
        <v>0</v>
      </c>
      <c r="J86" s="69" t="b">
        <v>0</v>
      </c>
      <c r="K86" s="69" t="b">
        <v>0</v>
      </c>
      <c r="L86" s="69" t="b">
        <v>0</v>
      </c>
    </row>
    <row r="87" spans="1:12" ht="15">
      <c r="A87" s="69" t="s">
        <v>924</v>
      </c>
      <c r="B87" s="69" t="s">
        <v>925</v>
      </c>
      <c r="C87" s="69">
        <v>2</v>
      </c>
      <c r="D87" s="93">
        <v>0.004061447847445557</v>
      </c>
      <c r="E87" s="93">
        <v>2.467608105583633</v>
      </c>
      <c r="F87" s="69" t="s">
        <v>279</v>
      </c>
      <c r="G87" s="69" t="b">
        <v>0</v>
      </c>
      <c r="H87" s="69" t="b">
        <v>0</v>
      </c>
      <c r="I87" s="69" t="b">
        <v>0</v>
      </c>
      <c r="J87" s="69" t="b">
        <v>0</v>
      </c>
      <c r="K87" s="69" t="b">
        <v>0</v>
      </c>
      <c r="L87" s="69" t="b">
        <v>0</v>
      </c>
    </row>
    <row r="88" spans="1:12" ht="15">
      <c r="A88" s="69" t="s">
        <v>925</v>
      </c>
      <c r="B88" s="69" t="s">
        <v>926</v>
      </c>
      <c r="C88" s="69">
        <v>2</v>
      </c>
      <c r="D88" s="93">
        <v>0.004061447847445557</v>
      </c>
      <c r="E88" s="93">
        <v>2.467608105583633</v>
      </c>
      <c r="F88" s="69" t="s">
        <v>279</v>
      </c>
      <c r="G88" s="69" t="b">
        <v>0</v>
      </c>
      <c r="H88" s="69" t="b">
        <v>0</v>
      </c>
      <c r="I88" s="69" t="b">
        <v>0</v>
      </c>
      <c r="J88" s="69" t="b">
        <v>0</v>
      </c>
      <c r="K88" s="69" t="b">
        <v>0</v>
      </c>
      <c r="L88" s="69" t="b">
        <v>0</v>
      </c>
    </row>
    <row r="89" spans="1:12" ht="15">
      <c r="A89" s="69" t="s">
        <v>926</v>
      </c>
      <c r="B89" s="69" t="s">
        <v>927</v>
      </c>
      <c r="C89" s="69">
        <v>2</v>
      </c>
      <c r="D89" s="93">
        <v>0.004061447847445557</v>
      </c>
      <c r="E89" s="93">
        <v>2.467608105583633</v>
      </c>
      <c r="F89" s="69" t="s">
        <v>279</v>
      </c>
      <c r="G89" s="69" t="b">
        <v>0</v>
      </c>
      <c r="H89" s="69" t="b">
        <v>0</v>
      </c>
      <c r="I89" s="69" t="b">
        <v>0</v>
      </c>
      <c r="J89" s="69" t="b">
        <v>0</v>
      </c>
      <c r="K89" s="69" t="b">
        <v>0</v>
      </c>
      <c r="L89" s="69" t="b">
        <v>0</v>
      </c>
    </row>
    <row r="90" spans="1:12" ht="15">
      <c r="A90" s="69" t="s">
        <v>927</v>
      </c>
      <c r="B90" s="69" t="s">
        <v>928</v>
      </c>
      <c r="C90" s="69">
        <v>2</v>
      </c>
      <c r="D90" s="93">
        <v>0.004061447847445557</v>
      </c>
      <c r="E90" s="93">
        <v>2.467608105583633</v>
      </c>
      <c r="F90" s="69" t="s">
        <v>279</v>
      </c>
      <c r="G90" s="69" t="b">
        <v>0</v>
      </c>
      <c r="H90" s="69" t="b">
        <v>0</v>
      </c>
      <c r="I90" s="69" t="b">
        <v>0</v>
      </c>
      <c r="J90" s="69" t="b">
        <v>0</v>
      </c>
      <c r="K90" s="69" t="b">
        <v>0</v>
      </c>
      <c r="L90" s="69" t="b">
        <v>0</v>
      </c>
    </row>
    <row r="91" spans="1:12" ht="15">
      <c r="A91" s="69" t="s">
        <v>928</v>
      </c>
      <c r="B91" s="69" t="s">
        <v>929</v>
      </c>
      <c r="C91" s="69">
        <v>2</v>
      </c>
      <c r="D91" s="93">
        <v>0.004061447847445557</v>
      </c>
      <c r="E91" s="93">
        <v>2.467608105583633</v>
      </c>
      <c r="F91" s="69" t="s">
        <v>279</v>
      </c>
      <c r="G91" s="69" t="b">
        <v>0</v>
      </c>
      <c r="H91" s="69" t="b">
        <v>0</v>
      </c>
      <c r="I91" s="69" t="b">
        <v>0</v>
      </c>
      <c r="J91" s="69" t="b">
        <v>0</v>
      </c>
      <c r="K91" s="69" t="b">
        <v>0</v>
      </c>
      <c r="L91" s="69" t="b">
        <v>0</v>
      </c>
    </row>
    <row r="92" spans="1:12" ht="15">
      <c r="A92" s="69" t="s">
        <v>929</v>
      </c>
      <c r="B92" s="69" t="s">
        <v>776</v>
      </c>
      <c r="C92" s="69">
        <v>2</v>
      </c>
      <c r="D92" s="93">
        <v>0.004061447847445557</v>
      </c>
      <c r="E92" s="93">
        <v>1.5925468421919333</v>
      </c>
      <c r="F92" s="69" t="s">
        <v>279</v>
      </c>
      <c r="G92" s="69" t="b">
        <v>0</v>
      </c>
      <c r="H92" s="69" t="b">
        <v>0</v>
      </c>
      <c r="I92" s="69" t="b">
        <v>0</v>
      </c>
      <c r="J92" s="69" t="b">
        <v>0</v>
      </c>
      <c r="K92" s="69" t="b">
        <v>0</v>
      </c>
      <c r="L92" s="69" t="b">
        <v>0</v>
      </c>
    </row>
    <row r="93" spans="1:12" ht="15">
      <c r="A93" s="69" t="s">
        <v>930</v>
      </c>
      <c r="B93" s="69" t="s">
        <v>931</v>
      </c>
      <c r="C93" s="69">
        <v>2</v>
      </c>
      <c r="D93" s="93">
        <v>0.004061447847445557</v>
      </c>
      <c r="E93" s="93">
        <v>2.467608105583633</v>
      </c>
      <c r="F93" s="69" t="s">
        <v>279</v>
      </c>
      <c r="G93" s="69" t="b">
        <v>0</v>
      </c>
      <c r="H93" s="69" t="b">
        <v>0</v>
      </c>
      <c r="I93" s="69" t="b">
        <v>0</v>
      </c>
      <c r="J93" s="69" t="b">
        <v>0</v>
      </c>
      <c r="K93" s="69" t="b">
        <v>0</v>
      </c>
      <c r="L93" s="69" t="b">
        <v>0</v>
      </c>
    </row>
    <row r="94" spans="1:12" ht="15">
      <c r="A94" s="69" t="s">
        <v>931</v>
      </c>
      <c r="B94" s="69" t="s">
        <v>932</v>
      </c>
      <c r="C94" s="69">
        <v>2</v>
      </c>
      <c r="D94" s="93">
        <v>0.004061447847445557</v>
      </c>
      <c r="E94" s="93">
        <v>2.467608105583633</v>
      </c>
      <c r="F94" s="69" t="s">
        <v>279</v>
      </c>
      <c r="G94" s="69" t="b">
        <v>0</v>
      </c>
      <c r="H94" s="69" t="b">
        <v>0</v>
      </c>
      <c r="I94" s="69" t="b">
        <v>0</v>
      </c>
      <c r="J94" s="69" t="b">
        <v>0</v>
      </c>
      <c r="K94" s="69" t="b">
        <v>0</v>
      </c>
      <c r="L94" s="69" t="b">
        <v>0</v>
      </c>
    </row>
    <row r="95" spans="1:12" ht="15">
      <c r="A95" s="69" t="s">
        <v>932</v>
      </c>
      <c r="B95" s="69" t="s">
        <v>933</v>
      </c>
      <c r="C95" s="69">
        <v>2</v>
      </c>
      <c r="D95" s="93">
        <v>0.004061447847445557</v>
      </c>
      <c r="E95" s="93">
        <v>2.467608105583633</v>
      </c>
      <c r="F95" s="69" t="s">
        <v>279</v>
      </c>
      <c r="G95" s="69" t="b">
        <v>0</v>
      </c>
      <c r="H95" s="69" t="b">
        <v>0</v>
      </c>
      <c r="I95" s="69" t="b">
        <v>0</v>
      </c>
      <c r="J95" s="69" t="b">
        <v>0</v>
      </c>
      <c r="K95" s="69" t="b">
        <v>0</v>
      </c>
      <c r="L95" s="69" t="b">
        <v>0</v>
      </c>
    </row>
    <row r="96" spans="1:12" ht="15">
      <c r="A96" s="69" t="s">
        <v>933</v>
      </c>
      <c r="B96" s="69" t="s">
        <v>880</v>
      </c>
      <c r="C96" s="69">
        <v>2</v>
      </c>
      <c r="D96" s="93">
        <v>0.004061447847445557</v>
      </c>
      <c r="E96" s="93">
        <v>2.166578109919652</v>
      </c>
      <c r="F96" s="69" t="s">
        <v>279</v>
      </c>
      <c r="G96" s="69" t="b">
        <v>0</v>
      </c>
      <c r="H96" s="69" t="b">
        <v>0</v>
      </c>
      <c r="I96" s="69" t="b">
        <v>0</v>
      </c>
      <c r="J96" s="69" t="b">
        <v>0</v>
      </c>
      <c r="K96" s="69" t="b">
        <v>0</v>
      </c>
      <c r="L96" s="69" t="b">
        <v>0</v>
      </c>
    </row>
    <row r="97" spans="1:12" ht="15">
      <c r="A97" s="69" t="s">
        <v>880</v>
      </c>
      <c r="B97" s="69" t="s">
        <v>934</v>
      </c>
      <c r="C97" s="69">
        <v>2</v>
      </c>
      <c r="D97" s="93">
        <v>0.004061447847445557</v>
      </c>
      <c r="E97" s="93">
        <v>2.166578109919652</v>
      </c>
      <c r="F97" s="69" t="s">
        <v>279</v>
      </c>
      <c r="G97" s="69" t="b">
        <v>0</v>
      </c>
      <c r="H97" s="69" t="b">
        <v>0</v>
      </c>
      <c r="I97" s="69" t="b">
        <v>0</v>
      </c>
      <c r="J97" s="69" t="b">
        <v>0</v>
      </c>
      <c r="K97" s="69" t="b">
        <v>0</v>
      </c>
      <c r="L97" s="69" t="b">
        <v>0</v>
      </c>
    </row>
    <row r="98" spans="1:12" ht="15">
      <c r="A98" s="69" t="s">
        <v>934</v>
      </c>
      <c r="B98" s="69" t="s">
        <v>783</v>
      </c>
      <c r="C98" s="69">
        <v>2</v>
      </c>
      <c r="D98" s="93">
        <v>0.004061447847445557</v>
      </c>
      <c r="E98" s="93">
        <v>1.9904868508639708</v>
      </c>
      <c r="F98" s="69" t="s">
        <v>279</v>
      </c>
      <c r="G98" s="69" t="b">
        <v>0</v>
      </c>
      <c r="H98" s="69" t="b">
        <v>0</v>
      </c>
      <c r="I98" s="69" t="b">
        <v>0</v>
      </c>
      <c r="J98" s="69" t="b">
        <v>0</v>
      </c>
      <c r="K98" s="69" t="b">
        <v>0</v>
      </c>
      <c r="L98" s="69" t="b">
        <v>0</v>
      </c>
    </row>
    <row r="99" spans="1:12" ht="15">
      <c r="A99" s="69" t="s">
        <v>783</v>
      </c>
      <c r="B99" s="69" t="s">
        <v>935</v>
      </c>
      <c r="C99" s="69">
        <v>2</v>
      </c>
      <c r="D99" s="93">
        <v>0.004061447847445557</v>
      </c>
      <c r="E99" s="93">
        <v>1.9904868508639708</v>
      </c>
      <c r="F99" s="69" t="s">
        <v>279</v>
      </c>
      <c r="G99" s="69" t="b">
        <v>0</v>
      </c>
      <c r="H99" s="69" t="b">
        <v>0</v>
      </c>
      <c r="I99" s="69" t="b">
        <v>0</v>
      </c>
      <c r="J99" s="69" t="b">
        <v>0</v>
      </c>
      <c r="K99" s="69" t="b">
        <v>0</v>
      </c>
      <c r="L99" s="69" t="b">
        <v>0</v>
      </c>
    </row>
    <row r="100" spans="1:12" ht="15">
      <c r="A100" s="69" t="s">
        <v>935</v>
      </c>
      <c r="B100" s="69" t="s">
        <v>936</v>
      </c>
      <c r="C100" s="69">
        <v>2</v>
      </c>
      <c r="D100" s="93">
        <v>0.004061447847445557</v>
      </c>
      <c r="E100" s="93">
        <v>2.467608105583633</v>
      </c>
      <c r="F100" s="69" t="s">
        <v>279</v>
      </c>
      <c r="G100" s="69" t="b">
        <v>0</v>
      </c>
      <c r="H100" s="69" t="b">
        <v>0</v>
      </c>
      <c r="I100" s="69" t="b">
        <v>0</v>
      </c>
      <c r="J100" s="69" t="b">
        <v>0</v>
      </c>
      <c r="K100" s="69" t="b">
        <v>0</v>
      </c>
      <c r="L100" s="69" t="b">
        <v>0</v>
      </c>
    </row>
    <row r="101" spans="1:12" ht="15">
      <c r="A101" s="69" t="s">
        <v>936</v>
      </c>
      <c r="B101" s="69" t="s">
        <v>937</v>
      </c>
      <c r="C101" s="69">
        <v>2</v>
      </c>
      <c r="D101" s="93">
        <v>0.004061447847445557</v>
      </c>
      <c r="E101" s="93">
        <v>2.467608105583633</v>
      </c>
      <c r="F101" s="69" t="s">
        <v>279</v>
      </c>
      <c r="G101" s="69" t="b">
        <v>0</v>
      </c>
      <c r="H101" s="69" t="b">
        <v>0</v>
      </c>
      <c r="I101" s="69" t="b">
        <v>0</v>
      </c>
      <c r="J101" s="69" t="b">
        <v>0</v>
      </c>
      <c r="K101" s="69" t="b">
        <v>0</v>
      </c>
      <c r="L101" s="69" t="b">
        <v>0</v>
      </c>
    </row>
    <row r="102" spans="1:12" ht="15">
      <c r="A102" s="69" t="s">
        <v>937</v>
      </c>
      <c r="B102" s="69" t="s">
        <v>938</v>
      </c>
      <c r="C102" s="69">
        <v>2</v>
      </c>
      <c r="D102" s="93">
        <v>0.004061447847445557</v>
      </c>
      <c r="E102" s="93">
        <v>2.467608105583633</v>
      </c>
      <c r="F102" s="69" t="s">
        <v>279</v>
      </c>
      <c r="G102" s="69" t="b">
        <v>0</v>
      </c>
      <c r="H102" s="69" t="b">
        <v>0</v>
      </c>
      <c r="I102" s="69" t="b">
        <v>0</v>
      </c>
      <c r="J102" s="69" t="b">
        <v>0</v>
      </c>
      <c r="K102" s="69" t="b">
        <v>0</v>
      </c>
      <c r="L102" s="69" t="b">
        <v>0</v>
      </c>
    </row>
    <row r="103" spans="1:12" ht="15">
      <c r="A103" s="69" t="s">
        <v>938</v>
      </c>
      <c r="B103" s="69" t="s">
        <v>939</v>
      </c>
      <c r="C103" s="69">
        <v>2</v>
      </c>
      <c r="D103" s="93">
        <v>0.004061447847445557</v>
      </c>
      <c r="E103" s="93">
        <v>2.467608105583633</v>
      </c>
      <c r="F103" s="69" t="s">
        <v>279</v>
      </c>
      <c r="G103" s="69" t="b">
        <v>0</v>
      </c>
      <c r="H103" s="69" t="b">
        <v>0</v>
      </c>
      <c r="I103" s="69" t="b">
        <v>0</v>
      </c>
      <c r="J103" s="69" t="b">
        <v>0</v>
      </c>
      <c r="K103" s="69" t="b">
        <v>0</v>
      </c>
      <c r="L103" s="69" t="b">
        <v>0</v>
      </c>
    </row>
    <row r="104" spans="1:12" ht="15">
      <c r="A104" s="69" t="s">
        <v>939</v>
      </c>
      <c r="B104" s="69" t="s">
        <v>868</v>
      </c>
      <c r="C104" s="69">
        <v>2</v>
      </c>
      <c r="D104" s="93">
        <v>0.004061447847445557</v>
      </c>
      <c r="E104" s="93">
        <v>1.9235400612333575</v>
      </c>
      <c r="F104" s="69" t="s">
        <v>279</v>
      </c>
      <c r="G104" s="69" t="b">
        <v>0</v>
      </c>
      <c r="H104" s="69" t="b">
        <v>0</v>
      </c>
      <c r="I104" s="69" t="b">
        <v>0</v>
      </c>
      <c r="J104" s="69" t="b">
        <v>0</v>
      </c>
      <c r="K104" s="69" t="b">
        <v>0</v>
      </c>
      <c r="L104" s="69" t="b">
        <v>0</v>
      </c>
    </row>
    <row r="105" spans="1:12" ht="15">
      <c r="A105" s="69" t="s">
        <v>868</v>
      </c>
      <c r="B105" s="69" t="s">
        <v>940</v>
      </c>
      <c r="C105" s="69">
        <v>2</v>
      </c>
      <c r="D105" s="93">
        <v>0.004061447847445557</v>
      </c>
      <c r="E105" s="93">
        <v>1.9235400612333575</v>
      </c>
      <c r="F105" s="69" t="s">
        <v>279</v>
      </c>
      <c r="G105" s="69" t="b">
        <v>0</v>
      </c>
      <c r="H105" s="69" t="b">
        <v>0</v>
      </c>
      <c r="I105" s="69" t="b">
        <v>0</v>
      </c>
      <c r="J105" s="69" t="b">
        <v>0</v>
      </c>
      <c r="K105" s="69" t="b">
        <v>0</v>
      </c>
      <c r="L105" s="69" t="b">
        <v>0</v>
      </c>
    </row>
    <row r="106" spans="1:12" ht="15">
      <c r="A106" s="69" t="s">
        <v>940</v>
      </c>
      <c r="B106" s="69" t="s">
        <v>775</v>
      </c>
      <c r="C106" s="69">
        <v>2</v>
      </c>
      <c r="D106" s="93">
        <v>0.004061447847445557</v>
      </c>
      <c r="E106" s="93">
        <v>1.1888545046308043</v>
      </c>
      <c r="F106" s="69" t="s">
        <v>279</v>
      </c>
      <c r="G106" s="69" t="b">
        <v>0</v>
      </c>
      <c r="H106" s="69" t="b">
        <v>0</v>
      </c>
      <c r="I106" s="69" t="b">
        <v>0</v>
      </c>
      <c r="J106" s="69" t="b">
        <v>0</v>
      </c>
      <c r="K106" s="69" t="b">
        <v>0</v>
      </c>
      <c r="L106" s="69" t="b">
        <v>0</v>
      </c>
    </row>
    <row r="107" spans="1:12" ht="15">
      <c r="A107" s="69" t="s">
        <v>901</v>
      </c>
      <c r="B107" s="69" t="s">
        <v>454</v>
      </c>
      <c r="C107" s="69">
        <v>2</v>
      </c>
      <c r="D107" s="93">
        <v>0.004061447847445557</v>
      </c>
      <c r="E107" s="93">
        <v>2.115425587472271</v>
      </c>
      <c r="F107" s="69" t="s">
        <v>279</v>
      </c>
      <c r="G107" s="69" t="b">
        <v>0</v>
      </c>
      <c r="H107" s="69" t="b">
        <v>0</v>
      </c>
      <c r="I107" s="69" t="b">
        <v>0</v>
      </c>
      <c r="J107" s="69" t="b">
        <v>0</v>
      </c>
      <c r="K107" s="69" t="b">
        <v>0</v>
      </c>
      <c r="L107" s="69" t="b">
        <v>0</v>
      </c>
    </row>
    <row r="108" spans="1:12" ht="15">
      <c r="A108" s="69" t="s">
        <v>454</v>
      </c>
      <c r="B108" s="69" t="s">
        <v>941</v>
      </c>
      <c r="C108" s="69">
        <v>2</v>
      </c>
      <c r="D108" s="93">
        <v>0.004061447847445557</v>
      </c>
      <c r="E108" s="93">
        <v>2.291516846527952</v>
      </c>
      <c r="F108" s="69" t="s">
        <v>279</v>
      </c>
      <c r="G108" s="69" t="b">
        <v>0</v>
      </c>
      <c r="H108" s="69" t="b">
        <v>0</v>
      </c>
      <c r="I108" s="69" t="b">
        <v>0</v>
      </c>
      <c r="J108" s="69" t="b">
        <v>0</v>
      </c>
      <c r="K108" s="69" t="b">
        <v>0</v>
      </c>
      <c r="L108" s="69" t="b">
        <v>0</v>
      </c>
    </row>
    <row r="109" spans="1:12" ht="15">
      <c r="A109" s="69" t="s">
        <v>941</v>
      </c>
      <c r="B109" s="69" t="s">
        <v>942</v>
      </c>
      <c r="C109" s="69">
        <v>2</v>
      </c>
      <c r="D109" s="93">
        <v>0.004061447847445557</v>
      </c>
      <c r="E109" s="93">
        <v>2.467608105583633</v>
      </c>
      <c r="F109" s="69" t="s">
        <v>279</v>
      </c>
      <c r="G109" s="69" t="b">
        <v>0</v>
      </c>
      <c r="H109" s="69" t="b">
        <v>0</v>
      </c>
      <c r="I109" s="69" t="b">
        <v>0</v>
      </c>
      <c r="J109" s="69" t="b">
        <v>0</v>
      </c>
      <c r="K109" s="69" t="b">
        <v>0</v>
      </c>
      <c r="L109" s="69" t="b">
        <v>0</v>
      </c>
    </row>
    <row r="110" spans="1:12" ht="15">
      <c r="A110" s="69" t="s">
        <v>942</v>
      </c>
      <c r="B110" s="69" t="s">
        <v>943</v>
      </c>
      <c r="C110" s="69">
        <v>2</v>
      </c>
      <c r="D110" s="93">
        <v>0.004061447847445557</v>
      </c>
      <c r="E110" s="93">
        <v>2.467608105583633</v>
      </c>
      <c r="F110" s="69" t="s">
        <v>279</v>
      </c>
      <c r="G110" s="69" t="b">
        <v>0</v>
      </c>
      <c r="H110" s="69" t="b">
        <v>0</v>
      </c>
      <c r="I110" s="69" t="b">
        <v>0</v>
      </c>
      <c r="J110" s="69" t="b">
        <v>0</v>
      </c>
      <c r="K110" s="69" t="b">
        <v>0</v>
      </c>
      <c r="L110" s="69" t="b">
        <v>0</v>
      </c>
    </row>
    <row r="111" spans="1:12" ht="15">
      <c r="A111" s="69" t="s">
        <v>943</v>
      </c>
      <c r="B111" s="69" t="s">
        <v>783</v>
      </c>
      <c r="C111" s="69">
        <v>2</v>
      </c>
      <c r="D111" s="93">
        <v>0.004061447847445557</v>
      </c>
      <c r="E111" s="93">
        <v>1.9904868508639708</v>
      </c>
      <c r="F111" s="69" t="s">
        <v>279</v>
      </c>
      <c r="G111" s="69" t="b">
        <v>0</v>
      </c>
      <c r="H111" s="69" t="b">
        <v>0</v>
      </c>
      <c r="I111" s="69" t="b">
        <v>0</v>
      </c>
      <c r="J111" s="69" t="b">
        <v>0</v>
      </c>
      <c r="K111" s="69" t="b">
        <v>0</v>
      </c>
      <c r="L111" s="69" t="b">
        <v>0</v>
      </c>
    </row>
    <row r="112" spans="1:12" ht="15">
      <c r="A112" s="69" t="s">
        <v>783</v>
      </c>
      <c r="B112" s="69" t="s">
        <v>944</v>
      </c>
      <c r="C112" s="69">
        <v>2</v>
      </c>
      <c r="D112" s="93">
        <v>0.004061447847445557</v>
      </c>
      <c r="E112" s="93">
        <v>1.9904868508639708</v>
      </c>
      <c r="F112" s="69" t="s">
        <v>279</v>
      </c>
      <c r="G112" s="69" t="b">
        <v>0</v>
      </c>
      <c r="H112" s="69" t="b">
        <v>0</v>
      </c>
      <c r="I112" s="69" t="b">
        <v>0</v>
      </c>
      <c r="J112" s="69" t="b">
        <v>0</v>
      </c>
      <c r="K112" s="69" t="b">
        <v>0</v>
      </c>
      <c r="L112" s="69" t="b">
        <v>0</v>
      </c>
    </row>
    <row r="113" spans="1:12" ht="15">
      <c r="A113" s="69" t="s">
        <v>944</v>
      </c>
      <c r="B113" s="69" t="s">
        <v>945</v>
      </c>
      <c r="C113" s="69">
        <v>2</v>
      </c>
      <c r="D113" s="93">
        <v>0.004061447847445557</v>
      </c>
      <c r="E113" s="93">
        <v>2.467608105583633</v>
      </c>
      <c r="F113" s="69" t="s">
        <v>279</v>
      </c>
      <c r="G113" s="69" t="b">
        <v>0</v>
      </c>
      <c r="H113" s="69" t="b">
        <v>0</v>
      </c>
      <c r="I113" s="69" t="b">
        <v>0</v>
      </c>
      <c r="J113" s="69" t="b">
        <v>0</v>
      </c>
      <c r="K113" s="69" t="b">
        <v>0</v>
      </c>
      <c r="L113" s="69" t="b">
        <v>0</v>
      </c>
    </row>
    <row r="114" spans="1:12" ht="15">
      <c r="A114" s="69" t="s">
        <v>945</v>
      </c>
      <c r="B114" s="69" t="s">
        <v>432</v>
      </c>
      <c r="C114" s="69">
        <v>2</v>
      </c>
      <c r="D114" s="93">
        <v>0.004061447847445557</v>
      </c>
      <c r="E114" s="93">
        <v>1.5925468421919333</v>
      </c>
      <c r="F114" s="69" t="s">
        <v>279</v>
      </c>
      <c r="G114" s="69" t="b">
        <v>0</v>
      </c>
      <c r="H114" s="69" t="b">
        <v>0</v>
      </c>
      <c r="I114" s="69" t="b">
        <v>0</v>
      </c>
      <c r="J114" s="69" t="b">
        <v>0</v>
      </c>
      <c r="K114" s="69" t="b">
        <v>0</v>
      </c>
      <c r="L114" s="69" t="b">
        <v>0</v>
      </c>
    </row>
    <row r="115" spans="1:12" ht="15">
      <c r="A115" s="69" t="s">
        <v>385</v>
      </c>
      <c r="B115" s="69" t="s">
        <v>784</v>
      </c>
      <c r="C115" s="69">
        <v>2</v>
      </c>
      <c r="D115" s="93">
        <v>0.004061447847445557</v>
      </c>
      <c r="E115" s="93">
        <v>1.416455583136252</v>
      </c>
      <c r="F115" s="69" t="s">
        <v>279</v>
      </c>
      <c r="G115" s="69" t="b">
        <v>0</v>
      </c>
      <c r="H115" s="69" t="b">
        <v>0</v>
      </c>
      <c r="I115" s="69" t="b">
        <v>0</v>
      </c>
      <c r="J115" s="69" t="b">
        <v>0</v>
      </c>
      <c r="K115" s="69" t="b">
        <v>0</v>
      </c>
      <c r="L115" s="69" t="b">
        <v>0</v>
      </c>
    </row>
    <row r="116" spans="1:12" ht="15">
      <c r="A116" s="69" t="s">
        <v>946</v>
      </c>
      <c r="B116" s="69" t="s">
        <v>947</v>
      </c>
      <c r="C116" s="69">
        <v>2</v>
      </c>
      <c r="D116" s="93">
        <v>0.004061447847445557</v>
      </c>
      <c r="E116" s="93">
        <v>2.467608105583633</v>
      </c>
      <c r="F116" s="69" t="s">
        <v>279</v>
      </c>
      <c r="G116" s="69" t="b">
        <v>0</v>
      </c>
      <c r="H116" s="69" t="b">
        <v>0</v>
      </c>
      <c r="I116" s="69" t="b">
        <v>0</v>
      </c>
      <c r="J116" s="69" t="b">
        <v>0</v>
      </c>
      <c r="K116" s="69" t="b">
        <v>0</v>
      </c>
      <c r="L116" s="69" t="b">
        <v>0</v>
      </c>
    </row>
    <row r="117" spans="1:12" ht="15">
      <c r="A117" s="69" t="s">
        <v>947</v>
      </c>
      <c r="B117" s="69" t="s">
        <v>948</v>
      </c>
      <c r="C117" s="69">
        <v>2</v>
      </c>
      <c r="D117" s="93">
        <v>0.004061447847445557</v>
      </c>
      <c r="E117" s="93">
        <v>2.467608105583633</v>
      </c>
      <c r="F117" s="69" t="s">
        <v>279</v>
      </c>
      <c r="G117" s="69" t="b">
        <v>0</v>
      </c>
      <c r="H117" s="69" t="b">
        <v>0</v>
      </c>
      <c r="I117" s="69" t="b">
        <v>0</v>
      </c>
      <c r="J117" s="69" t="b">
        <v>0</v>
      </c>
      <c r="K117" s="69" t="b">
        <v>0</v>
      </c>
      <c r="L117" s="69" t="b">
        <v>0</v>
      </c>
    </row>
    <row r="118" spans="1:12" ht="15">
      <c r="A118" s="69" t="s">
        <v>948</v>
      </c>
      <c r="B118" s="69" t="s">
        <v>949</v>
      </c>
      <c r="C118" s="69">
        <v>2</v>
      </c>
      <c r="D118" s="93">
        <v>0.004061447847445557</v>
      </c>
      <c r="E118" s="93">
        <v>2.467608105583633</v>
      </c>
      <c r="F118" s="69" t="s">
        <v>279</v>
      </c>
      <c r="G118" s="69" t="b">
        <v>0</v>
      </c>
      <c r="H118" s="69" t="b">
        <v>0</v>
      </c>
      <c r="I118" s="69" t="b">
        <v>0</v>
      </c>
      <c r="J118" s="69" t="b">
        <v>0</v>
      </c>
      <c r="K118" s="69" t="b">
        <v>0</v>
      </c>
      <c r="L118" s="69" t="b">
        <v>0</v>
      </c>
    </row>
    <row r="119" spans="1:12" ht="15">
      <c r="A119" s="69" t="s">
        <v>949</v>
      </c>
      <c r="B119" s="69" t="s">
        <v>950</v>
      </c>
      <c r="C119" s="69">
        <v>2</v>
      </c>
      <c r="D119" s="93">
        <v>0.004061447847445557</v>
      </c>
      <c r="E119" s="93">
        <v>2.467608105583633</v>
      </c>
      <c r="F119" s="69" t="s">
        <v>279</v>
      </c>
      <c r="G119" s="69" t="b">
        <v>0</v>
      </c>
      <c r="H119" s="69" t="b">
        <v>0</v>
      </c>
      <c r="I119" s="69" t="b">
        <v>0</v>
      </c>
      <c r="J119" s="69" t="b">
        <v>0</v>
      </c>
      <c r="K119" s="69" t="b">
        <v>0</v>
      </c>
      <c r="L119" s="69" t="b">
        <v>0</v>
      </c>
    </row>
    <row r="120" spans="1:12" ht="15">
      <c r="A120" s="69" t="s">
        <v>950</v>
      </c>
      <c r="B120" s="69" t="s">
        <v>951</v>
      </c>
      <c r="C120" s="69">
        <v>2</v>
      </c>
      <c r="D120" s="93">
        <v>0.004061447847445557</v>
      </c>
      <c r="E120" s="93">
        <v>2.467608105583633</v>
      </c>
      <c r="F120" s="69" t="s">
        <v>279</v>
      </c>
      <c r="G120" s="69" t="b">
        <v>0</v>
      </c>
      <c r="H120" s="69" t="b">
        <v>0</v>
      </c>
      <c r="I120" s="69" t="b">
        <v>0</v>
      </c>
      <c r="J120" s="69" t="b">
        <v>0</v>
      </c>
      <c r="K120" s="69" t="b">
        <v>0</v>
      </c>
      <c r="L120" s="69" t="b">
        <v>0</v>
      </c>
    </row>
    <row r="121" spans="1:12" ht="15">
      <c r="A121" s="69" t="s">
        <v>951</v>
      </c>
      <c r="B121" s="69" t="s">
        <v>952</v>
      </c>
      <c r="C121" s="69">
        <v>2</v>
      </c>
      <c r="D121" s="93">
        <v>0.004061447847445557</v>
      </c>
      <c r="E121" s="93">
        <v>2.467608105583633</v>
      </c>
      <c r="F121" s="69" t="s">
        <v>279</v>
      </c>
      <c r="G121" s="69" t="b">
        <v>0</v>
      </c>
      <c r="H121" s="69" t="b">
        <v>0</v>
      </c>
      <c r="I121" s="69" t="b">
        <v>0</v>
      </c>
      <c r="J121" s="69" t="b">
        <v>0</v>
      </c>
      <c r="K121" s="69" t="b">
        <v>0</v>
      </c>
      <c r="L121" s="69" t="b">
        <v>0</v>
      </c>
    </row>
    <row r="122" spans="1:12" ht="15">
      <c r="A122" s="69" t="s">
        <v>952</v>
      </c>
      <c r="B122" s="69" t="s">
        <v>953</v>
      </c>
      <c r="C122" s="69">
        <v>2</v>
      </c>
      <c r="D122" s="93">
        <v>0.004061447847445557</v>
      </c>
      <c r="E122" s="93">
        <v>2.467608105583633</v>
      </c>
      <c r="F122" s="69" t="s">
        <v>279</v>
      </c>
      <c r="G122" s="69" t="b">
        <v>0</v>
      </c>
      <c r="H122" s="69" t="b">
        <v>0</v>
      </c>
      <c r="I122" s="69" t="b">
        <v>0</v>
      </c>
      <c r="J122" s="69" t="b">
        <v>0</v>
      </c>
      <c r="K122" s="69" t="b">
        <v>0</v>
      </c>
      <c r="L122" s="69" t="b">
        <v>0</v>
      </c>
    </row>
    <row r="123" spans="1:12" ht="15">
      <c r="A123" s="69" t="s">
        <v>953</v>
      </c>
      <c r="B123" s="69" t="s">
        <v>434</v>
      </c>
      <c r="C123" s="69">
        <v>2</v>
      </c>
      <c r="D123" s="93">
        <v>0.004061447847445557</v>
      </c>
      <c r="E123" s="93">
        <v>2.467608105583633</v>
      </c>
      <c r="F123" s="69" t="s">
        <v>279</v>
      </c>
      <c r="G123" s="69" t="b">
        <v>0</v>
      </c>
      <c r="H123" s="69" t="b">
        <v>0</v>
      </c>
      <c r="I123" s="69" t="b">
        <v>0</v>
      </c>
      <c r="J123" s="69" t="b">
        <v>0</v>
      </c>
      <c r="K123" s="69" t="b">
        <v>0</v>
      </c>
      <c r="L123" s="69" t="b">
        <v>0</v>
      </c>
    </row>
    <row r="124" spans="1:12" ht="15">
      <c r="A124" s="69" t="s">
        <v>434</v>
      </c>
      <c r="B124" s="69" t="s">
        <v>407</v>
      </c>
      <c r="C124" s="69">
        <v>2</v>
      </c>
      <c r="D124" s="93">
        <v>0.004061447847445557</v>
      </c>
      <c r="E124" s="93">
        <v>1.8143955918082897</v>
      </c>
      <c r="F124" s="69" t="s">
        <v>279</v>
      </c>
      <c r="G124" s="69" t="b">
        <v>0</v>
      </c>
      <c r="H124" s="69" t="b">
        <v>0</v>
      </c>
      <c r="I124" s="69" t="b">
        <v>0</v>
      </c>
      <c r="J124" s="69" t="b">
        <v>0</v>
      </c>
      <c r="K124" s="69" t="b">
        <v>0</v>
      </c>
      <c r="L124" s="69" t="b">
        <v>0</v>
      </c>
    </row>
    <row r="125" spans="1:12" ht="15">
      <c r="A125" s="69" t="s">
        <v>407</v>
      </c>
      <c r="B125" s="69" t="s">
        <v>954</v>
      </c>
      <c r="C125" s="69">
        <v>2</v>
      </c>
      <c r="D125" s="93">
        <v>0.004061447847445557</v>
      </c>
      <c r="E125" s="93">
        <v>1.9904868508639708</v>
      </c>
      <c r="F125" s="69" t="s">
        <v>279</v>
      </c>
      <c r="G125" s="69" t="b">
        <v>0</v>
      </c>
      <c r="H125" s="69" t="b">
        <v>0</v>
      </c>
      <c r="I125" s="69" t="b">
        <v>0</v>
      </c>
      <c r="J125" s="69" t="b">
        <v>0</v>
      </c>
      <c r="K125" s="69" t="b">
        <v>0</v>
      </c>
      <c r="L125" s="69" t="b">
        <v>0</v>
      </c>
    </row>
    <row r="126" spans="1:12" ht="15">
      <c r="A126" s="69" t="s">
        <v>954</v>
      </c>
      <c r="B126" s="69" t="s">
        <v>871</v>
      </c>
      <c r="C126" s="69">
        <v>2</v>
      </c>
      <c r="D126" s="93">
        <v>0.004061447847445557</v>
      </c>
      <c r="E126" s="93">
        <v>2.0696680969115957</v>
      </c>
      <c r="F126" s="69" t="s">
        <v>279</v>
      </c>
      <c r="G126" s="69" t="b">
        <v>0</v>
      </c>
      <c r="H126" s="69" t="b">
        <v>0</v>
      </c>
      <c r="I126" s="69" t="b">
        <v>0</v>
      </c>
      <c r="J126" s="69" t="b">
        <v>0</v>
      </c>
      <c r="K126" s="69" t="b">
        <v>0</v>
      </c>
      <c r="L126" s="69" t="b">
        <v>0</v>
      </c>
    </row>
    <row r="127" spans="1:12" ht="15">
      <c r="A127" s="69" t="s">
        <v>871</v>
      </c>
      <c r="B127" s="69" t="s">
        <v>776</v>
      </c>
      <c r="C127" s="69">
        <v>2</v>
      </c>
      <c r="D127" s="93">
        <v>0.004061447847445557</v>
      </c>
      <c r="E127" s="93">
        <v>1.1946068335198956</v>
      </c>
      <c r="F127" s="69" t="s">
        <v>279</v>
      </c>
      <c r="G127" s="69" t="b">
        <v>0</v>
      </c>
      <c r="H127" s="69" t="b">
        <v>0</v>
      </c>
      <c r="I127" s="69" t="b">
        <v>0</v>
      </c>
      <c r="J127" s="69" t="b">
        <v>0</v>
      </c>
      <c r="K127" s="69" t="b">
        <v>0</v>
      </c>
      <c r="L127" s="69" t="b">
        <v>0</v>
      </c>
    </row>
    <row r="128" spans="1:12" ht="15">
      <c r="A128" s="69" t="s">
        <v>776</v>
      </c>
      <c r="B128" s="69" t="s">
        <v>955</v>
      </c>
      <c r="C128" s="69">
        <v>2</v>
      </c>
      <c r="D128" s="93">
        <v>0.004061447847445557</v>
      </c>
      <c r="E128" s="93">
        <v>1.6894568551999896</v>
      </c>
      <c r="F128" s="69" t="s">
        <v>279</v>
      </c>
      <c r="G128" s="69" t="b">
        <v>0</v>
      </c>
      <c r="H128" s="69" t="b">
        <v>0</v>
      </c>
      <c r="I128" s="69" t="b">
        <v>0</v>
      </c>
      <c r="J128" s="69" t="b">
        <v>0</v>
      </c>
      <c r="K128" s="69" t="b">
        <v>0</v>
      </c>
      <c r="L128" s="69" t="b">
        <v>0</v>
      </c>
    </row>
    <row r="129" spans="1:12" ht="15">
      <c r="A129" s="69" t="s">
        <v>955</v>
      </c>
      <c r="B129" s="69" t="s">
        <v>956</v>
      </c>
      <c r="C129" s="69">
        <v>2</v>
      </c>
      <c r="D129" s="93">
        <v>0.004061447847445557</v>
      </c>
      <c r="E129" s="93">
        <v>2.467608105583633</v>
      </c>
      <c r="F129" s="69" t="s">
        <v>279</v>
      </c>
      <c r="G129" s="69" t="b">
        <v>0</v>
      </c>
      <c r="H129" s="69" t="b">
        <v>0</v>
      </c>
      <c r="I129" s="69" t="b">
        <v>0</v>
      </c>
      <c r="J129" s="69" t="b">
        <v>0</v>
      </c>
      <c r="K129" s="69" t="b">
        <v>0</v>
      </c>
      <c r="L129" s="69" t="b">
        <v>0</v>
      </c>
    </row>
    <row r="130" spans="1:12" ht="15">
      <c r="A130" s="69" t="s">
        <v>956</v>
      </c>
      <c r="B130" s="69" t="s">
        <v>775</v>
      </c>
      <c r="C130" s="69">
        <v>2</v>
      </c>
      <c r="D130" s="93">
        <v>0.004061447847445557</v>
      </c>
      <c r="E130" s="93">
        <v>1.1888545046308043</v>
      </c>
      <c r="F130" s="69" t="s">
        <v>279</v>
      </c>
      <c r="G130" s="69" t="b">
        <v>0</v>
      </c>
      <c r="H130" s="69" t="b">
        <v>0</v>
      </c>
      <c r="I130" s="69" t="b">
        <v>0</v>
      </c>
      <c r="J130" s="69" t="b">
        <v>0</v>
      </c>
      <c r="K130" s="69" t="b">
        <v>0</v>
      </c>
      <c r="L130" s="69" t="b">
        <v>0</v>
      </c>
    </row>
    <row r="131" spans="1:12" ht="15">
      <c r="A131" s="69" t="s">
        <v>957</v>
      </c>
      <c r="B131" s="69" t="s">
        <v>958</v>
      </c>
      <c r="C131" s="69">
        <v>2</v>
      </c>
      <c r="D131" s="93">
        <v>0.004061447847445557</v>
      </c>
      <c r="E131" s="93">
        <v>2.467608105583633</v>
      </c>
      <c r="F131" s="69" t="s">
        <v>279</v>
      </c>
      <c r="G131" s="69" t="b">
        <v>0</v>
      </c>
      <c r="H131" s="69" t="b">
        <v>0</v>
      </c>
      <c r="I131" s="69" t="b">
        <v>0</v>
      </c>
      <c r="J131" s="69" t="b">
        <v>0</v>
      </c>
      <c r="K131" s="69" t="b">
        <v>0</v>
      </c>
      <c r="L131" s="69" t="b">
        <v>0</v>
      </c>
    </row>
    <row r="132" spans="1:12" ht="15">
      <c r="A132" s="69" t="s">
        <v>958</v>
      </c>
      <c r="B132" s="69" t="s">
        <v>365</v>
      </c>
      <c r="C132" s="69">
        <v>2</v>
      </c>
      <c r="D132" s="93">
        <v>0.004061447847445557</v>
      </c>
      <c r="E132" s="93">
        <v>2.467608105583633</v>
      </c>
      <c r="F132" s="69" t="s">
        <v>279</v>
      </c>
      <c r="G132" s="69" t="b">
        <v>0</v>
      </c>
      <c r="H132" s="69" t="b">
        <v>0</v>
      </c>
      <c r="I132" s="69" t="b">
        <v>0</v>
      </c>
      <c r="J132" s="69" t="b">
        <v>0</v>
      </c>
      <c r="K132" s="69" t="b">
        <v>0</v>
      </c>
      <c r="L132" s="69" t="b">
        <v>0</v>
      </c>
    </row>
    <row r="133" spans="1:12" ht="15">
      <c r="A133" s="69" t="s">
        <v>365</v>
      </c>
      <c r="B133" s="69" t="s">
        <v>411</v>
      </c>
      <c r="C133" s="69">
        <v>2</v>
      </c>
      <c r="D133" s="93">
        <v>0.004061447847445557</v>
      </c>
      <c r="E133" s="93">
        <v>1.671728088239558</v>
      </c>
      <c r="F133" s="69" t="s">
        <v>279</v>
      </c>
      <c r="G133" s="69" t="b">
        <v>0</v>
      </c>
      <c r="H133" s="69" t="b">
        <v>0</v>
      </c>
      <c r="I133" s="69" t="b">
        <v>0</v>
      </c>
      <c r="J133" s="69" t="b">
        <v>0</v>
      </c>
      <c r="K133" s="69" t="b">
        <v>0</v>
      </c>
      <c r="L133" s="69" t="b">
        <v>0</v>
      </c>
    </row>
    <row r="134" spans="1:12" ht="15">
      <c r="A134" s="69" t="s">
        <v>411</v>
      </c>
      <c r="B134" s="69" t="s">
        <v>779</v>
      </c>
      <c r="C134" s="69">
        <v>2</v>
      </c>
      <c r="D134" s="93">
        <v>0.004061447847445557</v>
      </c>
      <c r="E134" s="93">
        <v>1.671728088239558</v>
      </c>
      <c r="F134" s="69" t="s">
        <v>279</v>
      </c>
      <c r="G134" s="69" t="b">
        <v>0</v>
      </c>
      <c r="H134" s="69" t="b">
        <v>0</v>
      </c>
      <c r="I134" s="69" t="b">
        <v>0</v>
      </c>
      <c r="J134" s="69" t="b">
        <v>0</v>
      </c>
      <c r="K134" s="69" t="b">
        <v>0</v>
      </c>
      <c r="L134" s="69" t="b">
        <v>0</v>
      </c>
    </row>
    <row r="135" spans="1:12" ht="15">
      <c r="A135" s="69" t="s">
        <v>779</v>
      </c>
      <c r="B135" s="69" t="s">
        <v>959</v>
      </c>
      <c r="C135" s="69">
        <v>2</v>
      </c>
      <c r="D135" s="93">
        <v>0.004061447847445557</v>
      </c>
      <c r="E135" s="93">
        <v>2.0696680969115957</v>
      </c>
      <c r="F135" s="69" t="s">
        <v>279</v>
      </c>
      <c r="G135" s="69" t="b">
        <v>0</v>
      </c>
      <c r="H135" s="69" t="b">
        <v>0</v>
      </c>
      <c r="I135" s="69" t="b">
        <v>0</v>
      </c>
      <c r="J135" s="69" t="b">
        <v>0</v>
      </c>
      <c r="K135" s="69" t="b">
        <v>0</v>
      </c>
      <c r="L135" s="69" t="b">
        <v>0</v>
      </c>
    </row>
    <row r="136" spans="1:12" ht="15">
      <c r="A136" s="69" t="s">
        <v>959</v>
      </c>
      <c r="B136" s="69" t="s">
        <v>385</v>
      </c>
      <c r="C136" s="69">
        <v>2</v>
      </c>
      <c r="D136" s="93">
        <v>0.004061447847445557</v>
      </c>
      <c r="E136" s="93">
        <v>1.8143955918082897</v>
      </c>
      <c r="F136" s="69" t="s">
        <v>279</v>
      </c>
      <c r="G136" s="69" t="b">
        <v>0</v>
      </c>
      <c r="H136" s="69" t="b">
        <v>0</v>
      </c>
      <c r="I136" s="69" t="b">
        <v>0</v>
      </c>
      <c r="J136" s="69" t="b">
        <v>0</v>
      </c>
      <c r="K136" s="69" t="b">
        <v>0</v>
      </c>
      <c r="L136" s="69" t="b">
        <v>0</v>
      </c>
    </row>
    <row r="137" spans="1:12" ht="15">
      <c r="A137" s="69" t="s">
        <v>437</v>
      </c>
      <c r="B137" s="69" t="s">
        <v>871</v>
      </c>
      <c r="C137" s="69">
        <v>2</v>
      </c>
      <c r="D137" s="93">
        <v>0.004061447847445557</v>
      </c>
      <c r="E137" s="93">
        <v>1.4676081055836332</v>
      </c>
      <c r="F137" s="69" t="s">
        <v>279</v>
      </c>
      <c r="G137" s="69" t="b">
        <v>0</v>
      </c>
      <c r="H137" s="69" t="b">
        <v>0</v>
      </c>
      <c r="I137" s="69" t="b">
        <v>0</v>
      </c>
      <c r="J137" s="69" t="b">
        <v>0</v>
      </c>
      <c r="K137" s="69" t="b">
        <v>0</v>
      </c>
      <c r="L137" s="69" t="b">
        <v>0</v>
      </c>
    </row>
    <row r="138" spans="1:12" ht="15">
      <c r="A138" s="69" t="s">
        <v>871</v>
      </c>
      <c r="B138" s="69" t="s">
        <v>873</v>
      </c>
      <c r="C138" s="69">
        <v>2</v>
      </c>
      <c r="D138" s="93">
        <v>0.004061447847445557</v>
      </c>
      <c r="E138" s="93">
        <v>2.0696680969115957</v>
      </c>
      <c r="F138" s="69" t="s">
        <v>279</v>
      </c>
      <c r="G138" s="69" t="b">
        <v>0</v>
      </c>
      <c r="H138" s="69" t="b">
        <v>0</v>
      </c>
      <c r="I138" s="69" t="b">
        <v>0</v>
      </c>
      <c r="J138" s="69" t="b">
        <v>0</v>
      </c>
      <c r="K138" s="69" t="b">
        <v>0</v>
      </c>
      <c r="L138" s="69" t="b">
        <v>0</v>
      </c>
    </row>
    <row r="139" spans="1:12" ht="15">
      <c r="A139" s="69" t="s">
        <v>873</v>
      </c>
      <c r="B139" s="69" t="s">
        <v>960</v>
      </c>
      <c r="C139" s="69">
        <v>2</v>
      </c>
      <c r="D139" s="93">
        <v>0.004061447847445557</v>
      </c>
      <c r="E139" s="93">
        <v>2.166578109919652</v>
      </c>
      <c r="F139" s="69" t="s">
        <v>279</v>
      </c>
      <c r="G139" s="69" t="b">
        <v>0</v>
      </c>
      <c r="H139" s="69" t="b">
        <v>0</v>
      </c>
      <c r="I139" s="69" t="b">
        <v>0</v>
      </c>
      <c r="J139" s="69" t="b">
        <v>0</v>
      </c>
      <c r="K139" s="69" t="b">
        <v>0</v>
      </c>
      <c r="L139" s="69" t="b">
        <v>0</v>
      </c>
    </row>
    <row r="140" spans="1:12" ht="15">
      <c r="A140" s="69" t="s">
        <v>960</v>
      </c>
      <c r="B140" s="69" t="s">
        <v>903</v>
      </c>
      <c r="C140" s="69">
        <v>2</v>
      </c>
      <c r="D140" s="93">
        <v>0.004061447847445557</v>
      </c>
      <c r="E140" s="93">
        <v>2.291516846527952</v>
      </c>
      <c r="F140" s="69" t="s">
        <v>279</v>
      </c>
      <c r="G140" s="69" t="b">
        <v>0</v>
      </c>
      <c r="H140" s="69" t="b">
        <v>0</v>
      </c>
      <c r="I140" s="69" t="b">
        <v>0</v>
      </c>
      <c r="J140" s="69" t="b">
        <v>0</v>
      </c>
      <c r="K140" s="69" t="b">
        <v>0</v>
      </c>
      <c r="L140" s="69" t="b">
        <v>0</v>
      </c>
    </row>
    <row r="141" spans="1:12" ht="15">
      <c r="A141" s="69" t="s">
        <v>903</v>
      </c>
      <c r="B141" s="69" t="s">
        <v>904</v>
      </c>
      <c r="C141" s="69">
        <v>2</v>
      </c>
      <c r="D141" s="93">
        <v>0.004061447847445557</v>
      </c>
      <c r="E141" s="93">
        <v>2.115425587472271</v>
      </c>
      <c r="F141" s="69" t="s">
        <v>279</v>
      </c>
      <c r="G141" s="69" t="b">
        <v>0</v>
      </c>
      <c r="H141" s="69" t="b">
        <v>0</v>
      </c>
      <c r="I141" s="69" t="b">
        <v>0</v>
      </c>
      <c r="J141" s="69" t="b">
        <v>0</v>
      </c>
      <c r="K141" s="69" t="b">
        <v>0</v>
      </c>
      <c r="L141" s="69" t="b">
        <v>0</v>
      </c>
    </row>
    <row r="142" spans="1:12" ht="15">
      <c r="A142" s="69" t="s">
        <v>904</v>
      </c>
      <c r="B142" s="69" t="s">
        <v>432</v>
      </c>
      <c r="C142" s="69">
        <v>2</v>
      </c>
      <c r="D142" s="93">
        <v>0.004061447847445557</v>
      </c>
      <c r="E142" s="93">
        <v>1.416455583136252</v>
      </c>
      <c r="F142" s="69" t="s">
        <v>279</v>
      </c>
      <c r="G142" s="69" t="b">
        <v>0</v>
      </c>
      <c r="H142" s="69" t="b">
        <v>0</v>
      </c>
      <c r="I142" s="69" t="b">
        <v>0</v>
      </c>
      <c r="J142" s="69" t="b">
        <v>0</v>
      </c>
      <c r="K142" s="69" t="b">
        <v>0</v>
      </c>
      <c r="L142" s="69" t="b">
        <v>0</v>
      </c>
    </row>
    <row r="143" spans="1:12" ht="15">
      <c r="A143" s="69" t="s">
        <v>878</v>
      </c>
      <c r="B143" s="69" t="s">
        <v>883</v>
      </c>
      <c r="C143" s="69">
        <v>2</v>
      </c>
      <c r="D143" s="93">
        <v>0.004061447847445557</v>
      </c>
      <c r="E143" s="93">
        <v>1.9904868508639708</v>
      </c>
      <c r="F143" s="69" t="s">
        <v>279</v>
      </c>
      <c r="G143" s="69" t="b">
        <v>0</v>
      </c>
      <c r="H143" s="69" t="b">
        <v>0</v>
      </c>
      <c r="I143" s="69" t="b">
        <v>0</v>
      </c>
      <c r="J143" s="69" t="b">
        <v>0</v>
      </c>
      <c r="K143" s="69" t="b">
        <v>0</v>
      </c>
      <c r="L143" s="69" t="b">
        <v>0</v>
      </c>
    </row>
    <row r="144" spans="1:12" ht="15">
      <c r="A144" s="69" t="s">
        <v>883</v>
      </c>
      <c r="B144" s="69" t="s">
        <v>876</v>
      </c>
      <c r="C144" s="69">
        <v>2</v>
      </c>
      <c r="D144" s="93">
        <v>0.004061447847445557</v>
      </c>
      <c r="E144" s="93">
        <v>1.9904868508639708</v>
      </c>
      <c r="F144" s="69" t="s">
        <v>279</v>
      </c>
      <c r="G144" s="69" t="b">
        <v>0</v>
      </c>
      <c r="H144" s="69" t="b">
        <v>0</v>
      </c>
      <c r="I144" s="69" t="b">
        <v>0</v>
      </c>
      <c r="J144" s="69" t="b">
        <v>0</v>
      </c>
      <c r="K144" s="69" t="b">
        <v>0</v>
      </c>
      <c r="L144" s="69" t="b">
        <v>0</v>
      </c>
    </row>
    <row r="145" spans="1:12" ht="15">
      <c r="A145" s="69" t="s">
        <v>877</v>
      </c>
      <c r="B145" s="69" t="s">
        <v>874</v>
      </c>
      <c r="C145" s="69">
        <v>2</v>
      </c>
      <c r="D145" s="93">
        <v>0.004061447847445557</v>
      </c>
      <c r="E145" s="93">
        <v>1.865548114255671</v>
      </c>
      <c r="F145" s="69" t="s">
        <v>279</v>
      </c>
      <c r="G145" s="69" t="b">
        <v>0</v>
      </c>
      <c r="H145" s="69" t="b">
        <v>0</v>
      </c>
      <c r="I145" s="69" t="b">
        <v>0</v>
      </c>
      <c r="J145" s="69" t="b">
        <v>0</v>
      </c>
      <c r="K145" s="69" t="b">
        <v>0</v>
      </c>
      <c r="L145" s="69" t="b">
        <v>0</v>
      </c>
    </row>
    <row r="146" spans="1:12" ht="15">
      <c r="A146" s="69" t="s">
        <v>874</v>
      </c>
      <c r="B146" s="69" t="s">
        <v>777</v>
      </c>
      <c r="C146" s="69">
        <v>2</v>
      </c>
      <c r="D146" s="93">
        <v>0.004061447847445557</v>
      </c>
      <c r="E146" s="93">
        <v>1.6225100655693765</v>
      </c>
      <c r="F146" s="69" t="s">
        <v>279</v>
      </c>
      <c r="G146" s="69" t="b">
        <v>0</v>
      </c>
      <c r="H146" s="69" t="b">
        <v>0</v>
      </c>
      <c r="I146" s="69" t="b">
        <v>0</v>
      </c>
      <c r="J146" s="69" t="b">
        <v>0</v>
      </c>
      <c r="K146" s="69" t="b">
        <v>0</v>
      </c>
      <c r="L146" s="69" t="b">
        <v>0</v>
      </c>
    </row>
    <row r="147" spans="1:12" ht="15">
      <c r="A147" s="69" t="s">
        <v>875</v>
      </c>
      <c r="B147" s="69" t="s">
        <v>900</v>
      </c>
      <c r="C147" s="69">
        <v>2</v>
      </c>
      <c r="D147" s="93">
        <v>0.004061447847445557</v>
      </c>
      <c r="E147" s="93">
        <v>1.9904868508639708</v>
      </c>
      <c r="F147" s="69" t="s">
        <v>279</v>
      </c>
      <c r="G147" s="69" t="b">
        <v>0</v>
      </c>
      <c r="H147" s="69" t="b">
        <v>0</v>
      </c>
      <c r="I147" s="69" t="b">
        <v>0</v>
      </c>
      <c r="J147" s="69" t="b">
        <v>0</v>
      </c>
      <c r="K147" s="69" t="b">
        <v>0</v>
      </c>
      <c r="L147" s="69" t="b">
        <v>0</v>
      </c>
    </row>
    <row r="148" spans="1:12" ht="15">
      <c r="A148" s="69" t="s">
        <v>775</v>
      </c>
      <c r="B148" s="69" t="s">
        <v>870</v>
      </c>
      <c r="C148" s="69">
        <v>2</v>
      </c>
      <c r="D148" s="93">
        <v>0.004061447847445557</v>
      </c>
      <c r="E148" s="93">
        <v>1.140249171197303</v>
      </c>
      <c r="F148" s="69" t="s">
        <v>279</v>
      </c>
      <c r="G148" s="69" t="b">
        <v>0</v>
      </c>
      <c r="H148" s="69" t="b">
        <v>0</v>
      </c>
      <c r="I148" s="69" t="b">
        <v>0</v>
      </c>
      <c r="J148" s="69" t="b">
        <v>0</v>
      </c>
      <c r="K148" s="69" t="b">
        <v>0</v>
      </c>
      <c r="L148" s="69" t="b">
        <v>0</v>
      </c>
    </row>
    <row r="149" spans="1:12" ht="15">
      <c r="A149" s="69" t="s">
        <v>870</v>
      </c>
      <c r="B149" s="69" t="s">
        <v>961</v>
      </c>
      <c r="C149" s="69">
        <v>2</v>
      </c>
      <c r="D149" s="93">
        <v>0.004061447847445557</v>
      </c>
      <c r="E149" s="93">
        <v>2.0696680969115957</v>
      </c>
      <c r="F149" s="69" t="s">
        <v>279</v>
      </c>
      <c r="G149" s="69" t="b">
        <v>0</v>
      </c>
      <c r="H149" s="69" t="b">
        <v>0</v>
      </c>
      <c r="I149" s="69" t="b">
        <v>0</v>
      </c>
      <c r="J149" s="69" t="b">
        <v>0</v>
      </c>
      <c r="K149" s="69" t="b">
        <v>0</v>
      </c>
      <c r="L149" s="69" t="b">
        <v>0</v>
      </c>
    </row>
    <row r="150" spans="1:12" ht="15">
      <c r="A150" s="69" t="s">
        <v>961</v>
      </c>
      <c r="B150" s="69" t="s">
        <v>444</v>
      </c>
      <c r="C150" s="69">
        <v>2</v>
      </c>
      <c r="D150" s="93">
        <v>0.004061447847445557</v>
      </c>
      <c r="E150" s="93">
        <v>1.6894568551999896</v>
      </c>
      <c r="F150" s="69" t="s">
        <v>279</v>
      </c>
      <c r="G150" s="69" t="b">
        <v>0</v>
      </c>
      <c r="H150" s="69" t="b">
        <v>0</v>
      </c>
      <c r="I150" s="69" t="b">
        <v>0</v>
      </c>
      <c r="J150" s="69" t="b">
        <v>0</v>
      </c>
      <c r="K150" s="69" t="b">
        <v>0</v>
      </c>
      <c r="L150" s="69" t="b">
        <v>0</v>
      </c>
    </row>
    <row r="151" spans="1:12" ht="15">
      <c r="A151" s="69" t="s">
        <v>964</v>
      </c>
      <c r="B151" s="69" t="s">
        <v>965</v>
      </c>
      <c r="C151" s="69">
        <v>2</v>
      </c>
      <c r="D151" s="93">
        <v>0.004061447847445557</v>
      </c>
      <c r="E151" s="93">
        <v>2.467608105583633</v>
      </c>
      <c r="F151" s="69" t="s">
        <v>279</v>
      </c>
      <c r="G151" s="69" t="b">
        <v>0</v>
      </c>
      <c r="H151" s="69" t="b">
        <v>0</v>
      </c>
      <c r="I151" s="69" t="b">
        <v>0</v>
      </c>
      <c r="J151" s="69" t="b">
        <v>0</v>
      </c>
      <c r="K151" s="69" t="b">
        <v>0</v>
      </c>
      <c r="L151" s="69" t="b">
        <v>0</v>
      </c>
    </row>
    <row r="152" spans="1:12" ht="15">
      <c r="A152" s="69" t="s">
        <v>965</v>
      </c>
      <c r="B152" s="69" t="s">
        <v>966</v>
      </c>
      <c r="C152" s="69">
        <v>2</v>
      </c>
      <c r="D152" s="93">
        <v>0.004061447847445557</v>
      </c>
      <c r="E152" s="93">
        <v>2.467608105583633</v>
      </c>
      <c r="F152" s="69" t="s">
        <v>279</v>
      </c>
      <c r="G152" s="69" t="b">
        <v>0</v>
      </c>
      <c r="H152" s="69" t="b">
        <v>0</v>
      </c>
      <c r="I152" s="69" t="b">
        <v>0</v>
      </c>
      <c r="J152" s="69" t="b">
        <v>0</v>
      </c>
      <c r="K152" s="69" t="b">
        <v>0</v>
      </c>
      <c r="L152" s="69" t="b">
        <v>0</v>
      </c>
    </row>
    <row r="153" spans="1:12" ht="15">
      <c r="A153" s="69" t="s">
        <v>409</v>
      </c>
      <c r="B153" s="69" t="s">
        <v>881</v>
      </c>
      <c r="C153" s="69">
        <v>2</v>
      </c>
      <c r="D153" s="93">
        <v>0.004061447847445557</v>
      </c>
      <c r="E153" s="93">
        <v>2.166578109919652</v>
      </c>
      <c r="F153" s="69" t="s">
        <v>279</v>
      </c>
      <c r="G153" s="69" t="b">
        <v>0</v>
      </c>
      <c r="H153" s="69" t="b">
        <v>0</v>
      </c>
      <c r="I153" s="69" t="b">
        <v>0</v>
      </c>
      <c r="J153" s="69" t="b">
        <v>0</v>
      </c>
      <c r="K153" s="69" t="b">
        <v>0</v>
      </c>
      <c r="L153" s="69" t="b">
        <v>0</v>
      </c>
    </row>
    <row r="154" spans="1:12" ht="15">
      <c r="A154" s="69" t="s">
        <v>881</v>
      </c>
      <c r="B154" s="69" t="s">
        <v>782</v>
      </c>
      <c r="C154" s="69">
        <v>2</v>
      </c>
      <c r="D154" s="93">
        <v>0.004061447847445557</v>
      </c>
      <c r="E154" s="93">
        <v>1.865548114255671</v>
      </c>
      <c r="F154" s="69" t="s">
        <v>279</v>
      </c>
      <c r="G154" s="69" t="b">
        <v>0</v>
      </c>
      <c r="H154" s="69" t="b">
        <v>0</v>
      </c>
      <c r="I154" s="69" t="b">
        <v>0</v>
      </c>
      <c r="J154" s="69" t="b">
        <v>0</v>
      </c>
      <c r="K154" s="69" t="b">
        <v>0</v>
      </c>
      <c r="L154" s="69" t="b">
        <v>0</v>
      </c>
    </row>
    <row r="155" spans="1:12" ht="15">
      <c r="A155" s="69" t="s">
        <v>967</v>
      </c>
      <c r="B155" s="69" t="s">
        <v>968</v>
      </c>
      <c r="C155" s="69">
        <v>2</v>
      </c>
      <c r="D155" s="93">
        <v>0.004061447847445557</v>
      </c>
      <c r="E155" s="93">
        <v>2.467608105583633</v>
      </c>
      <c r="F155" s="69" t="s">
        <v>279</v>
      </c>
      <c r="G155" s="69" t="b">
        <v>0</v>
      </c>
      <c r="H155" s="69" t="b">
        <v>0</v>
      </c>
      <c r="I155" s="69" t="b">
        <v>0</v>
      </c>
      <c r="J155" s="69" t="b">
        <v>0</v>
      </c>
      <c r="K155" s="69" t="b">
        <v>0</v>
      </c>
      <c r="L155" s="69" t="b">
        <v>0</v>
      </c>
    </row>
    <row r="156" spans="1:12" ht="15">
      <c r="A156" s="69" t="s">
        <v>786</v>
      </c>
      <c r="B156" s="69" t="s">
        <v>781</v>
      </c>
      <c r="C156" s="69">
        <v>2</v>
      </c>
      <c r="D156" s="93">
        <v>0.004061447847445557</v>
      </c>
      <c r="E156" s="93">
        <v>1.8143955918082897</v>
      </c>
      <c r="F156" s="69" t="s">
        <v>279</v>
      </c>
      <c r="G156" s="69" t="b">
        <v>0</v>
      </c>
      <c r="H156" s="69" t="b">
        <v>0</v>
      </c>
      <c r="I156" s="69" t="b">
        <v>0</v>
      </c>
      <c r="J156" s="69" t="b">
        <v>0</v>
      </c>
      <c r="K156" s="69" t="b">
        <v>0</v>
      </c>
      <c r="L156" s="69" t="b">
        <v>0</v>
      </c>
    </row>
    <row r="157" spans="1:12" ht="15">
      <c r="A157" s="69" t="s">
        <v>781</v>
      </c>
      <c r="B157" s="69" t="s">
        <v>969</v>
      </c>
      <c r="C157" s="69">
        <v>2</v>
      </c>
      <c r="D157" s="93">
        <v>0.004061447847445557</v>
      </c>
      <c r="E157" s="93">
        <v>1.9904868508639708</v>
      </c>
      <c r="F157" s="69" t="s">
        <v>279</v>
      </c>
      <c r="G157" s="69" t="b">
        <v>0</v>
      </c>
      <c r="H157" s="69" t="b">
        <v>0</v>
      </c>
      <c r="I157" s="69" t="b">
        <v>0</v>
      </c>
      <c r="J157" s="69" t="b">
        <v>0</v>
      </c>
      <c r="K157" s="69" t="b">
        <v>0</v>
      </c>
      <c r="L157" s="69" t="b">
        <v>0</v>
      </c>
    </row>
    <row r="158" spans="1:12" ht="15">
      <c r="A158" s="69" t="s">
        <v>969</v>
      </c>
      <c r="B158" s="69" t="s">
        <v>906</v>
      </c>
      <c r="C158" s="69">
        <v>2</v>
      </c>
      <c r="D158" s="93">
        <v>0.004061447847445557</v>
      </c>
      <c r="E158" s="93">
        <v>2.291516846527952</v>
      </c>
      <c r="F158" s="69" t="s">
        <v>279</v>
      </c>
      <c r="G158" s="69" t="b">
        <v>0</v>
      </c>
      <c r="H158" s="69" t="b">
        <v>0</v>
      </c>
      <c r="I158" s="69" t="b">
        <v>0</v>
      </c>
      <c r="J158" s="69" t="b">
        <v>0</v>
      </c>
      <c r="K158" s="69" t="b">
        <v>0</v>
      </c>
      <c r="L158" s="69" t="b">
        <v>0</v>
      </c>
    </row>
    <row r="159" spans="1:12" ht="15">
      <c r="A159" s="69" t="s">
        <v>776</v>
      </c>
      <c r="B159" s="69" t="s">
        <v>775</v>
      </c>
      <c r="C159" s="69">
        <v>6</v>
      </c>
      <c r="D159" s="93">
        <v>0.008571782709513733</v>
      </c>
      <c r="E159" s="93">
        <v>1.1710993134981822</v>
      </c>
      <c r="F159" s="69" t="s">
        <v>222</v>
      </c>
      <c r="G159" s="69" t="b">
        <v>0</v>
      </c>
      <c r="H159" s="69" t="b">
        <v>0</v>
      </c>
      <c r="I159" s="69" t="b">
        <v>0</v>
      </c>
      <c r="J159" s="69" t="b">
        <v>0</v>
      </c>
      <c r="K159" s="69" t="b">
        <v>0</v>
      </c>
      <c r="L159" s="69" t="b">
        <v>0</v>
      </c>
    </row>
    <row r="160" spans="1:12" ht="15">
      <c r="A160" s="69" t="s">
        <v>777</v>
      </c>
      <c r="B160" s="69" t="s">
        <v>778</v>
      </c>
      <c r="C160" s="69">
        <v>5</v>
      </c>
      <c r="D160" s="93">
        <v>0.008224863269507682</v>
      </c>
      <c r="E160" s="93">
        <v>1.6939780587785198</v>
      </c>
      <c r="F160" s="69" t="s">
        <v>222</v>
      </c>
      <c r="G160" s="69" t="b">
        <v>0</v>
      </c>
      <c r="H160" s="69" t="b">
        <v>0</v>
      </c>
      <c r="I160" s="69" t="b">
        <v>0</v>
      </c>
      <c r="J160" s="69" t="b">
        <v>0</v>
      </c>
      <c r="K160" s="69" t="b">
        <v>0</v>
      </c>
      <c r="L160" s="69" t="b">
        <v>0</v>
      </c>
    </row>
    <row r="161" spans="1:12" ht="15">
      <c r="A161" s="69" t="s">
        <v>432</v>
      </c>
      <c r="B161" s="69" t="s">
        <v>385</v>
      </c>
      <c r="C161" s="69">
        <v>5</v>
      </c>
      <c r="D161" s="93">
        <v>0.008224863269507682</v>
      </c>
      <c r="E161" s="93">
        <v>1.380713606697527</v>
      </c>
      <c r="F161" s="69" t="s">
        <v>222</v>
      </c>
      <c r="G161" s="69" t="b">
        <v>0</v>
      </c>
      <c r="H161" s="69" t="b">
        <v>0</v>
      </c>
      <c r="I161" s="69" t="b">
        <v>0</v>
      </c>
      <c r="J161" s="69" t="b">
        <v>0</v>
      </c>
      <c r="K161" s="69" t="b">
        <v>0</v>
      </c>
      <c r="L161" s="69" t="b">
        <v>0</v>
      </c>
    </row>
    <row r="162" spans="1:12" ht="15">
      <c r="A162" s="69" t="s">
        <v>385</v>
      </c>
      <c r="B162" s="69" t="s">
        <v>437</v>
      </c>
      <c r="C162" s="69">
        <v>5</v>
      </c>
      <c r="D162" s="93">
        <v>0.008224863269507682</v>
      </c>
      <c r="E162" s="93">
        <v>1.4318661291449082</v>
      </c>
      <c r="F162" s="69" t="s">
        <v>222</v>
      </c>
      <c r="G162" s="69" t="b">
        <v>0</v>
      </c>
      <c r="H162" s="69" t="b">
        <v>0</v>
      </c>
      <c r="I162" s="69" t="b">
        <v>0</v>
      </c>
      <c r="J162" s="69" t="b">
        <v>0</v>
      </c>
      <c r="K162" s="69" t="b">
        <v>0</v>
      </c>
      <c r="L162" s="69" t="b">
        <v>0</v>
      </c>
    </row>
    <row r="163" spans="1:12" ht="15">
      <c r="A163" s="69" t="s">
        <v>778</v>
      </c>
      <c r="B163" s="69" t="s">
        <v>875</v>
      </c>
      <c r="C163" s="69">
        <v>4</v>
      </c>
      <c r="D163" s="93">
        <v>0.007639016440830807</v>
      </c>
      <c r="E163" s="93">
        <v>1.8401060944567578</v>
      </c>
      <c r="F163" s="69" t="s">
        <v>222</v>
      </c>
      <c r="G163" s="69" t="b">
        <v>0</v>
      </c>
      <c r="H163" s="69" t="b">
        <v>0</v>
      </c>
      <c r="I163" s="69" t="b">
        <v>0</v>
      </c>
      <c r="J163" s="69" t="b">
        <v>0</v>
      </c>
      <c r="K163" s="69" t="b">
        <v>0</v>
      </c>
      <c r="L163" s="69" t="b">
        <v>0</v>
      </c>
    </row>
    <row r="164" spans="1:12" ht="15">
      <c r="A164" s="69" t="s">
        <v>876</v>
      </c>
      <c r="B164" s="69" t="s">
        <v>877</v>
      </c>
      <c r="C164" s="69">
        <v>4</v>
      </c>
      <c r="D164" s="93">
        <v>0.007639016440830807</v>
      </c>
      <c r="E164" s="93">
        <v>1.9370161074648142</v>
      </c>
      <c r="F164" s="69" t="s">
        <v>222</v>
      </c>
      <c r="G164" s="69" t="b">
        <v>0</v>
      </c>
      <c r="H164" s="69" t="b">
        <v>0</v>
      </c>
      <c r="I164" s="69" t="b">
        <v>0</v>
      </c>
      <c r="J164" s="69" t="b">
        <v>0</v>
      </c>
      <c r="K164" s="69" t="b">
        <v>0</v>
      </c>
      <c r="L164" s="69" t="b">
        <v>0</v>
      </c>
    </row>
    <row r="165" spans="1:12" ht="15">
      <c r="A165" s="69" t="s">
        <v>432</v>
      </c>
      <c r="B165" s="69" t="s">
        <v>878</v>
      </c>
      <c r="C165" s="69">
        <v>4</v>
      </c>
      <c r="D165" s="93">
        <v>0.007639016440830807</v>
      </c>
      <c r="E165" s="93">
        <v>1.5848335893534518</v>
      </c>
      <c r="F165" s="69" t="s">
        <v>222</v>
      </c>
      <c r="G165" s="69" t="b">
        <v>0</v>
      </c>
      <c r="H165" s="69" t="b">
        <v>0</v>
      </c>
      <c r="I165" s="69" t="b">
        <v>0</v>
      </c>
      <c r="J165" s="69" t="b">
        <v>0</v>
      </c>
      <c r="K165" s="69" t="b">
        <v>0</v>
      </c>
      <c r="L165" s="69" t="b">
        <v>0</v>
      </c>
    </row>
    <row r="166" spans="1:12" ht="15">
      <c r="A166" s="69" t="s">
        <v>879</v>
      </c>
      <c r="B166" s="69" t="s">
        <v>408</v>
      </c>
      <c r="C166" s="69">
        <v>4</v>
      </c>
      <c r="D166" s="93">
        <v>0.007639016440830807</v>
      </c>
      <c r="E166" s="93">
        <v>1.9370161074648142</v>
      </c>
      <c r="F166" s="69" t="s">
        <v>222</v>
      </c>
      <c r="G166" s="69" t="b">
        <v>0</v>
      </c>
      <c r="H166" s="69" t="b">
        <v>0</v>
      </c>
      <c r="I166" s="69" t="b">
        <v>0</v>
      </c>
      <c r="J166" s="69" t="b">
        <v>0</v>
      </c>
      <c r="K166" s="69" t="b">
        <v>0</v>
      </c>
      <c r="L166" s="69" t="b">
        <v>0</v>
      </c>
    </row>
    <row r="167" spans="1:12" ht="15">
      <c r="A167" s="69" t="s">
        <v>884</v>
      </c>
      <c r="B167" s="69" t="s">
        <v>885</v>
      </c>
      <c r="C167" s="69">
        <v>3</v>
      </c>
      <c r="D167" s="93">
        <v>0.006753350335609171</v>
      </c>
      <c r="E167" s="93">
        <v>2.061954844073114</v>
      </c>
      <c r="F167" s="69" t="s">
        <v>222</v>
      </c>
      <c r="G167" s="69" t="b">
        <v>0</v>
      </c>
      <c r="H167" s="69" t="b">
        <v>0</v>
      </c>
      <c r="I167" s="69" t="b">
        <v>0</v>
      </c>
      <c r="J167" s="69" t="b">
        <v>0</v>
      </c>
      <c r="K167" s="69" t="b">
        <v>0</v>
      </c>
      <c r="L167" s="69" t="b">
        <v>0</v>
      </c>
    </row>
    <row r="168" spans="1:12" ht="15">
      <c r="A168" s="69" t="s">
        <v>779</v>
      </c>
      <c r="B168" s="69" t="s">
        <v>432</v>
      </c>
      <c r="C168" s="69">
        <v>3</v>
      </c>
      <c r="D168" s="93">
        <v>0.006753350335609171</v>
      </c>
      <c r="E168" s="93">
        <v>1.3629848397370954</v>
      </c>
      <c r="F168" s="69" t="s">
        <v>222</v>
      </c>
      <c r="G168" s="69" t="b">
        <v>0</v>
      </c>
      <c r="H168" s="69" t="b">
        <v>0</v>
      </c>
      <c r="I168" s="69" t="b">
        <v>0</v>
      </c>
      <c r="J168" s="69" t="b">
        <v>0</v>
      </c>
      <c r="K168" s="69" t="b">
        <v>0</v>
      </c>
      <c r="L168" s="69" t="b">
        <v>0</v>
      </c>
    </row>
    <row r="169" spans="1:12" ht="15">
      <c r="A169" s="69" t="s">
        <v>900</v>
      </c>
      <c r="B169" s="69" t="s">
        <v>775</v>
      </c>
      <c r="C169" s="69">
        <v>3</v>
      </c>
      <c r="D169" s="93">
        <v>0.006753350335609171</v>
      </c>
      <c r="E169" s="93">
        <v>1.2380461031287955</v>
      </c>
      <c r="F169" s="69" t="s">
        <v>222</v>
      </c>
      <c r="G169" s="69" t="b">
        <v>0</v>
      </c>
      <c r="H169" s="69" t="b">
        <v>0</v>
      </c>
      <c r="I169" s="69" t="b">
        <v>0</v>
      </c>
      <c r="J169" s="69" t="b">
        <v>0</v>
      </c>
      <c r="K169" s="69" t="b">
        <v>0</v>
      </c>
      <c r="L169" s="69" t="b">
        <v>0</v>
      </c>
    </row>
    <row r="170" spans="1:12" ht="15">
      <c r="A170" s="69" t="s">
        <v>775</v>
      </c>
      <c r="B170" s="69" t="s">
        <v>776</v>
      </c>
      <c r="C170" s="69">
        <v>3</v>
      </c>
      <c r="D170" s="93">
        <v>0.006753350335609171</v>
      </c>
      <c r="E170" s="93">
        <v>0.9370161074648142</v>
      </c>
      <c r="F170" s="69" t="s">
        <v>222</v>
      </c>
      <c r="G170" s="69" t="b">
        <v>0</v>
      </c>
      <c r="H170" s="69" t="b">
        <v>0</v>
      </c>
      <c r="I170" s="69" t="b">
        <v>0</v>
      </c>
      <c r="J170" s="69" t="b">
        <v>0</v>
      </c>
      <c r="K170" s="69" t="b">
        <v>0</v>
      </c>
      <c r="L170" s="69" t="b">
        <v>0</v>
      </c>
    </row>
    <row r="171" spans="1:12" ht="15">
      <c r="A171" s="69" t="s">
        <v>365</v>
      </c>
      <c r="B171" s="69" t="s">
        <v>889</v>
      </c>
      <c r="C171" s="69">
        <v>3</v>
      </c>
      <c r="D171" s="93">
        <v>0.006753350335609171</v>
      </c>
      <c r="E171" s="93">
        <v>1.8401060944567578</v>
      </c>
      <c r="F171" s="69" t="s">
        <v>222</v>
      </c>
      <c r="G171" s="69" t="b">
        <v>0</v>
      </c>
      <c r="H171" s="69" t="b">
        <v>0</v>
      </c>
      <c r="I171" s="69" t="b">
        <v>0</v>
      </c>
      <c r="J171" s="69" t="b">
        <v>0</v>
      </c>
      <c r="K171" s="69" t="b">
        <v>0</v>
      </c>
      <c r="L171" s="69" t="b">
        <v>0</v>
      </c>
    </row>
    <row r="172" spans="1:12" ht="15">
      <c r="A172" s="69" t="s">
        <v>889</v>
      </c>
      <c r="B172" s="69" t="s">
        <v>872</v>
      </c>
      <c r="C172" s="69">
        <v>3</v>
      </c>
      <c r="D172" s="93">
        <v>0.006753350335609171</v>
      </c>
      <c r="E172" s="93">
        <v>2.061954844073114</v>
      </c>
      <c r="F172" s="69" t="s">
        <v>222</v>
      </c>
      <c r="G172" s="69" t="b">
        <v>0</v>
      </c>
      <c r="H172" s="69" t="b">
        <v>0</v>
      </c>
      <c r="I172" s="69" t="b">
        <v>0</v>
      </c>
      <c r="J172" s="69" t="b">
        <v>0</v>
      </c>
      <c r="K172" s="69" t="b">
        <v>0</v>
      </c>
      <c r="L172" s="69" t="b">
        <v>0</v>
      </c>
    </row>
    <row r="173" spans="1:12" ht="15">
      <c r="A173" s="69" t="s">
        <v>872</v>
      </c>
      <c r="B173" s="69" t="s">
        <v>869</v>
      </c>
      <c r="C173" s="69">
        <v>3</v>
      </c>
      <c r="D173" s="93">
        <v>0.006753350335609171</v>
      </c>
      <c r="E173" s="93">
        <v>2.061954844073114</v>
      </c>
      <c r="F173" s="69" t="s">
        <v>222</v>
      </c>
      <c r="G173" s="69" t="b">
        <v>0</v>
      </c>
      <c r="H173" s="69" t="b">
        <v>0</v>
      </c>
      <c r="I173" s="69" t="b">
        <v>0</v>
      </c>
      <c r="J173" s="69" t="b">
        <v>0</v>
      </c>
      <c r="K173" s="69" t="b">
        <v>0</v>
      </c>
      <c r="L173" s="69" t="b">
        <v>0</v>
      </c>
    </row>
    <row r="174" spans="1:12" ht="15">
      <c r="A174" s="69" t="s">
        <v>869</v>
      </c>
      <c r="B174" s="69" t="s">
        <v>444</v>
      </c>
      <c r="C174" s="69">
        <v>3</v>
      </c>
      <c r="D174" s="93">
        <v>0.006753350335609171</v>
      </c>
      <c r="E174" s="93">
        <v>1.4976834136345516</v>
      </c>
      <c r="F174" s="69" t="s">
        <v>222</v>
      </c>
      <c r="G174" s="69" t="b">
        <v>0</v>
      </c>
      <c r="H174" s="69" t="b">
        <v>0</v>
      </c>
      <c r="I174" s="69" t="b">
        <v>0</v>
      </c>
      <c r="J174" s="69" t="b">
        <v>0</v>
      </c>
      <c r="K174" s="69" t="b">
        <v>0</v>
      </c>
      <c r="L174" s="69" t="b">
        <v>0</v>
      </c>
    </row>
    <row r="175" spans="1:12" ht="15">
      <c r="A175" s="69" t="s">
        <v>444</v>
      </c>
      <c r="B175" s="69" t="s">
        <v>890</v>
      </c>
      <c r="C175" s="69">
        <v>3</v>
      </c>
      <c r="D175" s="93">
        <v>0.006753350335609171</v>
      </c>
      <c r="E175" s="93">
        <v>2.061954844073114</v>
      </c>
      <c r="F175" s="69" t="s">
        <v>222</v>
      </c>
      <c r="G175" s="69" t="b">
        <v>0</v>
      </c>
      <c r="H175" s="69" t="b">
        <v>0</v>
      </c>
      <c r="I175" s="69" t="b">
        <v>0</v>
      </c>
      <c r="J175" s="69" t="b">
        <v>0</v>
      </c>
      <c r="K175" s="69" t="b">
        <v>0</v>
      </c>
      <c r="L175" s="69" t="b">
        <v>0</v>
      </c>
    </row>
    <row r="176" spans="1:12" ht="15">
      <c r="A176" s="69" t="s">
        <v>890</v>
      </c>
      <c r="B176" s="69" t="s">
        <v>891</v>
      </c>
      <c r="C176" s="69">
        <v>3</v>
      </c>
      <c r="D176" s="93">
        <v>0.006753350335609171</v>
      </c>
      <c r="E176" s="93">
        <v>2.061954844073114</v>
      </c>
      <c r="F176" s="69" t="s">
        <v>222</v>
      </c>
      <c r="G176" s="69" t="b">
        <v>0</v>
      </c>
      <c r="H176" s="69" t="b">
        <v>0</v>
      </c>
      <c r="I176" s="69" t="b">
        <v>0</v>
      </c>
      <c r="J176" s="69" t="b">
        <v>0</v>
      </c>
      <c r="K176" s="69" t="b">
        <v>0</v>
      </c>
      <c r="L176" s="69" t="b">
        <v>0</v>
      </c>
    </row>
    <row r="177" spans="1:12" ht="15">
      <c r="A177" s="69" t="s">
        <v>891</v>
      </c>
      <c r="B177" s="69" t="s">
        <v>892</v>
      </c>
      <c r="C177" s="69">
        <v>3</v>
      </c>
      <c r="D177" s="93">
        <v>0.006753350335609171</v>
      </c>
      <c r="E177" s="93">
        <v>2.061954844073114</v>
      </c>
      <c r="F177" s="69" t="s">
        <v>222</v>
      </c>
      <c r="G177" s="69" t="b">
        <v>0</v>
      </c>
      <c r="H177" s="69" t="b">
        <v>0</v>
      </c>
      <c r="I177" s="69" t="b">
        <v>0</v>
      </c>
      <c r="J177" s="69" t="b">
        <v>0</v>
      </c>
      <c r="K177" s="69" t="b">
        <v>0</v>
      </c>
      <c r="L177" s="69" t="b">
        <v>0</v>
      </c>
    </row>
    <row r="178" spans="1:12" ht="15">
      <c r="A178" s="69" t="s">
        <v>892</v>
      </c>
      <c r="B178" s="69" t="s">
        <v>893</v>
      </c>
      <c r="C178" s="69">
        <v>3</v>
      </c>
      <c r="D178" s="93">
        <v>0.006753350335609171</v>
      </c>
      <c r="E178" s="93">
        <v>2.061954844073114</v>
      </c>
      <c r="F178" s="69" t="s">
        <v>222</v>
      </c>
      <c r="G178" s="69" t="b">
        <v>0</v>
      </c>
      <c r="H178" s="69" t="b">
        <v>0</v>
      </c>
      <c r="I178" s="69" t="b">
        <v>0</v>
      </c>
      <c r="J178" s="69" t="b">
        <v>0</v>
      </c>
      <c r="K178" s="69" t="b">
        <v>0</v>
      </c>
      <c r="L178" s="69" t="b">
        <v>0</v>
      </c>
    </row>
    <row r="179" spans="1:12" ht="15">
      <c r="A179" s="69" t="s">
        <v>893</v>
      </c>
      <c r="B179" s="69" t="s">
        <v>894</v>
      </c>
      <c r="C179" s="69">
        <v>3</v>
      </c>
      <c r="D179" s="93">
        <v>0.006753350335609171</v>
      </c>
      <c r="E179" s="93">
        <v>2.061954844073114</v>
      </c>
      <c r="F179" s="69" t="s">
        <v>222</v>
      </c>
      <c r="G179" s="69" t="b">
        <v>0</v>
      </c>
      <c r="H179" s="69" t="b">
        <v>0</v>
      </c>
      <c r="I179" s="69" t="b">
        <v>0</v>
      </c>
      <c r="J179" s="69" t="b">
        <v>0</v>
      </c>
      <c r="K179" s="69" t="b">
        <v>0</v>
      </c>
      <c r="L179" s="69" t="b">
        <v>0</v>
      </c>
    </row>
    <row r="180" spans="1:12" ht="15">
      <c r="A180" s="69" t="s">
        <v>894</v>
      </c>
      <c r="B180" s="69" t="s">
        <v>895</v>
      </c>
      <c r="C180" s="69">
        <v>3</v>
      </c>
      <c r="D180" s="93">
        <v>0.006753350335609171</v>
      </c>
      <c r="E180" s="93">
        <v>2.061954844073114</v>
      </c>
      <c r="F180" s="69" t="s">
        <v>222</v>
      </c>
      <c r="G180" s="69" t="b">
        <v>0</v>
      </c>
      <c r="H180" s="69" t="b">
        <v>0</v>
      </c>
      <c r="I180" s="69" t="b">
        <v>0</v>
      </c>
      <c r="J180" s="69" t="b">
        <v>0</v>
      </c>
      <c r="K180" s="69" t="b">
        <v>0</v>
      </c>
      <c r="L180" s="69" t="b">
        <v>0</v>
      </c>
    </row>
    <row r="181" spans="1:12" ht="15">
      <c r="A181" s="69" t="s">
        <v>895</v>
      </c>
      <c r="B181" s="69" t="s">
        <v>780</v>
      </c>
      <c r="C181" s="69">
        <v>3</v>
      </c>
      <c r="D181" s="93">
        <v>0.006753350335609171</v>
      </c>
      <c r="E181" s="93">
        <v>1.8401060944567578</v>
      </c>
      <c r="F181" s="69" t="s">
        <v>222</v>
      </c>
      <c r="G181" s="69" t="b">
        <v>0</v>
      </c>
      <c r="H181" s="69" t="b">
        <v>0</v>
      </c>
      <c r="I181" s="69" t="b">
        <v>0</v>
      </c>
      <c r="J181" s="69" t="b">
        <v>0</v>
      </c>
      <c r="K181" s="69" t="b">
        <v>0</v>
      </c>
      <c r="L181" s="69" t="b">
        <v>0</v>
      </c>
    </row>
    <row r="182" spans="1:12" ht="15">
      <c r="A182" s="69" t="s">
        <v>780</v>
      </c>
      <c r="B182" s="69" t="s">
        <v>437</v>
      </c>
      <c r="C182" s="69">
        <v>3</v>
      </c>
      <c r="D182" s="93">
        <v>0.006753350335609171</v>
      </c>
      <c r="E182" s="93">
        <v>1.4141373621844766</v>
      </c>
      <c r="F182" s="69" t="s">
        <v>222</v>
      </c>
      <c r="G182" s="69" t="b">
        <v>0</v>
      </c>
      <c r="H182" s="69" t="b">
        <v>0</v>
      </c>
      <c r="I182" s="69" t="b">
        <v>0</v>
      </c>
      <c r="J182" s="69" t="b">
        <v>0</v>
      </c>
      <c r="K182" s="69" t="b">
        <v>0</v>
      </c>
      <c r="L182" s="69" t="b">
        <v>0</v>
      </c>
    </row>
    <row r="183" spans="1:12" ht="15">
      <c r="A183" s="69" t="s">
        <v>437</v>
      </c>
      <c r="B183" s="69" t="s">
        <v>896</v>
      </c>
      <c r="C183" s="69">
        <v>3</v>
      </c>
      <c r="D183" s="93">
        <v>0.006753350335609171</v>
      </c>
      <c r="E183" s="93">
        <v>1.635986111800833</v>
      </c>
      <c r="F183" s="69" t="s">
        <v>222</v>
      </c>
      <c r="G183" s="69" t="b">
        <v>0</v>
      </c>
      <c r="H183" s="69" t="b">
        <v>0</v>
      </c>
      <c r="I183" s="69" t="b">
        <v>0</v>
      </c>
      <c r="J183" s="69" t="b">
        <v>0</v>
      </c>
      <c r="K183" s="69" t="b">
        <v>0</v>
      </c>
      <c r="L183" s="69" t="b">
        <v>0</v>
      </c>
    </row>
    <row r="184" spans="1:12" ht="15">
      <c r="A184" s="69" t="s">
        <v>896</v>
      </c>
      <c r="B184" s="69" t="s">
        <v>435</v>
      </c>
      <c r="C184" s="69">
        <v>3</v>
      </c>
      <c r="D184" s="93">
        <v>0.006753350335609171</v>
      </c>
      <c r="E184" s="93">
        <v>2.061954844073114</v>
      </c>
      <c r="F184" s="69" t="s">
        <v>222</v>
      </c>
      <c r="G184" s="69" t="b">
        <v>0</v>
      </c>
      <c r="H184" s="69" t="b">
        <v>0</v>
      </c>
      <c r="I184" s="69" t="b">
        <v>0</v>
      </c>
      <c r="J184" s="69" t="b">
        <v>0</v>
      </c>
      <c r="K184" s="69" t="b">
        <v>0</v>
      </c>
      <c r="L184" s="69" t="b">
        <v>0</v>
      </c>
    </row>
    <row r="185" spans="1:12" ht="15">
      <c r="A185" s="69" t="s">
        <v>435</v>
      </c>
      <c r="B185" s="69" t="s">
        <v>897</v>
      </c>
      <c r="C185" s="69">
        <v>3</v>
      </c>
      <c r="D185" s="93">
        <v>0.006753350335609171</v>
      </c>
      <c r="E185" s="93">
        <v>2.061954844073114</v>
      </c>
      <c r="F185" s="69" t="s">
        <v>222</v>
      </c>
      <c r="G185" s="69" t="b">
        <v>0</v>
      </c>
      <c r="H185" s="69" t="b">
        <v>0</v>
      </c>
      <c r="I185" s="69" t="b">
        <v>0</v>
      </c>
      <c r="J185" s="69" t="b">
        <v>0</v>
      </c>
      <c r="K185" s="69" t="b">
        <v>0</v>
      </c>
      <c r="L185" s="69" t="b">
        <v>0</v>
      </c>
    </row>
    <row r="186" spans="1:12" ht="15">
      <c r="A186" s="69" t="s">
        <v>897</v>
      </c>
      <c r="B186" s="69" t="s">
        <v>898</v>
      </c>
      <c r="C186" s="69">
        <v>3</v>
      </c>
      <c r="D186" s="93">
        <v>0.006753350335609171</v>
      </c>
      <c r="E186" s="93">
        <v>2.061954844073114</v>
      </c>
      <c r="F186" s="69" t="s">
        <v>222</v>
      </c>
      <c r="G186" s="69" t="b">
        <v>0</v>
      </c>
      <c r="H186" s="69" t="b">
        <v>0</v>
      </c>
      <c r="I186" s="69" t="b">
        <v>0</v>
      </c>
      <c r="J186" s="69" t="b">
        <v>0</v>
      </c>
      <c r="K186" s="69" t="b">
        <v>0</v>
      </c>
      <c r="L186" s="69" t="b">
        <v>0</v>
      </c>
    </row>
    <row r="187" spans="1:12" ht="15">
      <c r="A187" s="69" t="s">
        <v>898</v>
      </c>
      <c r="B187" s="69" t="s">
        <v>899</v>
      </c>
      <c r="C187" s="69">
        <v>3</v>
      </c>
      <c r="D187" s="93">
        <v>0.006753350335609171</v>
      </c>
      <c r="E187" s="93">
        <v>2.061954844073114</v>
      </c>
      <c r="F187" s="69" t="s">
        <v>222</v>
      </c>
      <c r="G187" s="69" t="b">
        <v>0</v>
      </c>
      <c r="H187" s="69" t="b">
        <v>0</v>
      </c>
      <c r="I187" s="69" t="b">
        <v>0</v>
      </c>
      <c r="J187" s="69" t="b">
        <v>0</v>
      </c>
      <c r="K187" s="69" t="b">
        <v>0</v>
      </c>
      <c r="L187" s="69" t="b">
        <v>0</v>
      </c>
    </row>
    <row r="188" spans="1:12" ht="15">
      <c r="A188" s="69" t="s">
        <v>899</v>
      </c>
      <c r="B188" s="69" t="s">
        <v>776</v>
      </c>
      <c r="C188" s="69">
        <v>3</v>
      </c>
      <c r="D188" s="93">
        <v>0.006753350335609171</v>
      </c>
      <c r="E188" s="93">
        <v>1.5390760987927767</v>
      </c>
      <c r="F188" s="69" t="s">
        <v>222</v>
      </c>
      <c r="G188" s="69" t="b">
        <v>0</v>
      </c>
      <c r="H188" s="69" t="b">
        <v>0</v>
      </c>
      <c r="I188" s="69" t="b">
        <v>0</v>
      </c>
      <c r="J188" s="69" t="b">
        <v>0</v>
      </c>
      <c r="K188" s="69" t="b">
        <v>0</v>
      </c>
      <c r="L188" s="69" t="b">
        <v>0</v>
      </c>
    </row>
    <row r="189" spans="1:12" ht="15">
      <c r="A189" s="69" t="s">
        <v>873</v>
      </c>
      <c r="B189" s="69" t="s">
        <v>868</v>
      </c>
      <c r="C189" s="69">
        <v>2</v>
      </c>
      <c r="D189" s="93">
        <v>0.00546448087431694</v>
      </c>
      <c r="E189" s="93">
        <v>1.635986111800833</v>
      </c>
      <c r="F189" s="69" t="s">
        <v>222</v>
      </c>
      <c r="G189" s="69" t="b">
        <v>0</v>
      </c>
      <c r="H189" s="69" t="b">
        <v>0</v>
      </c>
      <c r="I189" s="69" t="b">
        <v>0</v>
      </c>
      <c r="J189" s="69" t="b">
        <v>0</v>
      </c>
      <c r="K189" s="69" t="b">
        <v>0</v>
      </c>
      <c r="L189" s="69" t="b">
        <v>0</v>
      </c>
    </row>
    <row r="190" spans="1:12" ht="15">
      <c r="A190" s="69" t="s">
        <v>868</v>
      </c>
      <c r="B190" s="69" t="s">
        <v>874</v>
      </c>
      <c r="C190" s="69">
        <v>2</v>
      </c>
      <c r="D190" s="93">
        <v>0.00546448087431694</v>
      </c>
      <c r="E190" s="93">
        <v>1.635986111800833</v>
      </c>
      <c r="F190" s="69" t="s">
        <v>222</v>
      </c>
      <c r="G190" s="69" t="b">
        <v>0</v>
      </c>
      <c r="H190" s="69" t="b">
        <v>0</v>
      </c>
      <c r="I190" s="69" t="b">
        <v>0</v>
      </c>
      <c r="J190" s="69" t="b">
        <v>0</v>
      </c>
      <c r="K190" s="69" t="b">
        <v>0</v>
      </c>
      <c r="L190" s="69" t="b">
        <v>0</v>
      </c>
    </row>
    <row r="191" spans="1:12" ht="15">
      <c r="A191" s="69" t="s">
        <v>874</v>
      </c>
      <c r="B191" s="69" t="s">
        <v>870</v>
      </c>
      <c r="C191" s="69">
        <v>2</v>
      </c>
      <c r="D191" s="93">
        <v>0.00546448087431694</v>
      </c>
      <c r="E191" s="93">
        <v>1.635986111800833</v>
      </c>
      <c r="F191" s="69" t="s">
        <v>222</v>
      </c>
      <c r="G191" s="69" t="b">
        <v>0</v>
      </c>
      <c r="H191" s="69" t="b">
        <v>0</v>
      </c>
      <c r="I191" s="69" t="b">
        <v>0</v>
      </c>
      <c r="J191" s="69" t="b">
        <v>0</v>
      </c>
      <c r="K191" s="69" t="b">
        <v>0</v>
      </c>
      <c r="L191" s="69" t="b">
        <v>0</v>
      </c>
    </row>
    <row r="192" spans="1:12" ht="15">
      <c r="A192" s="69" t="s">
        <v>870</v>
      </c>
      <c r="B192" s="69" t="s">
        <v>910</v>
      </c>
      <c r="C192" s="69">
        <v>2</v>
      </c>
      <c r="D192" s="93">
        <v>0.00546448087431694</v>
      </c>
      <c r="E192" s="93">
        <v>1.9370161074648142</v>
      </c>
      <c r="F192" s="69" t="s">
        <v>222</v>
      </c>
      <c r="G192" s="69" t="b">
        <v>0</v>
      </c>
      <c r="H192" s="69" t="b">
        <v>0</v>
      </c>
      <c r="I192" s="69" t="b">
        <v>0</v>
      </c>
      <c r="J192" s="69" t="b">
        <v>0</v>
      </c>
      <c r="K192" s="69" t="b">
        <v>0</v>
      </c>
      <c r="L192" s="69" t="b">
        <v>0</v>
      </c>
    </row>
    <row r="193" spans="1:12" ht="15">
      <c r="A193" s="69" t="s">
        <v>910</v>
      </c>
      <c r="B193" s="69" t="s">
        <v>777</v>
      </c>
      <c r="C193" s="69">
        <v>2</v>
      </c>
      <c r="D193" s="93">
        <v>0.00546448087431694</v>
      </c>
      <c r="E193" s="93">
        <v>1.6939780587785198</v>
      </c>
      <c r="F193" s="69" t="s">
        <v>222</v>
      </c>
      <c r="G193" s="69" t="b">
        <v>0</v>
      </c>
      <c r="H193" s="69" t="b">
        <v>0</v>
      </c>
      <c r="I193" s="69" t="b">
        <v>0</v>
      </c>
      <c r="J193" s="69" t="b">
        <v>0</v>
      </c>
      <c r="K193" s="69" t="b">
        <v>0</v>
      </c>
      <c r="L193" s="69" t="b">
        <v>0</v>
      </c>
    </row>
    <row r="194" spans="1:12" ht="15">
      <c r="A194" s="69" t="s">
        <v>875</v>
      </c>
      <c r="B194" s="69" t="s">
        <v>406</v>
      </c>
      <c r="C194" s="69">
        <v>2</v>
      </c>
      <c r="D194" s="93">
        <v>0.00546448087431694</v>
      </c>
      <c r="E194" s="93">
        <v>1.635986111800833</v>
      </c>
      <c r="F194" s="69" t="s">
        <v>222</v>
      </c>
      <c r="G194" s="69" t="b">
        <v>0</v>
      </c>
      <c r="H194" s="69" t="b">
        <v>0</v>
      </c>
      <c r="I194" s="69" t="b">
        <v>0</v>
      </c>
      <c r="J194" s="69" t="b">
        <v>0</v>
      </c>
      <c r="K194" s="69" t="b">
        <v>0</v>
      </c>
      <c r="L194" s="69" t="b">
        <v>0</v>
      </c>
    </row>
    <row r="195" spans="1:12" ht="15">
      <c r="A195" s="69" t="s">
        <v>406</v>
      </c>
      <c r="B195" s="69" t="s">
        <v>876</v>
      </c>
      <c r="C195" s="69">
        <v>2</v>
      </c>
      <c r="D195" s="93">
        <v>0.00546448087431694</v>
      </c>
      <c r="E195" s="93">
        <v>1.635986111800833</v>
      </c>
      <c r="F195" s="69" t="s">
        <v>222</v>
      </c>
      <c r="G195" s="69" t="b">
        <v>0</v>
      </c>
      <c r="H195" s="69" t="b">
        <v>0</v>
      </c>
      <c r="I195" s="69" t="b">
        <v>0</v>
      </c>
      <c r="J195" s="69" t="b">
        <v>0</v>
      </c>
      <c r="K195" s="69" t="b">
        <v>0</v>
      </c>
      <c r="L195" s="69" t="b">
        <v>0</v>
      </c>
    </row>
    <row r="196" spans="1:12" ht="15">
      <c r="A196" s="69" t="s">
        <v>877</v>
      </c>
      <c r="B196" s="69" t="s">
        <v>884</v>
      </c>
      <c r="C196" s="69">
        <v>2</v>
      </c>
      <c r="D196" s="93">
        <v>0.00546448087431694</v>
      </c>
      <c r="E196" s="93">
        <v>1.760924848409133</v>
      </c>
      <c r="F196" s="69" t="s">
        <v>222</v>
      </c>
      <c r="G196" s="69" t="b">
        <v>0</v>
      </c>
      <c r="H196" s="69" t="b">
        <v>0</v>
      </c>
      <c r="I196" s="69" t="b">
        <v>0</v>
      </c>
      <c r="J196" s="69" t="b">
        <v>0</v>
      </c>
      <c r="K196" s="69" t="b">
        <v>0</v>
      </c>
      <c r="L196" s="69" t="b">
        <v>0</v>
      </c>
    </row>
    <row r="197" spans="1:12" ht="15">
      <c r="A197" s="69" t="s">
        <v>885</v>
      </c>
      <c r="B197" s="69" t="s">
        <v>911</v>
      </c>
      <c r="C197" s="69">
        <v>2</v>
      </c>
      <c r="D197" s="93">
        <v>0.00546448087431694</v>
      </c>
      <c r="E197" s="93">
        <v>2.061954844073114</v>
      </c>
      <c r="F197" s="69" t="s">
        <v>222</v>
      </c>
      <c r="G197" s="69" t="b">
        <v>0</v>
      </c>
      <c r="H197" s="69" t="b">
        <v>0</v>
      </c>
      <c r="I197" s="69" t="b">
        <v>0</v>
      </c>
      <c r="J197" s="69" t="b">
        <v>0</v>
      </c>
      <c r="K197" s="69" t="b">
        <v>0</v>
      </c>
      <c r="L197" s="69" t="b">
        <v>0</v>
      </c>
    </row>
    <row r="198" spans="1:12" ht="15">
      <c r="A198" s="69" t="s">
        <v>911</v>
      </c>
      <c r="B198" s="69" t="s">
        <v>432</v>
      </c>
      <c r="C198" s="69">
        <v>2</v>
      </c>
      <c r="D198" s="93">
        <v>0.00546448087431694</v>
      </c>
      <c r="E198" s="93">
        <v>1.5848335893534518</v>
      </c>
      <c r="F198" s="69" t="s">
        <v>222</v>
      </c>
      <c r="G198" s="69" t="b">
        <v>0</v>
      </c>
      <c r="H198" s="69" t="b">
        <v>0</v>
      </c>
      <c r="I198" s="69" t="b">
        <v>0</v>
      </c>
      <c r="J198" s="69" t="b">
        <v>0</v>
      </c>
      <c r="K198" s="69" t="b">
        <v>0</v>
      </c>
      <c r="L198" s="69" t="b">
        <v>0</v>
      </c>
    </row>
    <row r="199" spans="1:12" ht="15">
      <c r="A199" s="69" t="s">
        <v>878</v>
      </c>
      <c r="B199" s="69" t="s">
        <v>912</v>
      </c>
      <c r="C199" s="69">
        <v>2</v>
      </c>
      <c r="D199" s="93">
        <v>0.00546448087431694</v>
      </c>
      <c r="E199" s="93">
        <v>1.9370161074648142</v>
      </c>
      <c r="F199" s="69" t="s">
        <v>222</v>
      </c>
      <c r="G199" s="69" t="b">
        <v>0</v>
      </c>
      <c r="H199" s="69" t="b">
        <v>0</v>
      </c>
      <c r="I199" s="69" t="b">
        <v>0</v>
      </c>
      <c r="J199" s="69" t="b">
        <v>0</v>
      </c>
      <c r="K199" s="69" t="b">
        <v>0</v>
      </c>
      <c r="L199" s="69" t="b">
        <v>0</v>
      </c>
    </row>
    <row r="200" spans="1:12" ht="15">
      <c r="A200" s="69" t="s">
        <v>912</v>
      </c>
      <c r="B200" s="69" t="s">
        <v>879</v>
      </c>
      <c r="C200" s="69">
        <v>2</v>
      </c>
      <c r="D200" s="93">
        <v>0.00546448087431694</v>
      </c>
      <c r="E200" s="93">
        <v>1.9370161074648142</v>
      </c>
      <c r="F200" s="69" t="s">
        <v>222</v>
      </c>
      <c r="G200" s="69" t="b">
        <v>0</v>
      </c>
      <c r="H200" s="69" t="b">
        <v>0</v>
      </c>
      <c r="I200" s="69" t="b">
        <v>0</v>
      </c>
      <c r="J200" s="69" t="b">
        <v>0</v>
      </c>
      <c r="K200" s="69" t="b">
        <v>0</v>
      </c>
      <c r="L200" s="69" t="b">
        <v>0</v>
      </c>
    </row>
    <row r="201" spans="1:12" ht="15">
      <c r="A201" s="69" t="s">
        <v>408</v>
      </c>
      <c r="B201" s="69" t="s">
        <v>777</v>
      </c>
      <c r="C201" s="69">
        <v>2</v>
      </c>
      <c r="D201" s="93">
        <v>0.00546448087431694</v>
      </c>
      <c r="E201" s="93">
        <v>1.3929480631145386</v>
      </c>
      <c r="F201" s="69" t="s">
        <v>222</v>
      </c>
      <c r="G201" s="69" t="b">
        <v>0</v>
      </c>
      <c r="H201" s="69" t="b">
        <v>0</v>
      </c>
      <c r="I201" s="69" t="b">
        <v>0</v>
      </c>
      <c r="J201" s="69" t="b">
        <v>0</v>
      </c>
      <c r="K201" s="69" t="b">
        <v>0</v>
      </c>
      <c r="L201" s="69" t="b">
        <v>0</v>
      </c>
    </row>
    <row r="202" spans="1:12" ht="15">
      <c r="A202" s="69" t="s">
        <v>777</v>
      </c>
      <c r="B202" s="69" t="s">
        <v>913</v>
      </c>
      <c r="C202" s="69">
        <v>2</v>
      </c>
      <c r="D202" s="93">
        <v>0.00546448087431694</v>
      </c>
      <c r="E202" s="93">
        <v>1.6939780587785198</v>
      </c>
      <c r="F202" s="69" t="s">
        <v>222</v>
      </c>
      <c r="G202" s="69" t="b">
        <v>0</v>
      </c>
      <c r="H202" s="69" t="b">
        <v>0</v>
      </c>
      <c r="I202" s="69" t="b">
        <v>0</v>
      </c>
      <c r="J202" s="69" t="b">
        <v>0</v>
      </c>
      <c r="K202" s="69" t="b">
        <v>0</v>
      </c>
      <c r="L202" s="69" t="b">
        <v>0</v>
      </c>
    </row>
    <row r="203" spans="1:12" ht="15">
      <c r="A203" s="69" t="s">
        <v>913</v>
      </c>
      <c r="B203" s="69" t="s">
        <v>779</v>
      </c>
      <c r="C203" s="69">
        <v>2</v>
      </c>
      <c r="D203" s="93">
        <v>0.00546448087431694</v>
      </c>
      <c r="E203" s="93">
        <v>1.8401060944567578</v>
      </c>
      <c r="F203" s="69" t="s">
        <v>222</v>
      </c>
      <c r="G203" s="69" t="b">
        <v>0</v>
      </c>
      <c r="H203" s="69" t="b">
        <v>0</v>
      </c>
      <c r="I203" s="69" t="b">
        <v>0</v>
      </c>
      <c r="J203" s="69" t="b">
        <v>0</v>
      </c>
      <c r="K203" s="69" t="b">
        <v>0</v>
      </c>
      <c r="L203" s="69" t="b">
        <v>0</v>
      </c>
    </row>
    <row r="204" spans="1:12" ht="15">
      <c r="A204" s="69" t="s">
        <v>437</v>
      </c>
      <c r="B204" s="69" t="s">
        <v>780</v>
      </c>
      <c r="C204" s="69">
        <v>2</v>
      </c>
      <c r="D204" s="93">
        <v>0.00546448087431694</v>
      </c>
      <c r="E204" s="93">
        <v>1.2380461031287955</v>
      </c>
      <c r="F204" s="69" t="s">
        <v>222</v>
      </c>
      <c r="G204" s="69" t="b">
        <v>0</v>
      </c>
      <c r="H204" s="69" t="b">
        <v>0</v>
      </c>
      <c r="I204" s="69" t="b">
        <v>0</v>
      </c>
      <c r="J204" s="69" t="b">
        <v>0</v>
      </c>
      <c r="K204" s="69" t="b">
        <v>0</v>
      </c>
      <c r="L204" s="69" t="b">
        <v>0</v>
      </c>
    </row>
    <row r="205" spans="1:12" ht="15">
      <c r="A205" s="69" t="s">
        <v>780</v>
      </c>
      <c r="B205" s="69" t="s">
        <v>775</v>
      </c>
      <c r="C205" s="69">
        <v>2</v>
      </c>
      <c r="D205" s="93">
        <v>0.00546448087431694</v>
      </c>
      <c r="E205" s="93">
        <v>0.8401060944567578</v>
      </c>
      <c r="F205" s="69" t="s">
        <v>222</v>
      </c>
      <c r="G205" s="69" t="b">
        <v>0</v>
      </c>
      <c r="H205" s="69" t="b">
        <v>0</v>
      </c>
      <c r="I205" s="69" t="b">
        <v>0</v>
      </c>
      <c r="J205" s="69" t="b">
        <v>0</v>
      </c>
      <c r="K205" s="69" t="b">
        <v>0</v>
      </c>
      <c r="L205" s="69" t="b">
        <v>0</v>
      </c>
    </row>
    <row r="206" spans="1:12" ht="15">
      <c r="A206" s="69" t="s">
        <v>775</v>
      </c>
      <c r="B206" s="69" t="s">
        <v>444</v>
      </c>
      <c r="C206" s="69">
        <v>2</v>
      </c>
      <c r="D206" s="93">
        <v>0.00546448087431694</v>
      </c>
      <c r="E206" s="93">
        <v>0.719532163250908</v>
      </c>
      <c r="F206" s="69" t="s">
        <v>222</v>
      </c>
      <c r="G206" s="69" t="b">
        <v>0</v>
      </c>
      <c r="H206" s="69" t="b">
        <v>0</v>
      </c>
      <c r="I206" s="69" t="b">
        <v>0</v>
      </c>
      <c r="J206" s="69" t="b">
        <v>0</v>
      </c>
      <c r="K206" s="69" t="b">
        <v>0</v>
      </c>
      <c r="L206" s="69" t="b">
        <v>0</v>
      </c>
    </row>
    <row r="207" spans="1:12" ht="15">
      <c r="A207" s="69" t="s">
        <v>957</v>
      </c>
      <c r="B207" s="69" t="s">
        <v>958</v>
      </c>
      <c r="C207" s="69">
        <v>2</v>
      </c>
      <c r="D207" s="93">
        <v>0.00546448087431694</v>
      </c>
      <c r="E207" s="93">
        <v>2.2380461031287955</v>
      </c>
      <c r="F207" s="69" t="s">
        <v>222</v>
      </c>
      <c r="G207" s="69" t="b">
        <v>0</v>
      </c>
      <c r="H207" s="69" t="b">
        <v>0</v>
      </c>
      <c r="I207" s="69" t="b">
        <v>0</v>
      </c>
      <c r="J207" s="69" t="b">
        <v>0</v>
      </c>
      <c r="K207" s="69" t="b">
        <v>0</v>
      </c>
      <c r="L207" s="69" t="b">
        <v>0</v>
      </c>
    </row>
    <row r="208" spans="1:12" ht="15">
      <c r="A208" s="69" t="s">
        <v>958</v>
      </c>
      <c r="B208" s="69" t="s">
        <v>365</v>
      </c>
      <c r="C208" s="69">
        <v>2</v>
      </c>
      <c r="D208" s="93">
        <v>0.00546448087431694</v>
      </c>
      <c r="E208" s="93">
        <v>2.2380461031287955</v>
      </c>
      <c r="F208" s="69" t="s">
        <v>222</v>
      </c>
      <c r="G208" s="69" t="b">
        <v>0</v>
      </c>
      <c r="H208" s="69" t="b">
        <v>0</v>
      </c>
      <c r="I208" s="69" t="b">
        <v>0</v>
      </c>
      <c r="J208" s="69" t="b">
        <v>0</v>
      </c>
      <c r="K208" s="69" t="b">
        <v>0</v>
      </c>
      <c r="L208" s="69" t="b">
        <v>0</v>
      </c>
    </row>
    <row r="209" spans="1:12" ht="15">
      <c r="A209" s="69" t="s">
        <v>365</v>
      </c>
      <c r="B209" s="69" t="s">
        <v>411</v>
      </c>
      <c r="C209" s="69">
        <v>2</v>
      </c>
      <c r="D209" s="93">
        <v>0.00546448087431694</v>
      </c>
      <c r="E209" s="93">
        <v>1.6640148354010766</v>
      </c>
      <c r="F209" s="69" t="s">
        <v>222</v>
      </c>
      <c r="G209" s="69" t="b">
        <v>0</v>
      </c>
      <c r="H209" s="69" t="b">
        <v>0</v>
      </c>
      <c r="I209" s="69" t="b">
        <v>0</v>
      </c>
      <c r="J209" s="69" t="b">
        <v>0</v>
      </c>
      <c r="K209" s="69" t="b">
        <v>0</v>
      </c>
      <c r="L209" s="69" t="b">
        <v>0</v>
      </c>
    </row>
    <row r="210" spans="1:12" ht="15">
      <c r="A210" s="69" t="s">
        <v>411</v>
      </c>
      <c r="B210" s="69" t="s">
        <v>779</v>
      </c>
      <c r="C210" s="69">
        <v>2</v>
      </c>
      <c r="D210" s="93">
        <v>0.00546448087431694</v>
      </c>
      <c r="E210" s="93">
        <v>1.6640148354010766</v>
      </c>
      <c r="F210" s="69" t="s">
        <v>222</v>
      </c>
      <c r="G210" s="69" t="b">
        <v>0</v>
      </c>
      <c r="H210" s="69" t="b">
        <v>0</v>
      </c>
      <c r="I210" s="69" t="b">
        <v>0</v>
      </c>
      <c r="J210" s="69" t="b">
        <v>0</v>
      </c>
      <c r="K210" s="69" t="b">
        <v>0</v>
      </c>
      <c r="L210" s="69" t="b">
        <v>0</v>
      </c>
    </row>
    <row r="211" spans="1:12" ht="15">
      <c r="A211" s="69" t="s">
        <v>779</v>
      </c>
      <c r="B211" s="69" t="s">
        <v>959</v>
      </c>
      <c r="C211" s="69">
        <v>2</v>
      </c>
      <c r="D211" s="93">
        <v>0.00546448087431694</v>
      </c>
      <c r="E211" s="93">
        <v>1.8401060944567578</v>
      </c>
      <c r="F211" s="69" t="s">
        <v>222</v>
      </c>
      <c r="G211" s="69" t="b">
        <v>0</v>
      </c>
      <c r="H211" s="69" t="b">
        <v>0</v>
      </c>
      <c r="I211" s="69" t="b">
        <v>0</v>
      </c>
      <c r="J211" s="69" t="b">
        <v>0</v>
      </c>
      <c r="K211" s="69" t="b">
        <v>0</v>
      </c>
      <c r="L211" s="69" t="b">
        <v>0</v>
      </c>
    </row>
    <row r="212" spans="1:12" ht="15">
      <c r="A212" s="69" t="s">
        <v>959</v>
      </c>
      <c r="B212" s="69" t="s">
        <v>385</v>
      </c>
      <c r="C212" s="69">
        <v>2</v>
      </c>
      <c r="D212" s="93">
        <v>0.00546448087431694</v>
      </c>
      <c r="E212" s="93">
        <v>1.635986111800833</v>
      </c>
      <c r="F212" s="69" t="s">
        <v>222</v>
      </c>
      <c r="G212" s="69" t="b">
        <v>0</v>
      </c>
      <c r="H212" s="69" t="b">
        <v>0</v>
      </c>
      <c r="I212" s="69" t="b">
        <v>0</v>
      </c>
      <c r="J212" s="69" t="b">
        <v>0</v>
      </c>
      <c r="K212" s="69" t="b">
        <v>0</v>
      </c>
      <c r="L212" s="69" t="b">
        <v>0</v>
      </c>
    </row>
    <row r="213" spans="1:12" ht="15">
      <c r="A213" s="69" t="s">
        <v>437</v>
      </c>
      <c r="B213" s="69" t="s">
        <v>871</v>
      </c>
      <c r="C213" s="69">
        <v>2</v>
      </c>
      <c r="D213" s="93">
        <v>0.00546448087431694</v>
      </c>
      <c r="E213" s="93">
        <v>1.3349561161368517</v>
      </c>
      <c r="F213" s="69" t="s">
        <v>222</v>
      </c>
      <c r="G213" s="69" t="b">
        <v>0</v>
      </c>
      <c r="H213" s="69" t="b">
        <v>0</v>
      </c>
      <c r="I213" s="69" t="b">
        <v>0</v>
      </c>
      <c r="J213" s="69" t="b">
        <v>0</v>
      </c>
      <c r="K213" s="69" t="b">
        <v>0</v>
      </c>
      <c r="L213" s="69" t="b">
        <v>0</v>
      </c>
    </row>
    <row r="214" spans="1:12" ht="15">
      <c r="A214" s="69" t="s">
        <v>871</v>
      </c>
      <c r="B214" s="69" t="s">
        <v>873</v>
      </c>
      <c r="C214" s="69">
        <v>2</v>
      </c>
      <c r="D214" s="93">
        <v>0.00546448087431694</v>
      </c>
      <c r="E214" s="93">
        <v>1.9370161074648142</v>
      </c>
      <c r="F214" s="69" t="s">
        <v>222</v>
      </c>
      <c r="G214" s="69" t="b">
        <v>0</v>
      </c>
      <c r="H214" s="69" t="b">
        <v>0</v>
      </c>
      <c r="I214" s="69" t="b">
        <v>0</v>
      </c>
      <c r="J214" s="69" t="b">
        <v>0</v>
      </c>
      <c r="K214" s="69" t="b">
        <v>0</v>
      </c>
      <c r="L214" s="69" t="b">
        <v>0</v>
      </c>
    </row>
    <row r="215" spans="1:12" ht="15">
      <c r="A215" s="69" t="s">
        <v>873</v>
      </c>
      <c r="B215" s="69" t="s">
        <v>960</v>
      </c>
      <c r="C215" s="69">
        <v>2</v>
      </c>
      <c r="D215" s="93">
        <v>0.00546448087431694</v>
      </c>
      <c r="E215" s="93">
        <v>1.9370161074648142</v>
      </c>
      <c r="F215" s="69" t="s">
        <v>222</v>
      </c>
      <c r="G215" s="69" t="b">
        <v>0</v>
      </c>
      <c r="H215" s="69" t="b">
        <v>0</v>
      </c>
      <c r="I215" s="69" t="b">
        <v>0</v>
      </c>
      <c r="J215" s="69" t="b">
        <v>0</v>
      </c>
      <c r="K215" s="69" t="b">
        <v>0</v>
      </c>
      <c r="L215" s="69" t="b">
        <v>0</v>
      </c>
    </row>
    <row r="216" spans="1:12" ht="15">
      <c r="A216" s="69" t="s">
        <v>960</v>
      </c>
      <c r="B216" s="69" t="s">
        <v>903</v>
      </c>
      <c r="C216" s="69">
        <v>2</v>
      </c>
      <c r="D216" s="93">
        <v>0.00546448087431694</v>
      </c>
      <c r="E216" s="93">
        <v>2.2380461031287955</v>
      </c>
      <c r="F216" s="69" t="s">
        <v>222</v>
      </c>
      <c r="G216" s="69" t="b">
        <v>0</v>
      </c>
      <c r="H216" s="69" t="b">
        <v>0</v>
      </c>
      <c r="I216" s="69" t="b">
        <v>0</v>
      </c>
      <c r="J216" s="69" t="b">
        <v>0</v>
      </c>
      <c r="K216" s="69" t="b">
        <v>0</v>
      </c>
      <c r="L216" s="69" t="b">
        <v>0</v>
      </c>
    </row>
    <row r="217" spans="1:12" ht="15">
      <c r="A217" s="69" t="s">
        <v>903</v>
      </c>
      <c r="B217" s="69" t="s">
        <v>904</v>
      </c>
      <c r="C217" s="69">
        <v>2</v>
      </c>
      <c r="D217" s="93">
        <v>0.00546448087431694</v>
      </c>
      <c r="E217" s="93">
        <v>2.2380461031287955</v>
      </c>
      <c r="F217" s="69" t="s">
        <v>222</v>
      </c>
      <c r="G217" s="69" t="b">
        <v>0</v>
      </c>
      <c r="H217" s="69" t="b">
        <v>0</v>
      </c>
      <c r="I217" s="69" t="b">
        <v>0</v>
      </c>
      <c r="J217" s="69" t="b">
        <v>0</v>
      </c>
      <c r="K217" s="69" t="b">
        <v>0</v>
      </c>
      <c r="L217" s="69" t="b">
        <v>0</v>
      </c>
    </row>
    <row r="218" spans="1:12" ht="15">
      <c r="A218" s="69" t="s">
        <v>904</v>
      </c>
      <c r="B218" s="69" t="s">
        <v>432</v>
      </c>
      <c r="C218" s="69">
        <v>2</v>
      </c>
      <c r="D218" s="93">
        <v>0.00546448087431694</v>
      </c>
      <c r="E218" s="93">
        <v>1.5848335893534518</v>
      </c>
      <c r="F218" s="69" t="s">
        <v>222</v>
      </c>
      <c r="G218" s="69" t="b">
        <v>0</v>
      </c>
      <c r="H218" s="69" t="b">
        <v>0</v>
      </c>
      <c r="I218" s="69" t="b">
        <v>0</v>
      </c>
      <c r="J218" s="69" t="b">
        <v>0</v>
      </c>
      <c r="K218" s="69" t="b">
        <v>0</v>
      </c>
      <c r="L218" s="69" t="b">
        <v>0</v>
      </c>
    </row>
    <row r="219" spans="1:12" ht="15">
      <c r="A219" s="69" t="s">
        <v>878</v>
      </c>
      <c r="B219" s="69" t="s">
        <v>883</v>
      </c>
      <c r="C219" s="69">
        <v>2</v>
      </c>
      <c r="D219" s="93">
        <v>0.00546448087431694</v>
      </c>
      <c r="E219" s="93">
        <v>1.760924848409133</v>
      </c>
      <c r="F219" s="69" t="s">
        <v>222</v>
      </c>
      <c r="G219" s="69" t="b">
        <v>0</v>
      </c>
      <c r="H219" s="69" t="b">
        <v>0</v>
      </c>
      <c r="I219" s="69" t="b">
        <v>0</v>
      </c>
      <c r="J219" s="69" t="b">
        <v>0</v>
      </c>
      <c r="K219" s="69" t="b">
        <v>0</v>
      </c>
      <c r="L219" s="69" t="b">
        <v>0</v>
      </c>
    </row>
    <row r="220" spans="1:12" ht="15">
      <c r="A220" s="69" t="s">
        <v>883</v>
      </c>
      <c r="B220" s="69" t="s">
        <v>876</v>
      </c>
      <c r="C220" s="69">
        <v>2</v>
      </c>
      <c r="D220" s="93">
        <v>0.00546448087431694</v>
      </c>
      <c r="E220" s="93">
        <v>1.760924848409133</v>
      </c>
      <c r="F220" s="69" t="s">
        <v>222</v>
      </c>
      <c r="G220" s="69" t="b">
        <v>0</v>
      </c>
      <c r="H220" s="69" t="b">
        <v>0</v>
      </c>
      <c r="I220" s="69" t="b">
        <v>0</v>
      </c>
      <c r="J220" s="69" t="b">
        <v>0</v>
      </c>
      <c r="K220" s="69" t="b">
        <v>0</v>
      </c>
      <c r="L220" s="69" t="b">
        <v>0</v>
      </c>
    </row>
    <row r="221" spans="1:12" ht="15">
      <c r="A221" s="69" t="s">
        <v>877</v>
      </c>
      <c r="B221" s="69" t="s">
        <v>874</v>
      </c>
      <c r="C221" s="69">
        <v>2</v>
      </c>
      <c r="D221" s="93">
        <v>0.00546448087431694</v>
      </c>
      <c r="E221" s="93">
        <v>1.635986111800833</v>
      </c>
      <c r="F221" s="69" t="s">
        <v>222</v>
      </c>
      <c r="G221" s="69" t="b">
        <v>0</v>
      </c>
      <c r="H221" s="69" t="b">
        <v>0</v>
      </c>
      <c r="I221" s="69" t="b">
        <v>0</v>
      </c>
      <c r="J221" s="69" t="b">
        <v>0</v>
      </c>
      <c r="K221" s="69" t="b">
        <v>0</v>
      </c>
      <c r="L221" s="69" t="b">
        <v>0</v>
      </c>
    </row>
    <row r="222" spans="1:12" ht="15">
      <c r="A222" s="69" t="s">
        <v>874</v>
      </c>
      <c r="B222" s="69" t="s">
        <v>777</v>
      </c>
      <c r="C222" s="69">
        <v>2</v>
      </c>
      <c r="D222" s="93">
        <v>0.00546448087431694</v>
      </c>
      <c r="E222" s="93">
        <v>1.3929480631145386</v>
      </c>
      <c r="F222" s="69" t="s">
        <v>222</v>
      </c>
      <c r="G222" s="69" t="b">
        <v>0</v>
      </c>
      <c r="H222" s="69" t="b">
        <v>0</v>
      </c>
      <c r="I222" s="69" t="b">
        <v>0</v>
      </c>
      <c r="J222" s="69" t="b">
        <v>0</v>
      </c>
      <c r="K222" s="69" t="b">
        <v>0</v>
      </c>
      <c r="L222" s="69" t="b">
        <v>0</v>
      </c>
    </row>
    <row r="223" spans="1:12" ht="15">
      <c r="A223" s="69" t="s">
        <v>875</v>
      </c>
      <c r="B223" s="69" t="s">
        <v>900</v>
      </c>
      <c r="C223" s="69">
        <v>2</v>
      </c>
      <c r="D223" s="93">
        <v>0.00546448087431694</v>
      </c>
      <c r="E223" s="93">
        <v>1.760924848409133</v>
      </c>
      <c r="F223" s="69" t="s">
        <v>222</v>
      </c>
      <c r="G223" s="69" t="b">
        <v>0</v>
      </c>
      <c r="H223" s="69" t="b">
        <v>0</v>
      </c>
      <c r="I223" s="69" t="b">
        <v>0</v>
      </c>
      <c r="J223" s="69" t="b">
        <v>0</v>
      </c>
      <c r="K223" s="69" t="b">
        <v>0</v>
      </c>
      <c r="L223" s="69" t="b">
        <v>0</v>
      </c>
    </row>
    <row r="224" spans="1:12" ht="15">
      <c r="A224" s="69" t="s">
        <v>775</v>
      </c>
      <c r="B224" s="69" t="s">
        <v>870</v>
      </c>
      <c r="C224" s="69">
        <v>2</v>
      </c>
      <c r="D224" s="93">
        <v>0.00546448087431694</v>
      </c>
      <c r="E224" s="93">
        <v>1.1588648570811706</v>
      </c>
      <c r="F224" s="69" t="s">
        <v>222</v>
      </c>
      <c r="G224" s="69" t="b">
        <v>0</v>
      </c>
      <c r="H224" s="69" t="b">
        <v>0</v>
      </c>
      <c r="I224" s="69" t="b">
        <v>0</v>
      </c>
      <c r="J224" s="69" t="b">
        <v>0</v>
      </c>
      <c r="K224" s="69" t="b">
        <v>0</v>
      </c>
      <c r="L224" s="69" t="b">
        <v>0</v>
      </c>
    </row>
    <row r="225" spans="1:12" ht="15">
      <c r="A225" s="69" t="s">
        <v>870</v>
      </c>
      <c r="B225" s="69" t="s">
        <v>961</v>
      </c>
      <c r="C225" s="69">
        <v>2</v>
      </c>
      <c r="D225" s="93">
        <v>0.00546448087431694</v>
      </c>
      <c r="E225" s="93">
        <v>1.9370161074648142</v>
      </c>
      <c r="F225" s="69" t="s">
        <v>222</v>
      </c>
      <c r="G225" s="69" t="b">
        <v>0</v>
      </c>
      <c r="H225" s="69" t="b">
        <v>0</v>
      </c>
      <c r="I225" s="69" t="b">
        <v>0</v>
      </c>
      <c r="J225" s="69" t="b">
        <v>0</v>
      </c>
      <c r="K225" s="69" t="b">
        <v>0</v>
      </c>
      <c r="L225" s="69" t="b">
        <v>0</v>
      </c>
    </row>
    <row r="226" spans="1:12" ht="15">
      <c r="A226" s="69" t="s">
        <v>961</v>
      </c>
      <c r="B226" s="69" t="s">
        <v>444</v>
      </c>
      <c r="C226" s="69">
        <v>2</v>
      </c>
      <c r="D226" s="93">
        <v>0.00546448087431694</v>
      </c>
      <c r="E226" s="93">
        <v>1.4976834136345516</v>
      </c>
      <c r="F226" s="69" t="s">
        <v>222</v>
      </c>
      <c r="G226" s="69" t="b">
        <v>0</v>
      </c>
      <c r="H226" s="69" t="b">
        <v>0</v>
      </c>
      <c r="I226" s="69" t="b">
        <v>0</v>
      </c>
      <c r="J226" s="69" t="b">
        <v>0</v>
      </c>
      <c r="K226" s="69" t="b">
        <v>0</v>
      </c>
      <c r="L226" s="69" t="b">
        <v>0</v>
      </c>
    </row>
    <row r="227" spans="1:12" ht="15">
      <c r="A227" s="69" t="s">
        <v>930</v>
      </c>
      <c r="B227" s="69" t="s">
        <v>931</v>
      </c>
      <c r="C227" s="69">
        <v>2</v>
      </c>
      <c r="D227" s="93">
        <v>0.00546448087431694</v>
      </c>
      <c r="E227" s="93">
        <v>2.2380461031287955</v>
      </c>
      <c r="F227" s="69" t="s">
        <v>222</v>
      </c>
      <c r="G227" s="69" t="b">
        <v>0</v>
      </c>
      <c r="H227" s="69" t="b">
        <v>0</v>
      </c>
      <c r="I227" s="69" t="b">
        <v>0</v>
      </c>
      <c r="J227" s="69" t="b">
        <v>0</v>
      </c>
      <c r="K227" s="69" t="b">
        <v>0</v>
      </c>
      <c r="L227" s="69" t="b">
        <v>0</v>
      </c>
    </row>
    <row r="228" spans="1:12" ht="15">
      <c r="A228" s="69" t="s">
        <v>931</v>
      </c>
      <c r="B228" s="69" t="s">
        <v>932</v>
      </c>
      <c r="C228" s="69">
        <v>2</v>
      </c>
      <c r="D228" s="93">
        <v>0.00546448087431694</v>
      </c>
      <c r="E228" s="93">
        <v>2.2380461031287955</v>
      </c>
      <c r="F228" s="69" t="s">
        <v>222</v>
      </c>
      <c r="G228" s="69" t="b">
        <v>0</v>
      </c>
      <c r="H228" s="69" t="b">
        <v>0</v>
      </c>
      <c r="I228" s="69" t="b">
        <v>0</v>
      </c>
      <c r="J228" s="69" t="b">
        <v>0</v>
      </c>
      <c r="K228" s="69" t="b">
        <v>0</v>
      </c>
      <c r="L228" s="69" t="b">
        <v>0</v>
      </c>
    </row>
    <row r="229" spans="1:12" ht="15">
      <c r="A229" s="69" t="s">
        <v>932</v>
      </c>
      <c r="B229" s="69" t="s">
        <v>933</v>
      </c>
      <c r="C229" s="69">
        <v>2</v>
      </c>
      <c r="D229" s="93">
        <v>0.00546448087431694</v>
      </c>
      <c r="E229" s="93">
        <v>2.2380461031287955</v>
      </c>
      <c r="F229" s="69" t="s">
        <v>222</v>
      </c>
      <c r="G229" s="69" t="b">
        <v>0</v>
      </c>
      <c r="H229" s="69" t="b">
        <v>0</v>
      </c>
      <c r="I229" s="69" t="b">
        <v>0</v>
      </c>
      <c r="J229" s="69" t="b">
        <v>0</v>
      </c>
      <c r="K229" s="69" t="b">
        <v>0</v>
      </c>
      <c r="L229" s="69" t="b">
        <v>0</v>
      </c>
    </row>
    <row r="230" spans="1:12" ht="15">
      <c r="A230" s="69" t="s">
        <v>933</v>
      </c>
      <c r="B230" s="69" t="s">
        <v>880</v>
      </c>
      <c r="C230" s="69">
        <v>2</v>
      </c>
      <c r="D230" s="93">
        <v>0.00546448087431694</v>
      </c>
      <c r="E230" s="93">
        <v>1.9370161074648142</v>
      </c>
      <c r="F230" s="69" t="s">
        <v>222</v>
      </c>
      <c r="G230" s="69" t="b">
        <v>0</v>
      </c>
      <c r="H230" s="69" t="b">
        <v>0</v>
      </c>
      <c r="I230" s="69" t="b">
        <v>0</v>
      </c>
      <c r="J230" s="69" t="b">
        <v>0</v>
      </c>
      <c r="K230" s="69" t="b">
        <v>0</v>
      </c>
      <c r="L230" s="69" t="b">
        <v>0</v>
      </c>
    </row>
    <row r="231" spans="1:12" ht="15">
      <c r="A231" s="69" t="s">
        <v>880</v>
      </c>
      <c r="B231" s="69" t="s">
        <v>934</v>
      </c>
      <c r="C231" s="69">
        <v>2</v>
      </c>
      <c r="D231" s="93">
        <v>0.00546448087431694</v>
      </c>
      <c r="E231" s="93">
        <v>1.9370161074648142</v>
      </c>
      <c r="F231" s="69" t="s">
        <v>222</v>
      </c>
      <c r="G231" s="69" t="b">
        <v>0</v>
      </c>
      <c r="H231" s="69" t="b">
        <v>0</v>
      </c>
      <c r="I231" s="69" t="b">
        <v>0</v>
      </c>
      <c r="J231" s="69" t="b">
        <v>0</v>
      </c>
      <c r="K231" s="69" t="b">
        <v>0</v>
      </c>
      <c r="L231" s="69" t="b">
        <v>0</v>
      </c>
    </row>
    <row r="232" spans="1:12" ht="15">
      <c r="A232" s="69" t="s">
        <v>934</v>
      </c>
      <c r="B232" s="69" t="s">
        <v>783</v>
      </c>
      <c r="C232" s="69">
        <v>2</v>
      </c>
      <c r="D232" s="93">
        <v>0.00546448087431694</v>
      </c>
      <c r="E232" s="93">
        <v>2.061954844073114</v>
      </c>
      <c r="F232" s="69" t="s">
        <v>222</v>
      </c>
      <c r="G232" s="69" t="b">
        <v>0</v>
      </c>
      <c r="H232" s="69" t="b">
        <v>0</v>
      </c>
      <c r="I232" s="69" t="b">
        <v>0</v>
      </c>
      <c r="J232" s="69" t="b">
        <v>0</v>
      </c>
      <c r="K232" s="69" t="b">
        <v>0</v>
      </c>
      <c r="L232" s="69" t="b">
        <v>0</v>
      </c>
    </row>
    <row r="233" spans="1:12" ht="15">
      <c r="A233" s="69" t="s">
        <v>783</v>
      </c>
      <c r="B233" s="69" t="s">
        <v>935</v>
      </c>
      <c r="C233" s="69">
        <v>2</v>
      </c>
      <c r="D233" s="93">
        <v>0.00546448087431694</v>
      </c>
      <c r="E233" s="93">
        <v>2.061954844073114</v>
      </c>
      <c r="F233" s="69" t="s">
        <v>222</v>
      </c>
      <c r="G233" s="69" t="b">
        <v>0</v>
      </c>
      <c r="H233" s="69" t="b">
        <v>0</v>
      </c>
      <c r="I233" s="69" t="b">
        <v>0</v>
      </c>
      <c r="J233" s="69" t="b">
        <v>0</v>
      </c>
      <c r="K233" s="69" t="b">
        <v>0</v>
      </c>
      <c r="L233" s="69" t="b">
        <v>0</v>
      </c>
    </row>
    <row r="234" spans="1:12" ht="15">
      <c r="A234" s="69" t="s">
        <v>935</v>
      </c>
      <c r="B234" s="69" t="s">
        <v>936</v>
      </c>
      <c r="C234" s="69">
        <v>2</v>
      </c>
      <c r="D234" s="93">
        <v>0.00546448087431694</v>
      </c>
      <c r="E234" s="93">
        <v>2.2380461031287955</v>
      </c>
      <c r="F234" s="69" t="s">
        <v>222</v>
      </c>
      <c r="G234" s="69" t="b">
        <v>0</v>
      </c>
      <c r="H234" s="69" t="b">
        <v>0</v>
      </c>
      <c r="I234" s="69" t="b">
        <v>0</v>
      </c>
      <c r="J234" s="69" t="b">
        <v>0</v>
      </c>
      <c r="K234" s="69" t="b">
        <v>0</v>
      </c>
      <c r="L234" s="69" t="b">
        <v>0</v>
      </c>
    </row>
    <row r="235" spans="1:12" ht="15">
      <c r="A235" s="69" t="s">
        <v>936</v>
      </c>
      <c r="B235" s="69" t="s">
        <v>937</v>
      </c>
      <c r="C235" s="69">
        <v>2</v>
      </c>
      <c r="D235" s="93">
        <v>0.00546448087431694</v>
      </c>
      <c r="E235" s="93">
        <v>2.2380461031287955</v>
      </c>
      <c r="F235" s="69" t="s">
        <v>222</v>
      </c>
      <c r="G235" s="69" t="b">
        <v>0</v>
      </c>
      <c r="H235" s="69" t="b">
        <v>0</v>
      </c>
      <c r="I235" s="69" t="b">
        <v>0</v>
      </c>
      <c r="J235" s="69" t="b">
        <v>0</v>
      </c>
      <c r="K235" s="69" t="b">
        <v>0</v>
      </c>
      <c r="L235" s="69" t="b">
        <v>0</v>
      </c>
    </row>
    <row r="236" spans="1:12" ht="15">
      <c r="A236" s="69" t="s">
        <v>937</v>
      </c>
      <c r="B236" s="69" t="s">
        <v>938</v>
      </c>
      <c r="C236" s="69">
        <v>2</v>
      </c>
      <c r="D236" s="93">
        <v>0.00546448087431694</v>
      </c>
      <c r="E236" s="93">
        <v>2.2380461031287955</v>
      </c>
      <c r="F236" s="69" t="s">
        <v>222</v>
      </c>
      <c r="G236" s="69" t="b">
        <v>0</v>
      </c>
      <c r="H236" s="69" t="b">
        <v>0</v>
      </c>
      <c r="I236" s="69" t="b">
        <v>0</v>
      </c>
      <c r="J236" s="69" t="b">
        <v>0</v>
      </c>
      <c r="K236" s="69" t="b">
        <v>0</v>
      </c>
      <c r="L236" s="69" t="b">
        <v>0</v>
      </c>
    </row>
    <row r="237" spans="1:12" ht="15">
      <c r="A237" s="69" t="s">
        <v>938</v>
      </c>
      <c r="B237" s="69" t="s">
        <v>939</v>
      </c>
      <c r="C237" s="69">
        <v>2</v>
      </c>
      <c r="D237" s="93">
        <v>0.00546448087431694</v>
      </c>
      <c r="E237" s="93">
        <v>2.2380461031287955</v>
      </c>
      <c r="F237" s="69" t="s">
        <v>222</v>
      </c>
      <c r="G237" s="69" t="b">
        <v>0</v>
      </c>
      <c r="H237" s="69" t="b">
        <v>0</v>
      </c>
      <c r="I237" s="69" t="b">
        <v>0</v>
      </c>
      <c r="J237" s="69" t="b">
        <v>0</v>
      </c>
      <c r="K237" s="69" t="b">
        <v>0</v>
      </c>
      <c r="L237" s="69" t="b">
        <v>0</v>
      </c>
    </row>
    <row r="238" spans="1:12" ht="15">
      <c r="A238" s="69" t="s">
        <v>939</v>
      </c>
      <c r="B238" s="69" t="s">
        <v>868</v>
      </c>
      <c r="C238" s="69">
        <v>2</v>
      </c>
      <c r="D238" s="93">
        <v>0.00546448087431694</v>
      </c>
      <c r="E238" s="93">
        <v>1.9370161074648142</v>
      </c>
      <c r="F238" s="69" t="s">
        <v>222</v>
      </c>
      <c r="G238" s="69" t="b">
        <v>0</v>
      </c>
      <c r="H238" s="69" t="b">
        <v>0</v>
      </c>
      <c r="I238" s="69" t="b">
        <v>0</v>
      </c>
      <c r="J238" s="69" t="b">
        <v>0</v>
      </c>
      <c r="K238" s="69" t="b">
        <v>0</v>
      </c>
      <c r="L238" s="69" t="b">
        <v>0</v>
      </c>
    </row>
    <row r="239" spans="1:12" ht="15">
      <c r="A239" s="69" t="s">
        <v>868</v>
      </c>
      <c r="B239" s="69" t="s">
        <v>940</v>
      </c>
      <c r="C239" s="69">
        <v>2</v>
      </c>
      <c r="D239" s="93">
        <v>0.00546448087431694</v>
      </c>
      <c r="E239" s="93">
        <v>1.9370161074648142</v>
      </c>
      <c r="F239" s="69" t="s">
        <v>222</v>
      </c>
      <c r="G239" s="69" t="b">
        <v>0</v>
      </c>
      <c r="H239" s="69" t="b">
        <v>0</v>
      </c>
      <c r="I239" s="69" t="b">
        <v>0</v>
      </c>
      <c r="J239" s="69" t="b">
        <v>0</v>
      </c>
      <c r="K239" s="69" t="b">
        <v>0</v>
      </c>
      <c r="L239" s="69" t="b">
        <v>0</v>
      </c>
    </row>
    <row r="240" spans="1:12" ht="15">
      <c r="A240" s="69" t="s">
        <v>940</v>
      </c>
      <c r="B240" s="69" t="s">
        <v>775</v>
      </c>
      <c r="C240" s="69">
        <v>2</v>
      </c>
      <c r="D240" s="93">
        <v>0.00546448087431694</v>
      </c>
      <c r="E240" s="93">
        <v>1.2380461031287955</v>
      </c>
      <c r="F240" s="69" t="s">
        <v>222</v>
      </c>
      <c r="G240" s="69" t="b">
        <v>0</v>
      </c>
      <c r="H240" s="69" t="b">
        <v>0</v>
      </c>
      <c r="I240" s="69" t="b">
        <v>0</v>
      </c>
      <c r="J240" s="69" t="b">
        <v>0</v>
      </c>
      <c r="K240" s="69" t="b">
        <v>0</v>
      </c>
      <c r="L240" s="69" t="b">
        <v>0</v>
      </c>
    </row>
    <row r="241" spans="1:12" ht="15">
      <c r="A241" s="69" t="s">
        <v>433</v>
      </c>
      <c r="B241" s="69" t="s">
        <v>436</v>
      </c>
      <c r="C241" s="69">
        <v>2</v>
      </c>
      <c r="D241" s="93">
        <v>0.00546448087431694</v>
      </c>
      <c r="E241" s="93">
        <v>2.2380461031287955</v>
      </c>
      <c r="F241" s="69" t="s">
        <v>222</v>
      </c>
      <c r="G241" s="69" t="b">
        <v>0</v>
      </c>
      <c r="H241" s="69" t="b">
        <v>0</v>
      </c>
      <c r="I241" s="69" t="b">
        <v>0</v>
      </c>
      <c r="J241" s="69" t="b">
        <v>0</v>
      </c>
      <c r="K241" s="69" t="b">
        <v>0</v>
      </c>
      <c r="L241" s="69" t="b">
        <v>0</v>
      </c>
    </row>
    <row r="242" spans="1:12" ht="15">
      <c r="A242" s="69" t="s">
        <v>436</v>
      </c>
      <c r="B242" s="69" t="s">
        <v>922</v>
      </c>
      <c r="C242" s="69">
        <v>2</v>
      </c>
      <c r="D242" s="93">
        <v>0.00546448087431694</v>
      </c>
      <c r="E242" s="93">
        <v>2.2380461031287955</v>
      </c>
      <c r="F242" s="69" t="s">
        <v>222</v>
      </c>
      <c r="G242" s="69" t="b">
        <v>0</v>
      </c>
      <c r="H242" s="69" t="b">
        <v>0</v>
      </c>
      <c r="I242" s="69" t="b">
        <v>0</v>
      </c>
      <c r="J242" s="69" t="b">
        <v>0</v>
      </c>
      <c r="K242" s="69" t="b">
        <v>0</v>
      </c>
      <c r="L242" s="69" t="b">
        <v>0</v>
      </c>
    </row>
    <row r="243" spans="1:12" ht="15">
      <c r="A243" s="69" t="s">
        <v>922</v>
      </c>
      <c r="B243" s="69" t="s">
        <v>880</v>
      </c>
      <c r="C243" s="69">
        <v>2</v>
      </c>
      <c r="D243" s="93">
        <v>0.00546448087431694</v>
      </c>
      <c r="E243" s="93">
        <v>1.9370161074648142</v>
      </c>
      <c r="F243" s="69" t="s">
        <v>222</v>
      </c>
      <c r="G243" s="69" t="b">
        <v>0</v>
      </c>
      <c r="H243" s="69" t="b">
        <v>0</v>
      </c>
      <c r="I243" s="69" t="b">
        <v>0</v>
      </c>
      <c r="J243" s="69" t="b">
        <v>0</v>
      </c>
      <c r="K243" s="69" t="b">
        <v>0</v>
      </c>
      <c r="L243" s="69" t="b">
        <v>0</v>
      </c>
    </row>
    <row r="244" spans="1:12" ht="15">
      <c r="A244" s="69" t="s">
        <v>880</v>
      </c>
      <c r="B244" s="69" t="s">
        <v>923</v>
      </c>
      <c r="C244" s="69">
        <v>2</v>
      </c>
      <c r="D244" s="93">
        <v>0.00546448087431694</v>
      </c>
      <c r="E244" s="93">
        <v>1.9370161074648142</v>
      </c>
      <c r="F244" s="69" t="s">
        <v>222</v>
      </c>
      <c r="G244" s="69" t="b">
        <v>0</v>
      </c>
      <c r="H244" s="69" t="b">
        <v>0</v>
      </c>
      <c r="I244" s="69" t="b">
        <v>0</v>
      </c>
      <c r="J244" s="69" t="b">
        <v>0</v>
      </c>
      <c r="K244" s="69" t="b">
        <v>0</v>
      </c>
      <c r="L244" s="69" t="b">
        <v>0</v>
      </c>
    </row>
    <row r="245" spans="1:12" ht="15">
      <c r="A245" s="69" t="s">
        <v>923</v>
      </c>
      <c r="B245" s="69" t="s">
        <v>924</v>
      </c>
      <c r="C245" s="69">
        <v>2</v>
      </c>
      <c r="D245" s="93">
        <v>0.00546448087431694</v>
      </c>
      <c r="E245" s="93">
        <v>2.2380461031287955</v>
      </c>
      <c r="F245" s="69" t="s">
        <v>222</v>
      </c>
      <c r="G245" s="69" t="b">
        <v>0</v>
      </c>
      <c r="H245" s="69" t="b">
        <v>0</v>
      </c>
      <c r="I245" s="69" t="b">
        <v>0</v>
      </c>
      <c r="J245" s="69" t="b">
        <v>0</v>
      </c>
      <c r="K245" s="69" t="b">
        <v>0</v>
      </c>
      <c r="L245" s="69" t="b">
        <v>0</v>
      </c>
    </row>
    <row r="246" spans="1:12" ht="15">
      <c r="A246" s="69" t="s">
        <v>924</v>
      </c>
      <c r="B246" s="69" t="s">
        <v>925</v>
      </c>
      <c r="C246" s="69">
        <v>2</v>
      </c>
      <c r="D246" s="93">
        <v>0.00546448087431694</v>
      </c>
      <c r="E246" s="93">
        <v>2.2380461031287955</v>
      </c>
      <c r="F246" s="69" t="s">
        <v>222</v>
      </c>
      <c r="G246" s="69" t="b">
        <v>0</v>
      </c>
      <c r="H246" s="69" t="b">
        <v>0</v>
      </c>
      <c r="I246" s="69" t="b">
        <v>0</v>
      </c>
      <c r="J246" s="69" t="b">
        <v>0</v>
      </c>
      <c r="K246" s="69" t="b">
        <v>0</v>
      </c>
      <c r="L246" s="69" t="b">
        <v>0</v>
      </c>
    </row>
    <row r="247" spans="1:12" ht="15">
      <c r="A247" s="69" t="s">
        <v>925</v>
      </c>
      <c r="B247" s="69" t="s">
        <v>926</v>
      </c>
      <c r="C247" s="69">
        <v>2</v>
      </c>
      <c r="D247" s="93">
        <v>0.00546448087431694</v>
      </c>
      <c r="E247" s="93">
        <v>2.2380461031287955</v>
      </c>
      <c r="F247" s="69" t="s">
        <v>222</v>
      </c>
      <c r="G247" s="69" t="b">
        <v>0</v>
      </c>
      <c r="H247" s="69" t="b">
        <v>0</v>
      </c>
      <c r="I247" s="69" t="b">
        <v>0</v>
      </c>
      <c r="J247" s="69" t="b">
        <v>0</v>
      </c>
      <c r="K247" s="69" t="b">
        <v>0</v>
      </c>
      <c r="L247" s="69" t="b">
        <v>0</v>
      </c>
    </row>
    <row r="248" spans="1:12" ht="15">
      <c r="A248" s="69" t="s">
        <v>926</v>
      </c>
      <c r="B248" s="69" t="s">
        <v>927</v>
      </c>
      <c r="C248" s="69">
        <v>2</v>
      </c>
      <c r="D248" s="93">
        <v>0.00546448087431694</v>
      </c>
      <c r="E248" s="93">
        <v>2.2380461031287955</v>
      </c>
      <c r="F248" s="69" t="s">
        <v>222</v>
      </c>
      <c r="G248" s="69" t="b">
        <v>0</v>
      </c>
      <c r="H248" s="69" t="b">
        <v>0</v>
      </c>
      <c r="I248" s="69" t="b">
        <v>0</v>
      </c>
      <c r="J248" s="69" t="b">
        <v>0</v>
      </c>
      <c r="K248" s="69" t="b">
        <v>0</v>
      </c>
      <c r="L248" s="69" t="b">
        <v>0</v>
      </c>
    </row>
    <row r="249" spans="1:12" ht="15">
      <c r="A249" s="69" t="s">
        <v>927</v>
      </c>
      <c r="B249" s="69" t="s">
        <v>928</v>
      </c>
      <c r="C249" s="69">
        <v>2</v>
      </c>
      <c r="D249" s="93">
        <v>0.00546448087431694</v>
      </c>
      <c r="E249" s="93">
        <v>2.2380461031287955</v>
      </c>
      <c r="F249" s="69" t="s">
        <v>222</v>
      </c>
      <c r="G249" s="69" t="b">
        <v>0</v>
      </c>
      <c r="H249" s="69" t="b">
        <v>0</v>
      </c>
      <c r="I249" s="69" t="b">
        <v>0</v>
      </c>
      <c r="J249" s="69" t="b">
        <v>0</v>
      </c>
      <c r="K249" s="69" t="b">
        <v>0</v>
      </c>
      <c r="L249" s="69" t="b">
        <v>0</v>
      </c>
    </row>
    <row r="250" spans="1:12" ht="15">
      <c r="A250" s="69" t="s">
        <v>928</v>
      </c>
      <c r="B250" s="69" t="s">
        <v>929</v>
      </c>
      <c r="C250" s="69">
        <v>2</v>
      </c>
      <c r="D250" s="93">
        <v>0.00546448087431694</v>
      </c>
      <c r="E250" s="93">
        <v>2.2380461031287955</v>
      </c>
      <c r="F250" s="69" t="s">
        <v>222</v>
      </c>
      <c r="G250" s="69" t="b">
        <v>0</v>
      </c>
      <c r="H250" s="69" t="b">
        <v>0</v>
      </c>
      <c r="I250" s="69" t="b">
        <v>0</v>
      </c>
      <c r="J250" s="69" t="b">
        <v>0</v>
      </c>
      <c r="K250" s="69" t="b">
        <v>0</v>
      </c>
      <c r="L250" s="69" t="b">
        <v>0</v>
      </c>
    </row>
    <row r="251" spans="1:12" ht="15">
      <c r="A251" s="69" t="s">
        <v>929</v>
      </c>
      <c r="B251" s="69" t="s">
        <v>776</v>
      </c>
      <c r="C251" s="69">
        <v>2</v>
      </c>
      <c r="D251" s="93">
        <v>0.00546448087431694</v>
      </c>
      <c r="E251" s="93">
        <v>1.5390760987927767</v>
      </c>
      <c r="F251" s="69" t="s">
        <v>222</v>
      </c>
      <c r="G251" s="69" t="b">
        <v>0</v>
      </c>
      <c r="H251" s="69" t="b">
        <v>0</v>
      </c>
      <c r="I251" s="69" t="b">
        <v>0</v>
      </c>
      <c r="J251" s="69" t="b">
        <v>0</v>
      </c>
      <c r="K251" s="69" t="b">
        <v>0</v>
      </c>
      <c r="L251" s="69" t="b">
        <v>0</v>
      </c>
    </row>
    <row r="252" spans="1:12" ht="15">
      <c r="A252" s="69" t="s">
        <v>914</v>
      </c>
      <c r="B252" s="69" t="s">
        <v>915</v>
      </c>
      <c r="C252" s="69">
        <v>2</v>
      </c>
      <c r="D252" s="93">
        <v>0.00546448087431694</v>
      </c>
      <c r="E252" s="93">
        <v>2.2380461031287955</v>
      </c>
      <c r="F252" s="69" t="s">
        <v>222</v>
      </c>
      <c r="G252" s="69" t="b">
        <v>0</v>
      </c>
      <c r="H252" s="69" t="b">
        <v>0</v>
      </c>
      <c r="I252" s="69" t="b">
        <v>0</v>
      </c>
      <c r="J252" s="69" t="b">
        <v>0</v>
      </c>
      <c r="K252" s="69" t="b">
        <v>0</v>
      </c>
      <c r="L252" s="69" t="b">
        <v>0</v>
      </c>
    </row>
    <row r="253" spans="1:12" ht="15">
      <c r="A253" s="69" t="s">
        <v>915</v>
      </c>
      <c r="B253" s="69" t="s">
        <v>882</v>
      </c>
      <c r="C253" s="69">
        <v>2</v>
      </c>
      <c r="D253" s="93">
        <v>0.00546448087431694</v>
      </c>
      <c r="E253" s="93">
        <v>2.2380461031287955</v>
      </c>
      <c r="F253" s="69" t="s">
        <v>222</v>
      </c>
      <c r="G253" s="69" t="b">
        <v>0</v>
      </c>
      <c r="H253" s="69" t="b">
        <v>0</v>
      </c>
      <c r="I253" s="69" t="b">
        <v>0</v>
      </c>
      <c r="J253" s="69" t="b">
        <v>0</v>
      </c>
      <c r="K253" s="69" t="b">
        <v>0</v>
      </c>
      <c r="L253" s="69" t="b">
        <v>0</v>
      </c>
    </row>
    <row r="254" spans="1:12" ht="15">
      <c r="A254" s="69" t="s">
        <v>882</v>
      </c>
      <c r="B254" s="69" t="s">
        <v>916</v>
      </c>
      <c r="C254" s="69">
        <v>2</v>
      </c>
      <c r="D254" s="93">
        <v>0.00546448087431694</v>
      </c>
      <c r="E254" s="93">
        <v>2.2380461031287955</v>
      </c>
      <c r="F254" s="69" t="s">
        <v>222</v>
      </c>
      <c r="G254" s="69" t="b">
        <v>0</v>
      </c>
      <c r="H254" s="69" t="b">
        <v>0</v>
      </c>
      <c r="I254" s="69" t="b">
        <v>0</v>
      </c>
      <c r="J254" s="69" t="b">
        <v>0</v>
      </c>
      <c r="K254" s="69" t="b">
        <v>0</v>
      </c>
      <c r="L254" s="69" t="b">
        <v>0</v>
      </c>
    </row>
    <row r="255" spans="1:12" ht="15">
      <c r="A255" s="69" t="s">
        <v>916</v>
      </c>
      <c r="B255" s="69" t="s">
        <v>917</v>
      </c>
      <c r="C255" s="69">
        <v>2</v>
      </c>
      <c r="D255" s="93">
        <v>0.00546448087431694</v>
      </c>
      <c r="E255" s="93">
        <v>2.2380461031287955</v>
      </c>
      <c r="F255" s="69" t="s">
        <v>222</v>
      </c>
      <c r="G255" s="69" t="b">
        <v>0</v>
      </c>
      <c r="H255" s="69" t="b">
        <v>0</v>
      </c>
      <c r="I255" s="69" t="b">
        <v>0</v>
      </c>
      <c r="J255" s="69" t="b">
        <v>0</v>
      </c>
      <c r="K255" s="69" t="b">
        <v>0</v>
      </c>
      <c r="L255" s="69" t="b">
        <v>0</v>
      </c>
    </row>
    <row r="256" spans="1:12" ht="15">
      <c r="A256" s="69" t="s">
        <v>917</v>
      </c>
      <c r="B256" s="69" t="s">
        <v>886</v>
      </c>
      <c r="C256" s="69">
        <v>2</v>
      </c>
      <c r="D256" s="93">
        <v>0.00546448087431694</v>
      </c>
      <c r="E256" s="93">
        <v>2.2380461031287955</v>
      </c>
      <c r="F256" s="69" t="s">
        <v>222</v>
      </c>
      <c r="G256" s="69" t="b">
        <v>0</v>
      </c>
      <c r="H256" s="69" t="b">
        <v>0</v>
      </c>
      <c r="I256" s="69" t="b">
        <v>0</v>
      </c>
      <c r="J256" s="69" t="b">
        <v>0</v>
      </c>
      <c r="K256" s="69" t="b">
        <v>0</v>
      </c>
      <c r="L256" s="69" t="b">
        <v>0</v>
      </c>
    </row>
    <row r="257" spans="1:12" ht="15">
      <c r="A257" s="69" t="s">
        <v>886</v>
      </c>
      <c r="B257" s="69" t="s">
        <v>775</v>
      </c>
      <c r="C257" s="69">
        <v>2</v>
      </c>
      <c r="D257" s="93">
        <v>0.00546448087431694</v>
      </c>
      <c r="E257" s="93">
        <v>1.2380461031287955</v>
      </c>
      <c r="F257" s="69" t="s">
        <v>222</v>
      </c>
      <c r="G257" s="69" t="b">
        <v>0</v>
      </c>
      <c r="H257" s="69" t="b">
        <v>0</v>
      </c>
      <c r="I257" s="69" t="b">
        <v>0</v>
      </c>
      <c r="J257" s="69" t="b">
        <v>0</v>
      </c>
      <c r="K257" s="69" t="b">
        <v>0</v>
      </c>
      <c r="L257" s="69" t="b">
        <v>0</v>
      </c>
    </row>
    <row r="258" spans="1:12" ht="15">
      <c r="A258" s="69" t="s">
        <v>775</v>
      </c>
      <c r="B258" s="69" t="s">
        <v>406</v>
      </c>
      <c r="C258" s="69">
        <v>2</v>
      </c>
      <c r="D258" s="93">
        <v>0.00546448087431694</v>
      </c>
      <c r="E258" s="93">
        <v>1.1588648570811706</v>
      </c>
      <c r="F258" s="69" t="s">
        <v>222</v>
      </c>
      <c r="G258" s="69" t="b">
        <v>0</v>
      </c>
      <c r="H258" s="69" t="b">
        <v>0</v>
      </c>
      <c r="I258" s="69" t="b">
        <v>0</v>
      </c>
      <c r="J258" s="69" t="b">
        <v>0</v>
      </c>
      <c r="K258" s="69" t="b">
        <v>0</v>
      </c>
      <c r="L258" s="69" t="b">
        <v>0</v>
      </c>
    </row>
    <row r="259" spans="1:12" ht="15">
      <c r="A259" s="69" t="s">
        <v>406</v>
      </c>
      <c r="B259" s="69" t="s">
        <v>887</v>
      </c>
      <c r="C259" s="69">
        <v>2</v>
      </c>
      <c r="D259" s="93">
        <v>0.00546448087431694</v>
      </c>
      <c r="E259" s="93">
        <v>1.9370161074648142</v>
      </c>
      <c r="F259" s="69" t="s">
        <v>222</v>
      </c>
      <c r="G259" s="69" t="b">
        <v>0</v>
      </c>
      <c r="H259" s="69" t="b">
        <v>0</v>
      </c>
      <c r="I259" s="69" t="b">
        <v>0</v>
      </c>
      <c r="J259" s="69" t="b">
        <v>0</v>
      </c>
      <c r="K259" s="69" t="b">
        <v>0</v>
      </c>
      <c r="L259" s="69" t="b">
        <v>0</v>
      </c>
    </row>
    <row r="260" spans="1:12" ht="15">
      <c r="A260" s="69" t="s">
        <v>887</v>
      </c>
      <c r="B260" s="69" t="s">
        <v>918</v>
      </c>
      <c r="C260" s="69">
        <v>2</v>
      </c>
      <c r="D260" s="93">
        <v>0.00546448087431694</v>
      </c>
      <c r="E260" s="93">
        <v>2.2380461031287955</v>
      </c>
      <c r="F260" s="69" t="s">
        <v>222</v>
      </c>
      <c r="G260" s="69" t="b">
        <v>0</v>
      </c>
      <c r="H260" s="69" t="b">
        <v>0</v>
      </c>
      <c r="I260" s="69" t="b">
        <v>0</v>
      </c>
      <c r="J260" s="69" t="b">
        <v>0</v>
      </c>
      <c r="K260" s="69" t="b">
        <v>0</v>
      </c>
      <c r="L260" s="69" t="b">
        <v>0</v>
      </c>
    </row>
    <row r="261" spans="1:12" ht="15">
      <c r="A261" s="69" t="s">
        <v>918</v>
      </c>
      <c r="B261" s="69" t="s">
        <v>444</v>
      </c>
      <c r="C261" s="69">
        <v>2</v>
      </c>
      <c r="D261" s="93">
        <v>0.00546448087431694</v>
      </c>
      <c r="E261" s="93">
        <v>1.4976834136345516</v>
      </c>
      <c r="F261" s="69" t="s">
        <v>222</v>
      </c>
      <c r="G261" s="69" t="b">
        <v>0</v>
      </c>
      <c r="H261" s="69" t="b">
        <v>0</v>
      </c>
      <c r="I261" s="69" t="b">
        <v>0</v>
      </c>
      <c r="J261" s="69" t="b">
        <v>0</v>
      </c>
      <c r="K261" s="69" t="b">
        <v>0</v>
      </c>
      <c r="L261" s="69" t="b">
        <v>0</v>
      </c>
    </row>
    <row r="262" spans="1:12" ht="15">
      <c r="A262" s="69" t="s">
        <v>908</v>
      </c>
      <c r="B262" s="69" t="s">
        <v>909</v>
      </c>
      <c r="C262" s="69">
        <v>2</v>
      </c>
      <c r="D262" s="93">
        <v>0.00546448087431694</v>
      </c>
      <c r="E262" s="93">
        <v>2.2380461031287955</v>
      </c>
      <c r="F262" s="69" t="s">
        <v>222</v>
      </c>
      <c r="G262" s="69" t="b">
        <v>0</v>
      </c>
      <c r="H262" s="69" t="b">
        <v>0</v>
      </c>
      <c r="I262" s="69" t="b">
        <v>0</v>
      </c>
      <c r="J262" s="69" t="b">
        <v>0</v>
      </c>
      <c r="K262" s="69" t="b">
        <v>0</v>
      </c>
      <c r="L262" s="69" t="b">
        <v>0</v>
      </c>
    </row>
    <row r="263" spans="1:12" ht="15">
      <c r="A263" s="69" t="s">
        <v>909</v>
      </c>
      <c r="B263" s="69" t="s">
        <v>444</v>
      </c>
      <c r="C263" s="69">
        <v>2</v>
      </c>
      <c r="D263" s="93">
        <v>0.00546448087431694</v>
      </c>
      <c r="E263" s="93">
        <v>1.4976834136345516</v>
      </c>
      <c r="F263" s="69" t="s">
        <v>222</v>
      </c>
      <c r="G263" s="69" t="b">
        <v>0</v>
      </c>
      <c r="H263" s="69" t="b">
        <v>0</v>
      </c>
      <c r="I263" s="69" t="b">
        <v>0</v>
      </c>
      <c r="J263" s="69" t="b">
        <v>0</v>
      </c>
      <c r="K263" s="69" t="b">
        <v>0</v>
      </c>
      <c r="L263" s="69" t="b">
        <v>0</v>
      </c>
    </row>
    <row r="264" spans="1:12" ht="15">
      <c r="A264" s="69" t="s">
        <v>919</v>
      </c>
      <c r="B264" s="69" t="s">
        <v>920</v>
      </c>
      <c r="C264" s="69">
        <v>2</v>
      </c>
      <c r="D264" s="93">
        <v>0.00546448087431694</v>
      </c>
      <c r="E264" s="93">
        <v>2.2380461031287955</v>
      </c>
      <c r="F264" s="69" t="s">
        <v>222</v>
      </c>
      <c r="G264" s="69" t="b">
        <v>0</v>
      </c>
      <c r="H264" s="69" t="b">
        <v>0</v>
      </c>
      <c r="I264" s="69" t="b">
        <v>0</v>
      </c>
      <c r="J264" s="69" t="b">
        <v>0</v>
      </c>
      <c r="K264" s="69" t="b">
        <v>0</v>
      </c>
      <c r="L264" s="69" t="b">
        <v>0</v>
      </c>
    </row>
    <row r="265" spans="1:12" ht="15">
      <c r="A265" s="69" t="s">
        <v>782</v>
      </c>
      <c r="B265" s="69" t="s">
        <v>775</v>
      </c>
      <c r="C265" s="69">
        <v>4</v>
      </c>
      <c r="D265" s="93">
        <v>0.009647030513261518</v>
      </c>
      <c r="E265" s="93">
        <v>1.1489390130120665</v>
      </c>
      <c r="F265" s="69" t="s">
        <v>373</v>
      </c>
      <c r="G265" s="69" t="b">
        <v>0</v>
      </c>
      <c r="H265" s="69" t="b">
        <v>0</v>
      </c>
      <c r="I265" s="69" t="b">
        <v>0</v>
      </c>
      <c r="J265" s="69" t="b">
        <v>0</v>
      </c>
      <c r="K265" s="69" t="b">
        <v>0</v>
      </c>
      <c r="L265" s="69" t="b">
        <v>0</v>
      </c>
    </row>
    <row r="266" spans="1:12" ht="15">
      <c r="A266" s="69" t="s">
        <v>407</v>
      </c>
      <c r="B266" s="69" t="s">
        <v>785</v>
      </c>
      <c r="C266" s="69">
        <v>3</v>
      </c>
      <c r="D266" s="93">
        <v>0.00950688627782432</v>
      </c>
      <c r="E266" s="93">
        <v>1.713210443450629</v>
      </c>
      <c r="F266" s="69" t="s">
        <v>373</v>
      </c>
      <c r="G266" s="69" t="b">
        <v>0</v>
      </c>
      <c r="H266" s="69" t="b">
        <v>0</v>
      </c>
      <c r="I266" s="69" t="b">
        <v>0</v>
      </c>
      <c r="J266" s="69" t="b">
        <v>0</v>
      </c>
      <c r="K266" s="69" t="b">
        <v>0</v>
      </c>
      <c r="L266" s="69" t="b">
        <v>0</v>
      </c>
    </row>
    <row r="267" spans="1:12" ht="15">
      <c r="A267" s="69" t="s">
        <v>906</v>
      </c>
      <c r="B267" s="69" t="s">
        <v>775</v>
      </c>
      <c r="C267" s="69">
        <v>3</v>
      </c>
      <c r="D267" s="93">
        <v>0.00950688627782432</v>
      </c>
      <c r="E267" s="93">
        <v>1.1489390130120665</v>
      </c>
      <c r="F267" s="69" t="s">
        <v>373</v>
      </c>
      <c r="G267" s="69" t="b">
        <v>0</v>
      </c>
      <c r="H267" s="69" t="b">
        <v>0</v>
      </c>
      <c r="I267" s="69" t="b">
        <v>0</v>
      </c>
      <c r="J267" s="69" t="b">
        <v>0</v>
      </c>
      <c r="K267" s="69" t="b">
        <v>0</v>
      </c>
      <c r="L267" s="69" t="b">
        <v>0</v>
      </c>
    </row>
    <row r="268" spans="1:12" ht="15">
      <c r="A268" s="69" t="s">
        <v>905</v>
      </c>
      <c r="B268" s="69" t="s">
        <v>868</v>
      </c>
      <c r="C268" s="69">
        <v>3</v>
      </c>
      <c r="D268" s="93">
        <v>0.00950688627782432</v>
      </c>
      <c r="E268" s="93">
        <v>1.713210443450629</v>
      </c>
      <c r="F268" s="69" t="s">
        <v>373</v>
      </c>
      <c r="G268" s="69" t="b">
        <v>0</v>
      </c>
      <c r="H268" s="69" t="b">
        <v>0</v>
      </c>
      <c r="I268" s="69" t="b">
        <v>0</v>
      </c>
      <c r="J268" s="69" t="b">
        <v>0</v>
      </c>
      <c r="K268" s="69" t="b">
        <v>0</v>
      </c>
      <c r="L268" s="69" t="b">
        <v>0</v>
      </c>
    </row>
    <row r="269" spans="1:12" ht="15">
      <c r="A269" s="69" t="s">
        <v>405</v>
      </c>
      <c r="B269" s="69" t="s">
        <v>901</v>
      </c>
      <c r="C269" s="69">
        <v>2</v>
      </c>
      <c r="D269" s="93">
        <v>0.00847236368892144</v>
      </c>
      <c r="E269" s="93">
        <v>1.4913616938342726</v>
      </c>
      <c r="F269" s="69" t="s">
        <v>373</v>
      </c>
      <c r="G269" s="69" t="b">
        <v>0</v>
      </c>
      <c r="H269" s="69" t="b">
        <v>0</v>
      </c>
      <c r="I269" s="69" t="b">
        <v>0</v>
      </c>
      <c r="J269" s="69" t="b">
        <v>0</v>
      </c>
      <c r="K269" s="69" t="b">
        <v>0</v>
      </c>
      <c r="L269" s="69" t="b">
        <v>0</v>
      </c>
    </row>
    <row r="270" spans="1:12" ht="15">
      <c r="A270" s="69" t="s">
        <v>784</v>
      </c>
      <c r="B270" s="69" t="s">
        <v>781</v>
      </c>
      <c r="C270" s="69">
        <v>2</v>
      </c>
      <c r="D270" s="93">
        <v>0.00847236368892144</v>
      </c>
      <c r="E270" s="93">
        <v>1.3152704347785915</v>
      </c>
      <c r="F270" s="69" t="s">
        <v>373</v>
      </c>
      <c r="G270" s="69" t="b">
        <v>0</v>
      </c>
      <c r="H270" s="69" t="b">
        <v>0</v>
      </c>
      <c r="I270" s="69" t="b">
        <v>0</v>
      </c>
      <c r="J270" s="69" t="b">
        <v>0</v>
      </c>
      <c r="K270" s="69" t="b">
        <v>0</v>
      </c>
      <c r="L270" s="69" t="b">
        <v>0</v>
      </c>
    </row>
    <row r="271" spans="1:12" ht="15">
      <c r="A271" s="69" t="s">
        <v>781</v>
      </c>
      <c r="B271" s="69" t="s">
        <v>404</v>
      </c>
      <c r="C271" s="69">
        <v>2</v>
      </c>
      <c r="D271" s="93">
        <v>0.00847236368892144</v>
      </c>
      <c r="E271" s="93">
        <v>1.4913616938342726</v>
      </c>
      <c r="F271" s="69" t="s">
        <v>373</v>
      </c>
      <c r="G271" s="69" t="b">
        <v>0</v>
      </c>
      <c r="H271" s="69" t="b">
        <v>0</v>
      </c>
      <c r="I271" s="69" t="b">
        <v>0</v>
      </c>
      <c r="J271" s="69" t="b">
        <v>0</v>
      </c>
      <c r="K271" s="69" t="b">
        <v>0</v>
      </c>
      <c r="L271" s="69" t="b">
        <v>0</v>
      </c>
    </row>
    <row r="272" spans="1:12" ht="15">
      <c r="A272" s="69" t="s">
        <v>404</v>
      </c>
      <c r="B272" s="69" t="s">
        <v>902</v>
      </c>
      <c r="C272" s="69">
        <v>2</v>
      </c>
      <c r="D272" s="93">
        <v>0.00847236368892144</v>
      </c>
      <c r="E272" s="93">
        <v>1.8893017025063104</v>
      </c>
      <c r="F272" s="69" t="s">
        <v>373</v>
      </c>
      <c r="G272" s="69" t="b">
        <v>0</v>
      </c>
      <c r="H272" s="69" t="b">
        <v>0</v>
      </c>
      <c r="I272" s="69" t="b">
        <v>0</v>
      </c>
      <c r="J272" s="69" t="b">
        <v>0</v>
      </c>
      <c r="K272" s="69" t="b">
        <v>0</v>
      </c>
      <c r="L272" s="69" t="b">
        <v>0</v>
      </c>
    </row>
    <row r="273" spans="1:12" ht="15">
      <c r="A273" s="69" t="s">
        <v>902</v>
      </c>
      <c r="B273" s="69" t="s">
        <v>775</v>
      </c>
      <c r="C273" s="69">
        <v>2</v>
      </c>
      <c r="D273" s="93">
        <v>0.00847236368892144</v>
      </c>
      <c r="E273" s="93">
        <v>1.1489390130120665</v>
      </c>
      <c r="F273" s="69" t="s">
        <v>373</v>
      </c>
      <c r="G273" s="69" t="b">
        <v>0</v>
      </c>
      <c r="H273" s="69" t="b">
        <v>0</v>
      </c>
      <c r="I273" s="69" t="b">
        <v>0</v>
      </c>
      <c r="J273" s="69" t="b">
        <v>0</v>
      </c>
      <c r="K273" s="69" t="b">
        <v>0</v>
      </c>
      <c r="L273" s="69" t="b">
        <v>0</v>
      </c>
    </row>
    <row r="274" spans="1:12" ht="15">
      <c r="A274" s="69" t="s">
        <v>786</v>
      </c>
      <c r="B274" s="69" t="s">
        <v>781</v>
      </c>
      <c r="C274" s="69">
        <v>2</v>
      </c>
      <c r="D274" s="93">
        <v>0.00847236368892144</v>
      </c>
      <c r="E274" s="93">
        <v>1.3152704347785915</v>
      </c>
      <c r="F274" s="69" t="s">
        <v>373</v>
      </c>
      <c r="G274" s="69" t="b">
        <v>0</v>
      </c>
      <c r="H274" s="69" t="b">
        <v>0</v>
      </c>
      <c r="I274" s="69" t="b">
        <v>0</v>
      </c>
      <c r="J274" s="69" t="b">
        <v>0</v>
      </c>
      <c r="K274" s="69" t="b">
        <v>0</v>
      </c>
      <c r="L274" s="69" t="b">
        <v>0</v>
      </c>
    </row>
    <row r="275" spans="1:12" ht="15">
      <c r="A275" s="69" t="s">
        <v>781</v>
      </c>
      <c r="B275" s="69" t="s">
        <v>969</v>
      </c>
      <c r="C275" s="69">
        <v>2</v>
      </c>
      <c r="D275" s="93">
        <v>0.00847236368892144</v>
      </c>
      <c r="E275" s="93">
        <v>1.4913616938342726</v>
      </c>
      <c r="F275" s="69" t="s">
        <v>373</v>
      </c>
      <c r="G275" s="69" t="b">
        <v>0</v>
      </c>
      <c r="H275" s="69" t="b">
        <v>0</v>
      </c>
      <c r="I275" s="69" t="b">
        <v>0</v>
      </c>
      <c r="J275" s="69" t="b">
        <v>0</v>
      </c>
      <c r="K275" s="69" t="b">
        <v>0</v>
      </c>
      <c r="L275" s="69" t="b">
        <v>0</v>
      </c>
    </row>
    <row r="276" spans="1:12" ht="15">
      <c r="A276" s="69" t="s">
        <v>969</v>
      </c>
      <c r="B276" s="69" t="s">
        <v>906</v>
      </c>
      <c r="C276" s="69">
        <v>2</v>
      </c>
      <c r="D276" s="93">
        <v>0.00847236368892144</v>
      </c>
      <c r="E276" s="93">
        <v>1.713210443450629</v>
      </c>
      <c r="F276" s="69" t="s">
        <v>373</v>
      </c>
      <c r="G276" s="69" t="b">
        <v>0</v>
      </c>
      <c r="H276" s="69" t="b">
        <v>0</v>
      </c>
      <c r="I276" s="69" t="b">
        <v>0</v>
      </c>
      <c r="J276" s="69" t="b">
        <v>0</v>
      </c>
      <c r="K276" s="69" t="b">
        <v>0</v>
      </c>
      <c r="L276" s="69" t="b">
        <v>0</v>
      </c>
    </row>
    <row r="277" spans="1:12" ht="15">
      <c r="A277" s="69" t="s">
        <v>967</v>
      </c>
      <c r="B277" s="69" t="s">
        <v>968</v>
      </c>
      <c r="C277" s="69">
        <v>2</v>
      </c>
      <c r="D277" s="93">
        <v>0.00847236368892144</v>
      </c>
      <c r="E277" s="93">
        <v>1.8893017025063104</v>
      </c>
      <c r="F277" s="69" t="s">
        <v>373</v>
      </c>
      <c r="G277" s="69" t="b">
        <v>0</v>
      </c>
      <c r="H277" s="69" t="b">
        <v>0</v>
      </c>
      <c r="I277" s="69" t="b">
        <v>0</v>
      </c>
      <c r="J277" s="69" t="b">
        <v>0</v>
      </c>
      <c r="K277" s="69" t="b">
        <v>0</v>
      </c>
      <c r="L277" s="69" t="b">
        <v>0</v>
      </c>
    </row>
    <row r="278" spans="1:12" ht="15">
      <c r="A278" s="69" t="s">
        <v>964</v>
      </c>
      <c r="B278" s="69" t="s">
        <v>965</v>
      </c>
      <c r="C278" s="69">
        <v>2</v>
      </c>
      <c r="D278" s="93">
        <v>0.00847236368892144</v>
      </c>
      <c r="E278" s="93">
        <v>1.8893017025063104</v>
      </c>
      <c r="F278" s="69" t="s">
        <v>373</v>
      </c>
      <c r="G278" s="69" t="b">
        <v>0</v>
      </c>
      <c r="H278" s="69" t="b">
        <v>0</v>
      </c>
      <c r="I278" s="69" t="b">
        <v>0</v>
      </c>
      <c r="J278" s="69" t="b">
        <v>0</v>
      </c>
      <c r="K278" s="69" t="b">
        <v>0</v>
      </c>
      <c r="L278" s="69" t="b">
        <v>0</v>
      </c>
    </row>
    <row r="279" spans="1:12" ht="15">
      <c r="A279" s="69" t="s">
        <v>965</v>
      </c>
      <c r="B279" s="69" t="s">
        <v>966</v>
      </c>
      <c r="C279" s="69">
        <v>2</v>
      </c>
      <c r="D279" s="93">
        <v>0.00847236368892144</v>
      </c>
      <c r="E279" s="93">
        <v>1.8893017025063104</v>
      </c>
      <c r="F279" s="69" t="s">
        <v>373</v>
      </c>
      <c r="G279" s="69" t="b">
        <v>0</v>
      </c>
      <c r="H279" s="69" t="b">
        <v>0</v>
      </c>
      <c r="I279" s="69" t="b">
        <v>0</v>
      </c>
      <c r="J279" s="69" t="b">
        <v>0</v>
      </c>
      <c r="K279" s="69" t="b">
        <v>0</v>
      </c>
      <c r="L279" s="69" t="b">
        <v>0</v>
      </c>
    </row>
    <row r="280" spans="1:12" ht="15">
      <c r="A280" s="69" t="s">
        <v>409</v>
      </c>
      <c r="B280" s="69" t="s">
        <v>881</v>
      </c>
      <c r="C280" s="69">
        <v>2</v>
      </c>
      <c r="D280" s="93">
        <v>0.00847236368892144</v>
      </c>
      <c r="E280" s="93">
        <v>1.713210443450629</v>
      </c>
      <c r="F280" s="69" t="s">
        <v>373</v>
      </c>
      <c r="G280" s="69" t="b">
        <v>0</v>
      </c>
      <c r="H280" s="69" t="b">
        <v>0</v>
      </c>
      <c r="I280" s="69" t="b">
        <v>0</v>
      </c>
      <c r="J280" s="69" t="b">
        <v>0</v>
      </c>
      <c r="K280" s="69" t="b">
        <v>0</v>
      </c>
      <c r="L280" s="69" t="b">
        <v>0</v>
      </c>
    </row>
    <row r="281" spans="1:12" ht="15">
      <c r="A281" s="69" t="s">
        <v>881</v>
      </c>
      <c r="B281" s="69" t="s">
        <v>782</v>
      </c>
      <c r="C281" s="69">
        <v>2</v>
      </c>
      <c r="D281" s="93">
        <v>0.00847236368892144</v>
      </c>
      <c r="E281" s="93">
        <v>1.4121804477866478</v>
      </c>
      <c r="F281" s="69" t="s">
        <v>373</v>
      </c>
      <c r="G281" s="69" t="b">
        <v>0</v>
      </c>
      <c r="H281" s="69" t="b">
        <v>0</v>
      </c>
      <c r="I281" s="69" t="b">
        <v>0</v>
      </c>
      <c r="J281" s="69" t="b">
        <v>0</v>
      </c>
      <c r="K281" s="69" t="b">
        <v>0</v>
      </c>
      <c r="L281" s="69" t="b">
        <v>0</v>
      </c>
    </row>
    <row r="282" spans="1:12" ht="15">
      <c r="A282" s="69" t="s">
        <v>787</v>
      </c>
      <c r="B282" s="69" t="s">
        <v>788</v>
      </c>
      <c r="C282" s="69">
        <v>2</v>
      </c>
      <c r="D282" s="93">
        <v>0.011805097869175734</v>
      </c>
      <c r="E282" s="93">
        <v>1.3710678622717363</v>
      </c>
      <c r="F282" s="69" t="s">
        <v>374</v>
      </c>
      <c r="G282" s="69" t="b">
        <v>0</v>
      </c>
      <c r="H282" s="69" t="b">
        <v>0</v>
      </c>
      <c r="I282" s="69" t="b">
        <v>0</v>
      </c>
      <c r="J282" s="69" t="b">
        <v>0</v>
      </c>
      <c r="K282" s="69" t="b">
        <v>0</v>
      </c>
      <c r="L282" s="69" t="b">
        <v>0</v>
      </c>
    </row>
    <row r="283" spans="1:12" ht="15">
      <c r="A283" s="69" t="s">
        <v>788</v>
      </c>
      <c r="B283" s="69" t="s">
        <v>789</v>
      </c>
      <c r="C283" s="69">
        <v>2</v>
      </c>
      <c r="D283" s="93">
        <v>0.011805097869175734</v>
      </c>
      <c r="E283" s="93">
        <v>1.3710678622717363</v>
      </c>
      <c r="F283" s="69" t="s">
        <v>374</v>
      </c>
      <c r="G283" s="69" t="b">
        <v>0</v>
      </c>
      <c r="H283" s="69" t="b">
        <v>0</v>
      </c>
      <c r="I283" s="69" t="b">
        <v>0</v>
      </c>
      <c r="J283" s="69" t="b">
        <v>0</v>
      </c>
      <c r="K283" s="69" t="b">
        <v>0</v>
      </c>
      <c r="L283" s="69" t="b">
        <v>0</v>
      </c>
    </row>
    <row r="284" spans="1:12" ht="15">
      <c r="A284" s="69" t="s">
        <v>789</v>
      </c>
      <c r="B284" s="69" t="s">
        <v>790</v>
      </c>
      <c r="C284" s="69">
        <v>2</v>
      </c>
      <c r="D284" s="93">
        <v>0.011805097869175734</v>
      </c>
      <c r="E284" s="93">
        <v>1.3710678622717363</v>
      </c>
      <c r="F284" s="69" t="s">
        <v>374</v>
      </c>
      <c r="G284" s="69" t="b">
        <v>0</v>
      </c>
      <c r="H284" s="69" t="b">
        <v>0</v>
      </c>
      <c r="I284" s="69" t="b">
        <v>0</v>
      </c>
      <c r="J284" s="69" t="b">
        <v>0</v>
      </c>
      <c r="K284" s="69" t="b">
        <v>0</v>
      </c>
      <c r="L284" s="69" t="b">
        <v>0</v>
      </c>
    </row>
    <row r="285" spans="1:12" ht="15">
      <c r="A285" s="69" t="s">
        <v>790</v>
      </c>
      <c r="B285" s="69" t="s">
        <v>776</v>
      </c>
      <c r="C285" s="69">
        <v>2</v>
      </c>
      <c r="D285" s="93">
        <v>0.011805097869175734</v>
      </c>
      <c r="E285" s="93">
        <v>1.070037866607755</v>
      </c>
      <c r="F285" s="69" t="s">
        <v>374</v>
      </c>
      <c r="G285" s="69" t="b">
        <v>0</v>
      </c>
      <c r="H285" s="69" t="b">
        <v>0</v>
      </c>
      <c r="I285" s="69" t="b">
        <v>0</v>
      </c>
      <c r="J285" s="69" t="b">
        <v>0</v>
      </c>
      <c r="K285" s="69" t="b">
        <v>0</v>
      </c>
      <c r="L285" s="69" t="b">
        <v>0</v>
      </c>
    </row>
    <row r="286" spans="1:12" ht="15">
      <c r="A286" s="69" t="s">
        <v>776</v>
      </c>
      <c r="B286" s="69" t="s">
        <v>775</v>
      </c>
      <c r="C286" s="69">
        <v>2</v>
      </c>
      <c r="D286" s="93">
        <v>0.011805097869175734</v>
      </c>
      <c r="E286" s="93">
        <v>0.7690078709437739</v>
      </c>
      <c r="F286" s="69" t="s">
        <v>374</v>
      </c>
      <c r="G286" s="69" t="b">
        <v>0</v>
      </c>
      <c r="H286" s="69" t="b">
        <v>0</v>
      </c>
      <c r="I286" s="69" t="b">
        <v>0</v>
      </c>
      <c r="J286" s="69" t="b">
        <v>0</v>
      </c>
      <c r="K286" s="69" t="b">
        <v>0</v>
      </c>
      <c r="L286" s="69" t="b">
        <v>0</v>
      </c>
    </row>
    <row r="287" spans="1:12" ht="15">
      <c r="A287" s="69" t="s">
        <v>775</v>
      </c>
      <c r="B287" s="69" t="s">
        <v>450</v>
      </c>
      <c r="C287" s="69">
        <v>2</v>
      </c>
      <c r="D287" s="93">
        <v>0.011805097869175734</v>
      </c>
      <c r="E287" s="93">
        <v>1.1949766032160551</v>
      </c>
      <c r="F287" s="69" t="s">
        <v>374</v>
      </c>
      <c r="G287" s="69" t="b">
        <v>0</v>
      </c>
      <c r="H287" s="69" t="b">
        <v>0</v>
      </c>
      <c r="I287" s="69" t="b">
        <v>0</v>
      </c>
      <c r="J287" s="69" t="b">
        <v>0</v>
      </c>
      <c r="K287" s="69" t="b">
        <v>0</v>
      </c>
      <c r="L287" s="69" t="b">
        <v>0</v>
      </c>
    </row>
    <row r="288" spans="1:12" ht="15">
      <c r="A288" s="69" t="s">
        <v>450</v>
      </c>
      <c r="B288" s="69" t="s">
        <v>791</v>
      </c>
      <c r="C288" s="69">
        <v>2</v>
      </c>
      <c r="D288" s="93">
        <v>0.011805097869175734</v>
      </c>
      <c r="E288" s="93">
        <v>1.3710678622717363</v>
      </c>
      <c r="F288" s="69" t="s">
        <v>374</v>
      </c>
      <c r="G288" s="69" t="b">
        <v>0</v>
      </c>
      <c r="H288" s="69" t="b">
        <v>0</v>
      </c>
      <c r="I288" s="69" t="b">
        <v>0</v>
      </c>
      <c r="J288" s="69" t="b">
        <v>0</v>
      </c>
      <c r="K288" s="69" t="b">
        <v>0</v>
      </c>
      <c r="L288" s="69" t="b">
        <v>0</v>
      </c>
    </row>
    <row r="289" spans="1:12" ht="15">
      <c r="A289" s="69" t="s">
        <v>791</v>
      </c>
      <c r="B289" s="69" t="s">
        <v>792</v>
      </c>
      <c r="C289" s="69">
        <v>2</v>
      </c>
      <c r="D289" s="93">
        <v>0.011805097869175734</v>
      </c>
      <c r="E289" s="93">
        <v>1.3710678622717363</v>
      </c>
      <c r="F289" s="69" t="s">
        <v>374</v>
      </c>
      <c r="G289" s="69" t="b">
        <v>0</v>
      </c>
      <c r="H289" s="69" t="b">
        <v>0</v>
      </c>
      <c r="I289" s="69" t="b">
        <v>0</v>
      </c>
      <c r="J289" s="69" t="b">
        <v>0</v>
      </c>
      <c r="K289" s="69" t="b">
        <v>0</v>
      </c>
      <c r="L28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265</v>
      </c>
    </row>
    <row r="3" spans="1:2" ht="15">
      <c r="A3" s="115" t="s">
        <v>444</v>
      </c>
      <c r="B3" s="63">
        <v>238</v>
      </c>
    </row>
    <row r="4" spans="1:2" ht="15">
      <c r="A4" s="115" t="s">
        <v>441</v>
      </c>
      <c r="B4" s="63">
        <v>114</v>
      </c>
    </row>
    <row r="5" spans="1:2" ht="15">
      <c r="A5" s="115" t="s">
        <v>454</v>
      </c>
      <c r="B5" s="63">
        <v>36</v>
      </c>
    </row>
    <row r="6" spans="1:2" ht="15">
      <c r="A6" s="115" t="s">
        <v>445</v>
      </c>
      <c r="B6" s="63">
        <v>19</v>
      </c>
    </row>
    <row r="7" spans="1:2" ht="15">
      <c r="A7" s="115" t="s">
        <v>450</v>
      </c>
      <c r="B7" s="63">
        <v>19</v>
      </c>
    </row>
    <row r="8" spans="1:2" ht="15">
      <c r="A8" s="115" t="s">
        <v>449</v>
      </c>
      <c r="B8" s="63">
        <v>9</v>
      </c>
    </row>
    <row r="9" spans="1:2" ht="15">
      <c r="A9" s="115" t="s">
        <v>457</v>
      </c>
      <c r="B9" s="63">
        <v>0</v>
      </c>
    </row>
    <row r="10" spans="1:2" ht="15">
      <c r="A10" s="115" t="s">
        <v>458</v>
      </c>
      <c r="B10" s="63">
        <v>0</v>
      </c>
    </row>
    <row r="11" spans="1:2" ht="15">
      <c r="A11" s="115" t="s">
        <v>460</v>
      </c>
      <c r="B11" s="6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440</v>
      </c>
      <c r="B3" s="63"/>
      <c r="C3" s="87"/>
      <c r="D3" s="87" t="s">
        <v>64</v>
      </c>
      <c r="E3" s="94">
        <v>266.49948752989405</v>
      </c>
      <c r="F3" s="96">
        <v>99.17916041979011</v>
      </c>
      <c r="G3" s="76" t="s">
        <v>698</v>
      </c>
      <c r="H3" s="87"/>
      <c r="I3" s="77" t="s">
        <v>440</v>
      </c>
      <c r="J3" s="97"/>
      <c r="K3" s="97"/>
      <c r="L3" s="77" t="s">
        <v>737</v>
      </c>
      <c r="M3" s="101">
        <v>274.5584707646177</v>
      </c>
      <c r="N3" s="102">
        <v>9288.5869140625</v>
      </c>
      <c r="O3" s="102">
        <v>8553.0146484375</v>
      </c>
      <c r="P3" s="103"/>
      <c r="Q3" s="104"/>
      <c r="R3" s="104"/>
      <c r="S3" s="71"/>
      <c r="T3" s="48">
        <v>0</v>
      </c>
      <c r="U3" s="48">
        <v>2</v>
      </c>
      <c r="V3" s="49">
        <v>0</v>
      </c>
      <c r="W3" s="49">
        <v>0.014493</v>
      </c>
      <c r="X3" s="49">
        <v>0.025312</v>
      </c>
      <c r="Y3" s="49">
        <v>0.704936</v>
      </c>
      <c r="Z3" s="49">
        <v>0.5</v>
      </c>
      <c r="AA3" s="49">
        <v>0</v>
      </c>
      <c r="AB3" s="98">
        <v>3</v>
      </c>
      <c r="AC3" s="98"/>
      <c r="AD3" s="99"/>
      <c r="AE3" s="63" t="s">
        <v>606</v>
      </c>
      <c r="AF3" s="63">
        <v>330</v>
      </c>
      <c r="AG3" s="63">
        <v>371</v>
      </c>
      <c r="AH3" s="63">
        <v>3344</v>
      </c>
      <c r="AI3" s="63">
        <v>1220</v>
      </c>
      <c r="AJ3" s="63"/>
      <c r="AK3" s="63" t="s">
        <v>630</v>
      </c>
      <c r="AL3" s="63" t="s">
        <v>650</v>
      </c>
      <c r="AM3" s="68"/>
      <c r="AN3" s="63"/>
      <c r="AO3" s="65">
        <v>40250.33380787037</v>
      </c>
      <c r="AP3" s="68" t="s">
        <v>675</v>
      </c>
      <c r="AQ3" s="63" t="b">
        <v>0</v>
      </c>
      <c r="AR3" s="63" t="b">
        <v>0</v>
      </c>
      <c r="AS3" s="63" t="b">
        <v>0</v>
      </c>
      <c r="AT3" s="63" t="s">
        <v>289</v>
      </c>
      <c r="AU3" s="63">
        <v>27</v>
      </c>
      <c r="AV3" s="68" t="s">
        <v>696</v>
      </c>
      <c r="AW3" s="63" t="b">
        <v>0</v>
      </c>
      <c r="AX3" s="63" t="s">
        <v>219</v>
      </c>
      <c r="AY3" s="68" t="s">
        <v>714</v>
      </c>
      <c r="AZ3" s="63" t="s">
        <v>66</v>
      </c>
      <c r="BA3" s="48"/>
      <c r="BB3" s="48"/>
      <c r="BC3" s="48"/>
      <c r="BD3" s="48"/>
      <c r="BE3" s="48" t="s">
        <v>494</v>
      </c>
      <c r="BF3" s="48" t="s">
        <v>494</v>
      </c>
      <c r="BG3" s="92" t="s">
        <v>840</v>
      </c>
      <c r="BH3" s="92" t="s">
        <v>840</v>
      </c>
      <c r="BI3" s="92" t="s">
        <v>825</v>
      </c>
      <c r="BJ3" s="92" t="s">
        <v>825</v>
      </c>
      <c r="BK3" s="92">
        <v>0</v>
      </c>
      <c r="BL3" s="114">
        <v>0</v>
      </c>
      <c r="BM3" s="92">
        <v>0</v>
      </c>
      <c r="BN3" s="114">
        <v>0</v>
      </c>
      <c r="BO3" s="92">
        <v>0</v>
      </c>
      <c r="BP3" s="114">
        <v>0</v>
      </c>
      <c r="BQ3" s="92">
        <v>9</v>
      </c>
      <c r="BR3" s="114">
        <v>100</v>
      </c>
      <c r="BS3" s="92">
        <v>9</v>
      </c>
      <c r="BT3" s="69" t="str">
        <f>REPLACE(INDEX(GroupVertices[Group],MATCH(Vertices[[#This Row],[Vertex]],GroupVertices[Vertex],0)),1,1,"")</f>
        <v>4</v>
      </c>
      <c r="BU3" s="3"/>
      <c r="BV3" s="3"/>
    </row>
    <row r="4" spans="1:77" ht="41.45" customHeight="1">
      <c r="A4" s="62" t="s">
        <v>445</v>
      </c>
      <c r="B4" s="64"/>
      <c r="C4" s="87"/>
      <c r="D4" s="87" t="s">
        <v>64</v>
      </c>
      <c r="E4" s="94">
        <v>342.9415784079262</v>
      </c>
      <c r="F4" s="105">
        <v>98.57871064467766</v>
      </c>
      <c r="G4" s="76" t="s">
        <v>519</v>
      </c>
      <c r="H4" s="106"/>
      <c r="I4" s="77" t="s">
        <v>445</v>
      </c>
      <c r="J4" s="97"/>
      <c r="K4" s="107"/>
      <c r="L4" s="77" t="s">
        <v>738</v>
      </c>
      <c r="M4" s="108">
        <v>474.66836581709146</v>
      </c>
      <c r="N4" s="102">
        <v>8187.04736328125</v>
      </c>
      <c r="O4" s="102">
        <v>6288.59716796875</v>
      </c>
      <c r="P4" s="103"/>
      <c r="Q4" s="104"/>
      <c r="R4" s="104"/>
      <c r="S4" s="109"/>
      <c r="T4" s="48">
        <v>3</v>
      </c>
      <c r="U4" s="48">
        <v>2</v>
      </c>
      <c r="V4" s="49">
        <v>19</v>
      </c>
      <c r="W4" s="49">
        <v>0.02</v>
      </c>
      <c r="X4" s="49">
        <v>0.061257</v>
      </c>
      <c r="Y4" s="49">
        <v>1.280786</v>
      </c>
      <c r="Z4" s="49">
        <v>0.3333333333333333</v>
      </c>
      <c r="AA4" s="49">
        <v>0</v>
      </c>
      <c r="AB4" s="98">
        <v>4</v>
      </c>
      <c r="AC4" s="98"/>
      <c r="AD4" s="99"/>
      <c r="AE4" s="64" t="s">
        <v>607</v>
      </c>
      <c r="AF4" s="64">
        <v>459</v>
      </c>
      <c r="AG4" s="64">
        <v>638</v>
      </c>
      <c r="AH4" s="64">
        <v>7260</v>
      </c>
      <c r="AI4" s="64">
        <v>2407</v>
      </c>
      <c r="AJ4" s="64"/>
      <c r="AK4" s="64" t="s">
        <v>631</v>
      </c>
      <c r="AL4" s="64" t="s">
        <v>358</v>
      </c>
      <c r="AM4" s="64"/>
      <c r="AN4" s="64"/>
      <c r="AO4" s="66">
        <v>40190.80637731482</v>
      </c>
      <c r="AP4" s="67" t="s">
        <v>676</v>
      </c>
      <c r="AQ4" s="64" t="b">
        <v>0</v>
      </c>
      <c r="AR4" s="64" t="b">
        <v>0</v>
      </c>
      <c r="AS4" s="64" t="b">
        <v>1</v>
      </c>
      <c r="AT4" s="64" t="s">
        <v>289</v>
      </c>
      <c r="AU4" s="64">
        <v>44</v>
      </c>
      <c r="AV4" s="67" t="s">
        <v>290</v>
      </c>
      <c r="AW4" s="64" t="b">
        <v>0</v>
      </c>
      <c r="AX4" s="64" t="s">
        <v>219</v>
      </c>
      <c r="AY4" s="67" t="s">
        <v>715</v>
      </c>
      <c r="AZ4" s="110" t="s">
        <v>66</v>
      </c>
      <c r="BA4" s="48" t="s">
        <v>490</v>
      </c>
      <c r="BB4" s="48" t="s">
        <v>490</v>
      </c>
      <c r="BC4" s="48" t="s">
        <v>493</v>
      </c>
      <c r="BD4" s="48" t="s">
        <v>493</v>
      </c>
      <c r="BE4" s="48" t="s">
        <v>494</v>
      </c>
      <c r="BF4" s="48" t="s">
        <v>836</v>
      </c>
      <c r="BG4" s="92" t="s">
        <v>841</v>
      </c>
      <c r="BH4" s="92" t="s">
        <v>851</v>
      </c>
      <c r="BI4" s="92" t="s">
        <v>857</v>
      </c>
      <c r="BJ4" s="92" t="s">
        <v>857</v>
      </c>
      <c r="BK4" s="48">
        <v>0</v>
      </c>
      <c r="BL4" s="49">
        <v>0</v>
      </c>
      <c r="BM4" s="48">
        <v>0</v>
      </c>
      <c r="BN4" s="49">
        <v>0</v>
      </c>
      <c r="BO4" s="48">
        <v>0</v>
      </c>
      <c r="BP4" s="49">
        <v>0</v>
      </c>
      <c r="BQ4" s="48">
        <v>54</v>
      </c>
      <c r="BR4" s="49">
        <v>100</v>
      </c>
      <c r="BS4" s="48">
        <v>54</v>
      </c>
      <c r="BT4" s="63" t="str">
        <f>REPLACE(INDEX(GroupVertices[Group],MATCH(Vertices[[#This Row],[Vertex]],GroupVertices[Vertex],0)),1,1,"")</f>
        <v>4</v>
      </c>
      <c r="BU4" s="2"/>
      <c r="BV4" s="3"/>
      <c r="BW4" s="3"/>
      <c r="BX4" s="3"/>
      <c r="BY4" s="3"/>
    </row>
    <row r="5" spans="1:77" ht="41.45" customHeight="1">
      <c r="A5" s="62" t="s">
        <v>450</v>
      </c>
      <c r="B5" s="64"/>
      <c r="C5" s="87"/>
      <c r="D5" s="87" t="s">
        <v>64</v>
      </c>
      <c r="E5" s="94">
        <v>213.53399385035874</v>
      </c>
      <c r="F5" s="105">
        <v>99.5952023988006</v>
      </c>
      <c r="G5" s="76" t="s">
        <v>699</v>
      </c>
      <c r="H5" s="106"/>
      <c r="I5" s="77" t="s">
        <v>450</v>
      </c>
      <c r="J5" s="97"/>
      <c r="K5" s="107"/>
      <c r="L5" s="77" t="s">
        <v>739</v>
      </c>
      <c r="M5" s="108">
        <v>135.9055472263868</v>
      </c>
      <c r="N5" s="102">
        <v>8187.04736328125</v>
      </c>
      <c r="O5" s="102">
        <v>8553.0146484375</v>
      </c>
      <c r="P5" s="103"/>
      <c r="Q5" s="104"/>
      <c r="R5" s="104"/>
      <c r="S5" s="109"/>
      <c r="T5" s="48">
        <v>3</v>
      </c>
      <c r="U5" s="48">
        <v>0</v>
      </c>
      <c r="V5" s="49">
        <v>19</v>
      </c>
      <c r="W5" s="49">
        <v>0.02</v>
      </c>
      <c r="X5" s="49">
        <v>0.049895</v>
      </c>
      <c r="Y5" s="49">
        <v>0.998016</v>
      </c>
      <c r="Z5" s="49">
        <v>0.3333333333333333</v>
      </c>
      <c r="AA5" s="49">
        <v>0</v>
      </c>
      <c r="AB5" s="98">
        <v>5</v>
      </c>
      <c r="AC5" s="98"/>
      <c r="AD5" s="99"/>
      <c r="AE5" s="64" t="s">
        <v>608</v>
      </c>
      <c r="AF5" s="64">
        <v>144</v>
      </c>
      <c r="AG5" s="64">
        <v>186</v>
      </c>
      <c r="AH5" s="64">
        <v>377</v>
      </c>
      <c r="AI5" s="64">
        <v>109</v>
      </c>
      <c r="AJ5" s="64"/>
      <c r="AK5" s="64"/>
      <c r="AL5" s="64" t="s">
        <v>358</v>
      </c>
      <c r="AM5" s="67" t="s">
        <v>663</v>
      </c>
      <c r="AN5" s="64"/>
      <c r="AO5" s="66">
        <v>42144.78252314815</v>
      </c>
      <c r="AP5" s="67" t="s">
        <v>677</v>
      </c>
      <c r="AQ5" s="64" t="b">
        <v>1</v>
      </c>
      <c r="AR5" s="64" t="b">
        <v>0</v>
      </c>
      <c r="AS5" s="64" t="b">
        <v>1</v>
      </c>
      <c r="AT5" s="64" t="s">
        <v>289</v>
      </c>
      <c r="AU5" s="64">
        <v>5</v>
      </c>
      <c r="AV5" s="67" t="s">
        <v>290</v>
      </c>
      <c r="AW5" s="64" t="b">
        <v>0</v>
      </c>
      <c r="AX5" s="64" t="s">
        <v>219</v>
      </c>
      <c r="AY5" s="67" t="s">
        <v>716</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441</v>
      </c>
      <c r="B6" s="64"/>
      <c r="C6" s="87"/>
      <c r="D6" s="87" t="s">
        <v>64</v>
      </c>
      <c r="E6" s="94">
        <v>339.5059788179023</v>
      </c>
      <c r="F6" s="105">
        <v>98.6056971514243</v>
      </c>
      <c r="G6" s="76" t="s">
        <v>516</v>
      </c>
      <c r="H6" s="106"/>
      <c r="I6" s="77" t="s">
        <v>441</v>
      </c>
      <c r="J6" s="97"/>
      <c r="K6" s="107"/>
      <c r="L6" s="77" t="s">
        <v>740</v>
      </c>
      <c r="M6" s="108">
        <v>465.6746626686657</v>
      </c>
      <c r="N6" s="102">
        <v>5590.18115234375</v>
      </c>
      <c r="O6" s="102">
        <v>7420.80615234375</v>
      </c>
      <c r="P6" s="103"/>
      <c r="Q6" s="104"/>
      <c r="R6" s="104"/>
      <c r="S6" s="109"/>
      <c r="T6" s="48">
        <v>2</v>
      </c>
      <c r="U6" s="48">
        <v>5</v>
      </c>
      <c r="V6" s="49">
        <v>114</v>
      </c>
      <c r="W6" s="49">
        <v>0.021739</v>
      </c>
      <c r="X6" s="49">
        <v>0.076092</v>
      </c>
      <c r="Y6" s="49">
        <v>2.239884</v>
      </c>
      <c r="Z6" s="49">
        <v>0.05</v>
      </c>
      <c r="AA6" s="49">
        <v>0</v>
      </c>
      <c r="AB6" s="98">
        <v>6</v>
      </c>
      <c r="AC6" s="98"/>
      <c r="AD6" s="99"/>
      <c r="AE6" s="64" t="s">
        <v>609</v>
      </c>
      <c r="AF6" s="64">
        <v>425</v>
      </c>
      <c r="AG6" s="64">
        <v>626</v>
      </c>
      <c r="AH6" s="64">
        <v>3359</v>
      </c>
      <c r="AI6" s="64">
        <v>842</v>
      </c>
      <c r="AJ6" s="64"/>
      <c r="AK6" s="64" t="s">
        <v>632</v>
      </c>
      <c r="AL6" s="64" t="s">
        <v>651</v>
      </c>
      <c r="AM6" s="67" t="s">
        <v>664</v>
      </c>
      <c r="AN6" s="64"/>
      <c r="AO6" s="66">
        <v>41793.56123842593</v>
      </c>
      <c r="AP6" s="67" t="s">
        <v>678</v>
      </c>
      <c r="AQ6" s="64" t="b">
        <v>0</v>
      </c>
      <c r="AR6" s="64" t="b">
        <v>0</v>
      </c>
      <c r="AS6" s="64" t="b">
        <v>1</v>
      </c>
      <c r="AT6" s="64" t="s">
        <v>289</v>
      </c>
      <c r="AU6" s="64">
        <v>49</v>
      </c>
      <c r="AV6" s="67" t="s">
        <v>290</v>
      </c>
      <c r="AW6" s="64" t="b">
        <v>0</v>
      </c>
      <c r="AX6" s="64" t="s">
        <v>219</v>
      </c>
      <c r="AY6" s="67" t="s">
        <v>717</v>
      </c>
      <c r="AZ6" s="110" t="s">
        <v>66</v>
      </c>
      <c r="BA6" s="48"/>
      <c r="BB6" s="48"/>
      <c r="BC6" s="48"/>
      <c r="BD6" s="48"/>
      <c r="BE6" s="48" t="s">
        <v>495</v>
      </c>
      <c r="BF6" s="48" t="s">
        <v>495</v>
      </c>
      <c r="BG6" s="92" t="s">
        <v>842</v>
      </c>
      <c r="BH6" s="92" t="s">
        <v>852</v>
      </c>
      <c r="BI6" s="92" t="s">
        <v>858</v>
      </c>
      <c r="BJ6" s="92" t="s">
        <v>858</v>
      </c>
      <c r="BK6" s="48">
        <v>0</v>
      </c>
      <c r="BL6" s="49">
        <v>0</v>
      </c>
      <c r="BM6" s="48">
        <v>0</v>
      </c>
      <c r="BN6" s="49">
        <v>0</v>
      </c>
      <c r="BO6" s="48">
        <v>0</v>
      </c>
      <c r="BP6" s="49">
        <v>0</v>
      </c>
      <c r="BQ6" s="48">
        <v>222</v>
      </c>
      <c r="BR6" s="49">
        <v>100</v>
      </c>
      <c r="BS6" s="48">
        <v>222</v>
      </c>
      <c r="BT6" s="63" t="str">
        <f>REPLACE(INDEX(GroupVertices[Group],MATCH(Vertices[[#This Row],[Vertex]],GroupVertices[Vertex],0)),1,1,"")</f>
        <v>3</v>
      </c>
      <c r="BU6" s="2"/>
      <c r="BV6" s="3"/>
      <c r="BW6" s="3"/>
      <c r="BX6" s="3"/>
      <c r="BY6" s="3"/>
    </row>
    <row r="7" spans="1:77" ht="41.45" customHeight="1">
      <c r="A7" s="62" t="s">
        <v>451</v>
      </c>
      <c r="B7" s="64"/>
      <c r="C7" s="87"/>
      <c r="D7" s="87" t="s">
        <v>64</v>
      </c>
      <c r="E7" s="94">
        <v>182.89989750597883</v>
      </c>
      <c r="F7" s="105">
        <v>99.83583208395802</v>
      </c>
      <c r="G7" s="76" t="s">
        <v>700</v>
      </c>
      <c r="H7" s="106"/>
      <c r="I7" s="77" t="s">
        <v>451</v>
      </c>
      <c r="J7" s="97"/>
      <c r="K7" s="107"/>
      <c r="L7" s="77" t="s">
        <v>741</v>
      </c>
      <c r="M7" s="108">
        <v>55.711694152923535</v>
      </c>
      <c r="N7" s="102">
        <v>4192.7509765625</v>
      </c>
      <c r="O7" s="102">
        <v>5156.38818359375</v>
      </c>
      <c r="P7" s="103"/>
      <c r="Q7" s="104"/>
      <c r="R7" s="104"/>
      <c r="S7" s="109"/>
      <c r="T7" s="48">
        <v>1</v>
      </c>
      <c r="U7" s="48">
        <v>0</v>
      </c>
      <c r="V7" s="49">
        <v>0</v>
      </c>
      <c r="W7" s="49">
        <v>0.015152</v>
      </c>
      <c r="X7" s="49">
        <v>0.017328</v>
      </c>
      <c r="Y7" s="49">
        <v>0.467316</v>
      </c>
      <c r="Z7" s="49">
        <v>0</v>
      </c>
      <c r="AA7" s="49">
        <v>0</v>
      </c>
      <c r="AB7" s="98">
        <v>7</v>
      </c>
      <c r="AC7" s="98"/>
      <c r="AD7" s="99"/>
      <c r="AE7" s="64" t="s">
        <v>610</v>
      </c>
      <c r="AF7" s="64">
        <v>35</v>
      </c>
      <c r="AG7" s="64">
        <v>79</v>
      </c>
      <c r="AH7" s="64">
        <v>36</v>
      </c>
      <c r="AI7" s="64">
        <v>97</v>
      </c>
      <c r="AJ7" s="64"/>
      <c r="AK7" s="64"/>
      <c r="AL7" s="64"/>
      <c r="AM7" s="64"/>
      <c r="AN7" s="64"/>
      <c r="AO7" s="66">
        <v>41363.760925925926</v>
      </c>
      <c r="AP7" s="64"/>
      <c r="AQ7" s="64" t="b">
        <v>1</v>
      </c>
      <c r="AR7" s="64" t="b">
        <v>0</v>
      </c>
      <c r="AS7" s="64" t="b">
        <v>0</v>
      </c>
      <c r="AT7" s="64" t="s">
        <v>289</v>
      </c>
      <c r="AU7" s="64">
        <v>3</v>
      </c>
      <c r="AV7" s="67" t="s">
        <v>290</v>
      </c>
      <c r="AW7" s="64" t="b">
        <v>0</v>
      </c>
      <c r="AX7" s="64" t="s">
        <v>219</v>
      </c>
      <c r="AY7" s="67" t="s">
        <v>718</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3</v>
      </c>
      <c r="BU7" s="2"/>
      <c r="BV7" s="3"/>
      <c r="BW7" s="3"/>
      <c r="BX7" s="3"/>
      <c r="BY7" s="3"/>
    </row>
    <row r="8" spans="1:77" ht="41.45" customHeight="1">
      <c r="A8" s="62" t="s">
        <v>452</v>
      </c>
      <c r="B8" s="64"/>
      <c r="C8" s="87"/>
      <c r="D8" s="87" t="s">
        <v>64</v>
      </c>
      <c r="E8" s="94">
        <v>162</v>
      </c>
      <c r="F8" s="105">
        <v>100</v>
      </c>
      <c r="G8" s="76" t="s">
        <v>701</v>
      </c>
      <c r="H8" s="106"/>
      <c r="I8" s="77" t="s">
        <v>452</v>
      </c>
      <c r="J8" s="97"/>
      <c r="K8" s="107"/>
      <c r="L8" s="77" t="s">
        <v>742</v>
      </c>
      <c r="M8" s="108">
        <v>1</v>
      </c>
      <c r="N8" s="102">
        <v>7476.6337890625</v>
      </c>
      <c r="O8" s="102">
        <v>5743.390625</v>
      </c>
      <c r="P8" s="103"/>
      <c r="Q8" s="104"/>
      <c r="R8" s="104"/>
      <c r="S8" s="109"/>
      <c r="T8" s="48">
        <v>1</v>
      </c>
      <c r="U8" s="48">
        <v>0</v>
      </c>
      <c r="V8" s="49">
        <v>0</v>
      </c>
      <c r="W8" s="49">
        <v>0.015152</v>
      </c>
      <c r="X8" s="49">
        <v>0.017328</v>
      </c>
      <c r="Y8" s="49">
        <v>0.467316</v>
      </c>
      <c r="Z8" s="49">
        <v>0</v>
      </c>
      <c r="AA8" s="49">
        <v>0</v>
      </c>
      <c r="AB8" s="98">
        <v>8</v>
      </c>
      <c r="AC8" s="98"/>
      <c r="AD8" s="99"/>
      <c r="AE8" s="64" t="s">
        <v>611</v>
      </c>
      <c r="AF8" s="64">
        <v>3</v>
      </c>
      <c r="AG8" s="64">
        <v>6</v>
      </c>
      <c r="AH8" s="64">
        <v>30</v>
      </c>
      <c r="AI8" s="64">
        <v>2</v>
      </c>
      <c r="AJ8" s="64"/>
      <c r="AK8" s="64"/>
      <c r="AL8" s="64"/>
      <c r="AM8" s="64"/>
      <c r="AN8" s="64"/>
      <c r="AO8" s="66">
        <v>42507.00171296296</v>
      </c>
      <c r="AP8" s="64"/>
      <c r="AQ8" s="64" t="b">
        <v>1</v>
      </c>
      <c r="AR8" s="64" t="b">
        <v>0</v>
      </c>
      <c r="AS8" s="64" t="b">
        <v>1</v>
      </c>
      <c r="AT8" s="64" t="s">
        <v>289</v>
      </c>
      <c r="AU8" s="64">
        <v>0</v>
      </c>
      <c r="AV8" s="64"/>
      <c r="AW8" s="64" t="b">
        <v>0</v>
      </c>
      <c r="AX8" s="64" t="s">
        <v>219</v>
      </c>
      <c r="AY8" s="67" t="s">
        <v>719</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3</v>
      </c>
      <c r="BU8" s="2"/>
      <c r="BV8" s="3"/>
      <c r="BW8" s="3"/>
      <c r="BX8" s="3"/>
      <c r="BY8" s="3"/>
    </row>
    <row r="9" spans="1:77" ht="41.45" customHeight="1">
      <c r="A9" s="62" t="s">
        <v>453</v>
      </c>
      <c r="B9" s="64"/>
      <c r="C9" s="87"/>
      <c r="D9" s="87" t="s">
        <v>64</v>
      </c>
      <c r="E9" s="94">
        <v>176.88759822343695</v>
      </c>
      <c r="F9" s="105">
        <v>99.88305847076462</v>
      </c>
      <c r="G9" s="76" t="s">
        <v>702</v>
      </c>
      <c r="H9" s="106"/>
      <c r="I9" s="77" t="s">
        <v>453</v>
      </c>
      <c r="J9" s="97"/>
      <c r="K9" s="107"/>
      <c r="L9" s="77" t="s">
        <v>743</v>
      </c>
      <c r="M9" s="108">
        <v>39.97271364317841</v>
      </c>
      <c r="N9" s="102">
        <v>3703.7275390625</v>
      </c>
      <c r="O9" s="102">
        <v>9098.2216796875</v>
      </c>
      <c r="P9" s="103"/>
      <c r="Q9" s="104"/>
      <c r="R9" s="104"/>
      <c r="S9" s="109"/>
      <c r="T9" s="48">
        <v>1</v>
      </c>
      <c r="U9" s="48">
        <v>0</v>
      </c>
      <c r="V9" s="49">
        <v>0</v>
      </c>
      <c r="W9" s="49">
        <v>0.015152</v>
      </c>
      <c r="X9" s="49">
        <v>0.017328</v>
      </c>
      <c r="Y9" s="49">
        <v>0.467316</v>
      </c>
      <c r="Z9" s="49">
        <v>0</v>
      </c>
      <c r="AA9" s="49">
        <v>0</v>
      </c>
      <c r="AB9" s="98">
        <v>9</v>
      </c>
      <c r="AC9" s="98"/>
      <c r="AD9" s="99"/>
      <c r="AE9" s="64" t="s">
        <v>612</v>
      </c>
      <c r="AF9" s="64">
        <v>198</v>
      </c>
      <c r="AG9" s="64">
        <v>58</v>
      </c>
      <c r="AH9" s="64">
        <v>339</v>
      </c>
      <c r="AI9" s="64">
        <v>1</v>
      </c>
      <c r="AJ9" s="64"/>
      <c r="AK9" s="64"/>
      <c r="AL9" s="64" t="s">
        <v>358</v>
      </c>
      <c r="AM9" s="64"/>
      <c r="AN9" s="64"/>
      <c r="AO9" s="66">
        <v>39920.93605324074</v>
      </c>
      <c r="AP9" s="64"/>
      <c r="AQ9" s="64" t="b">
        <v>0</v>
      </c>
      <c r="AR9" s="64" t="b">
        <v>0</v>
      </c>
      <c r="AS9" s="64" t="b">
        <v>0</v>
      </c>
      <c r="AT9" s="64" t="s">
        <v>289</v>
      </c>
      <c r="AU9" s="64">
        <v>1</v>
      </c>
      <c r="AV9" s="67" t="s">
        <v>417</v>
      </c>
      <c r="AW9" s="64" t="b">
        <v>0</v>
      </c>
      <c r="AX9" s="64" t="s">
        <v>219</v>
      </c>
      <c r="AY9" s="67" t="s">
        <v>720</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3</v>
      </c>
      <c r="BU9" s="2"/>
      <c r="BV9" s="3"/>
      <c r="BW9" s="3"/>
      <c r="BX9" s="3"/>
      <c r="BY9" s="3"/>
    </row>
    <row r="10" spans="1:77" ht="41.45" customHeight="1">
      <c r="A10" s="62" t="s">
        <v>442</v>
      </c>
      <c r="B10" s="64"/>
      <c r="C10" s="87"/>
      <c r="D10" s="87" t="s">
        <v>64</v>
      </c>
      <c r="E10" s="94">
        <v>176.3149982917663</v>
      </c>
      <c r="F10" s="105">
        <v>99.88755622188906</v>
      </c>
      <c r="G10" s="76" t="s">
        <v>703</v>
      </c>
      <c r="H10" s="106"/>
      <c r="I10" s="77" t="s">
        <v>442</v>
      </c>
      <c r="J10" s="97"/>
      <c r="K10" s="107"/>
      <c r="L10" s="77" t="s">
        <v>744</v>
      </c>
      <c r="M10" s="108">
        <v>38.47376311844078</v>
      </c>
      <c r="N10" s="102">
        <v>8737.8173828125</v>
      </c>
      <c r="O10" s="102">
        <v>962.2468872070312</v>
      </c>
      <c r="P10" s="103"/>
      <c r="Q10" s="104"/>
      <c r="R10" s="104"/>
      <c r="S10" s="109"/>
      <c r="T10" s="48">
        <v>1</v>
      </c>
      <c r="U10" s="48">
        <v>1</v>
      </c>
      <c r="V10" s="49">
        <v>0</v>
      </c>
      <c r="W10" s="49">
        <v>0</v>
      </c>
      <c r="X10" s="49">
        <v>0</v>
      </c>
      <c r="Y10" s="49">
        <v>0.999979</v>
      </c>
      <c r="Z10" s="49">
        <v>0</v>
      </c>
      <c r="AA10" s="49" t="s">
        <v>970</v>
      </c>
      <c r="AB10" s="98">
        <v>10</v>
      </c>
      <c r="AC10" s="98"/>
      <c r="AD10" s="99"/>
      <c r="AE10" s="64" t="s">
        <v>613</v>
      </c>
      <c r="AF10" s="64">
        <v>36</v>
      </c>
      <c r="AG10" s="64">
        <v>56</v>
      </c>
      <c r="AH10" s="64">
        <v>177</v>
      </c>
      <c r="AI10" s="64">
        <v>152</v>
      </c>
      <c r="AJ10" s="64"/>
      <c r="AK10" s="64" t="s">
        <v>633</v>
      </c>
      <c r="AL10" s="64" t="s">
        <v>652</v>
      </c>
      <c r="AM10" s="64"/>
      <c r="AN10" s="64"/>
      <c r="AO10" s="66">
        <v>39898.61483796296</v>
      </c>
      <c r="AP10" s="67" t="s">
        <v>679</v>
      </c>
      <c r="AQ10" s="64" t="b">
        <v>0</v>
      </c>
      <c r="AR10" s="64" t="b">
        <v>0</v>
      </c>
      <c r="AS10" s="64" t="b">
        <v>1</v>
      </c>
      <c r="AT10" s="64" t="s">
        <v>289</v>
      </c>
      <c r="AU10" s="64">
        <v>2</v>
      </c>
      <c r="AV10" s="67" t="s">
        <v>290</v>
      </c>
      <c r="AW10" s="64" t="b">
        <v>0</v>
      </c>
      <c r="AX10" s="64" t="s">
        <v>219</v>
      </c>
      <c r="AY10" s="67" t="s">
        <v>721</v>
      </c>
      <c r="AZ10" s="110" t="s">
        <v>66</v>
      </c>
      <c r="BA10" s="48"/>
      <c r="BB10" s="48"/>
      <c r="BC10" s="48"/>
      <c r="BD10" s="48"/>
      <c r="BE10" s="48" t="s">
        <v>495</v>
      </c>
      <c r="BF10" s="48" t="s">
        <v>495</v>
      </c>
      <c r="BG10" s="92" t="s">
        <v>843</v>
      </c>
      <c r="BH10" s="92" t="s">
        <v>843</v>
      </c>
      <c r="BI10" s="92" t="s">
        <v>859</v>
      </c>
      <c r="BJ10" s="92" t="s">
        <v>859</v>
      </c>
      <c r="BK10" s="48">
        <v>0</v>
      </c>
      <c r="BL10" s="49">
        <v>0</v>
      </c>
      <c r="BM10" s="48">
        <v>0</v>
      </c>
      <c r="BN10" s="49">
        <v>0</v>
      </c>
      <c r="BO10" s="48">
        <v>0</v>
      </c>
      <c r="BP10" s="49">
        <v>0</v>
      </c>
      <c r="BQ10" s="48">
        <v>14</v>
      </c>
      <c r="BR10" s="49">
        <v>100</v>
      </c>
      <c r="BS10" s="48">
        <v>14</v>
      </c>
      <c r="BT10" s="63" t="str">
        <f>REPLACE(INDEX(GroupVertices[Group],MATCH(Vertices[[#This Row],[Vertex]],GroupVertices[Vertex],0)),1,1,"")</f>
        <v>6</v>
      </c>
      <c r="BU10" s="2"/>
      <c r="BV10" s="3"/>
      <c r="BW10" s="3"/>
      <c r="BX10" s="3"/>
      <c r="BY10" s="3"/>
    </row>
    <row r="11" spans="1:77" ht="41.45" customHeight="1">
      <c r="A11" s="62" t="s">
        <v>443</v>
      </c>
      <c r="B11" s="64"/>
      <c r="C11" s="87"/>
      <c r="D11" s="87" t="s">
        <v>64</v>
      </c>
      <c r="E11" s="94">
        <v>164.00409976084728</v>
      </c>
      <c r="F11" s="105">
        <v>99.98425787106447</v>
      </c>
      <c r="G11" s="76" t="s">
        <v>517</v>
      </c>
      <c r="H11" s="106"/>
      <c r="I11" s="77" t="s">
        <v>443</v>
      </c>
      <c r="J11" s="97"/>
      <c r="K11" s="107"/>
      <c r="L11" s="77" t="s">
        <v>745</v>
      </c>
      <c r="M11" s="108">
        <v>6.2463268365817095</v>
      </c>
      <c r="N11" s="102">
        <v>7476.6337890625</v>
      </c>
      <c r="O11" s="102">
        <v>1664.8955078125</v>
      </c>
      <c r="P11" s="103"/>
      <c r="Q11" s="104"/>
      <c r="R11" s="104"/>
      <c r="S11" s="109"/>
      <c r="T11" s="48">
        <v>2</v>
      </c>
      <c r="U11" s="48">
        <v>2</v>
      </c>
      <c r="V11" s="49">
        <v>0</v>
      </c>
      <c r="W11" s="49">
        <v>0.018868</v>
      </c>
      <c r="X11" s="49">
        <v>0.039081</v>
      </c>
      <c r="Y11" s="49">
        <v>0.741308</v>
      </c>
      <c r="Z11" s="49">
        <v>0</v>
      </c>
      <c r="AA11" s="49">
        <v>1</v>
      </c>
      <c r="AB11" s="98">
        <v>11</v>
      </c>
      <c r="AC11" s="98"/>
      <c r="AD11" s="99"/>
      <c r="AE11" s="64" t="s">
        <v>614</v>
      </c>
      <c r="AF11" s="64">
        <v>12</v>
      </c>
      <c r="AG11" s="64">
        <v>13</v>
      </c>
      <c r="AH11" s="64">
        <v>53</v>
      </c>
      <c r="AI11" s="64">
        <v>5</v>
      </c>
      <c r="AJ11" s="64"/>
      <c r="AK11" s="64" t="s">
        <v>634</v>
      </c>
      <c r="AL11" s="64" t="s">
        <v>653</v>
      </c>
      <c r="AM11" s="67" t="s">
        <v>665</v>
      </c>
      <c r="AN11" s="64"/>
      <c r="AO11" s="66">
        <v>43023.99013888889</v>
      </c>
      <c r="AP11" s="67" t="s">
        <v>680</v>
      </c>
      <c r="AQ11" s="64" t="b">
        <v>0</v>
      </c>
      <c r="AR11" s="64" t="b">
        <v>0</v>
      </c>
      <c r="AS11" s="64" t="b">
        <v>0</v>
      </c>
      <c r="AT11" s="64" t="s">
        <v>289</v>
      </c>
      <c r="AU11" s="64">
        <v>1</v>
      </c>
      <c r="AV11" s="67" t="s">
        <v>290</v>
      </c>
      <c r="AW11" s="64" t="b">
        <v>0</v>
      </c>
      <c r="AX11" s="64" t="s">
        <v>219</v>
      </c>
      <c r="AY11" s="67" t="s">
        <v>722</v>
      </c>
      <c r="AZ11" s="110" t="s">
        <v>66</v>
      </c>
      <c r="BA11" s="48" t="s">
        <v>489</v>
      </c>
      <c r="BB11" s="48" t="s">
        <v>489</v>
      </c>
      <c r="BC11" s="48" t="s">
        <v>288</v>
      </c>
      <c r="BD11" s="48" t="s">
        <v>288</v>
      </c>
      <c r="BE11" s="48" t="s">
        <v>496</v>
      </c>
      <c r="BF11" s="48" t="s">
        <v>837</v>
      </c>
      <c r="BG11" s="92" t="s">
        <v>844</v>
      </c>
      <c r="BH11" s="92" t="s">
        <v>853</v>
      </c>
      <c r="BI11" s="92" t="s">
        <v>860</v>
      </c>
      <c r="BJ11" s="92" t="s">
        <v>867</v>
      </c>
      <c r="BK11" s="48">
        <v>0</v>
      </c>
      <c r="BL11" s="49">
        <v>0</v>
      </c>
      <c r="BM11" s="48">
        <v>0</v>
      </c>
      <c r="BN11" s="49">
        <v>0</v>
      </c>
      <c r="BO11" s="48">
        <v>0</v>
      </c>
      <c r="BP11" s="49">
        <v>0</v>
      </c>
      <c r="BQ11" s="48">
        <v>63</v>
      </c>
      <c r="BR11" s="49">
        <v>100</v>
      </c>
      <c r="BS11" s="48">
        <v>63</v>
      </c>
      <c r="BT11" s="63" t="str">
        <f>REPLACE(INDEX(GroupVertices[Group],MATCH(Vertices[[#This Row],[Vertex]],GroupVertices[Vertex],0)),1,1,"")</f>
        <v>2</v>
      </c>
      <c r="BU11" s="2"/>
      <c r="BV11" s="3"/>
      <c r="BW11" s="3"/>
      <c r="BX11" s="3"/>
      <c r="BY11" s="3"/>
    </row>
    <row r="12" spans="1:77" ht="41.45" customHeight="1">
      <c r="A12" s="62" t="s">
        <v>444</v>
      </c>
      <c r="B12" s="64"/>
      <c r="C12" s="87"/>
      <c r="D12" s="87" t="s">
        <v>64</v>
      </c>
      <c r="E12" s="94">
        <v>246.1721899555859</v>
      </c>
      <c r="F12" s="105">
        <v>99.33883058470765</v>
      </c>
      <c r="G12" s="76" t="s">
        <v>518</v>
      </c>
      <c r="H12" s="106"/>
      <c r="I12" s="77" t="s">
        <v>444</v>
      </c>
      <c r="J12" s="97"/>
      <c r="K12" s="107"/>
      <c r="L12" s="77" t="s">
        <v>746</v>
      </c>
      <c r="M12" s="108">
        <v>221.34572713643178</v>
      </c>
      <c r="N12" s="102">
        <v>5486.61083984375</v>
      </c>
      <c r="O12" s="102">
        <v>2598.0693359375</v>
      </c>
      <c r="P12" s="103"/>
      <c r="Q12" s="104"/>
      <c r="R12" s="104"/>
      <c r="S12" s="109"/>
      <c r="T12" s="48">
        <v>5</v>
      </c>
      <c r="U12" s="48">
        <v>7</v>
      </c>
      <c r="V12" s="49">
        <v>238</v>
      </c>
      <c r="W12" s="49">
        <v>0.030303</v>
      </c>
      <c r="X12" s="49">
        <v>0.132533</v>
      </c>
      <c r="Y12" s="49">
        <v>2.92505</v>
      </c>
      <c r="Z12" s="49">
        <v>0.06944444444444445</v>
      </c>
      <c r="AA12" s="49">
        <v>0.3333333333333333</v>
      </c>
      <c r="AB12" s="98">
        <v>12</v>
      </c>
      <c r="AC12" s="98"/>
      <c r="AD12" s="99"/>
      <c r="AE12" s="64" t="s">
        <v>615</v>
      </c>
      <c r="AF12" s="64">
        <v>290</v>
      </c>
      <c r="AG12" s="64">
        <v>300</v>
      </c>
      <c r="AH12" s="64">
        <v>261</v>
      </c>
      <c r="AI12" s="64">
        <v>206</v>
      </c>
      <c r="AJ12" s="64"/>
      <c r="AK12" s="64" t="s">
        <v>635</v>
      </c>
      <c r="AL12" s="64"/>
      <c r="AM12" s="64"/>
      <c r="AN12" s="64"/>
      <c r="AO12" s="66">
        <v>43199.76293981481</v>
      </c>
      <c r="AP12" s="67" t="s">
        <v>681</v>
      </c>
      <c r="AQ12" s="64" t="b">
        <v>1</v>
      </c>
      <c r="AR12" s="64" t="b">
        <v>0</v>
      </c>
      <c r="AS12" s="64" t="b">
        <v>1</v>
      </c>
      <c r="AT12" s="64" t="s">
        <v>289</v>
      </c>
      <c r="AU12" s="64">
        <v>1</v>
      </c>
      <c r="AV12" s="64"/>
      <c r="AW12" s="64" t="b">
        <v>0</v>
      </c>
      <c r="AX12" s="64" t="s">
        <v>219</v>
      </c>
      <c r="AY12" s="67" t="s">
        <v>723</v>
      </c>
      <c r="AZ12" s="110" t="s">
        <v>66</v>
      </c>
      <c r="BA12" s="48"/>
      <c r="BB12" s="48"/>
      <c r="BC12" s="48"/>
      <c r="BD12" s="48"/>
      <c r="BE12" s="48" t="s">
        <v>834</v>
      </c>
      <c r="BF12" s="48" t="s">
        <v>838</v>
      </c>
      <c r="BG12" s="92" t="s">
        <v>845</v>
      </c>
      <c r="BH12" s="92" t="s">
        <v>854</v>
      </c>
      <c r="BI12" s="92" t="s">
        <v>861</v>
      </c>
      <c r="BJ12" s="92" t="s">
        <v>861</v>
      </c>
      <c r="BK12" s="48">
        <v>0</v>
      </c>
      <c r="BL12" s="49">
        <v>0</v>
      </c>
      <c r="BM12" s="48">
        <v>0</v>
      </c>
      <c r="BN12" s="49">
        <v>0</v>
      </c>
      <c r="BO12" s="48">
        <v>0</v>
      </c>
      <c r="BP12" s="49">
        <v>0</v>
      </c>
      <c r="BQ12" s="48">
        <v>231</v>
      </c>
      <c r="BR12" s="49">
        <v>100</v>
      </c>
      <c r="BS12" s="48">
        <v>231</v>
      </c>
      <c r="BT12" s="63" t="str">
        <f>REPLACE(INDEX(GroupVertices[Group],MATCH(Vertices[[#This Row],[Vertex]],GroupVertices[Vertex],0)),1,1,"")</f>
        <v>2</v>
      </c>
      <c r="BU12" s="2"/>
      <c r="BV12" s="3"/>
      <c r="BW12" s="3"/>
      <c r="BX12" s="3"/>
      <c r="BY12" s="3"/>
    </row>
    <row r="13" spans="1:77" ht="41.45" customHeight="1">
      <c r="A13" s="62" t="s">
        <v>454</v>
      </c>
      <c r="B13" s="64"/>
      <c r="C13" s="87"/>
      <c r="D13" s="87" t="s">
        <v>64</v>
      </c>
      <c r="E13" s="94">
        <v>212.1024940211821</v>
      </c>
      <c r="F13" s="105">
        <v>99.60644677661169</v>
      </c>
      <c r="G13" s="76" t="s">
        <v>704</v>
      </c>
      <c r="H13" s="106"/>
      <c r="I13" s="77" t="s">
        <v>454</v>
      </c>
      <c r="J13" s="97"/>
      <c r="K13" s="107"/>
      <c r="L13" s="77" t="s">
        <v>747</v>
      </c>
      <c r="M13" s="108">
        <v>132.15817091454272</v>
      </c>
      <c r="N13" s="102">
        <v>6987.6103515625</v>
      </c>
      <c r="O13" s="102">
        <v>9685.2236328125</v>
      </c>
      <c r="P13" s="103"/>
      <c r="Q13" s="104"/>
      <c r="R13" s="104"/>
      <c r="S13" s="109"/>
      <c r="T13" s="48">
        <v>3</v>
      </c>
      <c r="U13" s="48">
        <v>0</v>
      </c>
      <c r="V13" s="49">
        <v>36</v>
      </c>
      <c r="W13" s="49">
        <v>0.025</v>
      </c>
      <c r="X13" s="49">
        <v>0.073532</v>
      </c>
      <c r="Y13" s="49">
        <v>1.075286</v>
      </c>
      <c r="Z13" s="49">
        <v>0.3333333333333333</v>
      </c>
      <c r="AA13" s="49">
        <v>0</v>
      </c>
      <c r="AB13" s="98">
        <v>13</v>
      </c>
      <c r="AC13" s="98"/>
      <c r="AD13" s="99"/>
      <c r="AE13" s="64" t="s">
        <v>616</v>
      </c>
      <c r="AF13" s="64">
        <v>284</v>
      </c>
      <c r="AG13" s="64">
        <v>181</v>
      </c>
      <c r="AH13" s="64">
        <v>770</v>
      </c>
      <c r="AI13" s="64">
        <v>679</v>
      </c>
      <c r="AJ13" s="64"/>
      <c r="AK13" s="64" t="s">
        <v>636</v>
      </c>
      <c r="AL13" s="64" t="s">
        <v>654</v>
      </c>
      <c r="AM13" s="64"/>
      <c r="AN13" s="64"/>
      <c r="AO13" s="66">
        <v>43132.95197916667</v>
      </c>
      <c r="AP13" s="67" t="s">
        <v>682</v>
      </c>
      <c r="AQ13" s="64" t="b">
        <v>0</v>
      </c>
      <c r="AR13" s="64" t="b">
        <v>0</v>
      </c>
      <c r="AS13" s="64" t="b">
        <v>0</v>
      </c>
      <c r="AT13" s="64" t="s">
        <v>289</v>
      </c>
      <c r="AU13" s="64">
        <v>2</v>
      </c>
      <c r="AV13" s="67" t="s">
        <v>290</v>
      </c>
      <c r="AW13" s="64" t="b">
        <v>0</v>
      </c>
      <c r="AX13" s="64" t="s">
        <v>219</v>
      </c>
      <c r="AY13" s="67" t="s">
        <v>724</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446</v>
      </c>
      <c r="B14" s="64"/>
      <c r="C14" s="87"/>
      <c r="D14" s="87" t="s">
        <v>64</v>
      </c>
      <c r="E14" s="94">
        <v>249.89408951144515</v>
      </c>
      <c r="F14" s="105">
        <v>99.3095952023988</v>
      </c>
      <c r="G14" s="76" t="s">
        <v>520</v>
      </c>
      <c r="H14" s="106"/>
      <c r="I14" s="77" t="s">
        <v>446</v>
      </c>
      <c r="J14" s="97"/>
      <c r="K14" s="107"/>
      <c r="L14" s="77" t="s">
        <v>748</v>
      </c>
      <c r="M14" s="108">
        <v>231.08890554722637</v>
      </c>
      <c r="N14" s="102">
        <v>5909.6962890625</v>
      </c>
      <c r="O14" s="102">
        <v>4842.61181640625</v>
      </c>
      <c r="P14" s="103"/>
      <c r="Q14" s="104"/>
      <c r="R14" s="104"/>
      <c r="S14" s="109"/>
      <c r="T14" s="48">
        <v>0</v>
      </c>
      <c r="U14" s="48">
        <v>2</v>
      </c>
      <c r="V14" s="49">
        <v>0</v>
      </c>
      <c r="W14" s="49">
        <v>0.019231</v>
      </c>
      <c r="X14" s="49">
        <v>0.05012</v>
      </c>
      <c r="Y14" s="49">
        <v>0.712494</v>
      </c>
      <c r="Z14" s="49">
        <v>1</v>
      </c>
      <c r="AA14" s="49">
        <v>0</v>
      </c>
      <c r="AB14" s="98">
        <v>14</v>
      </c>
      <c r="AC14" s="98"/>
      <c r="AD14" s="99"/>
      <c r="AE14" s="64" t="s">
        <v>617</v>
      </c>
      <c r="AF14" s="64">
        <v>32</v>
      </c>
      <c r="AG14" s="64">
        <v>313</v>
      </c>
      <c r="AH14" s="64">
        <v>1712</v>
      </c>
      <c r="AI14" s="64">
        <v>61</v>
      </c>
      <c r="AJ14" s="64"/>
      <c r="AK14" s="64" t="s">
        <v>637</v>
      </c>
      <c r="AL14" s="64" t="s">
        <v>655</v>
      </c>
      <c r="AM14" s="67" t="s">
        <v>666</v>
      </c>
      <c r="AN14" s="64"/>
      <c r="AO14" s="66">
        <v>40205.762604166666</v>
      </c>
      <c r="AP14" s="67" t="s">
        <v>683</v>
      </c>
      <c r="AQ14" s="64" t="b">
        <v>0</v>
      </c>
      <c r="AR14" s="64" t="b">
        <v>0</v>
      </c>
      <c r="AS14" s="64" t="b">
        <v>1</v>
      </c>
      <c r="AT14" s="64" t="s">
        <v>289</v>
      </c>
      <c r="AU14" s="64">
        <v>27</v>
      </c>
      <c r="AV14" s="67" t="s">
        <v>290</v>
      </c>
      <c r="AW14" s="64" t="b">
        <v>0</v>
      </c>
      <c r="AX14" s="64" t="s">
        <v>219</v>
      </c>
      <c r="AY14" s="67" t="s">
        <v>725</v>
      </c>
      <c r="AZ14" s="110" t="s">
        <v>66</v>
      </c>
      <c r="BA14" s="48"/>
      <c r="BB14" s="48"/>
      <c r="BC14" s="48"/>
      <c r="BD14" s="48"/>
      <c r="BE14" s="48"/>
      <c r="BF14" s="48"/>
      <c r="BG14" s="92" t="s">
        <v>846</v>
      </c>
      <c r="BH14" s="92" t="s">
        <v>846</v>
      </c>
      <c r="BI14" s="92" t="s">
        <v>862</v>
      </c>
      <c r="BJ14" s="92" t="s">
        <v>862</v>
      </c>
      <c r="BK14" s="48">
        <v>0</v>
      </c>
      <c r="BL14" s="49">
        <v>0</v>
      </c>
      <c r="BM14" s="48">
        <v>0</v>
      </c>
      <c r="BN14" s="49">
        <v>0</v>
      </c>
      <c r="BO14" s="48">
        <v>0</v>
      </c>
      <c r="BP14" s="49">
        <v>0</v>
      </c>
      <c r="BQ14" s="48">
        <v>32</v>
      </c>
      <c r="BR14" s="49">
        <v>100</v>
      </c>
      <c r="BS14" s="48">
        <v>32</v>
      </c>
      <c r="BT14" s="63" t="str">
        <f>REPLACE(INDEX(GroupVertices[Group],MATCH(Vertices[[#This Row],[Vertex]],GroupVertices[Vertex],0)),1,1,"")</f>
        <v>2</v>
      </c>
      <c r="BU14" s="2"/>
      <c r="BV14" s="3"/>
      <c r="BW14" s="3"/>
      <c r="BX14" s="3"/>
      <c r="BY14" s="3"/>
    </row>
    <row r="15" spans="1:77" ht="41.45" customHeight="1">
      <c r="A15" s="62" t="s">
        <v>449</v>
      </c>
      <c r="B15" s="64"/>
      <c r="C15" s="87"/>
      <c r="D15" s="87" t="s">
        <v>64</v>
      </c>
      <c r="E15" s="94">
        <v>172.0204988042364</v>
      </c>
      <c r="F15" s="105">
        <v>99.92128935532234</v>
      </c>
      <c r="G15" s="76" t="s">
        <v>522</v>
      </c>
      <c r="H15" s="106"/>
      <c r="I15" s="77" t="s">
        <v>449</v>
      </c>
      <c r="J15" s="97"/>
      <c r="K15" s="107"/>
      <c r="L15" s="77" t="s">
        <v>749</v>
      </c>
      <c r="M15" s="108">
        <v>27.231634182908547</v>
      </c>
      <c r="N15" s="102">
        <v>4900.984375</v>
      </c>
      <c r="O15" s="102">
        <v>313.7761535644531</v>
      </c>
      <c r="P15" s="103"/>
      <c r="Q15" s="104"/>
      <c r="R15" s="104"/>
      <c r="S15" s="109"/>
      <c r="T15" s="48">
        <v>4</v>
      </c>
      <c r="U15" s="48">
        <v>2</v>
      </c>
      <c r="V15" s="49">
        <v>9</v>
      </c>
      <c r="W15" s="49">
        <v>0.023256</v>
      </c>
      <c r="X15" s="49">
        <v>0.087556</v>
      </c>
      <c r="Y15" s="49">
        <v>1.34702</v>
      </c>
      <c r="Z15" s="49">
        <v>0.3333333333333333</v>
      </c>
      <c r="AA15" s="49">
        <v>0.3333333333333333</v>
      </c>
      <c r="AB15" s="98">
        <v>15</v>
      </c>
      <c r="AC15" s="98"/>
      <c r="AD15" s="99"/>
      <c r="AE15" s="64" t="s">
        <v>618</v>
      </c>
      <c r="AF15" s="64">
        <v>129</v>
      </c>
      <c r="AG15" s="64">
        <v>41</v>
      </c>
      <c r="AH15" s="64">
        <v>107</v>
      </c>
      <c r="AI15" s="64">
        <v>62</v>
      </c>
      <c r="AJ15" s="64"/>
      <c r="AK15" s="64" t="s">
        <v>638</v>
      </c>
      <c r="AL15" s="64" t="s">
        <v>655</v>
      </c>
      <c r="AM15" s="67" t="s">
        <v>667</v>
      </c>
      <c r="AN15" s="64"/>
      <c r="AO15" s="66">
        <v>43156.140231481484</v>
      </c>
      <c r="AP15" s="67" t="s">
        <v>684</v>
      </c>
      <c r="AQ15" s="64" t="b">
        <v>1</v>
      </c>
      <c r="AR15" s="64" t="b">
        <v>0</v>
      </c>
      <c r="AS15" s="64" t="b">
        <v>0</v>
      </c>
      <c r="AT15" s="64" t="s">
        <v>289</v>
      </c>
      <c r="AU15" s="64">
        <v>0</v>
      </c>
      <c r="AV15" s="64"/>
      <c r="AW15" s="64" t="b">
        <v>0</v>
      </c>
      <c r="AX15" s="64" t="s">
        <v>219</v>
      </c>
      <c r="AY15" s="67" t="s">
        <v>726</v>
      </c>
      <c r="AZ15" s="110" t="s">
        <v>66</v>
      </c>
      <c r="BA15" s="48" t="s">
        <v>491</v>
      </c>
      <c r="BB15" s="48" t="s">
        <v>491</v>
      </c>
      <c r="BC15" s="48" t="s">
        <v>288</v>
      </c>
      <c r="BD15" s="48" t="s">
        <v>288</v>
      </c>
      <c r="BE15" s="48" t="s">
        <v>497</v>
      </c>
      <c r="BF15" s="48" t="s">
        <v>497</v>
      </c>
      <c r="BG15" s="92" t="s">
        <v>847</v>
      </c>
      <c r="BH15" s="92" t="s">
        <v>855</v>
      </c>
      <c r="BI15" s="92" t="s">
        <v>863</v>
      </c>
      <c r="BJ15" s="92" t="s">
        <v>863</v>
      </c>
      <c r="BK15" s="48">
        <v>0</v>
      </c>
      <c r="BL15" s="49">
        <v>0</v>
      </c>
      <c r="BM15" s="48">
        <v>0</v>
      </c>
      <c r="BN15" s="49">
        <v>0</v>
      </c>
      <c r="BO15" s="48">
        <v>0</v>
      </c>
      <c r="BP15" s="49">
        <v>0</v>
      </c>
      <c r="BQ15" s="48">
        <v>83</v>
      </c>
      <c r="BR15" s="49">
        <v>100</v>
      </c>
      <c r="BS15" s="48">
        <v>83</v>
      </c>
      <c r="BT15" s="63" t="str">
        <f>REPLACE(INDEX(GroupVertices[Group],MATCH(Vertices[[#This Row],[Vertex]],GroupVertices[Vertex],0)),1,1,"")</f>
        <v>2</v>
      </c>
      <c r="BU15" s="2"/>
      <c r="BV15" s="3"/>
      <c r="BW15" s="3"/>
      <c r="BX15" s="3"/>
      <c r="BY15" s="3"/>
    </row>
    <row r="16" spans="1:77" ht="41.45" customHeight="1">
      <c r="A16" s="62" t="s">
        <v>447</v>
      </c>
      <c r="B16" s="64"/>
      <c r="C16" s="87"/>
      <c r="D16" s="87" t="s">
        <v>64</v>
      </c>
      <c r="E16" s="94">
        <v>175.74239836009565</v>
      </c>
      <c r="F16" s="105">
        <v>99.89205397301349</v>
      </c>
      <c r="G16" s="76" t="s">
        <v>521</v>
      </c>
      <c r="H16" s="106"/>
      <c r="I16" s="77" t="s">
        <v>447</v>
      </c>
      <c r="J16" s="97"/>
      <c r="K16" s="107"/>
      <c r="L16" s="77" t="s">
        <v>750</v>
      </c>
      <c r="M16" s="108">
        <v>36.97481259370315</v>
      </c>
      <c r="N16" s="102">
        <v>8737.8173828125</v>
      </c>
      <c r="O16" s="102">
        <v>4113.08251953125</v>
      </c>
      <c r="P16" s="103"/>
      <c r="Q16" s="104"/>
      <c r="R16" s="104"/>
      <c r="S16" s="109"/>
      <c r="T16" s="48">
        <v>0</v>
      </c>
      <c r="U16" s="48">
        <v>1</v>
      </c>
      <c r="V16" s="49">
        <v>0</v>
      </c>
      <c r="W16" s="49">
        <v>1</v>
      </c>
      <c r="X16" s="49">
        <v>0</v>
      </c>
      <c r="Y16" s="49">
        <v>0.999979</v>
      </c>
      <c r="Z16" s="49">
        <v>0</v>
      </c>
      <c r="AA16" s="49">
        <v>0</v>
      </c>
      <c r="AB16" s="98">
        <v>16</v>
      </c>
      <c r="AC16" s="98"/>
      <c r="AD16" s="99"/>
      <c r="AE16" s="64" t="s">
        <v>619</v>
      </c>
      <c r="AF16" s="64">
        <v>86</v>
      </c>
      <c r="AG16" s="64">
        <v>54</v>
      </c>
      <c r="AH16" s="64">
        <v>123</v>
      </c>
      <c r="AI16" s="64">
        <v>47</v>
      </c>
      <c r="AJ16" s="64"/>
      <c r="AK16" s="64" t="s">
        <v>639</v>
      </c>
      <c r="AL16" s="64" t="s">
        <v>656</v>
      </c>
      <c r="AM16" s="67" t="s">
        <v>668</v>
      </c>
      <c r="AN16" s="64"/>
      <c r="AO16" s="66">
        <v>42972.608564814815</v>
      </c>
      <c r="AP16" s="67" t="s">
        <v>685</v>
      </c>
      <c r="AQ16" s="64" t="b">
        <v>0</v>
      </c>
      <c r="AR16" s="64" t="b">
        <v>0</v>
      </c>
      <c r="AS16" s="64" t="b">
        <v>1</v>
      </c>
      <c r="AT16" s="64" t="s">
        <v>289</v>
      </c>
      <c r="AU16" s="64">
        <v>0</v>
      </c>
      <c r="AV16" s="67" t="s">
        <v>290</v>
      </c>
      <c r="AW16" s="64" t="b">
        <v>0</v>
      </c>
      <c r="AX16" s="64" t="s">
        <v>219</v>
      </c>
      <c r="AY16" s="67" t="s">
        <v>727</v>
      </c>
      <c r="AZ16" s="110" t="s">
        <v>66</v>
      </c>
      <c r="BA16" s="48"/>
      <c r="BB16" s="48"/>
      <c r="BC16" s="48"/>
      <c r="BD16" s="48"/>
      <c r="BE16" s="48" t="s">
        <v>495</v>
      </c>
      <c r="BF16" s="48" t="s">
        <v>495</v>
      </c>
      <c r="BG16" s="92" t="s">
        <v>848</v>
      </c>
      <c r="BH16" s="92" t="s">
        <v>848</v>
      </c>
      <c r="BI16" s="92" t="s">
        <v>864</v>
      </c>
      <c r="BJ16" s="92" t="s">
        <v>864</v>
      </c>
      <c r="BK16" s="48">
        <v>0</v>
      </c>
      <c r="BL16" s="49">
        <v>0</v>
      </c>
      <c r="BM16" s="48">
        <v>0</v>
      </c>
      <c r="BN16" s="49">
        <v>0</v>
      </c>
      <c r="BO16" s="48">
        <v>0</v>
      </c>
      <c r="BP16" s="49">
        <v>0</v>
      </c>
      <c r="BQ16" s="48">
        <v>18</v>
      </c>
      <c r="BR16" s="49">
        <v>100</v>
      </c>
      <c r="BS16" s="48">
        <v>18</v>
      </c>
      <c r="BT16" s="63" t="str">
        <f>REPLACE(INDEX(GroupVertices[Group],MATCH(Vertices[[#This Row],[Vertex]],GroupVertices[Vertex],0)),1,1,"")</f>
        <v>5</v>
      </c>
      <c r="BU16" s="2"/>
      <c r="BV16" s="3"/>
      <c r="BW16" s="3"/>
      <c r="BX16" s="3"/>
      <c r="BY16" s="3"/>
    </row>
    <row r="17" spans="1:77" ht="41.45" customHeight="1">
      <c r="A17" s="62" t="s">
        <v>455</v>
      </c>
      <c r="B17" s="64"/>
      <c r="C17" s="87"/>
      <c r="D17" s="87" t="s">
        <v>64</v>
      </c>
      <c r="E17" s="94">
        <v>253.32968910146909</v>
      </c>
      <c r="F17" s="105">
        <v>99.28260869565217</v>
      </c>
      <c r="G17" s="76" t="s">
        <v>705</v>
      </c>
      <c r="H17" s="106"/>
      <c r="I17" s="77" t="s">
        <v>455</v>
      </c>
      <c r="J17" s="97"/>
      <c r="K17" s="107"/>
      <c r="L17" s="77" t="s">
        <v>751</v>
      </c>
      <c r="M17" s="108">
        <v>240.08260869565217</v>
      </c>
      <c r="N17" s="102">
        <v>8737.8173828125</v>
      </c>
      <c r="O17" s="102">
        <v>2654.023193359375</v>
      </c>
      <c r="P17" s="103"/>
      <c r="Q17" s="104"/>
      <c r="R17" s="104"/>
      <c r="S17" s="109"/>
      <c r="T17" s="48">
        <v>1</v>
      </c>
      <c r="U17" s="48">
        <v>0</v>
      </c>
      <c r="V17" s="49">
        <v>0</v>
      </c>
      <c r="W17" s="49">
        <v>1</v>
      </c>
      <c r="X17" s="49">
        <v>0</v>
      </c>
      <c r="Y17" s="49">
        <v>0.999979</v>
      </c>
      <c r="Z17" s="49">
        <v>0</v>
      </c>
      <c r="AA17" s="49">
        <v>0</v>
      </c>
      <c r="AB17" s="98">
        <v>17</v>
      </c>
      <c r="AC17" s="98"/>
      <c r="AD17" s="99"/>
      <c r="AE17" s="64" t="s">
        <v>620</v>
      </c>
      <c r="AF17" s="64">
        <v>540</v>
      </c>
      <c r="AG17" s="64">
        <v>325</v>
      </c>
      <c r="AH17" s="64">
        <v>1113</v>
      </c>
      <c r="AI17" s="64">
        <v>1196</v>
      </c>
      <c r="AJ17" s="64"/>
      <c r="AK17" s="64" t="s">
        <v>640</v>
      </c>
      <c r="AL17" s="64" t="s">
        <v>657</v>
      </c>
      <c r="AM17" s="64"/>
      <c r="AN17" s="64"/>
      <c r="AO17" s="66">
        <v>40267.54119212963</v>
      </c>
      <c r="AP17" s="67" t="s">
        <v>686</v>
      </c>
      <c r="AQ17" s="64" t="b">
        <v>1</v>
      </c>
      <c r="AR17" s="64" t="b">
        <v>0</v>
      </c>
      <c r="AS17" s="64" t="b">
        <v>1</v>
      </c>
      <c r="AT17" s="64" t="s">
        <v>289</v>
      </c>
      <c r="AU17" s="64">
        <v>17</v>
      </c>
      <c r="AV17" s="67" t="s">
        <v>290</v>
      </c>
      <c r="AW17" s="64" t="b">
        <v>0</v>
      </c>
      <c r="AX17" s="64" t="s">
        <v>219</v>
      </c>
      <c r="AY17" s="67" t="s">
        <v>728</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5</v>
      </c>
      <c r="BU17" s="2"/>
      <c r="BV17" s="3"/>
      <c r="BW17" s="3"/>
      <c r="BX17" s="3"/>
      <c r="BY17" s="3"/>
    </row>
    <row r="18" spans="1:77" ht="41.45" customHeight="1">
      <c r="A18" s="62" t="s">
        <v>448</v>
      </c>
      <c r="B18" s="64"/>
      <c r="C18" s="87"/>
      <c r="D18" s="87" t="s">
        <v>64</v>
      </c>
      <c r="E18" s="94">
        <v>239.87359070720873</v>
      </c>
      <c r="F18" s="105">
        <v>99.38830584707647</v>
      </c>
      <c r="G18" s="76" t="s">
        <v>706</v>
      </c>
      <c r="H18" s="106"/>
      <c r="I18" s="77" t="s">
        <v>448</v>
      </c>
      <c r="J18" s="97"/>
      <c r="K18" s="107"/>
      <c r="L18" s="77" t="s">
        <v>752</v>
      </c>
      <c r="M18" s="108">
        <v>204.85727136431785</v>
      </c>
      <c r="N18" s="102">
        <v>3703.7275390625</v>
      </c>
      <c r="O18" s="102">
        <v>4739.43603515625</v>
      </c>
      <c r="P18" s="103"/>
      <c r="Q18" s="104"/>
      <c r="R18" s="104"/>
      <c r="S18" s="109"/>
      <c r="T18" s="48">
        <v>1</v>
      </c>
      <c r="U18" s="48">
        <v>1</v>
      </c>
      <c r="V18" s="49">
        <v>0</v>
      </c>
      <c r="W18" s="49">
        <v>0.018868</v>
      </c>
      <c r="X18" s="49">
        <v>0.030181</v>
      </c>
      <c r="Y18" s="49">
        <v>0.426253</v>
      </c>
      <c r="Z18" s="49">
        <v>0</v>
      </c>
      <c r="AA18" s="49">
        <v>1</v>
      </c>
      <c r="AB18" s="98">
        <v>18</v>
      </c>
      <c r="AC18" s="98"/>
      <c r="AD18" s="99"/>
      <c r="AE18" s="64" t="s">
        <v>621</v>
      </c>
      <c r="AF18" s="64">
        <v>265</v>
      </c>
      <c r="AG18" s="64">
        <v>278</v>
      </c>
      <c r="AH18" s="64">
        <v>487</v>
      </c>
      <c r="AI18" s="64">
        <v>71</v>
      </c>
      <c r="AJ18" s="64"/>
      <c r="AK18" s="64" t="s">
        <v>641</v>
      </c>
      <c r="AL18" s="64" t="s">
        <v>658</v>
      </c>
      <c r="AM18" s="67" t="s">
        <v>669</v>
      </c>
      <c r="AN18" s="64"/>
      <c r="AO18" s="66">
        <v>41452.879212962966</v>
      </c>
      <c r="AP18" s="67" t="s">
        <v>687</v>
      </c>
      <c r="AQ18" s="64" t="b">
        <v>0</v>
      </c>
      <c r="AR18" s="64" t="b">
        <v>0</v>
      </c>
      <c r="AS18" s="64" t="b">
        <v>0</v>
      </c>
      <c r="AT18" s="64" t="s">
        <v>289</v>
      </c>
      <c r="AU18" s="64">
        <v>6</v>
      </c>
      <c r="AV18" s="67" t="s">
        <v>372</v>
      </c>
      <c r="AW18" s="64" t="b">
        <v>0</v>
      </c>
      <c r="AX18" s="64" t="s">
        <v>219</v>
      </c>
      <c r="AY18" s="67" t="s">
        <v>729</v>
      </c>
      <c r="AZ18" s="110" t="s">
        <v>66</v>
      </c>
      <c r="BA18" s="48"/>
      <c r="BB18" s="48"/>
      <c r="BC18" s="48"/>
      <c r="BD18" s="48"/>
      <c r="BE18" s="48" t="s">
        <v>835</v>
      </c>
      <c r="BF18" s="48" t="s">
        <v>839</v>
      </c>
      <c r="BG18" s="92" t="s">
        <v>849</v>
      </c>
      <c r="BH18" s="92" t="s">
        <v>856</v>
      </c>
      <c r="BI18" s="92" t="s">
        <v>865</v>
      </c>
      <c r="BJ18" s="92" t="s">
        <v>865</v>
      </c>
      <c r="BK18" s="48">
        <v>0</v>
      </c>
      <c r="BL18" s="49">
        <v>0</v>
      </c>
      <c r="BM18" s="48">
        <v>0</v>
      </c>
      <c r="BN18" s="49">
        <v>0</v>
      </c>
      <c r="BO18" s="48">
        <v>0</v>
      </c>
      <c r="BP18" s="49">
        <v>0</v>
      </c>
      <c r="BQ18" s="48">
        <v>145</v>
      </c>
      <c r="BR18" s="49">
        <v>100</v>
      </c>
      <c r="BS18" s="48">
        <v>145</v>
      </c>
      <c r="BT18" s="63" t="str">
        <f>REPLACE(INDEX(GroupVertices[Group],MATCH(Vertices[[#This Row],[Vertex]],GroupVertices[Vertex],0)),1,1,"")</f>
        <v>2</v>
      </c>
      <c r="BU18" s="2"/>
      <c r="BV18" s="3"/>
      <c r="BW18" s="3"/>
      <c r="BX18" s="3"/>
      <c r="BY18" s="3"/>
    </row>
    <row r="19" spans="1:72" ht="41.45" customHeight="1">
      <c r="A19" s="62" t="s">
        <v>353</v>
      </c>
      <c r="B19" s="64"/>
      <c r="C19" s="87"/>
      <c r="D19" s="87" t="s">
        <v>64</v>
      </c>
      <c r="E19" s="94">
        <v>424.8233686368295</v>
      </c>
      <c r="F19" s="105">
        <v>97.93553223388305</v>
      </c>
      <c r="G19" s="76" t="s">
        <v>523</v>
      </c>
      <c r="H19" s="106"/>
      <c r="I19" s="77" t="s">
        <v>353</v>
      </c>
      <c r="J19" s="97"/>
      <c r="K19" s="107"/>
      <c r="L19" s="77" t="s">
        <v>753</v>
      </c>
      <c r="M19" s="108">
        <v>689.0182908545727</v>
      </c>
      <c r="N19" s="102">
        <v>1851.8629150390625</v>
      </c>
      <c r="O19" s="102">
        <v>4999.5009765625</v>
      </c>
      <c r="P19" s="103"/>
      <c r="Q19" s="104"/>
      <c r="R19" s="104"/>
      <c r="S19" s="109"/>
      <c r="T19" s="48">
        <v>0</v>
      </c>
      <c r="U19" s="48">
        <v>11</v>
      </c>
      <c r="V19" s="49">
        <v>265</v>
      </c>
      <c r="W19" s="49">
        <v>0.028571</v>
      </c>
      <c r="X19" s="49">
        <v>0.114273</v>
      </c>
      <c r="Y19" s="49">
        <v>4.292822</v>
      </c>
      <c r="Z19" s="49">
        <v>0.02727272727272727</v>
      </c>
      <c r="AA19" s="49">
        <v>0</v>
      </c>
      <c r="AB19" s="98">
        <v>19</v>
      </c>
      <c r="AC19" s="98"/>
      <c r="AD19" s="99"/>
      <c r="AE19" s="64" t="s">
        <v>622</v>
      </c>
      <c r="AF19" s="64">
        <v>533</v>
      </c>
      <c r="AG19" s="64">
        <v>924</v>
      </c>
      <c r="AH19" s="64">
        <v>1175</v>
      </c>
      <c r="AI19" s="64">
        <v>766</v>
      </c>
      <c r="AJ19" s="64"/>
      <c r="AK19" s="64" t="s">
        <v>642</v>
      </c>
      <c r="AL19" s="64" t="s">
        <v>358</v>
      </c>
      <c r="AM19" s="67" t="s">
        <v>670</v>
      </c>
      <c r="AN19" s="64"/>
      <c r="AO19" s="66">
        <v>41705.608715277776</v>
      </c>
      <c r="AP19" s="67" t="s">
        <v>688</v>
      </c>
      <c r="AQ19" s="64" t="b">
        <v>1</v>
      </c>
      <c r="AR19" s="64" t="b">
        <v>0</v>
      </c>
      <c r="AS19" s="64" t="b">
        <v>1</v>
      </c>
      <c r="AT19" s="64" t="s">
        <v>289</v>
      </c>
      <c r="AU19" s="64">
        <v>43</v>
      </c>
      <c r="AV19" s="67" t="s">
        <v>290</v>
      </c>
      <c r="AW19" s="64" t="b">
        <v>0</v>
      </c>
      <c r="AX19" s="64" t="s">
        <v>219</v>
      </c>
      <c r="AY19" s="67" t="s">
        <v>363</v>
      </c>
      <c r="AZ19" s="110" t="s">
        <v>66</v>
      </c>
      <c r="BA19" s="48" t="s">
        <v>492</v>
      </c>
      <c r="BB19" s="48" t="s">
        <v>492</v>
      </c>
      <c r="BC19" s="48" t="s">
        <v>355</v>
      </c>
      <c r="BD19" s="48" t="s">
        <v>355</v>
      </c>
      <c r="BE19" s="48" t="s">
        <v>505</v>
      </c>
      <c r="BF19" s="48" t="s">
        <v>505</v>
      </c>
      <c r="BG19" s="92" t="s">
        <v>850</v>
      </c>
      <c r="BH19" s="92" t="s">
        <v>850</v>
      </c>
      <c r="BI19" s="92" t="s">
        <v>866</v>
      </c>
      <c r="BJ19" s="92" t="s">
        <v>866</v>
      </c>
      <c r="BK19" s="48">
        <v>0</v>
      </c>
      <c r="BL19" s="49">
        <v>0</v>
      </c>
      <c r="BM19" s="48">
        <v>0</v>
      </c>
      <c r="BN19" s="49">
        <v>0</v>
      </c>
      <c r="BO19" s="48">
        <v>0</v>
      </c>
      <c r="BP19" s="49">
        <v>0</v>
      </c>
      <c r="BQ19" s="48">
        <v>25</v>
      </c>
      <c r="BR19" s="49">
        <v>100</v>
      </c>
      <c r="BS19" s="48">
        <v>25</v>
      </c>
      <c r="BT19" s="63" t="str">
        <f>REPLACE(INDEX(GroupVertices[Group],MATCH(Vertices[[#This Row],[Vertex]],GroupVertices[Vertex],0)),1,1,"")</f>
        <v>1</v>
      </c>
    </row>
    <row r="20" spans="1:72" ht="41.45" customHeight="1">
      <c r="A20" s="62" t="s">
        <v>456</v>
      </c>
      <c r="B20" s="64"/>
      <c r="C20" s="87"/>
      <c r="D20" s="87" t="s">
        <v>64</v>
      </c>
      <c r="E20" s="94">
        <v>196.9285958319098</v>
      </c>
      <c r="F20" s="105">
        <v>99.7256371814093</v>
      </c>
      <c r="G20" s="76" t="s">
        <v>707</v>
      </c>
      <c r="H20" s="106"/>
      <c r="I20" s="77" t="s">
        <v>456</v>
      </c>
      <c r="J20" s="97"/>
      <c r="K20" s="107"/>
      <c r="L20" s="77" t="s">
        <v>754</v>
      </c>
      <c r="M20" s="108">
        <v>92.43598200899551</v>
      </c>
      <c r="N20" s="102">
        <v>3544.083984375</v>
      </c>
      <c r="O20" s="102">
        <v>4307.72021484375</v>
      </c>
      <c r="P20" s="103"/>
      <c r="Q20" s="104"/>
      <c r="R20" s="104"/>
      <c r="S20" s="109"/>
      <c r="T20" s="48">
        <v>1</v>
      </c>
      <c r="U20" s="48">
        <v>0</v>
      </c>
      <c r="V20" s="49">
        <v>0</v>
      </c>
      <c r="W20" s="49">
        <v>0.018182</v>
      </c>
      <c r="X20" s="49">
        <v>0.026023</v>
      </c>
      <c r="Y20" s="49">
        <v>0.481717</v>
      </c>
      <c r="Z20" s="49">
        <v>0</v>
      </c>
      <c r="AA20" s="49">
        <v>0</v>
      </c>
      <c r="AB20" s="98">
        <v>20</v>
      </c>
      <c r="AC20" s="98"/>
      <c r="AD20" s="99"/>
      <c r="AE20" s="64" t="s">
        <v>623</v>
      </c>
      <c r="AF20" s="64">
        <v>679</v>
      </c>
      <c r="AG20" s="64">
        <v>128</v>
      </c>
      <c r="AH20" s="64">
        <v>1546</v>
      </c>
      <c r="AI20" s="64">
        <v>1530</v>
      </c>
      <c r="AJ20" s="64"/>
      <c r="AK20" s="64" t="s">
        <v>643</v>
      </c>
      <c r="AL20" s="64"/>
      <c r="AM20" s="64"/>
      <c r="AN20" s="64"/>
      <c r="AO20" s="66">
        <v>39685.39533564815</v>
      </c>
      <c r="AP20" s="67" t="s">
        <v>689</v>
      </c>
      <c r="AQ20" s="64" t="b">
        <v>0</v>
      </c>
      <c r="AR20" s="64" t="b">
        <v>0</v>
      </c>
      <c r="AS20" s="64" t="b">
        <v>0</v>
      </c>
      <c r="AT20" s="64" t="s">
        <v>289</v>
      </c>
      <c r="AU20" s="64">
        <v>7</v>
      </c>
      <c r="AV20" s="67" t="s">
        <v>697</v>
      </c>
      <c r="AW20" s="64" t="b">
        <v>0</v>
      </c>
      <c r="AX20" s="64" t="s">
        <v>219</v>
      </c>
      <c r="AY20" s="67" t="s">
        <v>730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1</v>
      </c>
    </row>
    <row r="21" spans="1:72" ht="41.45" customHeight="1">
      <c r="A21" s="62" t="s">
        <v>457</v>
      </c>
      <c r="B21" s="64"/>
      <c r="C21" s="87"/>
      <c r="D21" s="87" t="s">
        <v>64</v>
      </c>
      <c r="E21" s="94">
        <v>1000</v>
      </c>
      <c r="F21" s="105">
        <v>70</v>
      </c>
      <c r="G21" s="76" t="s">
        <v>708</v>
      </c>
      <c r="H21" s="106"/>
      <c r="I21" s="77" t="s">
        <v>457</v>
      </c>
      <c r="J21" s="97"/>
      <c r="K21" s="107"/>
      <c r="L21" s="77" t="s">
        <v>755</v>
      </c>
      <c r="M21" s="108">
        <v>9999</v>
      </c>
      <c r="N21" s="102">
        <v>159.6434326171875</v>
      </c>
      <c r="O21" s="102">
        <v>5691.28466796875</v>
      </c>
      <c r="P21" s="103"/>
      <c r="Q21" s="104"/>
      <c r="R21" s="104"/>
      <c r="S21" s="109"/>
      <c r="T21" s="48">
        <v>1</v>
      </c>
      <c r="U21" s="48">
        <v>0</v>
      </c>
      <c r="V21" s="49">
        <v>0</v>
      </c>
      <c r="W21" s="49">
        <v>0.018182</v>
      </c>
      <c r="X21" s="49">
        <v>0.026023</v>
      </c>
      <c r="Y21" s="49">
        <v>0.481717</v>
      </c>
      <c r="Z21" s="49">
        <v>0</v>
      </c>
      <c r="AA21" s="49">
        <v>0</v>
      </c>
      <c r="AB21" s="98">
        <v>21</v>
      </c>
      <c r="AC21" s="98"/>
      <c r="AD21" s="99"/>
      <c r="AE21" s="64" t="s">
        <v>624</v>
      </c>
      <c r="AF21" s="64">
        <v>174</v>
      </c>
      <c r="AG21" s="64">
        <v>13346</v>
      </c>
      <c r="AH21" s="64">
        <v>7508</v>
      </c>
      <c r="AI21" s="64">
        <v>7166</v>
      </c>
      <c r="AJ21" s="64"/>
      <c r="AK21" s="64" t="s">
        <v>644</v>
      </c>
      <c r="AL21" s="64" t="s">
        <v>659</v>
      </c>
      <c r="AM21" s="67" t="s">
        <v>671</v>
      </c>
      <c r="AN21" s="64"/>
      <c r="AO21" s="66">
        <v>39953.673530092594</v>
      </c>
      <c r="AP21" s="67" t="s">
        <v>690</v>
      </c>
      <c r="AQ21" s="64" t="b">
        <v>0</v>
      </c>
      <c r="AR21" s="64" t="b">
        <v>0</v>
      </c>
      <c r="AS21" s="64" t="b">
        <v>1</v>
      </c>
      <c r="AT21" s="64" t="s">
        <v>289</v>
      </c>
      <c r="AU21" s="64">
        <v>159</v>
      </c>
      <c r="AV21" s="67" t="s">
        <v>290</v>
      </c>
      <c r="AW21" s="64" t="b">
        <v>0</v>
      </c>
      <c r="AX21" s="64" t="s">
        <v>219</v>
      </c>
      <c r="AY21" s="67" t="s">
        <v>731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1</v>
      </c>
    </row>
    <row r="22" spans="1:72" ht="41.45" customHeight="1">
      <c r="A22" s="62" t="s">
        <v>458</v>
      </c>
      <c r="B22" s="64"/>
      <c r="C22" s="87"/>
      <c r="D22" s="87" t="s">
        <v>64</v>
      </c>
      <c r="E22" s="94">
        <v>353.5346771438333</v>
      </c>
      <c r="F22" s="105">
        <v>98.49550224887557</v>
      </c>
      <c r="G22" s="76" t="s">
        <v>709</v>
      </c>
      <c r="H22" s="106"/>
      <c r="I22" s="77" t="s">
        <v>458</v>
      </c>
      <c r="J22" s="97"/>
      <c r="K22" s="107"/>
      <c r="L22" s="77" t="s">
        <v>756</v>
      </c>
      <c r="M22" s="108">
        <v>502.39895052473764</v>
      </c>
      <c r="N22" s="102">
        <v>478.6236267089844</v>
      </c>
      <c r="O22" s="102">
        <v>2175.360107421875</v>
      </c>
      <c r="P22" s="103"/>
      <c r="Q22" s="104"/>
      <c r="R22" s="104"/>
      <c r="S22" s="109"/>
      <c r="T22" s="48">
        <v>1</v>
      </c>
      <c r="U22" s="48">
        <v>0</v>
      </c>
      <c r="V22" s="49">
        <v>0</v>
      </c>
      <c r="W22" s="49">
        <v>0.018182</v>
      </c>
      <c r="X22" s="49">
        <v>0.026023</v>
      </c>
      <c r="Y22" s="49">
        <v>0.481717</v>
      </c>
      <c r="Z22" s="49">
        <v>0</v>
      </c>
      <c r="AA22" s="49">
        <v>0</v>
      </c>
      <c r="AB22" s="98">
        <v>22</v>
      </c>
      <c r="AC22" s="98"/>
      <c r="AD22" s="99"/>
      <c r="AE22" s="64" t="s">
        <v>625</v>
      </c>
      <c r="AF22" s="64">
        <v>453</v>
      </c>
      <c r="AG22" s="64">
        <v>675</v>
      </c>
      <c r="AH22" s="64">
        <v>2886</v>
      </c>
      <c r="AI22" s="64">
        <v>13106</v>
      </c>
      <c r="AJ22" s="64"/>
      <c r="AK22" s="64" t="s">
        <v>645</v>
      </c>
      <c r="AL22" s="64"/>
      <c r="AM22" s="64"/>
      <c r="AN22" s="64"/>
      <c r="AO22" s="66">
        <v>40404.239803240744</v>
      </c>
      <c r="AP22" s="67" t="s">
        <v>691</v>
      </c>
      <c r="AQ22" s="64" t="b">
        <v>0</v>
      </c>
      <c r="AR22" s="64" t="b">
        <v>0</v>
      </c>
      <c r="AS22" s="64" t="b">
        <v>1</v>
      </c>
      <c r="AT22" s="64" t="s">
        <v>289</v>
      </c>
      <c r="AU22" s="64">
        <v>1</v>
      </c>
      <c r="AV22" s="67" t="s">
        <v>291</v>
      </c>
      <c r="AW22" s="64" t="b">
        <v>0</v>
      </c>
      <c r="AX22" s="64" t="s">
        <v>219</v>
      </c>
      <c r="AY22" s="67" t="s">
        <v>732</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1</v>
      </c>
    </row>
    <row r="23" spans="1:72" ht="41.45" customHeight="1">
      <c r="A23" s="62" t="s">
        <v>459</v>
      </c>
      <c r="B23" s="64"/>
      <c r="C23" s="87"/>
      <c r="D23" s="87" t="s">
        <v>64</v>
      </c>
      <c r="E23" s="94">
        <v>180.03689784762554</v>
      </c>
      <c r="F23" s="105">
        <v>99.85832083958022</v>
      </c>
      <c r="G23" s="76" t="s">
        <v>710</v>
      </c>
      <c r="H23" s="106"/>
      <c r="I23" s="77" t="s">
        <v>459</v>
      </c>
      <c r="J23" s="97"/>
      <c r="K23" s="107"/>
      <c r="L23" s="77" t="s">
        <v>757</v>
      </c>
      <c r="M23" s="108">
        <v>48.216941529235385</v>
      </c>
      <c r="N23" s="102">
        <v>3225.100830078125</v>
      </c>
      <c r="O23" s="102">
        <v>7823.6396484375</v>
      </c>
      <c r="P23" s="103"/>
      <c r="Q23" s="104"/>
      <c r="R23" s="104"/>
      <c r="S23" s="109"/>
      <c r="T23" s="48">
        <v>1</v>
      </c>
      <c r="U23" s="48">
        <v>0</v>
      </c>
      <c r="V23" s="49">
        <v>0</v>
      </c>
      <c r="W23" s="49">
        <v>0.018182</v>
      </c>
      <c r="X23" s="49">
        <v>0.026023</v>
      </c>
      <c r="Y23" s="49">
        <v>0.481717</v>
      </c>
      <c r="Z23" s="49">
        <v>0</v>
      </c>
      <c r="AA23" s="49">
        <v>0</v>
      </c>
      <c r="AB23" s="98">
        <v>23</v>
      </c>
      <c r="AC23" s="98"/>
      <c r="AD23" s="99"/>
      <c r="AE23" s="64" t="s">
        <v>626</v>
      </c>
      <c r="AF23" s="64">
        <v>382</v>
      </c>
      <c r="AG23" s="64">
        <v>69</v>
      </c>
      <c r="AH23" s="64">
        <v>571</v>
      </c>
      <c r="AI23" s="64">
        <v>425</v>
      </c>
      <c r="AJ23" s="64"/>
      <c r="AK23" s="64" t="s">
        <v>646</v>
      </c>
      <c r="AL23" s="64" t="s">
        <v>660</v>
      </c>
      <c r="AM23" s="67" t="s">
        <v>672</v>
      </c>
      <c r="AN23" s="64"/>
      <c r="AO23" s="66">
        <v>41601.10607638889</v>
      </c>
      <c r="AP23" s="67" t="s">
        <v>692</v>
      </c>
      <c r="AQ23" s="64" t="b">
        <v>0</v>
      </c>
      <c r="AR23" s="64" t="b">
        <v>0</v>
      </c>
      <c r="AS23" s="64" t="b">
        <v>0</v>
      </c>
      <c r="AT23" s="64" t="s">
        <v>289</v>
      </c>
      <c r="AU23" s="64">
        <v>0</v>
      </c>
      <c r="AV23" s="67" t="s">
        <v>290</v>
      </c>
      <c r="AW23" s="64" t="b">
        <v>0</v>
      </c>
      <c r="AX23" s="64" t="s">
        <v>219</v>
      </c>
      <c r="AY23" s="67" t="s">
        <v>733</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460</v>
      </c>
      <c r="B24" s="64"/>
      <c r="C24" s="87"/>
      <c r="D24" s="87" t="s">
        <v>64</v>
      </c>
      <c r="E24" s="94">
        <v>315.1704817218996</v>
      </c>
      <c r="F24" s="105">
        <v>98.7968515742129</v>
      </c>
      <c r="G24" s="76" t="s">
        <v>711</v>
      </c>
      <c r="H24" s="106"/>
      <c r="I24" s="77" t="s">
        <v>460</v>
      </c>
      <c r="J24" s="97"/>
      <c r="K24" s="107"/>
      <c r="L24" s="77" t="s">
        <v>758</v>
      </c>
      <c r="M24" s="108">
        <v>401.9692653673163</v>
      </c>
      <c r="N24" s="102">
        <v>831.9421997070312</v>
      </c>
      <c r="O24" s="102">
        <v>8801.9716796875</v>
      </c>
      <c r="P24" s="103"/>
      <c r="Q24" s="104"/>
      <c r="R24" s="104"/>
      <c r="S24" s="109"/>
      <c r="T24" s="48">
        <v>1</v>
      </c>
      <c r="U24" s="48">
        <v>0</v>
      </c>
      <c r="V24" s="49">
        <v>0</v>
      </c>
      <c r="W24" s="49">
        <v>0.018182</v>
      </c>
      <c r="X24" s="49">
        <v>0.026023</v>
      </c>
      <c r="Y24" s="49">
        <v>0.481717</v>
      </c>
      <c r="Z24" s="49">
        <v>0</v>
      </c>
      <c r="AA24" s="49">
        <v>0</v>
      </c>
      <c r="AB24" s="98">
        <v>24</v>
      </c>
      <c r="AC24" s="98"/>
      <c r="AD24" s="99"/>
      <c r="AE24" s="64" t="s">
        <v>627</v>
      </c>
      <c r="AF24" s="64">
        <v>701</v>
      </c>
      <c r="AG24" s="64">
        <v>541</v>
      </c>
      <c r="AH24" s="64">
        <v>5891</v>
      </c>
      <c r="AI24" s="64">
        <v>2796</v>
      </c>
      <c r="AJ24" s="64"/>
      <c r="AK24" s="64" t="s">
        <v>647</v>
      </c>
      <c r="AL24" s="64" t="s">
        <v>370</v>
      </c>
      <c r="AM24" s="64"/>
      <c r="AN24" s="64"/>
      <c r="AO24" s="66">
        <v>40085.31943287037</v>
      </c>
      <c r="AP24" s="67" t="s">
        <v>693</v>
      </c>
      <c r="AQ24" s="64" t="b">
        <v>0</v>
      </c>
      <c r="AR24" s="64" t="b">
        <v>0</v>
      </c>
      <c r="AS24" s="64" t="b">
        <v>1</v>
      </c>
      <c r="AT24" s="64" t="s">
        <v>289</v>
      </c>
      <c r="AU24" s="64">
        <v>12</v>
      </c>
      <c r="AV24" s="67" t="s">
        <v>291</v>
      </c>
      <c r="AW24" s="64" t="b">
        <v>0</v>
      </c>
      <c r="AX24" s="64" t="s">
        <v>219</v>
      </c>
      <c r="AY24" s="67" t="s">
        <v>734</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1</v>
      </c>
    </row>
    <row r="25" spans="1:72" ht="41.45" customHeight="1">
      <c r="A25" s="62" t="s">
        <v>461</v>
      </c>
      <c r="B25" s="64"/>
      <c r="C25" s="87"/>
      <c r="D25" s="87" t="s">
        <v>64</v>
      </c>
      <c r="E25" s="94">
        <v>193.20669627605056</v>
      </c>
      <c r="F25" s="105">
        <v>99.75487256371814</v>
      </c>
      <c r="G25" s="76" t="s">
        <v>712</v>
      </c>
      <c r="H25" s="106"/>
      <c r="I25" s="77" t="s">
        <v>461</v>
      </c>
      <c r="J25" s="97"/>
      <c r="K25" s="107"/>
      <c r="L25" s="77" t="s">
        <v>759</v>
      </c>
      <c r="M25" s="108">
        <v>82.6928035982009</v>
      </c>
      <c r="N25" s="102">
        <v>2101.697265625</v>
      </c>
      <c r="O25" s="102">
        <v>9685.2236328125</v>
      </c>
      <c r="P25" s="103"/>
      <c r="Q25" s="104"/>
      <c r="R25" s="104"/>
      <c r="S25" s="109"/>
      <c r="T25" s="48">
        <v>1</v>
      </c>
      <c r="U25" s="48">
        <v>0</v>
      </c>
      <c r="V25" s="49">
        <v>0</v>
      </c>
      <c r="W25" s="49">
        <v>0.018182</v>
      </c>
      <c r="X25" s="49">
        <v>0.026023</v>
      </c>
      <c r="Y25" s="49">
        <v>0.481717</v>
      </c>
      <c r="Z25" s="49">
        <v>0</v>
      </c>
      <c r="AA25" s="49">
        <v>0</v>
      </c>
      <c r="AB25" s="98">
        <v>25</v>
      </c>
      <c r="AC25" s="98"/>
      <c r="AD25" s="99"/>
      <c r="AE25" s="64" t="s">
        <v>628</v>
      </c>
      <c r="AF25" s="64">
        <v>347</v>
      </c>
      <c r="AG25" s="64">
        <v>115</v>
      </c>
      <c r="AH25" s="64">
        <v>909</v>
      </c>
      <c r="AI25" s="64">
        <v>368</v>
      </c>
      <c r="AJ25" s="64"/>
      <c r="AK25" s="64" t="s">
        <v>648</v>
      </c>
      <c r="AL25" s="64" t="s">
        <v>661</v>
      </c>
      <c r="AM25" s="67" t="s">
        <v>673</v>
      </c>
      <c r="AN25" s="64"/>
      <c r="AO25" s="66">
        <v>41380.51912037037</v>
      </c>
      <c r="AP25" s="67" t="s">
        <v>694</v>
      </c>
      <c r="AQ25" s="64" t="b">
        <v>1</v>
      </c>
      <c r="AR25" s="64" t="b">
        <v>0</v>
      </c>
      <c r="AS25" s="64" t="b">
        <v>1</v>
      </c>
      <c r="AT25" s="64" t="s">
        <v>289</v>
      </c>
      <c r="AU25" s="64">
        <v>6</v>
      </c>
      <c r="AV25" s="67" t="s">
        <v>290</v>
      </c>
      <c r="AW25" s="64" t="b">
        <v>0</v>
      </c>
      <c r="AX25" s="64" t="s">
        <v>219</v>
      </c>
      <c r="AY25" s="67" t="s">
        <v>735</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1</v>
      </c>
    </row>
    <row r="26" spans="1:72" ht="41.45" customHeight="1">
      <c r="A26" s="62" t="s">
        <v>462</v>
      </c>
      <c r="B26" s="64"/>
      <c r="C26" s="87"/>
      <c r="D26" s="87" t="s">
        <v>64</v>
      </c>
      <c r="E26" s="94">
        <v>1000</v>
      </c>
      <c r="F26" s="105">
        <v>93.41754122938531</v>
      </c>
      <c r="G26" s="76" t="s">
        <v>713</v>
      </c>
      <c r="H26" s="106"/>
      <c r="I26" s="77" t="s">
        <v>462</v>
      </c>
      <c r="J26" s="97"/>
      <c r="K26" s="107"/>
      <c r="L26" s="77" t="s">
        <v>760</v>
      </c>
      <c r="M26" s="108">
        <v>2194.714092953523</v>
      </c>
      <c r="N26" s="102">
        <v>2871.783935546875</v>
      </c>
      <c r="O26" s="102">
        <v>1197.03564453125</v>
      </c>
      <c r="P26" s="103"/>
      <c r="Q26" s="104"/>
      <c r="R26" s="104"/>
      <c r="S26" s="109"/>
      <c r="T26" s="48">
        <v>1</v>
      </c>
      <c r="U26" s="48">
        <v>0</v>
      </c>
      <c r="V26" s="49">
        <v>0</v>
      </c>
      <c r="W26" s="49">
        <v>0.018182</v>
      </c>
      <c r="X26" s="49">
        <v>0.026023</v>
      </c>
      <c r="Y26" s="49">
        <v>0.481717</v>
      </c>
      <c r="Z26" s="49">
        <v>0</v>
      </c>
      <c r="AA26" s="49">
        <v>0</v>
      </c>
      <c r="AB26" s="98">
        <v>26</v>
      </c>
      <c r="AC26" s="98"/>
      <c r="AD26" s="99"/>
      <c r="AE26" s="64" t="s">
        <v>629</v>
      </c>
      <c r="AF26" s="64">
        <v>3402</v>
      </c>
      <c r="AG26" s="64">
        <v>2933</v>
      </c>
      <c r="AH26" s="64">
        <v>42246</v>
      </c>
      <c r="AI26" s="64">
        <v>12324</v>
      </c>
      <c r="AJ26" s="64"/>
      <c r="AK26" s="64" t="s">
        <v>649</v>
      </c>
      <c r="AL26" s="64" t="s">
        <v>662</v>
      </c>
      <c r="AM26" s="67" t="s">
        <v>674</v>
      </c>
      <c r="AN26" s="64"/>
      <c r="AO26" s="66">
        <v>39824.06570601852</v>
      </c>
      <c r="AP26" s="67" t="s">
        <v>695</v>
      </c>
      <c r="AQ26" s="64" t="b">
        <v>0</v>
      </c>
      <c r="AR26" s="64" t="b">
        <v>0</v>
      </c>
      <c r="AS26" s="64" t="b">
        <v>1</v>
      </c>
      <c r="AT26" s="64" t="s">
        <v>289</v>
      </c>
      <c r="AU26" s="64">
        <v>173</v>
      </c>
      <c r="AV26" s="67" t="s">
        <v>290</v>
      </c>
      <c r="AW26" s="64" t="b">
        <v>0</v>
      </c>
      <c r="AX26" s="64" t="s">
        <v>219</v>
      </c>
      <c r="AY26" s="67" t="s">
        <v>736</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86" t="s">
        <v>354</v>
      </c>
      <c r="B27" s="119"/>
      <c r="C27" s="120"/>
      <c r="D27" s="120" t="s">
        <v>64</v>
      </c>
      <c r="E27" s="121">
        <v>1000</v>
      </c>
      <c r="F27" s="122">
        <v>80.29535232383807</v>
      </c>
      <c r="G27" s="134" t="s">
        <v>362</v>
      </c>
      <c r="H27" s="120"/>
      <c r="I27" s="123" t="s">
        <v>354</v>
      </c>
      <c r="J27" s="124"/>
      <c r="K27" s="124"/>
      <c r="L27" s="123" t="s">
        <v>761</v>
      </c>
      <c r="M27" s="125">
        <v>6567.902248875562</v>
      </c>
      <c r="N27" s="126">
        <v>1602.0311279296875</v>
      </c>
      <c r="O27" s="126">
        <v>313.7761535644531</v>
      </c>
      <c r="P27" s="127"/>
      <c r="Q27" s="128"/>
      <c r="R27" s="128"/>
      <c r="S27" s="129"/>
      <c r="T27" s="48">
        <v>1</v>
      </c>
      <c r="U27" s="48">
        <v>0</v>
      </c>
      <c r="V27" s="49">
        <v>0</v>
      </c>
      <c r="W27" s="49">
        <v>0.018182</v>
      </c>
      <c r="X27" s="49">
        <v>0.026023</v>
      </c>
      <c r="Y27" s="49">
        <v>0.481717</v>
      </c>
      <c r="Z27" s="49">
        <v>0</v>
      </c>
      <c r="AA27" s="49">
        <v>0</v>
      </c>
      <c r="AB27" s="130">
        <v>27</v>
      </c>
      <c r="AC27" s="130"/>
      <c r="AD27" s="131"/>
      <c r="AE27" s="119" t="s">
        <v>356</v>
      </c>
      <c r="AF27" s="119">
        <v>3719</v>
      </c>
      <c r="AG27" s="119">
        <v>8768</v>
      </c>
      <c r="AH27" s="119">
        <v>8244</v>
      </c>
      <c r="AI27" s="119">
        <v>30542</v>
      </c>
      <c r="AJ27" s="119"/>
      <c r="AK27" s="119" t="s">
        <v>357</v>
      </c>
      <c r="AL27" s="133" t="s">
        <v>369</v>
      </c>
      <c r="AM27" s="133" t="s">
        <v>359</v>
      </c>
      <c r="AN27" s="119"/>
      <c r="AO27" s="132">
        <v>40122.1453587963</v>
      </c>
      <c r="AP27" s="133" t="s">
        <v>360</v>
      </c>
      <c r="AQ27" s="119" t="b">
        <v>0</v>
      </c>
      <c r="AR27" s="119" t="b">
        <v>0</v>
      </c>
      <c r="AS27" s="119" t="b">
        <v>1</v>
      </c>
      <c r="AT27" s="119" t="s">
        <v>289</v>
      </c>
      <c r="AU27" s="119">
        <v>842</v>
      </c>
      <c r="AV27" s="133" t="s">
        <v>361</v>
      </c>
      <c r="AW27" s="119" t="b">
        <v>1</v>
      </c>
      <c r="AX27" s="119" t="s">
        <v>219</v>
      </c>
      <c r="AY27" s="133" t="s">
        <v>364</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1</v>
      </c>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
    <dataValidation allowBlank="1" showInputMessage="1" promptTitle="Vertex Tooltip" prompt="Enter optional text that will pop up when the mouse is hovered over the vertex." errorTitle="Invalid Vertex Image Key" sqref="L3:L2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
    <dataValidation allowBlank="1" showInputMessage="1" promptTitle="Vertex Label Fill Color" prompt="To select an optional fill color for the Label shape, right-click and select Select Color on the right-click menu." sqref="J3:J27"/>
    <dataValidation allowBlank="1" showInputMessage="1" promptTitle="Vertex Image File" prompt="Enter the path to an image file.  Hover over the column header for examples." errorTitle="Invalid Vertex Image Key" sqref="G3:G27"/>
    <dataValidation allowBlank="1" showInputMessage="1" promptTitle="Vertex Color" prompt="To select an optional vertex color, right-click and select Select Color on the right-click menu." sqref="C3:C27"/>
    <dataValidation allowBlank="1" showInputMessage="1" promptTitle="Vertex Opacity" prompt="Enter an optional vertex opacity between 0 (transparent) and 100 (opaque)." errorTitle="Invalid Vertex Opacity" error="The optional vertex opacity must be a whole number between 0 and 10." sqref="F3:F27"/>
    <dataValidation type="list" allowBlank="1" showInputMessage="1" showErrorMessage="1" promptTitle="Vertex Shape" prompt="Select an optional vertex shape." errorTitle="Invalid Vertex Shape" error="You have entered an invalid vertex shape.  Try selecting from the drop-down list instead." sqref="D3:D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
      <formula1>ValidVertexLabelPositions</formula1>
    </dataValidation>
    <dataValidation allowBlank="1" showInputMessage="1" showErrorMessage="1" promptTitle="Vertex Name" prompt="Enter the name of the vertex." sqref="A3:A27"/>
  </dataValidations>
  <hyperlinks>
    <hyperlink ref="AL27" r:id="rId1" display="https://www.nodexlgraphgallery.org/Pages/Registration.aspx"/>
    <hyperlink ref="AM5" r:id="rId2" display="http://t.co/SmXDECMAt7"/>
    <hyperlink ref="AM6" r:id="rId3" display="https://t.co/PFl13RVJZP"/>
    <hyperlink ref="AM11" r:id="rId4" display="https://t.co/uBTq7pUbb7"/>
    <hyperlink ref="AM14" r:id="rId5" display="https://t.co/aou3m7aHVP"/>
    <hyperlink ref="AM15" r:id="rId6" display="https://t.co/jcyN9SQiSA"/>
    <hyperlink ref="AM16" r:id="rId7" display="https://t.co/xFeM6K7K7D"/>
    <hyperlink ref="AM18" r:id="rId8" display="https://t.co/coUSg8fq6o"/>
    <hyperlink ref="AM19" r:id="rId9" display="https://t.co/CfxAVeG1LD"/>
    <hyperlink ref="AM21" r:id="rId10" display="https://t.co/4BzPSsop9C"/>
    <hyperlink ref="AM23" r:id="rId11" display="https://t.co/mR7Qp0A7vk"/>
    <hyperlink ref="AM25" r:id="rId12" display="http://t.co/XSTu0JSmzE"/>
    <hyperlink ref="AM26" r:id="rId13" display="https://t.co/EnC3XlMqUq"/>
    <hyperlink ref="AM27" r:id="rId14" display="https://t.co/FKKr76FLpx"/>
    <hyperlink ref="AP3" r:id="rId15" display="https://pbs.twimg.com/profile_banners/122606000/1499735518"/>
    <hyperlink ref="AP4" r:id="rId16" display="https://pbs.twimg.com/profile_banners/104247913/1408401186"/>
    <hyperlink ref="AP5" r:id="rId17" display="https://pbs.twimg.com/profile_banners/3291795028/1505755841"/>
    <hyperlink ref="AP6" r:id="rId18" display="https://pbs.twimg.com/profile_banners/2543513078/1517586197"/>
    <hyperlink ref="AP10" r:id="rId19" display="https://pbs.twimg.com/profile_banners/26763835/1410451619"/>
    <hyperlink ref="AP11" r:id="rId20" display="https://pbs.twimg.com/profile_banners/919710933873815556/1553536679"/>
    <hyperlink ref="AP12" r:id="rId21" display="https://pbs.twimg.com/profile_banners/983408863448915968/1554857574"/>
    <hyperlink ref="AP13" r:id="rId22" display="https://pbs.twimg.com/profile_banners/959197382243168257/1536421462"/>
    <hyperlink ref="AP14" r:id="rId23" display="https://pbs.twimg.com/profile_banners/109016258/1551786906"/>
    <hyperlink ref="AP15" r:id="rId24" display="https://pbs.twimg.com/profile_banners/967600524034965504/1519532706"/>
    <hyperlink ref="AP16" r:id="rId25" display="https://pbs.twimg.com/profile_banners/901090874251194369/1503672896"/>
    <hyperlink ref="AP17" r:id="rId26" display="https://pbs.twimg.com/profile_banners/127856760/1405363222"/>
    <hyperlink ref="AP18" r:id="rId27" display="https://pbs.twimg.com/profile_banners/1551521294/1391038042"/>
    <hyperlink ref="AP19" r:id="rId28" display="https://pbs.twimg.com/profile_banners/2377200630/1525824099"/>
    <hyperlink ref="AP20" r:id="rId29" display="https://pbs.twimg.com/profile_banners/15979517/1528155781"/>
    <hyperlink ref="AP21" r:id="rId30" display="https://pbs.twimg.com/profile_banners/41388504/1503504780"/>
    <hyperlink ref="AP22" r:id="rId31" display="https://pbs.twimg.com/profile_banners/178231852/1555184915"/>
    <hyperlink ref="AP23" r:id="rId32" display="https://pbs.twimg.com/profile_banners/2192219416/1554351947"/>
    <hyperlink ref="AP24" r:id="rId33" display="https://pbs.twimg.com/profile_banners/78246263/1540265169"/>
    <hyperlink ref="AP25" r:id="rId34" display="https://pbs.twimg.com/profile_banners/1356771385/1366116196"/>
    <hyperlink ref="AP26" r:id="rId35" display="https://pbs.twimg.com/profile_banners/18853460/1548517289"/>
    <hyperlink ref="AP27" r:id="rId36" display="https://pbs.twimg.com/profile_banners/87606674/1405285356"/>
    <hyperlink ref="AV3" r:id="rId37" display="http://abs.twimg.com/images/themes/theme12/bg.gif"/>
    <hyperlink ref="AV4" r:id="rId38" display="http://abs.twimg.com/images/themes/theme1/bg.png"/>
    <hyperlink ref="AV5" r:id="rId39" display="http://abs.twimg.com/images/themes/theme1/bg.png"/>
    <hyperlink ref="AV6" r:id="rId40" display="http://abs.twimg.com/images/themes/theme1/bg.png"/>
    <hyperlink ref="AV7" r:id="rId41" display="http://abs.twimg.com/images/themes/theme1/bg.png"/>
    <hyperlink ref="AV9" r:id="rId42" display="http://abs.twimg.com/images/themes/theme6/bg.gif"/>
    <hyperlink ref="AV10" r:id="rId43" display="http://abs.twimg.com/images/themes/theme1/bg.png"/>
    <hyperlink ref="AV11" r:id="rId44" display="http://abs.twimg.com/images/themes/theme1/bg.png"/>
    <hyperlink ref="AV13" r:id="rId45" display="http://abs.twimg.com/images/themes/theme1/bg.png"/>
    <hyperlink ref="AV14" r:id="rId46" display="http://abs.twimg.com/images/themes/theme1/bg.png"/>
    <hyperlink ref="AV16" r:id="rId47" display="http://abs.twimg.com/images/themes/theme1/bg.png"/>
    <hyperlink ref="AV17" r:id="rId48" display="http://abs.twimg.com/images/themes/theme1/bg.png"/>
    <hyperlink ref="AV18" r:id="rId49" display="http://abs.twimg.com/images/themes/theme7/bg.gif"/>
    <hyperlink ref="AV19" r:id="rId50" display="http://abs.twimg.com/images/themes/theme1/bg.png"/>
    <hyperlink ref="AV20" r:id="rId51" display="http://abs.twimg.com/images/themes/theme9/bg.gif"/>
    <hyperlink ref="AV21" r:id="rId52" display="http://abs.twimg.com/images/themes/theme1/bg.png"/>
    <hyperlink ref="AV22" r:id="rId53" display="http://abs.twimg.com/images/themes/theme14/bg.gif"/>
    <hyperlink ref="AV23" r:id="rId54" display="http://abs.twimg.com/images/themes/theme1/bg.png"/>
    <hyperlink ref="AV24" r:id="rId55" display="http://abs.twimg.com/images/themes/theme14/bg.gif"/>
    <hyperlink ref="AV25" r:id="rId56" display="http://abs.twimg.com/images/themes/theme1/bg.png"/>
    <hyperlink ref="AV26" r:id="rId57" display="http://abs.twimg.com/images/themes/theme1/bg.png"/>
    <hyperlink ref="AV27" r:id="rId58" display="http://abs.twimg.com/images/themes/theme19/bg.gif"/>
    <hyperlink ref="G3" r:id="rId59" display="http://pbs.twimg.com/profile_images/1095756636256382982/tswr_eb5_normal.png"/>
    <hyperlink ref="G4" r:id="rId60" display="http://pbs.twimg.com/profile_images/501498048363503617/3GKMEzwN_normal.jpeg"/>
    <hyperlink ref="G5" r:id="rId61" display="http://pbs.twimg.com/profile_images/849065580292395008/inrsuCzK_normal.jpg"/>
    <hyperlink ref="G6" r:id="rId62" display="http://pbs.twimg.com/profile_images/596752059472347137/aHKl7Ve1_normal.jpg"/>
    <hyperlink ref="G7" r:id="rId63" display="http://pbs.twimg.com/profile_images/3452949817/267c542807687b3fc8e9e2dddacb38f8_normal.jpeg"/>
    <hyperlink ref="G8" r:id="rId64" display="http://pbs.twimg.com/profile_images/732364569000058880/2ZsWXGbc_normal.jpg"/>
    <hyperlink ref="G9" r:id="rId65" display="http://pbs.twimg.com/profile_images/230478142/Chad_normal.jpg"/>
    <hyperlink ref="G10" r:id="rId66" display="http://pbs.twimg.com/profile_images/964691443381088256/9rPD0ytp_normal.jpg"/>
    <hyperlink ref="G11" r:id="rId67" display="http://pbs.twimg.com/profile_images/1110208837657731072/10Q2ZHC5_normal.png"/>
    <hyperlink ref="G12" r:id="rId68" display="http://pbs.twimg.com/profile_images/986604003571138560/eoUcINbw_normal.jpg"/>
    <hyperlink ref="G13" r:id="rId69" display="http://pbs.twimg.com/profile_images/959202902278422529/Z-5OUVv4_normal.jpg"/>
    <hyperlink ref="G14" r:id="rId70" display="http://pbs.twimg.com/profile_images/1104546553191120902/pum_9DCB_normal.jpg"/>
    <hyperlink ref="G15" r:id="rId71" display="http://pbs.twimg.com/profile_images/967608172859895808/5acI5kis_normal.jpg"/>
    <hyperlink ref="G16" r:id="rId72" display="http://pbs.twimg.com/profile_images/901098105860493313/qlRv2sZn_normal.jpg"/>
    <hyperlink ref="G17" r:id="rId73" display="http://pbs.twimg.com/profile_images/866105636853075970/IFesqLqo_normal.jpg"/>
    <hyperlink ref="G18" r:id="rId74" display="http://pbs.twimg.com/profile_images/378800000055224488/839fcd95aeee3343053927c572682079_normal.jpeg"/>
    <hyperlink ref="G19" r:id="rId75" display="http://pbs.twimg.com/profile_images/1061744570344517633/fKDfFqhQ_normal.jpg"/>
    <hyperlink ref="G20" r:id="rId76" display="http://pbs.twimg.com/profile_images/942157454472654848/ORri78Xs_normal.jpg"/>
    <hyperlink ref="G21" r:id="rId77" display="http://pbs.twimg.com/profile_images/938163346590674944/_hEnik3z_normal.jpg"/>
    <hyperlink ref="G22" r:id="rId78" display="http://pbs.twimg.com/profile_images/1117198884403589120/k9RcvhER_normal.jpg"/>
    <hyperlink ref="G23" r:id="rId79" display="http://pbs.twimg.com/profile_images/1113658900463513600/28cjOY2E_normal.jpg"/>
    <hyperlink ref="G24" r:id="rId80" display="http://pbs.twimg.com/profile_images/997467738195951616/IsWvkEXW_normal.jpg"/>
    <hyperlink ref="G25" r:id="rId81" display="http://pbs.twimg.com/profile_images/3530406814/8a04a5321ba2bef387474614485ca6ee_normal.jpeg"/>
    <hyperlink ref="G26" r:id="rId82" display="http://pbs.twimg.com/profile_images/762017021097832448/kaEsPKaD_normal.jpg"/>
    <hyperlink ref="G27" r:id="rId83" display="http://pbs.twimg.com/profile_images/849132774661308416/pa2Uplq1_normal.jpg"/>
    <hyperlink ref="AY3" r:id="rId84" display="https://twitter.com/michaelademeyer"/>
    <hyperlink ref="AY4" r:id="rId85" display="https://twitter.com/adamwtyma"/>
    <hyperlink ref="AY5" r:id="rId86" display="https://twitter.com/johnnyriccos"/>
    <hyperlink ref="AY6" r:id="rId87" display="https://twitter.com/kendallhunthe"/>
    <hyperlink ref="AY7" r:id="rId88" display="https://twitter.com/dobraithwaite1"/>
    <hyperlink ref="AY8" r:id="rId89" display="https://twitter.com/maria_brann"/>
    <hyperlink ref="AY9" r:id="rId90" display="https://twitter.com/chad_mcbride"/>
    <hyperlink ref="AY10" r:id="rId91" display="https://twitter.com/christinenorth"/>
    <hyperlink ref="AY11" r:id="rId92" display="https://twitter.com/bsu_crc"/>
    <hyperlink ref="AY12" r:id="rId93" display="https://twitter.com/csca_com"/>
    <hyperlink ref="AY13" r:id="rId94" display="https://twitter.com/dkwesterman"/>
    <hyperlink ref="AY14" r:id="rId95" display="https://twitter.com/franklin_yartey"/>
    <hyperlink ref="AY15" r:id="rId96" display="https://twitter.com/ica_iowa"/>
    <hyperlink ref="AY16" r:id="rId97" display="https://twitter.com/miamioh_ics"/>
    <hyperlink ref="AY17" r:id="rId98" display="https://twitter.com/jeffkuznekoff"/>
    <hyperlink ref="AY18" r:id="rId99" display="https://twitter.com/bsucomm"/>
    <hyperlink ref="AY19" r:id="rId100" display="https://twitter.com/unosml"/>
    <hyperlink ref="AY20" r:id="rId101" display="https://twitter.com/jhough80"/>
    <hyperlink ref="AY21" r:id="rId102" display="https://twitter.com/sdstate"/>
    <hyperlink ref="AY22" r:id="rId103" display="https://twitter.com/rikkiaroscoe"/>
    <hyperlink ref="AY23" r:id="rId104" display="https://twitter.com/j_bohlin"/>
    <hyperlink ref="AY24" r:id="rId105" display="https://twitter.com/meghana_r"/>
    <hyperlink ref="AY25" r:id="rId106" display="https://twitter.com/robsidelinger"/>
    <hyperlink ref="AY26" r:id="rId107" display="https://twitter.com/bowmanspartan"/>
    <hyperlink ref="AY27" r:id="rId108" display="https://twitter.com/nodexl"/>
  </hyperlinks>
  <printOptions/>
  <pageMargins left="0.7" right="0.7" top="0.75" bottom="0.75" header="0.3" footer="0.3"/>
  <pageSetup horizontalDpi="600" verticalDpi="600" orientation="portrait" r:id="rId113"/>
  <drawing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6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972</v>
      </c>
      <c r="G3" s="81"/>
      <c r="H3" s="81"/>
      <c r="I3" s="82">
        <v>3</v>
      </c>
      <c r="J3" s="83"/>
      <c r="K3" s="48">
        <v>9</v>
      </c>
      <c r="L3" s="48">
        <v>8</v>
      </c>
      <c r="M3" s="48">
        <v>0</v>
      </c>
      <c r="N3" s="48">
        <v>8</v>
      </c>
      <c r="O3" s="48">
        <v>0</v>
      </c>
      <c r="P3" s="49">
        <v>0</v>
      </c>
      <c r="Q3" s="49">
        <v>0</v>
      </c>
      <c r="R3" s="48">
        <v>1</v>
      </c>
      <c r="S3" s="48">
        <v>0</v>
      </c>
      <c r="T3" s="48">
        <v>9</v>
      </c>
      <c r="U3" s="48">
        <v>8</v>
      </c>
      <c r="V3" s="48">
        <v>2</v>
      </c>
      <c r="W3" s="49">
        <v>1.580247</v>
      </c>
      <c r="X3" s="49">
        <v>0.1111111111111111</v>
      </c>
      <c r="Y3" s="63" t="s">
        <v>492</v>
      </c>
      <c r="Z3" s="63" t="s">
        <v>355</v>
      </c>
      <c r="AA3" s="63" t="s">
        <v>505</v>
      </c>
      <c r="AB3" s="69" t="s">
        <v>444</v>
      </c>
      <c r="AC3" s="69" t="s">
        <v>287</v>
      </c>
      <c r="AD3" s="69" t="s">
        <v>444</v>
      </c>
      <c r="AE3" s="69" t="s">
        <v>826</v>
      </c>
      <c r="AF3" s="69" t="s">
        <v>829</v>
      </c>
      <c r="AG3" s="92">
        <v>0</v>
      </c>
      <c r="AH3" s="114">
        <v>0</v>
      </c>
      <c r="AI3" s="92">
        <v>0</v>
      </c>
      <c r="AJ3" s="114">
        <v>0</v>
      </c>
      <c r="AK3" s="92">
        <v>0</v>
      </c>
      <c r="AL3" s="114">
        <v>0</v>
      </c>
      <c r="AM3" s="92">
        <v>25</v>
      </c>
      <c r="AN3" s="114">
        <v>100</v>
      </c>
      <c r="AO3" s="92">
        <v>25</v>
      </c>
    </row>
    <row r="4" spans="1:41" ht="15">
      <c r="A4" s="118" t="s">
        <v>222</v>
      </c>
      <c r="B4" s="87" t="s">
        <v>224</v>
      </c>
      <c r="C4" s="87" t="s">
        <v>56</v>
      </c>
      <c r="D4" s="84"/>
      <c r="E4" s="72"/>
      <c r="F4" s="73" t="s">
        <v>973</v>
      </c>
      <c r="G4" s="74"/>
      <c r="H4" s="74"/>
      <c r="I4" s="85">
        <v>4</v>
      </c>
      <c r="J4" s="75"/>
      <c r="K4" s="48">
        <v>5</v>
      </c>
      <c r="L4" s="48">
        <v>6</v>
      </c>
      <c r="M4" s="48">
        <v>12</v>
      </c>
      <c r="N4" s="48">
        <v>18</v>
      </c>
      <c r="O4" s="48">
        <v>4</v>
      </c>
      <c r="P4" s="49">
        <v>0.6</v>
      </c>
      <c r="Q4" s="49">
        <v>0.75</v>
      </c>
      <c r="R4" s="48">
        <v>1</v>
      </c>
      <c r="S4" s="48">
        <v>0</v>
      </c>
      <c r="T4" s="48">
        <v>5</v>
      </c>
      <c r="U4" s="48">
        <v>18</v>
      </c>
      <c r="V4" s="48">
        <v>2</v>
      </c>
      <c r="W4" s="49">
        <v>1.2</v>
      </c>
      <c r="X4" s="49">
        <v>0.4</v>
      </c>
      <c r="Y4" s="63" t="s">
        <v>763</v>
      </c>
      <c r="Z4" s="63" t="s">
        <v>288</v>
      </c>
      <c r="AA4" s="63" t="s">
        <v>774</v>
      </c>
      <c r="AB4" s="69" t="s">
        <v>793</v>
      </c>
      <c r="AC4" s="69" t="s">
        <v>823</v>
      </c>
      <c r="AD4" s="63"/>
      <c r="AE4" s="63" t="s">
        <v>827</v>
      </c>
      <c r="AF4" s="63" t="s">
        <v>830</v>
      </c>
      <c r="AG4" s="48">
        <v>0</v>
      </c>
      <c r="AH4" s="49">
        <v>0</v>
      </c>
      <c r="AI4" s="48">
        <v>0</v>
      </c>
      <c r="AJ4" s="49">
        <v>0</v>
      </c>
      <c r="AK4" s="48">
        <v>0</v>
      </c>
      <c r="AL4" s="49">
        <v>0</v>
      </c>
      <c r="AM4" s="48">
        <v>554</v>
      </c>
      <c r="AN4" s="49">
        <v>100</v>
      </c>
      <c r="AO4" s="48">
        <v>554</v>
      </c>
    </row>
    <row r="5" spans="1:41" ht="15">
      <c r="A5" s="118" t="s">
        <v>373</v>
      </c>
      <c r="B5" s="87" t="s">
        <v>375</v>
      </c>
      <c r="C5" s="87" t="s">
        <v>56</v>
      </c>
      <c r="D5" s="84"/>
      <c r="E5" s="72"/>
      <c r="F5" s="73" t="s">
        <v>974</v>
      </c>
      <c r="G5" s="74"/>
      <c r="H5" s="74"/>
      <c r="I5" s="85">
        <v>5</v>
      </c>
      <c r="J5" s="75"/>
      <c r="K5" s="48">
        <v>5</v>
      </c>
      <c r="L5" s="48">
        <v>2</v>
      </c>
      <c r="M5" s="48">
        <v>8</v>
      </c>
      <c r="N5" s="48">
        <v>10</v>
      </c>
      <c r="O5" s="48">
        <v>4</v>
      </c>
      <c r="P5" s="49">
        <v>0</v>
      </c>
      <c r="Q5" s="49">
        <v>0</v>
      </c>
      <c r="R5" s="48">
        <v>1</v>
      </c>
      <c r="S5" s="48">
        <v>0</v>
      </c>
      <c r="T5" s="48">
        <v>5</v>
      </c>
      <c r="U5" s="48">
        <v>10</v>
      </c>
      <c r="V5" s="48">
        <v>2</v>
      </c>
      <c r="W5" s="49">
        <v>1.28</v>
      </c>
      <c r="X5" s="49">
        <v>0.2</v>
      </c>
      <c r="Y5" s="63"/>
      <c r="Z5" s="63"/>
      <c r="AA5" s="63" t="s">
        <v>495</v>
      </c>
      <c r="AB5" s="69" t="s">
        <v>794</v>
      </c>
      <c r="AC5" s="69" t="s">
        <v>824</v>
      </c>
      <c r="AD5" s="63"/>
      <c r="AE5" s="63" t="s">
        <v>828</v>
      </c>
      <c r="AF5" s="63" t="s">
        <v>831</v>
      </c>
      <c r="AG5" s="48">
        <v>0</v>
      </c>
      <c r="AH5" s="49">
        <v>0</v>
      </c>
      <c r="AI5" s="48">
        <v>0</v>
      </c>
      <c r="AJ5" s="49">
        <v>0</v>
      </c>
      <c r="AK5" s="48">
        <v>0</v>
      </c>
      <c r="AL5" s="49">
        <v>0</v>
      </c>
      <c r="AM5" s="48">
        <v>222</v>
      </c>
      <c r="AN5" s="49">
        <v>100</v>
      </c>
      <c r="AO5" s="48">
        <v>222</v>
      </c>
    </row>
    <row r="6" spans="1:41" ht="15">
      <c r="A6" s="118" t="s">
        <v>374</v>
      </c>
      <c r="B6" s="87" t="s">
        <v>376</v>
      </c>
      <c r="C6" s="87" t="s">
        <v>56</v>
      </c>
      <c r="D6" s="84"/>
      <c r="E6" s="72"/>
      <c r="F6" s="73" t="s">
        <v>975</v>
      </c>
      <c r="G6" s="74"/>
      <c r="H6" s="74"/>
      <c r="I6" s="85">
        <v>6</v>
      </c>
      <c r="J6" s="75"/>
      <c r="K6" s="48">
        <v>3</v>
      </c>
      <c r="L6" s="48">
        <v>3</v>
      </c>
      <c r="M6" s="48">
        <v>2</v>
      </c>
      <c r="N6" s="48">
        <v>5</v>
      </c>
      <c r="O6" s="48">
        <v>2</v>
      </c>
      <c r="P6" s="49">
        <v>0</v>
      </c>
      <c r="Q6" s="49">
        <v>0</v>
      </c>
      <c r="R6" s="48">
        <v>1</v>
      </c>
      <c r="S6" s="48">
        <v>0</v>
      </c>
      <c r="T6" s="48">
        <v>3</v>
      </c>
      <c r="U6" s="48">
        <v>5</v>
      </c>
      <c r="V6" s="48">
        <v>1</v>
      </c>
      <c r="W6" s="49">
        <v>0.666667</v>
      </c>
      <c r="X6" s="49">
        <v>0.5</v>
      </c>
      <c r="Y6" s="63" t="s">
        <v>490</v>
      </c>
      <c r="Z6" s="63" t="s">
        <v>493</v>
      </c>
      <c r="AA6" s="63" t="s">
        <v>494</v>
      </c>
      <c r="AB6" s="69" t="s">
        <v>795</v>
      </c>
      <c r="AC6" s="69" t="s">
        <v>825</v>
      </c>
      <c r="AD6" s="63"/>
      <c r="AE6" s="63" t="s">
        <v>450</v>
      </c>
      <c r="AF6" s="63" t="s">
        <v>832</v>
      </c>
      <c r="AG6" s="48">
        <v>0</v>
      </c>
      <c r="AH6" s="49">
        <v>0</v>
      </c>
      <c r="AI6" s="48">
        <v>0</v>
      </c>
      <c r="AJ6" s="49">
        <v>0</v>
      </c>
      <c r="AK6" s="48">
        <v>0</v>
      </c>
      <c r="AL6" s="49">
        <v>0</v>
      </c>
      <c r="AM6" s="48">
        <v>63</v>
      </c>
      <c r="AN6" s="49">
        <v>100</v>
      </c>
      <c r="AO6" s="48">
        <v>63</v>
      </c>
    </row>
    <row r="7" spans="1:41" ht="15">
      <c r="A7" s="118" t="s">
        <v>418</v>
      </c>
      <c r="B7" s="87" t="s">
        <v>420</v>
      </c>
      <c r="C7" s="87" t="s">
        <v>56</v>
      </c>
      <c r="D7" s="84"/>
      <c r="E7" s="72"/>
      <c r="F7" s="73" t="s">
        <v>418</v>
      </c>
      <c r="G7" s="74"/>
      <c r="H7" s="74"/>
      <c r="I7" s="85">
        <v>7</v>
      </c>
      <c r="J7" s="75"/>
      <c r="K7" s="48">
        <v>2</v>
      </c>
      <c r="L7" s="48">
        <v>1</v>
      </c>
      <c r="M7" s="48">
        <v>0</v>
      </c>
      <c r="N7" s="48">
        <v>1</v>
      </c>
      <c r="O7" s="48">
        <v>0</v>
      </c>
      <c r="P7" s="49">
        <v>0</v>
      </c>
      <c r="Q7" s="49">
        <v>0</v>
      </c>
      <c r="R7" s="48">
        <v>1</v>
      </c>
      <c r="S7" s="48">
        <v>0</v>
      </c>
      <c r="T7" s="48">
        <v>2</v>
      </c>
      <c r="U7" s="48">
        <v>1</v>
      </c>
      <c r="V7" s="48">
        <v>1</v>
      </c>
      <c r="W7" s="49">
        <v>0.5</v>
      </c>
      <c r="X7" s="49">
        <v>0.5</v>
      </c>
      <c r="Y7" s="63"/>
      <c r="Z7" s="63"/>
      <c r="AA7" s="63" t="s">
        <v>495</v>
      </c>
      <c r="AB7" s="69" t="s">
        <v>287</v>
      </c>
      <c r="AC7" s="69" t="s">
        <v>287</v>
      </c>
      <c r="AD7" s="63"/>
      <c r="AE7" s="63" t="s">
        <v>455</v>
      </c>
      <c r="AF7" s="63" t="s">
        <v>833</v>
      </c>
      <c r="AG7" s="48">
        <v>0</v>
      </c>
      <c r="AH7" s="49">
        <v>0</v>
      </c>
      <c r="AI7" s="48">
        <v>0</v>
      </c>
      <c r="AJ7" s="49">
        <v>0</v>
      </c>
      <c r="AK7" s="48">
        <v>0</v>
      </c>
      <c r="AL7" s="49">
        <v>0</v>
      </c>
      <c r="AM7" s="48">
        <v>18</v>
      </c>
      <c r="AN7" s="49">
        <v>100</v>
      </c>
      <c r="AO7" s="48">
        <v>18</v>
      </c>
    </row>
    <row r="8" spans="1:41" ht="15">
      <c r="A8" s="118" t="s">
        <v>419</v>
      </c>
      <c r="B8" s="87" t="s">
        <v>421</v>
      </c>
      <c r="C8" s="87" t="s">
        <v>56</v>
      </c>
      <c r="D8" s="84"/>
      <c r="E8" s="72"/>
      <c r="F8" s="73" t="s">
        <v>419</v>
      </c>
      <c r="G8" s="74"/>
      <c r="H8" s="74"/>
      <c r="I8" s="85">
        <v>8</v>
      </c>
      <c r="J8" s="75"/>
      <c r="K8" s="48">
        <v>1</v>
      </c>
      <c r="L8" s="48">
        <v>1</v>
      </c>
      <c r="M8" s="48">
        <v>0</v>
      </c>
      <c r="N8" s="48">
        <v>1</v>
      </c>
      <c r="O8" s="48">
        <v>1</v>
      </c>
      <c r="P8" s="49" t="s">
        <v>970</v>
      </c>
      <c r="Q8" s="49" t="s">
        <v>970</v>
      </c>
      <c r="R8" s="48">
        <v>1</v>
      </c>
      <c r="S8" s="48">
        <v>1</v>
      </c>
      <c r="T8" s="48">
        <v>1</v>
      </c>
      <c r="U8" s="48">
        <v>1</v>
      </c>
      <c r="V8" s="48">
        <v>0</v>
      </c>
      <c r="W8" s="49">
        <v>0</v>
      </c>
      <c r="X8" s="49" t="s">
        <v>970</v>
      </c>
      <c r="Y8" s="63"/>
      <c r="Z8" s="63"/>
      <c r="AA8" s="63" t="s">
        <v>495</v>
      </c>
      <c r="AB8" s="69" t="s">
        <v>287</v>
      </c>
      <c r="AC8" s="69" t="s">
        <v>287</v>
      </c>
      <c r="AD8" s="63"/>
      <c r="AE8" s="63"/>
      <c r="AF8" s="63" t="s">
        <v>442</v>
      </c>
      <c r="AG8" s="48">
        <v>0</v>
      </c>
      <c r="AH8" s="49">
        <v>0</v>
      </c>
      <c r="AI8" s="48">
        <v>0</v>
      </c>
      <c r="AJ8" s="49">
        <v>0</v>
      </c>
      <c r="AK8" s="48">
        <v>0</v>
      </c>
      <c r="AL8" s="49">
        <v>0</v>
      </c>
      <c r="AM8" s="48">
        <v>14</v>
      </c>
      <c r="AN8" s="49">
        <v>100</v>
      </c>
      <c r="AO8" s="48">
        <v>14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sheetData>
  <dataValidations count="8">
    <dataValidation allowBlank="1" showInputMessage="1" promptTitle="Group Vertex Color" prompt="To select a color to use for all vertices in the group, right-click and select Select Color on the right-click menu." sqref="B1166:B1291 B849:B925 B658:B839 B336:B527 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66:C1291 C849:C925 C658:C839 C336:C527 C3:C40">
      <formula1>ValidGroupShapes</formula1>
    </dataValidation>
    <dataValidation allowBlank="1" showInputMessage="1" showErrorMessage="1" promptTitle="Group Name" prompt="Enter the name of the group." sqref="A1166:A1291 A849:A925 A658:A839 A336:A527 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353</v>
      </c>
      <c r="C2" s="63">
        <f>VLOOKUP(GroupVertices[[#This Row],[Vertex]],Vertices[],MATCH("ID",Vertices[[#Headers],[Vertex]:[Vertex Group]],0),FALSE)</f>
        <v>19</v>
      </c>
    </row>
    <row r="3" spans="1:3" ht="15">
      <c r="A3" s="63" t="s">
        <v>221</v>
      </c>
      <c r="B3" s="69" t="s">
        <v>354</v>
      </c>
      <c r="C3" s="63">
        <f>VLOOKUP(GroupVertices[[#This Row],[Vertex]],Vertices[],MATCH("ID",Vertices[[#Headers],[Vertex]:[Vertex Group]],0),FALSE)</f>
        <v>27</v>
      </c>
    </row>
    <row r="4" spans="1:3" ht="15">
      <c r="A4" s="63" t="s">
        <v>221</v>
      </c>
      <c r="B4" s="69" t="s">
        <v>462</v>
      </c>
      <c r="C4" s="63">
        <f>VLOOKUP(GroupVertices[[#This Row],[Vertex]],Vertices[],MATCH("ID",Vertices[[#Headers],[Vertex]:[Vertex Group]],0),FALSE)</f>
        <v>26</v>
      </c>
    </row>
    <row r="5" spans="1:3" ht="15">
      <c r="A5" s="63" t="s">
        <v>221</v>
      </c>
      <c r="B5" s="69" t="s">
        <v>461</v>
      </c>
      <c r="C5" s="63">
        <f>VLOOKUP(GroupVertices[[#This Row],[Vertex]],Vertices[],MATCH("ID",Vertices[[#Headers],[Vertex]:[Vertex Group]],0),FALSE)</f>
        <v>25</v>
      </c>
    </row>
    <row r="6" spans="1:3" ht="15">
      <c r="A6" s="63" t="s">
        <v>221</v>
      </c>
      <c r="B6" s="69" t="s">
        <v>460</v>
      </c>
      <c r="C6" s="63">
        <f>VLOOKUP(GroupVertices[[#This Row],[Vertex]],Vertices[],MATCH("ID",Vertices[[#Headers],[Vertex]:[Vertex Group]],0),FALSE)</f>
        <v>24</v>
      </c>
    </row>
    <row r="7" spans="1:3" ht="15">
      <c r="A7" s="63" t="s">
        <v>221</v>
      </c>
      <c r="B7" s="69" t="s">
        <v>459</v>
      </c>
      <c r="C7" s="63">
        <f>VLOOKUP(GroupVertices[[#This Row],[Vertex]],Vertices[],MATCH("ID",Vertices[[#Headers],[Vertex]:[Vertex Group]],0),FALSE)</f>
        <v>23</v>
      </c>
    </row>
    <row r="8" spans="1:3" ht="15">
      <c r="A8" s="63" t="s">
        <v>221</v>
      </c>
      <c r="B8" s="69" t="s">
        <v>458</v>
      </c>
      <c r="C8" s="63">
        <f>VLOOKUP(GroupVertices[[#This Row],[Vertex]],Vertices[],MATCH("ID",Vertices[[#Headers],[Vertex]:[Vertex Group]],0),FALSE)</f>
        <v>22</v>
      </c>
    </row>
    <row r="9" spans="1:3" ht="15">
      <c r="A9" s="63" t="s">
        <v>221</v>
      </c>
      <c r="B9" s="69" t="s">
        <v>457</v>
      </c>
      <c r="C9" s="63">
        <f>VLOOKUP(GroupVertices[[#This Row],[Vertex]],Vertices[],MATCH("ID",Vertices[[#Headers],[Vertex]:[Vertex Group]],0),FALSE)</f>
        <v>21</v>
      </c>
    </row>
    <row r="10" spans="1:3" ht="15">
      <c r="A10" s="63" t="s">
        <v>221</v>
      </c>
      <c r="B10" s="69" t="s">
        <v>456</v>
      </c>
      <c r="C10" s="63">
        <f>VLOOKUP(GroupVertices[[#This Row],[Vertex]],Vertices[],MATCH("ID",Vertices[[#Headers],[Vertex]:[Vertex Group]],0),FALSE)</f>
        <v>20</v>
      </c>
    </row>
    <row r="11" spans="1:3" ht="15">
      <c r="A11" s="63" t="s">
        <v>222</v>
      </c>
      <c r="B11" s="69" t="s">
        <v>444</v>
      </c>
      <c r="C11" s="63">
        <f>VLOOKUP(GroupVertices[[#This Row],[Vertex]],Vertices[],MATCH("ID",Vertices[[#Headers],[Vertex]:[Vertex Group]],0),FALSE)</f>
        <v>12</v>
      </c>
    </row>
    <row r="12" spans="1:3" ht="15">
      <c r="A12" s="63" t="s">
        <v>222</v>
      </c>
      <c r="B12" s="69" t="s">
        <v>449</v>
      </c>
      <c r="C12" s="63">
        <f>VLOOKUP(GroupVertices[[#This Row],[Vertex]],Vertices[],MATCH("ID",Vertices[[#Headers],[Vertex]:[Vertex Group]],0),FALSE)</f>
        <v>15</v>
      </c>
    </row>
    <row r="13" spans="1:3" ht="15">
      <c r="A13" s="63" t="s">
        <v>222</v>
      </c>
      <c r="B13" s="69" t="s">
        <v>448</v>
      </c>
      <c r="C13" s="63">
        <f>VLOOKUP(GroupVertices[[#This Row],[Vertex]],Vertices[],MATCH("ID",Vertices[[#Headers],[Vertex]:[Vertex Group]],0),FALSE)</f>
        <v>18</v>
      </c>
    </row>
    <row r="14" spans="1:3" ht="15">
      <c r="A14" s="63" t="s">
        <v>222</v>
      </c>
      <c r="B14" s="69" t="s">
        <v>446</v>
      </c>
      <c r="C14" s="63">
        <f>VLOOKUP(GroupVertices[[#This Row],[Vertex]],Vertices[],MATCH("ID",Vertices[[#Headers],[Vertex]:[Vertex Group]],0),FALSE)</f>
        <v>14</v>
      </c>
    </row>
    <row r="15" spans="1:3" ht="15">
      <c r="A15" s="63" t="s">
        <v>222</v>
      </c>
      <c r="B15" s="69" t="s">
        <v>443</v>
      </c>
      <c r="C15" s="63">
        <f>VLOOKUP(GroupVertices[[#This Row],[Vertex]],Vertices[],MATCH("ID",Vertices[[#Headers],[Vertex]:[Vertex Group]],0),FALSE)</f>
        <v>11</v>
      </c>
    </row>
    <row r="16" spans="1:3" ht="15">
      <c r="A16" s="63" t="s">
        <v>373</v>
      </c>
      <c r="B16" s="69" t="s">
        <v>454</v>
      </c>
      <c r="C16" s="63">
        <f>VLOOKUP(GroupVertices[[#This Row],[Vertex]],Vertices[],MATCH("ID",Vertices[[#Headers],[Vertex]:[Vertex Group]],0),FALSE)</f>
        <v>13</v>
      </c>
    </row>
    <row r="17" spans="1:3" ht="15">
      <c r="A17" s="63" t="s">
        <v>373</v>
      </c>
      <c r="B17" s="69" t="s">
        <v>441</v>
      </c>
      <c r="C17" s="63">
        <f>VLOOKUP(GroupVertices[[#This Row],[Vertex]],Vertices[],MATCH("ID",Vertices[[#Headers],[Vertex]:[Vertex Group]],0),FALSE)</f>
        <v>6</v>
      </c>
    </row>
    <row r="18" spans="1:3" ht="15">
      <c r="A18" s="63" t="s">
        <v>373</v>
      </c>
      <c r="B18" s="69" t="s">
        <v>453</v>
      </c>
      <c r="C18" s="63">
        <f>VLOOKUP(GroupVertices[[#This Row],[Vertex]],Vertices[],MATCH("ID",Vertices[[#Headers],[Vertex]:[Vertex Group]],0),FALSE)</f>
        <v>9</v>
      </c>
    </row>
    <row r="19" spans="1:3" ht="15">
      <c r="A19" s="63" t="s">
        <v>373</v>
      </c>
      <c r="B19" s="69" t="s">
        <v>452</v>
      </c>
      <c r="C19" s="63">
        <f>VLOOKUP(GroupVertices[[#This Row],[Vertex]],Vertices[],MATCH("ID",Vertices[[#Headers],[Vertex]:[Vertex Group]],0),FALSE)</f>
        <v>8</v>
      </c>
    </row>
    <row r="20" spans="1:3" ht="15">
      <c r="A20" s="63" t="s">
        <v>373</v>
      </c>
      <c r="B20" s="69" t="s">
        <v>451</v>
      </c>
      <c r="C20" s="63">
        <f>VLOOKUP(GroupVertices[[#This Row],[Vertex]],Vertices[],MATCH("ID",Vertices[[#Headers],[Vertex]:[Vertex Group]],0),FALSE)</f>
        <v>7</v>
      </c>
    </row>
    <row r="21" spans="1:3" ht="15">
      <c r="A21" s="63" t="s">
        <v>374</v>
      </c>
      <c r="B21" s="69" t="s">
        <v>450</v>
      </c>
      <c r="C21" s="63">
        <f>VLOOKUP(GroupVertices[[#This Row],[Vertex]],Vertices[],MATCH("ID",Vertices[[#Headers],[Vertex]:[Vertex Group]],0),FALSE)</f>
        <v>5</v>
      </c>
    </row>
    <row r="22" spans="1:3" ht="15">
      <c r="A22" s="63" t="s">
        <v>374</v>
      </c>
      <c r="B22" s="69" t="s">
        <v>445</v>
      </c>
      <c r="C22" s="63">
        <f>VLOOKUP(GroupVertices[[#This Row],[Vertex]],Vertices[],MATCH("ID",Vertices[[#Headers],[Vertex]:[Vertex Group]],0),FALSE)</f>
        <v>4</v>
      </c>
    </row>
    <row r="23" spans="1:3" ht="15">
      <c r="A23" s="63" t="s">
        <v>374</v>
      </c>
      <c r="B23" s="69" t="s">
        <v>440</v>
      </c>
      <c r="C23" s="63">
        <f>VLOOKUP(GroupVertices[[#This Row],[Vertex]],Vertices[],MATCH("ID",Vertices[[#Headers],[Vertex]:[Vertex Group]],0),FALSE)</f>
        <v>3</v>
      </c>
    </row>
    <row r="24" spans="1:3" ht="15">
      <c r="A24" s="63" t="s">
        <v>418</v>
      </c>
      <c r="B24" s="69" t="s">
        <v>447</v>
      </c>
      <c r="C24" s="63">
        <f>VLOOKUP(GroupVertices[[#This Row],[Vertex]],Vertices[],MATCH("ID",Vertices[[#Headers],[Vertex]:[Vertex Group]],0),FALSE)</f>
        <v>16</v>
      </c>
    </row>
    <row r="25" spans="1:3" ht="15">
      <c r="A25" s="63" t="s">
        <v>418</v>
      </c>
      <c r="B25" s="69" t="s">
        <v>455</v>
      </c>
      <c r="C25" s="63">
        <f>VLOOKUP(GroupVertices[[#This Row],[Vertex]],Vertices[],MATCH("ID",Vertices[[#Headers],[Vertex]:[Vertex Group]],0),FALSE)</f>
        <v>17</v>
      </c>
    </row>
    <row r="26" spans="1:3" ht="15">
      <c r="A26" s="63" t="s">
        <v>419</v>
      </c>
      <c r="B26" s="69" t="s">
        <v>442</v>
      </c>
      <c r="C26" s="63">
        <f>VLOOKUP(GroupVertices[[#This Row],[Vertex]],Vertices[],MATCH("ID",Vertices[[#Headers],[Vertex]:[Vertex Group]],0),FALSE)</f>
        <v>10</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18</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3</v>
      </c>
      <c r="P2" s="37">
        <f>MIN(Vertices[PageRank])</f>
        <v>0.426253</v>
      </c>
      <c r="Q2" s="38">
        <f>COUNTIF(Vertices[PageRank],"&gt;= "&amp;P2)-COUNTIF(Vertices[PageRank],"&gt;="&amp;P3)</f>
        <v>12</v>
      </c>
      <c r="R2" s="37">
        <f>MIN(Vertices[Clustering Coefficient])</f>
        <v>0</v>
      </c>
      <c r="S2" s="43">
        <f>COUNTIF(Vertices[Clustering Coefficient],"&gt;= "&amp;R2)-COUNTIF(Vertices[Clustering Coefficient],"&gt;="&amp;R3)</f>
        <v>16</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0.11627906976744186</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6.162790697674419</v>
      </c>
      <c r="K3" s="40">
        <f>COUNTIF(Vertices[Betweenness Centrality],"&gt;= "&amp;J3)-COUNTIF(Vertices[Betweenness Centrality],"&gt;="&amp;J4)</f>
        <v>1</v>
      </c>
      <c r="L3" s="39">
        <f aca="true" t="shared" si="5" ref="L3:L44">L2+($L$45-$L$2)/BinDivisor</f>
        <v>0.023255813953488372</v>
      </c>
      <c r="M3" s="40">
        <f>COUNTIF(Vertices[Closeness Centrality],"&gt;= "&amp;L3)-COUNTIF(Vertices[Closeness Centrality],"&gt;="&amp;L4)</f>
        <v>4</v>
      </c>
      <c r="N3" s="39">
        <f aca="true" t="shared" si="6" ref="N3:N44">N2+($N$45-$N$2)/BinDivisor</f>
        <v>0.0030821627906976747</v>
      </c>
      <c r="O3" s="40">
        <f>COUNTIF(Vertices[Eigenvector Centrality],"&gt;= "&amp;N3)-COUNTIF(Vertices[Eigenvector Centrality],"&gt;="&amp;N4)</f>
        <v>0</v>
      </c>
      <c r="P3" s="39">
        <f aca="true" t="shared" si="7" ref="P3:P44">P2+($P$45-$P$2)/BinDivisor</f>
        <v>0.5161732093023256</v>
      </c>
      <c r="Q3" s="40">
        <f>COUNTIF(Vertices[PageRank],"&gt;= "&amp;P3)-COUNTIF(Vertices[PageRank],"&gt;="&amp;P4)</f>
        <v>0</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25</v>
      </c>
      <c r="D4" s="32">
        <f t="shared" si="1"/>
        <v>0</v>
      </c>
      <c r="E4" s="3">
        <f>COUNTIF(Vertices[Degree],"&gt;= "&amp;D4)-COUNTIF(Vertices[Degree],"&gt;="&amp;D5)</f>
        <v>0</v>
      </c>
      <c r="F4" s="37">
        <f t="shared" si="2"/>
        <v>0.23255813953488372</v>
      </c>
      <c r="G4" s="38">
        <f>COUNTIF(Vertices[In-Degree],"&gt;= "&amp;F4)-COUNTIF(Vertices[In-Degree],"&gt;="&amp;F5)</f>
        <v>0</v>
      </c>
      <c r="H4" s="37">
        <f t="shared" si="3"/>
        <v>0.5116279069767442</v>
      </c>
      <c r="I4" s="38">
        <f>COUNTIF(Vertices[Out-Degree],"&gt;= "&amp;H4)-COUNTIF(Vertices[Out-Degree],"&gt;="&amp;H5)</f>
        <v>0</v>
      </c>
      <c r="J4" s="37">
        <f t="shared" si="4"/>
        <v>12.325581395348838</v>
      </c>
      <c r="K4" s="38">
        <f>COUNTIF(Vertices[Betweenness Centrality],"&gt;= "&amp;J4)-COUNTIF(Vertices[Betweenness Centrality],"&gt;="&amp;J5)</f>
        <v>0</v>
      </c>
      <c r="L4" s="37">
        <f t="shared" si="5"/>
        <v>0.046511627906976744</v>
      </c>
      <c r="M4" s="38">
        <f>COUNTIF(Vertices[Closeness Centrality],"&gt;= "&amp;L4)-COUNTIF(Vertices[Closeness Centrality],"&gt;="&amp;L5)</f>
        <v>0</v>
      </c>
      <c r="N4" s="37">
        <f t="shared" si="6"/>
        <v>0.006164325581395349</v>
      </c>
      <c r="O4" s="38">
        <f>COUNTIF(Vertices[Eigenvector Centrality],"&gt;= "&amp;N4)-COUNTIF(Vertices[Eigenvector Centrality],"&gt;="&amp;N5)</f>
        <v>0</v>
      </c>
      <c r="P4" s="37">
        <f t="shared" si="7"/>
        <v>0.6060934186046512</v>
      </c>
      <c r="Q4" s="38">
        <f>COUNTIF(Vertices[PageRank],"&gt;= "&amp;P4)-COUNTIF(Vertices[PageRank],"&gt;="&amp;P5)</f>
        <v>0</v>
      </c>
      <c r="R4" s="37">
        <f t="shared" si="8"/>
        <v>0.046511627906976744</v>
      </c>
      <c r="S4" s="43">
        <f>COUNTIF(Vertices[Clustering Coefficient],"&gt;= "&amp;R4)-COUNTIF(Vertices[Clustering Coefficient],"&gt;="&amp;R5)</f>
        <v>2</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0.3488372093023256</v>
      </c>
      <c r="G5" s="40">
        <f>COUNTIF(Vertices[In-Degree],"&gt;= "&amp;F5)-COUNTIF(Vertices[In-Degree],"&gt;="&amp;F6)</f>
        <v>0</v>
      </c>
      <c r="H5" s="39">
        <f t="shared" si="3"/>
        <v>0.7674418604651163</v>
      </c>
      <c r="I5" s="40">
        <f>COUNTIF(Vertices[Out-Degree],"&gt;= "&amp;H5)-COUNTIF(Vertices[Out-Degree],"&gt;="&amp;H6)</f>
        <v>3</v>
      </c>
      <c r="J5" s="39">
        <f t="shared" si="4"/>
        <v>18.48837209302326</v>
      </c>
      <c r="K5" s="40">
        <f>COUNTIF(Vertices[Betweenness Centrality],"&gt;= "&amp;J5)-COUNTIF(Vertices[Betweenness Centrality],"&gt;="&amp;J6)</f>
        <v>2</v>
      </c>
      <c r="L5" s="39">
        <f t="shared" si="5"/>
        <v>0.06976744186046512</v>
      </c>
      <c r="M5" s="40">
        <f>COUNTIF(Vertices[Closeness Centrality],"&gt;= "&amp;L5)-COUNTIF(Vertices[Closeness Centrality],"&gt;="&amp;L6)</f>
        <v>0</v>
      </c>
      <c r="N5" s="39">
        <f t="shared" si="6"/>
        <v>0.009246488372093024</v>
      </c>
      <c r="O5" s="40">
        <f>COUNTIF(Vertices[Eigenvector Centrality],"&gt;= "&amp;N5)-COUNTIF(Vertices[Eigenvector Centrality],"&gt;="&amp;N6)</f>
        <v>0</v>
      </c>
      <c r="P5" s="39">
        <f t="shared" si="7"/>
        <v>0.6960136279069767</v>
      </c>
      <c r="Q5" s="40">
        <f>COUNTIF(Vertices[PageRank],"&gt;= "&amp;P5)-COUNTIF(Vertices[PageRank],"&gt;="&amp;P6)</f>
        <v>3</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27</v>
      </c>
      <c r="D6" s="32">
        <f t="shared" si="1"/>
        <v>0</v>
      </c>
      <c r="E6" s="3">
        <f>COUNTIF(Vertices[Degree],"&gt;= "&amp;D6)-COUNTIF(Vertices[Degree],"&gt;="&amp;D7)</f>
        <v>0</v>
      </c>
      <c r="F6" s="37">
        <f t="shared" si="2"/>
        <v>0.46511627906976744</v>
      </c>
      <c r="G6" s="38">
        <f>COUNTIF(Vertices[In-Degree],"&gt;= "&amp;F6)-COUNTIF(Vertices[In-Degree],"&gt;="&amp;F7)</f>
        <v>0</v>
      </c>
      <c r="H6" s="37">
        <f t="shared" si="3"/>
        <v>1.0232558139534884</v>
      </c>
      <c r="I6" s="38">
        <f>COUNTIF(Vertices[Out-Degree],"&gt;= "&amp;H6)-COUNTIF(Vertices[Out-Degree],"&gt;="&amp;H7)</f>
        <v>0</v>
      </c>
      <c r="J6" s="37">
        <f t="shared" si="4"/>
        <v>24.651162790697676</v>
      </c>
      <c r="K6" s="38">
        <f>COUNTIF(Vertices[Betweenness Centrality],"&gt;= "&amp;J6)-COUNTIF(Vertices[Betweenness Centrality],"&gt;="&amp;J7)</f>
        <v>0</v>
      </c>
      <c r="L6" s="37">
        <f t="shared" si="5"/>
        <v>0.09302325581395349</v>
      </c>
      <c r="M6" s="38">
        <f>COUNTIF(Vertices[Closeness Centrality],"&gt;= "&amp;L6)-COUNTIF(Vertices[Closeness Centrality],"&gt;="&amp;L7)</f>
        <v>0</v>
      </c>
      <c r="N6" s="37">
        <f t="shared" si="6"/>
        <v>0.012328651162790699</v>
      </c>
      <c r="O6" s="38">
        <f>COUNTIF(Vertices[Eigenvector Centrality],"&gt;= "&amp;N6)-COUNTIF(Vertices[Eigenvector Centrality],"&gt;="&amp;N7)</f>
        <v>0</v>
      </c>
      <c r="P6" s="37">
        <f t="shared" si="7"/>
        <v>0.7859338372093023</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24</v>
      </c>
      <c r="D7" s="32">
        <f t="shared" si="1"/>
        <v>0</v>
      </c>
      <c r="E7" s="3">
        <f>COUNTIF(Vertices[Degree],"&gt;= "&amp;D7)-COUNTIF(Vertices[Degree],"&gt;="&amp;D8)</f>
        <v>0</v>
      </c>
      <c r="F7" s="39">
        <f t="shared" si="2"/>
        <v>0.5813953488372093</v>
      </c>
      <c r="G7" s="40">
        <f>COUNTIF(Vertices[In-Degree],"&gt;= "&amp;F7)-COUNTIF(Vertices[In-Degree],"&gt;="&amp;F8)</f>
        <v>0</v>
      </c>
      <c r="H7" s="39">
        <f t="shared" si="3"/>
        <v>1.2790697674418605</v>
      </c>
      <c r="I7" s="40">
        <f>COUNTIF(Vertices[Out-Degree],"&gt;= "&amp;H7)-COUNTIF(Vertices[Out-Degree],"&gt;="&amp;H8)</f>
        <v>0</v>
      </c>
      <c r="J7" s="39">
        <f t="shared" si="4"/>
        <v>30.813953488372093</v>
      </c>
      <c r="K7" s="40">
        <f>COUNTIF(Vertices[Betweenness Centrality],"&gt;= "&amp;J7)-COUNTIF(Vertices[Betweenness Centrality],"&gt;="&amp;J8)</f>
        <v>1</v>
      </c>
      <c r="L7" s="39">
        <f t="shared" si="5"/>
        <v>0.11627906976744186</v>
      </c>
      <c r="M7" s="40">
        <f>COUNTIF(Vertices[Closeness Centrality],"&gt;= "&amp;L7)-COUNTIF(Vertices[Closeness Centrality],"&gt;="&amp;L8)</f>
        <v>0</v>
      </c>
      <c r="N7" s="39">
        <f t="shared" si="6"/>
        <v>0.015410813953488374</v>
      </c>
      <c r="O7" s="40">
        <f>COUNTIF(Vertices[Eigenvector Centrality],"&gt;= "&amp;N7)-COUNTIF(Vertices[Eigenvector Centrality],"&gt;="&amp;N8)</f>
        <v>3</v>
      </c>
      <c r="P7" s="39">
        <f t="shared" si="7"/>
        <v>0.8758540465116279</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51</v>
      </c>
      <c r="D8" s="32">
        <f t="shared" si="1"/>
        <v>0</v>
      </c>
      <c r="E8" s="3">
        <f>COUNTIF(Vertices[Degree],"&gt;= "&amp;D8)-COUNTIF(Vertices[Degree],"&gt;="&amp;D9)</f>
        <v>0</v>
      </c>
      <c r="F8" s="37">
        <f t="shared" si="2"/>
        <v>0.6976744186046512</v>
      </c>
      <c r="G8" s="38">
        <f>COUNTIF(Vertices[In-Degree],"&gt;= "&amp;F8)-COUNTIF(Vertices[In-Degree],"&gt;="&amp;F9)</f>
        <v>0</v>
      </c>
      <c r="H8" s="37">
        <f t="shared" si="3"/>
        <v>1.5348837209302326</v>
      </c>
      <c r="I8" s="38">
        <f>COUNTIF(Vertices[Out-Degree],"&gt;= "&amp;H8)-COUNTIF(Vertices[Out-Degree],"&gt;="&amp;H9)</f>
        <v>0</v>
      </c>
      <c r="J8" s="37">
        <f t="shared" si="4"/>
        <v>36.97674418604651</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0.018492976744186047</v>
      </c>
      <c r="O8" s="38">
        <f>COUNTIF(Vertices[Eigenvector Centrality],"&gt;= "&amp;N8)-COUNTIF(Vertices[Eigenvector Centrality],"&gt;="&amp;N9)</f>
        <v>0</v>
      </c>
      <c r="P8" s="37">
        <f t="shared" si="7"/>
        <v>0.9657742558139535</v>
      </c>
      <c r="Q8" s="38">
        <f>COUNTIF(Vertices[PageRank],"&gt;= "&amp;P8)-COUNTIF(Vertices[PageRank],"&gt;="&amp;P9)</f>
        <v>4</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0.813953488372093</v>
      </c>
      <c r="G9" s="40">
        <f>COUNTIF(Vertices[In-Degree],"&gt;= "&amp;F9)-COUNTIF(Vertices[In-Degree],"&gt;="&amp;F10)</f>
        <v>0</v>
      </c>
      <c r="H9" s="39">
        <f t="shared" si="3"/>
        <v>1.7906976744186047</v>
      </c>
      <c r="I9" s="40">
        <f>COUNTIF(Vertices[Out-Degree],"&gt;= "&amp;H9)-COUNTIF(Vertices[Out-Degree],"&gt;="&amp;H10)</f>
        <v>5</v>
      </c>
      <c r="J9" s="39">
        <f t="shared" si="4"/>
        <v>43.13953488372093</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0.02157513953488372</v>
      </c>
      <c r="O9" s="40">
        <f>COUNTIF(Vertices[Eigenvector Centrality],"&gt;= "&amp;N9)-COUNTIF(Vertices[Eigenvector Centrality],"&gt;="&amp;N10)</f>
        <v>0</v>
      </c>
      <c r="P9" s="39">
        <f t="shared" si="7"/>
        <v>1.0556944651162792</v>
      </c>
      <c r="Q9" s="40">
        <f>COUNTIF(Vertices[PageRank],"&gt;= "&amp;P9)-COUNTIF(Vertices[PageRank],"&gt;="&amp;P10)</f>
        <v>1</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0.9302325581395349</v>
      </c>
      <c r="G10" s="38">
        <f>COUNTIF(Vertices[In-Degree],"&gt;= "&amp;F10)-COUNTIF(Vertices[In-Degree],"&gt;="&amp;F11)</f>
        <v>14</v>
      </c>
      <c r="H10" s="37">
        <f t="shared" si="3"/>
        <v>2.046511627906977</v>
      </c>
      <c r="I10" s="38">
        <f>COUNTIF(Vertices[Out-Degree],"&gt;= "&amp;H10)-COUNTIF(Vertices[Out-Degree],"&gt;="&amp;H11)</f>
        <v>0</v>
      </c>
      <c r="J10" s="37">
        <f t="shared" si="4"/>
        <v>49.302325581395344</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0.024657302325581394</v>
      </c>
      <c r="O10" s="38">
        <f>COUNTIF(Vertices[Eigenvector Centrality],"&gt;= "&amp;N10)-COUNTIF(Vertices[Eigenvector Centrality],"&gt;="&amp;N11)</f>
        <v>9</v>
      </c>
      <c r="P10" s="37">
        <f t="shared" si="7"/>
        <v>1.1456146744186047</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1.0465116279069768</v>
      </c>
      <c r="G11" s="40">
        <f>COUNTIF(Vertices[In-Degree],"&gt;= "&amp;F11)-COUNTIF(Vertices[In-Degree],"&gt;="&amp;F12)</f>
        <v>0</v>
      </c>
      <c r="H11" s="39">
        <f t="shared" si="3"/>
        <v>2.302325581395349</v>
      </c>
      <c r="I11" s="40">
        <f>COUNTIF(Vertices[Out-Degree],"&gt;= "&amp;H11)-COUNTIF(Vertices[Out-Degree],"&gt;="&amp;H12)</f>
        <v>0</v>
      </c>
      <c r="J11" s="39">
        <f t="shared" si="4"/>
        <v>55.46511627906976</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0.027739465116279068</v>
      </c>
      <c r="O11" s="40">
        <f>COUNTIF(Vertices[Eigenvector Centrality],"&gt;= "&amp;N11)-COUNTIF(Vertices[Eigenvector Centrality],"&gt;="&amp;N12)</f>
        <v>1</v>
      </c>
      <c r="P11" s="39">
        <f t="shared" si="7"/>
        <v>1.2355348837209301</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0.10714285714285714</v>
      </c>
      <c r="D12" s="32">
        <f t="shared" si="1"/>
        <v>0</v>
      </c>
      <c r="E12" s="3">
        <f>COUNTIF(Vertices[Degree],"&gt;= "&amp;D12)-COUNTIF(Vertices[Degree],"&gt;="&amp;D13)</f>
        <v>0</v>
      </c>
      <c r="F12" s="37">
        <f t="shared" si="2"/>
        <v>1.1627906976744187</v>
      </c>
      <c r="G12" s="38">
        <f>COUNTIF(Vertices[In-Degree],"&gt;= "&amp;F12)-COUNTIF(Vertices[In-Degree],"&gt;="&amp;F13)</f>
        <v>0</v>
      </c>
      <c r="H12" s="37">
        <f t="shared" si="3"/>
        <v>2.558139534883721</v>
      </c>
      <c r="I12" s="38">
        <f>COUNTIF(Vertices[Out-Degree],"&gt;= "&amp;H12)-COUNTIF(Vertices[Out-Degree],"&gt;="&amp;H13)</f>
        <v>0</v>
      </c>
      <c r="J12" s="37">
        <f t="shared" si="4"/>
        <v>61.62790697674418</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0.03082162790697674</v>
      </c>
      <c r="O12" s="38">
        <f>COUNTIF(Vertices[Eigenvector Centrality],"&gt;= "&amp;N12)-COUNTIF(Vertices[Eigenvector Centrality],"&gt;="&amp;N13)</f>
        <v>0</v>
      </c>
      <c r="P12" s="37">
        <f t="shared" si="7"/>
        <v>1.3254550930232556</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0.1935483870967742</v>
      </c>
      <c r="D13" s="32">
        <f t="shared" si="1"/>
        <v>0</v>
      </c>
      <c r="E13" s="3">
        <f>COUNTIF(Vertices[Degree],"&gt;= "&amp;D13)-COUNTIF(Vertices[Degree],"&gt;="&amp;D14)</f>
        <v>0</v>
      </c>
      <c r="F13" s="39">
        <f t="shared" si="2"/>
        <v>1.2790697674418605</v>
      </c>
      <c r="G13" s="40">
        <f>COUNTIF(Vertices[In-Degree],"&gt;= "&amp;F13)-COUNTIF(Vertices[In-Degree],"&gt;="&amp;F14)</f>
        <v>0</v>
      </c>
      <c r="H13" s="39">
        <f t="shared" si="3"/>
        <v>2.813953488372093</v>
      </c>
      <c r="I13" s="40">
        <f>COUNTIF(Vertices[Out-Degree],"&gt;= "&amp;H13)-COUNTIF(Vertices[Out-Degree],"&gt;="&amp;H14)</f>
        <v>0</v>
      </c>
      <c r="J13" s="39">
        <f t="shared" si="4"/>
        <v>67.7906976744186</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0.033903790697674414</v>
      </c>
      <c r="O13" s="40">
        <f>COUNTIF(Vertices[Eigenvector Centrality],"&gt;= "&amp;N13)-COUNTIF(Vertices[Eigenvector Centrality],"&gt;="&amp;N14)</f>
        <v>0</v>
      </c>
      <c r="P13" s="39">
        <f t="shared" si="7"/>
        <v>1.415375302325581</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1.3953488372093024</v>
      </c>
      <c r="G14" s="38">
        <f>COUNTIF(Vertices[In-Degree],"&gt;= "&amp;F14)-COUNTIF(Vertices[In-Degree],"&gt;="&amp;F15)</f>
        <v>0</v>
      </c>
      <c r="H14" s="37">
        <f t="shared" si="3"/>
        <v>3.0697674418604652</v>
      </c>
      <c r="I14" s="38">
        <f>COUNTIF(Vertices[Out-Degree],"&gt;= "&amp;H14)-COUNTIF(Vertices[Out-Degree],"&gt;="&amp;H15)</f>
        <v>0</v>
      </c>
      <c r="J14" s="37">
        <f t="shared" si="4"/>
        <v>73.95348837209302</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0.03698595348837209</v>
      </c>
      <c r="O14" s="38">
        <f>COUNTIF(Vertices[Eigenvector Centrality],"&gt;= "&amp;N14)-COUNTIF(Vertices[Eigenvector Centrality],"&gt;="&amp;N15)</f>
        <v>1</v>
      </c>
      <c r="P14" s="37">
        <f t="shared" si="7"/>
        <v>1.5052955116279065</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1.5116279069767442</v>
      </c>
      <c r="G15" s="40">
        <f>COUNTIF(Vertices[In-Degree],"&gt;= "&amp;F15)-COUNTIF(Vertices[In-Degree],"&gt;="&amp;F16)</f>
        <v>0</v>
      </c>
      <c r="H15" s="39">
        <f t="shared" si="3"/>
        <v>3.3255813953488373</v>
      </c>
      <c r="I15" s="40">
        <f>COUNTIF(Vertices[Out-Degree],"&gt;= "&amp;H15)-COUNTIF(Vertices[Out-Degree],"&gt;="&amp;H16)</f>
        <v>0</v>
      </c>
      <c r="J15" s="39">
        <f t="shared" si="4"/>
        <v>80.11627906976744</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0.04006811627906976</v>
      </c>
      <c r="O15" s="40">
        <f>COUNTIF(Vertices[Eigenvector Centrality],"&gt;= "&amp;N15)-COUNTIF(Vertices[Eigenvector Centrality],"&gt;="&amp;N16)</f>
        <v>0</v>
      </c>
      <c r="P15" s="39">
        <f t="shared" si="7"/>
        <v>1.595215720930232</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1.627906976744186</v>
      </c>
      <c r="G16" s="38">
        <f>COUNTIF(Vertices[In-Degree],"&gt;= "&amp;F16)-COUNTIF(Vertices[In-Degree],"&gt;="&amp;F17)</f>
        <v>0</v>
      </c>
      <c r="H16" s="37">
        <f t="shared" si="3"/>
        <v>3.5813953488372094</v>
      </c>
      <c r="I16" s="38">
        <f>COUNTIF(Vertices[Out-Degree],"&gt;= "&amp;H16)-COUNTIF(Vertices[Out-Degree],"&gt;="&amp;H17)</f>
        <v>0</v>
      </c>
      <c r="J16" s="37">
        <f t="shared" si="4"/>
        <v>86.27906976744187</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0.043150279069767435</v>
      </c>
      <c r="O16" s="38">
        <f>COUNTIF(Vertices[Eigenvector Centrality],"&gt;= "&amp;N16)-COUNTIF(Vertices[Eigenvector Centrality],"&gt;="&amp;N17)</f>
        <v>0</v>
      </c>
      <c r="P16" s="37">
        <f t="shared" si="7"/>
        <v>1.6851359302325575</v>
      </c>
      <c r="Q16" s="38">
        <f>COUNTIF(Vertices[PageRank],"&gt;= "&amp;P16)-COUNTIF(Vertices[PageRank],"&gt;="&amp;P17)</f>
        <v>0</v>
      </c>
      <c r="R16" s="37">
        <f t="shared" si="8"/>
        <v>0.3255813953488371</v>
      </c>
      <c r="S16" s="43">
        <f>COUNTIF(Vertices[Clustering Coefficient],"&gt;= "&amp;R16)-COUNTIF(Vertices[Clustering Coefficient],"&gt;="&amp;R17)</f>
        <v>4</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1.744186046511628</v>
      </c>
      <c r="G17" s="40">
        <f>COUNTIF(Vertices[In-Degree],"&gt;= "&amp;F17)-COUNTIF(Vertices[In-Degree],"&gt;="&amp;F18)</f>
        <v>0</v>
      </c>
      <c r="H17" s="39">
        <f t="shared" si="3"/>
        <v>3.8372093023255816</v>
      </c>
      <c r="I17" s="40">
        <f>COUNTIF(Vertices[Out-Degree],"&gt;= "&amp;H17)-COUNTIF(Vertices[Out-Degree],"&gt;="&amp;H18)</f>
        <v>0</v>
      </c>
      <c r="J17" s="39">
        <f t="shared" si="4"/>
        <v>92.44186046511629</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0.04623244186046511</v>
      </c>
      <c r="O17" s="40">
        <f>COUNTIF(Vertices[Eigenvector Centrality],"&gt;= "&amp;N17)-COUNTIF(Vertices[Eigenvector Centrality],"&gt;="&amp;N18)</f>
        <v>0</v>
      </c>
      <c r="P17" s="39">
        <f t="shared" si="7"/>
        <v>1.775056139534883</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49</v>
      </c>
      <c r="D18" s="32">
        <f t="shared" si="1"/>
        <v>0</v>
      </c>
      <c r="E18" s="3">
        <f>COUNTIF(Vertices[Degree],"&gt;= "&amp;D18)-COUNTIF(Vertices[Degree],"&gt;="&amp;D19)</f>
        <v>0</v>
      </c>
      <c r="F18" s="37">
        <f t="shared" si="2"/>
        <v>1.8604651162790697</v>
      </c>
      <c r="G18" s="38">
        <f>COUNTIF(Vertices[In-Degree],"&gt;= "&amp;F18)-COUNTIF(Vertices[In-Degree],"&gt;="&amp;F19)</f>
        <v>0</v>
      </c>
      <c r="H18" s="37">
        <f t="shared" si="3"/>
        <v>4.093023255813954</v>
      </c>
      <c r="I18" s="38">
        <f>COUNTIF(Vertices[Out-Degree],"&gt;= "&amp;H18)-COUNTIF(Vertices[Out-Degree],"&gt;="&amp;H19)</f>
        <v>0</v>
      </c>
      <c r="J18" s="37">
        <f t="shared" si="4"/>
        <v>98.60465116279072</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0.04931460465116278</v>
      </c>
      <c r="O18" s="38">
        <f>COUNTIF(Vertices[Eigenvector Centrality],"&gt;= "&amp;N18)-COUNTIF(Vertices[Eigenvector Centrality],"&gt;="&amp;N19)</f>
        <v>2</v>
      </c>
      <c r="P18" s="37">
        <f t="shared" si="7"/>
        <v>1.8649763488372084</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1.9767441860465116</v>
      </c>
      <c r="G19" s="40">
        <f>COUNTIF(Vertices[In-Degree],"&gt;= "&amp;F19)-COUNTIF(Vertices[In-Degree],"&gt;="&amp;F20)</f>
        <v>2</v>
      </c>
      <c r="H19" s="39">
        <f t="shared" si="3"/>
        <v>4.348837209302326</v>
      </c>
      <c r="I19" s="40">
        <f>COUNTIF(Vertices[Out-Degree],"&gt;= "&amp;H19)-COUNTIF(Vertices[Out-Degree],"&gt;="&amp;H20)</f>
        <v>0</v>
      </c>
      <c r="J19" s="39">
        <f t="shared" si="4"/>
        <v>104.76744186046514</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0.052396767441860455</v>
      </c>
      <c r="O19" s="40">
        <f>COUNTIF(Vertices[Eigenvector Centrality],"&gt;= "&amp;N19)-COUNTIF(Vertices[Eigenvector Centrality],"&gt;="&amp;N20)</f>
        <v>0</v>
      </c>
      <c r="P19" s="39">
        <f t="shared" si="7"/>
        <v>1.954896558139534</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2.0930232558139537</v>
      </c>
      <c r="G20" s="38">
        <f>COUNTIF(Vertices[In-Degree],"&gt;= "&amp;F20)-COUNTIF(Vertices[In-Degree],"&gt;="&amp;F21)</f>
        <v>0</v>
      </c>
      <c r="H20" s="37">
        <f t="shared" si="3"/>
        <v>4.604651162790699</v>
      </c>
      <c r="I20" s="38">
        <f>COUNTIF(Vertices[Out-Degree],"&gt;= "&amp;H20)-COUNTIF(Vertices[Out-Degree],"&gt;="&amp;H21)</f>
        <v>0</v>
      </c>
      <c r="J20" s="37">
        <f t="shared" si="4"/>
        <v>110.93023255813956</v>
      </c>
      <c r="K20" s="38">
        <f>COUNTIF(Vertices[Betweenness Centrality],"&gt;= "&amp;J20)-COUNTIF(Vertices[Betweenness Centrality],"&gt;="&amp;J21)</f>
        <v>1</v>
      </c>
      <c r="L20" s="37">
        <f t="shared" si="5"/>
        <v>0.41860465116279055</v>
      </c>
      <c r="M20" s="38">
        <f>COUNTIF(Vertices[Closeness Centrality],"&gt;= "&amp;L20)-COUNTIF(Vertices[Closeness Centrality],"&gt;="&amp;L21)</f>
        <v>0</v>
      </c>
      <c r="N20" s="37">
        <f t="shared" si="6"/>
        <v>0.05547893023255813</v>
      </c>
      <c r="O20" s="38">
        <f>COUNTIF(Vertices[Eigenvector Centrality],"&gt;= "&amp;N20)-COUNTIF(Vertices[Eigenvector Centrality],"&gt;="&amp;N21)</f>
        <v>0</v>
      </c>
      <c r="P20" s="37">
        <f t="shared" si="7"/>
        <v>2.0448167674418594</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2.380368</v>
      </c>
      <c r="D21" s="32">
        <f t="shared" si="1"/>
        <v>0</v>
      </c>
      <c r="E21" s="3">
        <f>COUNTIF(Vertices[Degree],"&gt;= "&amp;D21)-COUNTIF(Vertices[Degree],"&gt;="&amp;D22)</f>
        <v>0</v>
      </c>
      <c r="F21" s="39">
        <f t="shared" si="2"/>
        <v>2.2093023255813957</v>
      </c>
      <c r="G21" s="40">
        <f>COUNTIF(Vertices[In-Degree],"&gt;= "&amp;F21)-COUNTIF(Vertices[In-Degree],"&gt;="&amp;F22)</f>
        <v>0</v>
      </c>
      <c r="H21" s="39">
        <f t="shared" si="3"/>
        <v>4.860465116279071</v>
      </c>
      <c r="I21" s="40">
        <f>COUNTIF(Vertices[Out-Degree],"&gt;= "&amp;H21)-COUNTIF(Vertices[Out-Degree],"&gt;="&amp;H22)</f>
        <v>1</v>
      </c>
      <c r="J21" s="39">
        <f t="shared" si="4"/>
        <v>117.09302325581399</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0.0585610930232558</v>
      </c>
      <c r="O21" s="40">
        <f>COUNTIF(Vertices[Eigenvector Centrality],"&gt;= "&amp;N21)-COUNTIF(Vertices[Eigenvector Centrality],"&gt;="&amp;N22)</f>
        <v>1</v>
      </c>
      <c r="P21" s="39">
        <f t="shared" si="7"/>
        <v>2.134736976744185</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2.325581395348838</v>
      </c>
      <c r="G22" s="38">
        <f>COUNTIF(Vertices[In-Degree],"&gt;= "&amp;F22)-COUNTIF(Vertices[In-Degree],"&gt;="&amp;F23)</f>
        <v>0</v>
      </c>
      <c r="H22" s="37">
        <f t="shared" si="3"/>
        <v>5.116279069767444</v>
      </c>
      <c r="I22" s="38">
        <f>COUNTIF(Vertices[Out-Degree],"&gt;= "&amp;H22)-COUNTIF(Vertices[Out-Degree],"&gt;="&amp;H23)</f>
        <v>0</v>
      </c>
      <c r="J22" s="37">
        <f t="shared" si="4"/>
        <v>123.25581395348841</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0.061643255813953475</v>
      </c>
      <c r="O22" s="38">
        <f>COUNTIF(Vertices[Eigenvector Centrality],"&gt;= "&amp;N22)-COUNTIF(Vertices[Eigenvector Centrality],"&gt;="&amp;N23)</f>
        <v>0</v>
      </c>
      <c r="P22" s="37">
        <f t="shared" si="7"/>
        <v>2.2246571860465103</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0.051666666666666666</v>
      </c>
      <c r="D23" s="32">
        <f t="shared" si="1"/>
        <v>0</v>
      </c>
      <c r="E23" s="3">
        <f>COUNTIF(Vertices[Degree],"&gt;= "&amp;D23)-COUNTIF(Vertices[Degree],"&gt;="&amp;D24)</f>
        <v>0</v>
      </c>
      <c r="F23" s="39">
        <f t="shared" si="2"/>
        <v>2.44186046511628</v>
      </c>
      <c r="G23" s="40">
        <f>COUNTIF(Vertices[In-Degree],"&gt;= "&amp;F23)-COUNTIF(Vertices[In-Degree],"&gt;="&amp;F24)</f>
        <v>0</v>
      </c>
      <c r="H23" s="39">
        <f t="shared" si="3"/>
        <v>5.372093023255816</v>
      </c>
      <c r="I23" s="40">
        <f>COUNTIF(Vertices[Out-Degree],"&gt;= "&amp;H23)-COUNTIF(Vertices[Out-Degree],"&gt;="&amp;H24)</f>
        <v>0</v>
      </c>
      <c r="J23" s="39">
        <f t="shared" si="4"/>
        <v>129.41860465116284</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0.06472541860465116</v>
      </c>
      <c r="O23" s="40">
        <f>COUNTIF(Vertices[Eigenvector Centrality],"&gt;= "&amp;N23)-COUNTIF(Vertices[Eigenvector Centrality],"&gt;="&amp;N24)</f>
        <v>0</v>
      </c>
      <c r="P23" s="39">
        <f t="shared" si="7"/>
        <v>2.3145773953488358</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0.372837</v>
      </c>
      <c r="D24" s="32">
        <f t="shared" si="1"/>
        <v>0</v>
      </c>
      <c r="E24" s="3">
        <f>COUNTIF(Vertices[Degree],"&gt;= "&amp;D24)-COUNTIF(Vertices[Degree],"&gt;="&amp;D25)</f>
        <v>0</v>
      </c>
      <c r="F24" s="37">
        <f t="shared" si="2"/>
        <v>2.558139534883722</v>
      </c>
      <c r="G24" s="38">
        <f>COUNTIF(Vertices[In-Degree],"&gt;= "&amp;F24)-COUNTIF(Vertices[In-Degree],"&gt;="&amp;F25)</f>
        <v>0</v>
      </c>
      <c r="H24" s="37">
        <f t="shared" si="3"/>
        <v>5.627906976744189</v>
      </c>
      <c r="I24" s="38">
        <f>COUNTIF(Vertices[Out-Degree],"&gt;= "&amp;H24)-COUNTIF(Vertices[Out-Degree],"&gt;="&amp;H25)</f>
        <v>0</v>
      </c>
      <c r="J24" s="37">
        <f t="shared" si="4"/>
        <v>135.58139534883725</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0.06780758139534883</v>
      </c>
      <c r="O24" s="38">
        <f>COUNTIF(Vertices[Eigenvector Centrality],"&gt;= "&amp;N24)-COUNTIF(Vertices[Eigenvector Centrality],"&gt;="&amp;N25)</f>
        <v>0</v>
      </c>
      <c r="P24" s="37">
        <f t="shared" si="7"/>
        <v>2.4044976046511612</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2.674418604651164</v>
      </c>
      <c r="G25" s="40">
        <f>COUNTIF(Vertices[In-Degree],"&gt;= "&amp;F25)-COUNTIF(Vertices[In-Degree],"&gt;="&amp;F26)</f>
        <v>0</v>
      </c>
      <c r="H25" s="39">
        <f t="shared" si="3"/>
        <v>5.8837209302325615</v>
      </c>
      <c r="I25" s="40">
        <f>COUNTIF(Vertices[Out-Degree],"&gt;= "&amp;H25)-COUNTIF(Vertices[Out-Degree],"&gt;="&amp;H26)</f>
        <v>0</v>
      </c>
      <c r="J25" s="39">
        <f t="shared" si="4"/>
        <v>141.74418604651166</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0.0708897441860465</v>
      </c>
      <c r="O25" s="40">
        <f>COUNTIF(Vertices[Eigenvector Centrality],"&gt;= "&amp;N25)-COUNTIF(Vertices[Eigenvector Centrality],"&gt;="&amp;N26)</f>
        <v>1</v>
      </c>
      <c r="P25" s="39">
        <f t="shared" si="7"/>
        <v>2.4944178139534867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762</v>
      </c>
      <c r="D26" s="32">
        <f t="shared" si="1"/>
        <v>0</v>
      </c>
      <c r="E26" s="3">
        <f>COUNTIF(Vertices[Degree],"&gt;= "&amp;D26)-COUNTIF(Vertices[Degree],"&gt;="&amp;D27)</f>
        <v>0</v>
      </c>
      <c r="F26" s="37">
        <f t="shared" si="2"/>
        <v>2.790697674418606</v>
      </c>
      <c r="G26" s="38">
        <f>COUNTIF(Vertices[In-Degree],"&gt;= "&amp;F26)-COUNTIF(Vertices[In-Degree],"&gt;="&amp;F27)</f>
        <v>0</v>
      </c>
      <c r="H26" s="37">
        <f t="shared" si="3"/>
        <v>6.139534883720934</v>
      </c>
      <c r="I26" s="38">
        <f>COUNTIF(Vertices[Out-Degree],"&gt;= "&amp;H26)-COUNTIF(Vertices[Out-Degree],"&gt;="&amp;H27)</f>
        <v>0</v>
      </c>
      <c r="J26" s="37">
        <f t="shared" si="4"/>
        <v>147.90697674418607</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0.07397190697674418</v>
      </c>
      <c r="O26" s="38">
        <f>COUNTIF(Vertices[Eigenvector Centrality],"&gt;= "&amp;N26)-COUNTIF(Vertices[Eigenvector Centrality],"&gt;="&amp;N27)</f>
        <v>1</v>
      </c>
      <c r="P26" s="37">
        <f t="shared" si="7"/>
        <v>2.584338023255812</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2.906976744186048</v>
      </c>
      <c r="G27" s="40">
        <f>COUNTIF(Vertices[In-Degree],"&gt;= "&amp;F27)-COUNTIF(Vertices[In-Degree],"&gt;="&amp;F28)</f>
        <v>3</v>
      </c>
      <c r="H27" s="39">
        <f t="shared" si="3"/>
        <v>6.395348837209307</v>
      </c>
      <c r="I27" s="40">
        <f>COUNTIF(Vertices[Out-Degree],"&gt;= "&amp;H27)-COUNTIF(Vertices[Out-Degree],"&gt;="&amp;H28)</f>
        <v>0</v>
      </c>
      <c r="J27" s="39">
        <f t="shared" si="4"/>
        <v>154.06976744186048</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0.07705406976744185</v>
      </c>
      <c r="O27" s="40">
        <f>COUNTIF(Vertices[Eigenvector Centrality],"&gt;= "&amp;N27)-COUNTIF(Vertices[Eigenvector Centrality],"&gt;="&amp;N28)</f>
        <v>0</v>
      </c>
      <c r="P27" s="39">
        <f t="shared" si="7"/>
        <v>2.6742582325581377</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3.02325581395349</v>
      </c>
      <c r="G28" s="38">
        <f>COUNTIF(Vertices[In-Degree],"&gt;= "&amp;F28)-COUNTIF(Vertices[In-Degree],"&gt;="&amp;F29)</f>
        <v>0</v>
      </c>
      <c r="H28" s="37">
        <f t="shared" si="3"/>
        <v>6.651162790697679</v>
      </c>
      <c r="I28" s="38">
        <f>COUNTIF(Vertices[Out-Degree],"&gt;= "&amp;H28)-COUNTIF(Vertices[Out-Degree],"&gt;="&amp;H29)</f>
        <v>0</v>
      </c>
      <c r="J28" s="37">
        <f t="shared" si="4"/>
        <v>160.2325581395349</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0.08013623255813952</v>
      </c>
      <c r="O28" s="38">
        <f>COUNTIF(Vertices[Eigenvector Centrality],"&gt;= "&amp;N28)-COUNTIF(Vertices[Eigenvector Centrality],"&gt;="&amp;N29)</f>
        <v>0</v>
      </c>
      <c r="P28" s="37">
        <f t="shared" si="7"/>
        <v>2.764178441860463</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3.1395348837209323</v>
      </c>
      <c r="G29" s="40">
        <f>COUNTIF(Vertices[In-Degree],"&gt;= "&amp;F29)-COUNTIF(Vertices[In-Degree],"&gt;="&amp;F30)</f>
        <v>0</v>
      </c>
      <c r="H29" s="39">
        <f t="shared" si="3"/>
        <v>6.906976744186052</v>
      </c>
      <c r="I29" s="40">
        <f>COUNTIF(Vertices[Out-Degree],"&gt;= "&amp;H29)-COUNTIF(Vertices[Out-Degree],"&gt;="&amp;H30)</f>
        <v>1</v>
      </c>
      <c r="J29" s="39">
        <f t="shared" si="4"/>
        <v>166.3953488372093</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0.0832183953488372</v>
      </c>
      <c r="O29" s="40">
        <f>COUNTIF(Vertices[Eigenvector Centrality],"&gt;= "&amp;N29)-COUNTIF(Vertices[Eigenvector Centrality],"&gt;="&amp;N30)</f>
        <v>0</v>
      </c>
      <c r="P29" s="39">
        <f t="shared" si="7"/>
        <v>2.8540986511627886</v>
      </c>
      <c r="Q29" s="40">
        <f>COUNTIF(Vertices[PageRank],"&gt;= "&amp;P29)-COUNTIF(Vertices[PageRank],"&gt;="&amp;P30)</f>
        <v>1</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3.2558139534883743</v>
      </c>
      <c r="G30" s="38">
        <f>COUNTIF(Vertices[In-Degree],"&gt;= "&amp;F30)-COUNTIF(Vertices[In-Degree],"&gt;="&amp;F31)</f>
        <v>0</v>
      </c>
      <c r="H30" s="37">
        <f t="shared" si="3"/>
        <v>7.162790697674424</v>
      </c>
      <c r="I30" s="38">
        <f>COUNTIF(Vertices[Out-Degree],"&gt;= "&amp;H30)-COUNTIF(Vertices[Out-Degree],"&gt;="&amp;H31)</f>
        <v>0</v>
      </c>
      <c r="J30" s="37">
        <f t="shared" si="4"/>
        <v>172.5581395348837</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0.08630055813953487</v>
      </c>
      <c r="O30" s="38">
        <f>COUNTIF(Vertices[Eigenvector Centrality],"&gt;= "&amp;N30)-COUNTIF(Vertices[Eigenvector Centrality],"&gt;="&amp;N31)</f>
        <v>1</v>
      </c>
      <c r="P30" s="37">
        <f t="shared" si="7"/>
        <v>2.944018860465114</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3.3720930232558164</v>
      </c>
      <c r="G31" s="40">
        <f>COUNTIF(Vertices[In-Degree],"&gt;= "&amp;F31)-COUNTIF(Vertices[In-Degree],"&gt;="&amp;F32)</f>
        <v>0</v>
      </c>
      <c r="H31" s="39">
        <f t="shared" si="3"/>
        <v>7.418604651162797</v>
      </c>
      <c r="I31" s="40">
        <f>COUNTIF(Vertices[Out-Degree],"&gt;= "&amp;H31)-COUNTIF(Vertices[Out-Degree],"&gt;="&amp;H32)</f>
        <v>0</v>
      </c>
      <c r="J31" s="39">
        <f t="shared" si="4"/>
        <v>178.72093023255812</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0.08938272093023254</v>
      </c>
      <c r="O31" s="40">
        <f>COUNTIF(Vertices[Eigenvector Centrality],"&gt;= "&amp;N31)-COUNTIF(Vertices[Eigenvector Centrality],"&gt;="&amp;N32)</f>
        <v>0</v>
      </c>
      <c r="P31" s="39">
        <f t="shared" si="7"/>
        <v>3.0339390697674395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3.4883720930232585</v>
      </c>
      <c r="G32" s="38">
        <f>COUNTIF(Vertices[In-Degree],"&gt;= "&amp;F32)-COUNTIF(Vertices[In-Degree],"&gt;="&amp;F33)</f>
        <v>0</v>
      </c>
      <c r="H32" s="37">
        <f t="shared" si="3"/>
        <v>7.674418604651169</v>
      </c>
      <c r="I32" s="38">
        <f>COUNTIF(Vertices[Out-Degree],"&gt;= "&amp;H32)-COUNTIF(Vertices[Out-Degree],"&gt;="&amp;H33)</f>
        <v>0</v>
      </c>
      <c r="J32" s="37">
        <f t="shared" si="4"/>
        <v>184.88372093023253</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0.09246488372093022</v>
      </c>
      <c r="O32" s="38">
        <f>COUNTIF(Vertices[Eigenvector Centrality],"&gt;= "&amp;N32)-COUNTIF(Vertices[Eigenvector Centrality],"&gt;="&amp;N33)</f>
        <v>0</v>
      </c>
      <c r="P32" s="37">
        <f t="shared" si="7"/>
        <v>3.123859279069765</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3.6046511627907005</v>
      </c>
      <c r="G33" s="40">
        <f>COUNTIF(Vertices[In-Degree],"&gt;= "&amp;F33)-COUNTIF(Vertices[In-Degree],"&gt;="&amp;F34)</f>
        <v>0</v>
      </c>
      <c r="H33" s="39">
        <f t="shared" si="3"/>
        <v>7.930232558139542</v>
      </c>
      <c r="I33" s="40">
        <f>COUNTIF(Vertices[Out-Degree],"&gt;= "&amp;H33)-COUNTIF(Vertices[Out-Degree],"&gt;="&amp;H34)</f>
        <v>0</v>
      </c>
      <c r="J33" s="39">
        <f t="shared" si="4"/>
        <v>191.04651162790694</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0.09554704651162789</v>
      </c>
      <c r="O33" s="40">
        <f>COUNTIF(Vertices[Eigenvector Centrality],"&gt;= "&amp;N33)-COUNTIF(Vertices[Eigenvector Centrality],"&gt;="&amp;N34)</f>
        <v>0</v>
      </c>
      <c r="P33" s="39">
        <f t="shared" si="7"/>
        <v>3.2137794883720905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3.7209302325581426</v>
      </c>
      <c r="G34" s="38">
        <f>COUNTIF(Vertices[In-Degree],"&gt;= "&amp;F34)-COUNTIF(Vertices[In-Degree],"&gt;="&amp;F35)</f>
        <v>0</v>
      </c>
      <c r="H34" s="37">
        <f t="shared" si="3"/>
        <v>8.186046511627914</v>
      </c>
      <c r="I34" s="38">
        <f>COUNTIF(Vertices[Out-Degree],"&gt;= "&amp;H34)-COUNTIF(Vertices[Out-Degree],"&gt;="&amp;H35)</f>
        <v>0</v>
      </c>
      <c r="J34" s="37">
        <f t="shared" si="4"/>
        <v>197.20930232558135</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0.09862920930232556</v>
      </c>
      <c r="O34" s="38">
        <f>COUNTIF(Vertices[Eigenvector Centrality],"&gt;= "&amp;N34)-COUNTIF(Vertices[Eigenvector Centrality],"&gt;="&amp;N35)</f>
        <v>0</v>
      </c>
      <c r="P34" s="37">
        <f t="shared" si="7"/>
        <v>3.303699697674416</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3.8372093023255847</v>
      </c>
      <c r="G35" s="40">
        <f>COUNTIF(Vertices[In-Degree],"&gt;= "&amp;F35)-COUNTIF(Vertices[In-Degree],"&gt;="&amp;F36)</f>
        <v>0</v>
      </c>
      <c r="H35" s="39">
        <f t="shared" si="3"/>
        <v>8.441860465116287</v>
      </c>
      <c r="I35" s="40">
        <f>COUNTIF(Vertices[Out-Degree],"&gt;= "&amp;H35)-COUNTIF(Vertices[Out-Degree],"&gt;="&amp;H36)</f>
        <v>0</v>
      </c>
      <c r="J35" s="39">
        <f t="shared" si="4"/>
        <v>203.37209302325576</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0.10171137209302324</v>
      </c>
      <c r="O35" s="40">
        <f>COUNTIF(Vertices[Eigenvector Centrality],"&gt;= "&amp;N35)-COUNTIF(Vertices[Eigenvector Centrality],"&gt;="&amp;N36)</f>
        <v>0</v>
      </c>
      <c r="P35" s="39">
        <f t="shared" si="7"/>
        <v>3.3936199069767414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3.9534883720930267</v>
      </c>
      <c r="G36" s="38">
        <f>COUNTIF(Vertices[In-Degree],"&gt;= "&amp;F36)-COUNTIF(Vertices[In-Degree],"&gt;="&amp;F37)</f>
        <v>1</v>
      </c>
      <c r="H36" s="37">
        <f t="shared" si="3"/>
        <v>8.69767441860466</v>
      </c>
      <c r="I36" s="38">
        <f>COUNTIF(Vertices[Out-Degree],"&gt;= "&amp;H36)-COUNTIF(Vertices[Out-Degree],"&gt;="&amp;H37)</f>
        <v>0</v>
      </c>
      <c r="J36" s="37">
        <f t="shared" si="4"/>
        <v>209.53488372093017</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0.10479353488372091</v>
      </c>
      <c r="O36" s="38">
        <f>COUNTIF(Vertices[Eigenvector Centrality],"&gt;= "&amp;N36)-COUNTIF(Vertices[Eigenvector Centrality],"&gt;="&amp;N37)</f>
        <v>0</v>
      </c>
      <c r="P36" s="37">
        <f t="shared" si="7"/>
        <v>3.483540116279067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4.069767441860469</v>
      </c>
      <c r="G37" s="40">
        <f>COUNTIF(Vertices[In-Degree],"&gt;= "&amp;F37)-COUNTIF(Vertices[In-Degree],"&gt;="&amp;F38)</f>
        <v>0</v>
      </c>
      <c r="H37" s="39">
        <f t="shared" si="3"/>
        <v>8.953488372093032</v>
      </c>
      <c r="I37" s="40">
        <f>COUNTIF(Vertices[Out-Degree],"&gt;= "&amp;H37)-COUNTIF(Vertices[Out-Degree],"&gt;="&amp;H38)</f>
        <v>0</v>
      </c>
      <c r="J37" s="39">
        <f t="shared" si="4"/>
        <v>215.69767441860458</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0.10787569767441858</v>
      </c>
      <c r="O37" s="40">
        <f>COUNTIF(Vertices[Eigenvector Centrality],"&gt;= "&amp;N37)-COUNTIF(Vertices[Eigenvector Centrality],"&gt;="&amp;N38)</f>
        <v>0</v>
      </c>
      <c r="P37" s="39">
        <f t="shared" si="7"/>
        <v>3.5734603255813924</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4.186046511627911</v>
      </c>
      <c r="G38" s="38">
        <f>COUNTIF(Vertices[In-Degree],"&gt;= "&amp;F38)-COUNTIF(Vertices[In-Degree],"&gt;="&amp;F39)</f>
        <v>0</v>
      </c>
      <c r="H38" s="37">
        <f t="shared" si="3"/>
        <v>9.209302325581405</v>
      </c>
      <c r="I38" s="38">
        <f>COUNTIF(Vertices[Out-Degree],"&gt;= "&amp;H38)-COUNTIF(Vertices[Out-Degree],"&gt;="&amp;H39)</f>
        <v>0</v>
      </c>
      <c r="J38" s="37">
        <f t="shared" si="4"/>
        <v>221.860465116279</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0.11095786046511626</v>
      </c>
      <c r="O38" s="38">
        <f>COUNTIF(Vertices[Eigenvector Centrality],"&gt;= "&amp;N38)-COUNTIF(Vertices[Eigenvector Centrality],"&gt;="&amp;N39)</f>
        <v>0</v>
      </c>
      <c r="P38" s="37">
        <f t="shared" si="7"/>
        <v>3.663380534883718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4.302325581395353</v>
      </c>
      <c r="G39" s="40">
        <f>COUNTIF(Vertices[In-Degree],"&gt;= "&amp;F39)-COUNTIF(Vertices[In-Degree],"&gt;="&amp;F40)</f>
        <v>0</v>
      </c>
      <c r="H39" s="39">
        <f t="shared" si="3"/>
        <v>9.465116279069777</v>
      </c>
      <c r="I39" s="40">
        <f>COUNTIF(Vertices[Out-Degree],"&gt;= "&amp;H39)-COUNTIF(Vertices[Out-Degree],"&gt;="&amp;H40)</f>
        <v>0</v>
      </c>
      <c r="J39" s="39">
        <f t="shared" si="4"/>
        <v>228.0232558139534</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0.11404002325581393</v>
      </c>
      <c r="O39" s="40">
        <f>COUNTIF(Vertices[Eigenvector Centrality],"&gt;= "&amp;N39)-COUNTIF(Vertices[Eigenvector Centrality],"&gt;="&amp;N40)</f>
        <v>1</v>
      </c>
      <c r="P39" s="39">
        <f t="shared" si="7"/>
        <v>3.7533007441860433</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4.418604651162795</v>
      </c>
      <c r="G40" s="38">
        <f>COUNTIF(Vertices[In-Degree],"&gt;= "&amp;F40)-COUNTIF(Vertices[In-Degree],"&gt;="&amp;F41)</f>
        <v>0</v>
      </c>
      <c r="H40" s="37">
        <f t="shared" si="3"/>
        <v>9.72093023255815</v>
      </c>
      <c r="I40" s="38">
        <f>COUNTIF(Vertices[Out-Degree],"&gt;= "&amp;H40)-COUNTIF(Vertices[Out-Degree],"&gt;="&amp;H41)</f>
        <v>0</v>
      </c>
      <c r="J40" s="37">
        <f t="shared" si="4"/>
        <v>234.1860465116278</v>
      </c>
      <c r="K40" s="38">
        <f>COUNTIF(Vertices[Betweenness Centrality],"&gt;= "&amp;J40)-COUNTIF(Vertices[Betweenness Centrality],"&gt;="&amp;J41)</f>
        <v>1</v>
      </c>
      <c r="L40" s="37">
        <f t="shared" si="5"/>
        <v>0.8837209302325586</v>
      </c>
      <c r="M40" s="38">
        <f>COUNTIF(Vertices[Closeness Centrality],"&gt;= "&amp;L40)-COUNTIF(Vertices[Closeness Centrality],"&gt;="&amp;L41)</f>
        <v>0</v>
      </c>
      <c r="N40" s="37">
        <f t="shared" si="6"/>
        <v>0.1171221860465116</v>
      </c>
      <c r="O40" s="38">
        <f>COUNTIF(Vertices[Eigenvector Centrality],"&gt;= "&amp;N40)-COUNTIF(Vertices[Eigenvector Centrality],"&gt;="&amp;N41)</f>
        <v>0</v>
      </c>
      <c r="P40" s="37">
        <f t="shared" si="7"/>
        <v>3.843220953488369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4.534883720930237</v>
      </c>
      <c r="G41" s="40">
        <f>COUNTIF(Vertices[In-Degree],"&gt;= "&amp;F41)-COUNTIF(Vertices[In-Degree],"&gt;="&amp;F42)</f>
        <v>0</v>
      </c>
      <c r="H41" s="39">
        <f t="shared" si="3"/>
        <v>9.976744186046522</v>
      </c>
      <c r="I41" s="40">
        <f>COUNTIF(Vertices[Out-Degree],"&gt;= "&amp;H41)-COUNTIF(Vertices[Out-Degree],"&gt;="&amp;H42)</f>
        <v>0</v>
      </c>
      <c r="J41" s="39">
        <f t="shared" si="4"/>
        <v>240.34883720930222</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0.12020434883720928</v>
      </c>
      <c r="O41" s="40">
        <f>COUNTIF(Vertices[Eigenvector Centrality],"&gt;= "&amp;N41)-COUNTIF(Vertices[Eigenvector Centrality],"&gt;="&amp;N42)</f>
        <v>0</v>
      </c>
      <c r="P41" s="39">
        <f t="shared" si="7"/>
        <v>3.9331411627906943</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4.651162790697679</v>
      </c>
      <c r="G42" s="38">
        <f>COUNTIF(Vertices[In-Degree],"&gt;= "&amp;F42)-COUNTIF(Vertices[In-Degree],"&gt;="&amp;F43)</f>
        <v>0</v>
      </c>
      <c r="H42" s="37">
        <f t="shared" si="3"/>
        <v>10.232558139534895</v>
      </c>
      <c r="I42" s="38">
        <f>COUNTIF(Vertices[Out-Degree],"&gt;= "&amp;H42)-COUNTIF(Vertices[Out-Degree],"&gt;="&amp;H43)</f>
        <v>0</v>
      </c>
      <c r="J42" s="37">
        <f t="shared" si="4"/>
        <v>246.51162790697663</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0.12328651162790695</v>
      </c>
      <c r="O42" s="38">
        <f>COUNTIF(Vertices[Eigenvector Centrality],"&gt;= "&amp;N42)-COUNTIF(Vertices[Eigenvector Centrality],"&gt;="&amp;N43)</f>
        <v>0</v>
      </c>
      <c r="P42" s="37">
        <f t="shared" si="7"/>
        <v>4.02306137209302</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4.767441860465121</v>
      </c>
      <c r="G43" s="40">
        <f>COUNTIF(Vertices[In-Degree],"&gt;= "&amp;F43)-COUNTIF(Vertices[In-Degree],"&gt;="&amp;F44)</f>
        <v>0</v>
      </c>
      <c r="H43" s="39">
        <f t="shared" si="3"/>
        <v>10.488372093023267</v>
      </c>
      <c r="I43" s="40">
        <f>COUNTIF(Vertices[Out-Degree],"&gt;= "&amp;H43)-COUNTIF(Vertices[Out-Degree],"&gt;="&amp;H44)</f>
        <v>0</v>
      </c>
      <c r="J43" s="39">
        <f t="shared" si="4"/>
        <v>252.67441860465104</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0.12636867441860464</v>
      </c>
      <c r="O43" s="40">
        <f>COUNTIF(Vertices[Eigenvector Centrality],"&gt;= "&amp;N43)-COUNTIF(Vertices[Eigenvector Centrality],"&gt;="&amp;N44)</f>
        <v>0</v>
      </c>
      <c r="P43" s="39">
        <f t="shared" si="7"/>
        <v>4.112981581395346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4.883720930232563</v>
      </c>
      <c r="G44" s="38">
        <f>COUNTIF(Vertices[In-Degree],"&gt;= "&amp;F44)-COUNTIF(Vertices[In-Degree],"&gt;="&amp;F45)</f>
        <v>0</v>
      </c>
      <c r="H44" s="37">
        <f t="shared" si="3"/>
        <v>10.74418604651164</v>
      </c>
      <c r="I44" s="38">
        <f>COUNTIF(Vertices[Out-Degree],"&gt;= "&amp;H44)-COUNTIF(Vertices[Out-Degree],"&gt;="&amp;H45)</f>
        <v>0</v>
      </c>
      <c r="J44" s="37">
        <f t="shared" si="4"/>
        <v>258.83720930232545</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0.1294508372093023</v>
      </c>
      <c r="O44" s="38">
        <f>COUNTIF(Vertices[Eigenvector Centrality],"&gt;= "&amp;N44)-COUNTIF(Vertices[Eigenvector Centrality],"&gt;="&amp;N45)</f>
        <v>0</v>
      </c>
      <c r="P44" s="37">
        <f t="shared" si="7"/>
        <v>4.202901790697672</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5</v>
      </c>
      <c r="G45" s="42">
        <f>COUNTIF(Vertices[In-Degree],"&gt;= "&amp;F45)-COUNTIF(Vertices[In-Degree],"&gt;="&amp;F46)</f>
        <v>1</v>
      </c>
      <c r="H45" s="41">
        <f>MAX(Vertices[Out-Degree])</f>
        <v>11</v>
      </c>
      <c r="I45" s="42">
        <f>COUNTIF(Vertices[Out-Degree],"&gt;= "&amp;H45)-COUNTIF(Vertices[Out-Degree],"&gt;="&amp;H46)</f>
        <v>1</v>
      </c>
      <c r="J45" s="41">
        <f>MAX(Vertices[Betweenness Centrality])</f>
        <v>265</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0.132533</v>
      </c>
      <c r="O45" s="42">
        <f>COUNTIF(Vertices[Eigenvector Centrality],"&gt;= "&amp;N45)-COUNTIF(Vertices[Eigenvector Centrality],"&gt;="&amp;N46)</f>
        <v>1</v>
      </c>
      <c r="P45" s="41">
        <f>MAX(Vertices[PageRank])</f>
        <v>4.292822</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5</v>
      </c>
    </row>
    <row r="59" spans="1:2" ht="15">
      <c r="A59" s="33" t="s">
        <v>90</v>
      </c>
      <c r="B59" s="47">
        <f>_xlfn.IFERROR(AVERAGE(Vertices[In-Degree]),NoMetricMessage)</f>
        <v>1.44</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11</v>
      </c>
    </row>
    <row r="73" spans="1:2" ht="15">
      <c r="A73" s="33" t="s">
        <v>96</v>
      </c>
      <c r="B73" s="47">
        <f>_xlfn.IFERROR(AVERAGE(Vertices[Out-Degree]),NoMetricMessage)</f>
        <v>1.44</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265</v>
      </c>
    </row>
    <row r="87" spans="1:2" ht="15">
      <c r="A87" s="33" t="s">
        <v>102</v>
      </c>
      <c r="B87" s="47">
        <f>_xlfn.IFERROR(AVERAGE(Vertices[Betweenness Centrality]),NoMetricMessage)</f>
        <v>28</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0.09724963999999997</v>
      </c>
    </row>
    <row r="102" spans="1:2" ht="15">
      <c r="A102" s="33" t="s">
        <v>109</v>
      </c>
      <c r="B102" s="47">
        <f>_xlfn.IFERROR(MEDIAN(Vertices[Closeness Centrality]),NoMetricMessage)</f>
        <v>0.018182</v>
      </c>
    </row>
    <row r="113" spans="1:2" ht="15">
      <c r="A113" s="33" t="s">
        <v>112</v>
      </c>
      <c r="B113" s="47">
        <f>IF(COUNT(Vertices[Eigenvector Centrality])&gt;0,N2,NoMetricMessage)</f>
        <v>0</v>
      </c>
    </row>
    <row r="114" spans="1:2" ht="15">
      <c r="A114" s="33" t="s">
        <v>113</v>
      </c>
      <c r="B114" s="47">
        <f>IF(COUNT(Vertices[Eigenvector Centrality])&gt;0,N45,NoMetricMessage)</f>
        <v>0.132533</v>
      </c>
    </row>
    <row r="115" spans="1:2" ht="15">
      <c r="A115" s="33" t="s">
        <v>114</v>
      </c>
      <c r="B115" s="47">
        <f>_xlfn.IFERROR(AVERAGE(Vertices[Eigenvector Centrality]),NoMetricMessage)</f>
        <v>0.04</v>
      </c>
    </row>
    <row r="116" spans="1:2" ht="15">
      <c r="A116" s="33" t="s">
        <v>115</v>
      </c>
      <c r="B116" s="47">
        <f>_xlfn.IFERROR(MEDIAN(Vertices[Eigenvector Centrality]),NoMetricMessage)</f>
        <v>0.026023</v>
      </c>
    </row>
    <row r="127" spans="1:2" ht="15">
      <c r="A127" s="33" t="s">
        <v>140</v>
      </c>
      <c r="B127" s="47">
        <f>IF(COUNT(Vertices[PageRank])&gt;0,P2,NoMetricMessage)</f>
        <v>0.426253</v>
      </c>
    </row>
    <row r="128" spans="1:2" ht="15">
      <c r="A128" s="33" t="s">
        <v>141</v>
      </c>
      <c r="B128" s="47">
        <f>IF(COUNT(Vertices[PageRank])&gt;0,P45,NoMetricMessage)</f>
        <v>4.292822</v>
      </c>
    </row>
    <row r="129" spans="1:2" ht="15">
      <c r="A129" s="33" t="s">
        <v>142</v>
      </c>
      <c r="B129" s="47">
        <f>_xlfn.IFERROR(AVERAGE(Vertices[PageRank]),NoMetricMessage)</f>
        <v>0.9999790399999999</v>
      </c>
    </row>
    <row r="130" spans="1:2" ht="15">
      <c r="A130" s="33" t="s">
        <v>143</v>
      </c>
      <c r="B130" s="47">
        <f>_xlfn.IFERROR(MEDIAN(Vertices[PageRank]),NoMetricMessage)</f>
        <v>0.704936</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0.11920202020202021</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439</v>
      </c>
    </row>
    <row r="12" spans="1:11" ht="15">
      <c r="A12"/>
      <c r="B12"/>
      <c r="D12" t="s">
        <v>64</v>
      </c>
      <c r="E12">
        <v>2</v>
      </c>
      <c r="H12">
        <v>0</v>
      </c>
      <c r="J12" t="s">
        <v>179</v>
      </c>
      <c r="K12">
        <v>7</v>
      </c>
    </row>
    <row r="13" spans="1:11" ht="15">
      <c r="A13"/>
      <c r="B13"/>
      <c r="D13">
        <v>1</v>
      </c>
      <c r="E13">
        <v>3</v>
      </c>
      <c r="H13">
        <v>1</v>
      </c>
      <c r="J13" t="s">
        <v>181</v>
      </c>
      <c r="K13" t="s">
        <v>976</v>
      </c>
    </row>
    <row r="14" spans="4:11" ht="409.5">
      <c r="D14">
        <v>2</v>
      </c>
      <c r="E14">
        <v>4</v>
      </c>
      <c r="H14">
        <v>2</v>
      </c>
      <c r="J14" t="s">
        <v>182</v>
      </c>
      <c r="K14" s="13" t="s">
        <v>977</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8</v>
      </c>
    </row>
    <row r="4" spans="1:3" ht="15">
      <c r="A4" s="112" t="s">
        <v>221</v>
      </c>
      <c r="B4" s="111" t="s">
        <v>222</v>
      </c>
      <c r="C4" s="34">
        <v>2</v>
      </c>
    </row>
    <row r="5" spans="1:3" ht="15">
      <c r="A5" s="112" t="s">
        <v>221</v>
      </c>
      <c r="B5" s="111" t="s">
        <v>373</v>
      </c>
      <c r="C5" s="34">
        <v>1</v>
      </c>
    </row>
    <row r="6" spans="1:3" ht="15">
      <c r="A6" s="112" t="s">
        <v>222</v>
      </c>
      <c r="B6" s="111" t="s">
        <v>222</v>
      </c>
      <c r="C6" s="34">
        <v>18</v>
      </c>
    </row>
    <row r="7" spans="1:3" ht="15">
      <c r="A7" s="112" t="s">
        <v>222</v>
      </c>
      <c r="B7" s="111" t="s">
        <v>373</v>
      </c>
      <c r="C7" s="34">
        <v>2</v>
      </c>
    </row>
    <row r="8" spans="1:3" ht="15">
      <c r="A8" s="112" t="s">
        <v>222</v>
      </c>
      <c r="B8" s="111" t="s">
        <v>374</v>
      </c>
      <c r="C8" s="34">
        <v>3</v>
      </c>
    </row>
    <row r="9" spans="1:3" ht="15">
      <c r="A9" s="112" t="s">
        <v>373</v>
      </c>
      <c r="B9" s="111" t="s">
        <v>373</v>
      </c>
      <c r="C9" s="34">
        <v>10</v>
      </c>
    </row>
    <row r="10" spans="1:3" ht="15">
      <c r="A10" s="112" t="s">
        <v>374</v>
      </c>
      <c r="B10" s="111" t="s">
        <v>374</v>
      </c>
      <c r="C10" s="34">
        <v>5</v>
      </c>
    </row>
    <row r="11" spans="1:3" ht="15">
      <c r="A11" s="112" t="s">
        <v>418</v>
      </c>
      <c r="B11" s="111" t="s">
        <v>418</v>
      </c>
      <c r="C11" s="34">
        <v>1</v>
      </c>
    </row>
    <row r="12" spans="1:3" ht="15">
      <c r="A12" s="112" t="s">
        <v>419</v>
      </c>
      <c r="B12" s="111" t="s">
        <v>419</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2019-04-15T20:14:04Z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