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<sst xmlns="http://schemas.openxmlformats.org/spreadsheetml/2006/main" count="5336" uniqueCount="1361">
  <si>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</si>
  <si>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</si>
  <si>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</si>
  <si>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</si>
  <si>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</si>
  <si>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</si>
  <si>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</si>
  <si>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</si>
  <si>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</si>
  <si>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</si>
  <si>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</si>
  <si>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</si>
  <si>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</si>
  <si>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</si>
  <si>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</si>
  <si>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</si>
  <si>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</si>
  <si>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</si>
  <si>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</si>
  <si>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</si>
  <si>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</si>
  <si>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</si>
  <si>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</si>
  <si>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</si>
  <si>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</si>
  <si>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</si>
  <si>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</si>
  <si>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</si>
  <si>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</si>
  <si>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</si>
  <si>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</si>
  <si>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</si>
  <si>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</si>
  <si>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</si>
  <si>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</si>
  <si>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</si>
  <si>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</si>
  <si>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</si>
  <si>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</si>
  <si>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</si>
  <si>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</si>
  <si>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</si>
  <si>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</si>
  <si>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</si>
  <si>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</si>
  <si>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</si>
  <si>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</si>
  <si>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</si>
  <si>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</si>
  <si>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</si>
  <si>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</si>
  <si>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</si>
  <si>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</si>
  <si>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</si>
  <si>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</si>
  <si>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</si>
  <si>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</si>
  <si>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</si>
  <si>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</si>
  <si>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</si>
  <si>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</si>
  <si>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</si>
  <si>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</si>
  <si>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</si>
  <si>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</si>
  <si>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</si>
  <si>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</si>
  <si>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</si>
  <si>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</si>
  <si>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</si>
  <si>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</si>
  <si>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</si>
  <si>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</si>
  <si>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</si>
  <si>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</si>
  <si>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</si>
  <si>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</si>
  <si>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</si>
  <si>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</si>
  <si>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</si>
  <si>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</si>
  <si>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</si>
  <si>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</si>
  <si>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</si>
  <si>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</si>
  <si>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</si>
  <si>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</si>
  <si>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</si>
  <si>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</si>
  <si>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</si>
  <si>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</si>
  <si>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</si>
  <si>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</si>
  <si>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</si>
  <si>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</si>
  <si>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</si>
  <si>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</si>
  <si>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</si>
  <si>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</si>
  <si>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</si>
  <si>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</si>
  <si>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</si>
  <si>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</si>
  <si>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</si>
  <si>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</si>
  <si>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</si>
  <si>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</si>
  <si>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</si>
  <si>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</si>
  <si>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</si>
  <si>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</si>
  <si>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</si>
  <si>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</si>
  <si>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</si>
  <si>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</si>
  <si>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</si>
  <si>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</si>
  <si>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</si>
  <si>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</si>
  <si>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</si>
  <si>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</si>
  <si>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</si>
  <si>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</si>
  <si>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</si>
  <si>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</si>
  <si>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</si>
  <si>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</si>
  <si>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</si>
  <si>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</si>
  <si>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</si>
  <si>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</si>
  <si>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</si>
  <si>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</si>
  <si>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</si>
  <si>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</si>
  <si>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</si>
  <si>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</si>
  <si>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</si>
  <si>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</si>
  <si>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</si>
  <si>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</si>
  <si>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</si>
  <si>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</si>
  <si>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</si>
  <si>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</si>
  <si>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</si>
  <si>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</si>
  <si>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</si>
  <si>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</si>
  <si>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</si>
  <si>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</si>
  <si>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</si>
  <si>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</si>
  <si>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</si>
  <si>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</si>
  <si>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</si>
  <si>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</si>
  <si>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</si>
  <si>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</si>
  <si>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</si>
  <si>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</si>
  <si>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</si>
  <si>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</si>
  <si>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</si>
  <si>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</si>
  <si>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</si>
  <si>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</si>
  <si>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</si>
  <si>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</si>
  <si>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</si>
  <si>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</si>
  <si>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</si>
  <si>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</si>
  <si>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</si>
  <si>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</si>
  <si>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</si>
  <si>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</si>
  <si>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</si>
  <si>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</si>
  <si>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</si>
  <si>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</si>
  <si>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</si>
  <si>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</si>
  <si>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</si>
  <si>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</si>
  <si>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</si>
  <si>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</si>
  <si>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</si>
  <si>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</si>
  <si>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</si>
  <si>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</si>
  <si>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</si>
  <si>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</si>
  <si>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</si>
  <si>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</si>
  <si>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</si>
  <si>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</si>
  <si>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</si>
  <si>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</si>
  <si>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</si>
  <si>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</si>
  <si>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</si>
  <si>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</si>
  <si>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</si>
  <si>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</si>
  <si>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</si>
  <si>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</si>
  <si>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</si>
  <si>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</si>
  <si>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</si>
  <si>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</si>
  <si>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</si>
  <si>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beyondgc2020</t>
  </si>
  <si>
    <t>audelagc2020</t>
  </si>
  <si>
    <t>nuclearenergy1</t>
  </si>
  <si>
    <t>benross_akl</t>
  </si>
  <si>
    <t>terrestrialmsr</t>
  </si>
  <si>
    <t>juhanipiri</t>
  </si>
  <si>
    <t>dodijusra</t>
  </si>
  <si>
    <t>4thgenblog</t>
  </si>
  <si>
    <t>keirdouglas</t>
  </si>
  <si>
    <t>pronuclear</t>
  </si>
  <si>
    <t>fashermichael</t>
  </si>
  <si>
    <t>janebenholtz</t>
  </si>
  <si>
    <t>nikopol</t>
  </si>
  <si>
    <t>fraggyfred</t>
  </si>
  <si>
    <t>craig_hotrum</t>
  </si>
  <si>
    <t>phai_port_hope</t>
  </si>
  <si>
    <t>albertanuclear</t>
  </si>
  <si>
    <t>djysrv</t>
  </si>
  <si>
    <t>catalinakentia</t>
  </si>
  <si>
    <t>petitarnaud13</t>
  </si>
  <si>
    <t>bobehpearson</t>
  </si>
  <si>
    <t>fabdark2</t>
  </si>
  <si>
    <t>esfs_canada</t>
  </si>
  <si>
    <t>cvouicni</t>
  </si>
  <si>
    <t>davidhe88839831</t>
  </si>
  <si>
    <t>aecl_eacl</t>
  </si>
  <si>
    <t>bekkawwww</t>
  </si>
  <si>
    <t>nrcgov</t>
  </si>
  <si>
    <t>cnsc_ccsn</t>
  </si>
  <si>
    <t>ccsn_cnsc</t>
  </si>
  <si>
    <t>pspc_spac</t>
  </si>
  <si>
    <t>gccollab</t>
  </si>
  <si>
    <t>thirdwayenergy</t>
  </si>
  <si>
    <t>bruce_power</t>
  </si>
  <si>
    <t>opg</t>
  </si>
  <si>
    <t>cnl_lnc</t>
  </si>
  <si>
    <t>starcorenuclear</t>
  </si>
  <si>
    <t>global1stpower</t>
  </si>
  <si>
    <t>lejdc_fr</t>
  </si>
  <si>
    <t>rncan</t>
  </si>
  <si>
    <t>specalgary</t>
  </si>
  <si>
    <t>petrolmi</t>
  </si>
  <si>
    <t>petrolm</t>
  </si>
  <si>
    <t>letstalkscience</t>
  </si>
  <si>
    <t>cspgeologists</t>
  </si>
  <si>
    <t>cangea</t>
  </si>
  <si>
    <t>cagcseismic</t>
  </si>
  <si>
    <t>nrcan</t>
  </si>
  <si>
    <t>cnsc</t>
  </si>
  <si>
    <t>wins_org</t>
  </si>
  <si>
    <t>fanruae</t>
  </si>
  <si>
    <t>Mentions</t>
  </si>
  <si>
    <t>Replies to</t>
  </si>
  <si>
    <t>Beyond2020 is about how we collectively adopt mindsets and behaviours to build a more agile, fundamentally more inclusive and better equipped Public Service!
Join the conversation using #GC2020 and on @GCcollab: https://t.co/v7wE7vopn0
Special thanks to @PSPC_SPAC! https://t.co/2Hc8hz5oAJ</t>
  </si>
  <si>
    <t>Au-delà de 2020 se concentre sur la façon dont nous adoptons nos mentalités et nos comportements pour rendre la fonction publique plus agile, plus inclusive et mieux outillée! 
Joignez-vous à la conversation via le mot-clic #GC2020 et sur @GCcollab : https://t.co/rRl5rvRDyE https://t.co/mc9mfVJsZD</t>
  </si>
  <si>
    <t>Canada SMR groups pass early development tests in first reactor push-- Read the full article here: https://t.co/yB4RFJKPzH
@global1stpower @TerrestrialMSR @StarCoreNuclear @CNL_LNC @CNSC_CCSN @OPG @Bruce_Power @ThirdWayEnergy
#nuclearenergy #nuclear https://t.co/iep9p9myOC</t>
  </si>
  <si>
    <t>Canada SMR pioneers advance in feasability, licensing assessments-- Read the full article here: https://t.co/yB4RFJKPzH
@global1stpower @TerrestrialMSR @StarCoreNuclear @CNL_LNC @CNSC_CCSN @OPG @Bruce_Power @ThirdWayEnergy
#nuclearenergy #nuclear https://t.co/4EeiqKK14E</t>
  </si>
  <si>
    <t>Advanced reactor projects gain traction in Canada siting race-- Read the full article here: https://t.co/yB4RFJKPzH
@global1stpower @TerrestrialMSR @StarCoreNuclear @CNL_LNC @CNSC_CCSN @OPG @Bruce_Power @ThirdWayEnergy
#nuclearenergy #nuclear https://t.co/XswXFZI9R9</t>
  </si>
  <si>
    <t>RT @nuclearenergy1: Canada SMR groups pass early development tests in first reactor push-- Read the full article here: https://t.co/yB4RFJK…</t>
  </si>
  <si>
    <t>RT @nuclearenergy1: Canada SMR pioneers advance in feasability, licensing assessments-- Read the full article here: https://t.co/yB4RFJKPzH…</t>
  </si>
  <si>
    <t>RT @nuclearenergy1: Advanced reactor projects gain traction in Canada siting race-- Read the full article here: https://t.co/yB4RFJKPzH
@gl…</t>
  </si>
  <si>
    <t>@lejdc_fr Quel motif ? Fukushima où aucune enceinte en béton n'avait été prévue ? Les Canadiens disent le contraire. 10 km suffit. 
@CCSN_CNSC</t>
  </si>
  <si>
    <t>RT @nikopol: @CatalinaKentia Le réchauffement climatique ne fera pas 0 mort et 0 cancer comme à Fukushima pour les radiations. Et pourtant…</t>
  </si>
  <si>
    <t>#DYK The #PHAI is regulated by the @CNSC_CCSN which is committed to protecting the health and safety of the environment and public. https://t.co/vPEUVGBNDp</t>
  </si>
  <si>
    <t>@CatalinaKentia Le réchauffement climatique ne fera pas 0 mort et 0 cancer comme à Fukushima pour les radiations. Et pourtant aucune enceinte en béton là bas ! Ces mesures de PS-EELV (S. Royal) sont éléctoralistes. Le Canada trouve que c'est inutile voir contre productif.
@CCSN_CNSC</t>
  </si>
  <si>
    <t>@nikopol @CCSN_CNSC 0 mort 0 cancer ...Vous êtes sur ?
Pas réchauffement mais changement clim.
Ces mesures seraient inutiles ? Cela voudrait dire que l'Etat, pro-nuc, n'ayant toujours pas fait fermer 1 réacteur et envisageant d'en construire de nouveaux, ferait volontairement peur à la population ?</t>
  </si>
  <si>
    <t>_xD83D__xDC40__xD83D__xDC47__xD83C__xDFFB_@RNCan @CNSC_CCSN https://t.co/iLN99rTIJh</t>
  </si>
  <si>
    <t>‘Energy for us’ pavilion exhibits include: @CAGCSeismic @CNSC_CCSN @CanGEA @CSPGeologists @LetsTalkScience @NRCan @PetroLMI  @specalgary https://t.co/NLBUYnV26r</t>
  </si>
  <si>
    <t>RT @ESfS_canada: ‘Energy for us’ pavilion exhibits include: @CAGCSeismic @CNSC_CCSN @CanGEA @CSPGeologists @LetsTalkScience @NRCan @PetroLM…</t>
  </si>
  <si>
    <t>RT @AECL_EACL: Have you ever wondered what differentiates the different types of radioactive waste? Check out this infographic by the @CNSC…</t>
  </si>
  <si>
    <t>Vous êtes-vous déjà demandé ce qui différenciait les differents types de déchets radioactifs? Découvrez ce graphique explicatif préparé par la @CCSN_CNSC https://t.co/jOHLxbLtK7</t>
  </si>
  <si>
    <t>Have you ever wondered what differentiates the different types of radioactive waste? Check out this infographic by the @CNSC_CCSN https://t.co/bXUheA9nfW</t>
  </si>
  <si>
    <t>@bekkawwww @AECL_EACL @CNSC_CCSN Dispose of it in safe and carefully constructed ways until the radioactivity dissipates. 50 years of science and billions of dollars have went into figuring out the best ways.</t>
  </si>
  <si>
    <t>@AECL_EACL @DavidHe88839831 @CNSC_CCSN Whoa! So what do you do with it?</t>
  </si>
  <si>
    <t>@DavidHe88839831 @AECL_EACL @CNSC_CCSN https://t.co/t5bPGoasNq</t>
  </si>
  <si>
    <t>Rumina Velshi, President and CEO, Canadian Nuclear Safety Commission: Three elements are necessary to maintain independence without isolation-- effective governance, engagement and transparency. #NRCRIC2019</t>
  </si>
  <si>
    <t>RT @NRCgov: Rumina Velshi, President and CEO, Canadian Nuclear Safety Commission: Three elements are necessary to maintain independence wit…</t>
  </si>
  <si>
    <t>VIDEO: Can #drones help detect #radioactivity in emergency situations? Watch this @NRCan video to find out! #NuclearSafety #Technology https://t.co/6s4tp6Qj6u https://t.co/pQRbdit2Kr</t>
  </si>
  <si>
    <t>RT @BeyondGC2020: Beyond2020 is about how we collectively adopt mindsets and behaviours to build a more agile, fundamentally more inclusive…</t>
  </si>
  <si>
    <t>Happy #PiDay! #DYK computers have been used to calculate pi to more than 22 trillion digits? In 2016, a Swiss scientist, used a computer with 24 hard drives and a program called y-cruncher to calculate pi to more than 22 trillion digits. #MathGeeks https://t.co/g2yKwCVdlI</t>
  </si>
  <si>
    <t>Order issued to Orbit Engineering Limited.  https://t.co/es5NS3YwWP</t>
  </si>
  <si>
    <t>The agenda for the May Commission hearing for Orano and Best Theratronics is now available. Want to intervene? File your request by April 15th. Read the agenda: https://t.co/kDO1aLf0IZ https://t.co/zwVqXMvpvj</t>
  </si>
  <si>
    <t>From where it originates to how long it remains radioactive, check out our infographic on #radioactive waste in Canada. https://t.co/ne8k5fWFYX https://t.co/DNw4P7E1rL</t>
  </si>
  <si>
    <t>#DYK Technetium-99m is the most widely used isotope in the world? Every year, it helps in the diagnosis of over 40 million people globally! #Medicine https://t.co/AiGOFlYTZS</t>
  </si>
  <si>
    <t>#CNSCProud to receive award from the @WINS_org for our commitment to training &amp;amp; certification in #nuclearsecurity. Strong leadership and skills development are essential as we continue working to protect the health, safety, security &amp;amp; the environment. https://t.co/LuQisHbL95</t>
  </si>
  <si>
    <t>Sharing our expertise with other countries is just one of our roles as Canada’s nuclear regulator. This week, we’re #CNSCProud to be hosting the Federal Authority of Nuclear Regulation of the United Arab Emirates to and share our best practices. #NuclearSafety @FANRUAE https://t.co/zLVS7ZCl8f</t>
  </si>
  <si>
    <t>VIDÉO : Est-ce que les #drones peuvent aider à détecter la #radioactivité dans les situations d'urgence? Regardez la vidéo de @RNCan pour en savoir plus. #SûretéNucléaire #Technologie https://t.co/llPfQ5yhKd https://t.co/c8XjY7fRnX</t>
  </si>
  <si>
    <t>RT @AuDelaGC2020: Au-delà de 2020 se concentre sur la façon dont nous adoptons nos mentalités et nos comportements pour rendre la fonction…</t>
  </si>
  <si>
    <t>La CCSN a reçu un prix de @WINS_org pour son engagement envers la formation et l’accréditation en #sécuriténucléaire. Un solide leadership et le développement des compétences sont essentiels pour préserver la santé, la sûreté, la sécurité et protéger l’environnement. #FiertéCCSN https://t.co/iJEKOPeFyv</t>
  </si>
  <si>
    <t>Partager notre expertise avec d’autres pays fait partie de notre du rôle en tant qu’organisme de réglementation nucléaire du Canada. Cette semaine, nous en parlerons avec des membres de l’autorité fédérale de réglementation nucléaire des Émirats arabes unis. #FiertéCCSN @FANRUAE https://t.co/5YlQn1TUg5</t>
  </si>
  <si>
    <t>Bonne #JournéePi! #LSV? En 2016, un scientifique suisse a utilisé un ordinateur avec 24 disques durs et un programme appelé « y-cruncher » pour calculer le nombre de pi à plus de 22 billions de chiffres. #GénieDesMaths https://t.co/OsrJGovO87</t>
  </si>
  <si>
    <t>Ordre délivré à Orbit Engineering Limited. https://t.co/Bm992kRXoP</t>
  </si>
  <si>
    <t>L’ordre du jour de l’audience publique de la Commission de mai prochain au sujet d’Orano et de Best Theratronics est maintenant disponible. Pour faire une demande d’intervention, présentez celle-ci d’ici le 15 avril. Pour en savoir plus : https://t.co/vAp4rJeDlm https://t.co/5UIklPTAnq</t>
  </si>
  <si>
    <t>Pour un aperçu des déchets #radioactifs au Canada – d’où ils viennent, pendant combien de temps ils resteront radioactifs... jetez un coup d’œil à notre infographie.  https://t.co/L9K7QAtDKl https://t.co/SrI1dBN3xI</t>
  </si>
  <si>
    <t>#SVQ le technétium 99m est l’isotope le plus utilisé au monde? Chaque année, il permet d’établir un diagnostic chez plus de 40 millions de personnes! #Médecine https://t.co/WCBKm8VFbX</t>
  </si>
  <si>
    <t>https://gccollab.ca/groups/profile/1227749</t>
  </si>
  <si>
    <t>http://analysis.nuclearenergyinsider.com/canada-smr-groups-pass-early-development-tests-first-reactor-push</t>
  </si>
  <si>
    <t>https://twitter.com/CCSN_CNSC/status/1106565737043365893</t>
  </si>
  <si>
    <t>https://twitter.com/ESfS_canada/status/1106967383833362432</t>
  </si>
  <si>
    <t>https://twitter.com/CCSN_CNSC/status/1107667867368083458</t>
  </si>
  <si>
    <t>https://twitter.com/CNSC_CCSN/status/1107667515348529152</t>
  </si>
  <si>
    <t>https://www.youtube.com/watch?v=EaaVmMuIfjI&amp;feature=youtu.be</t>
  </si>
  <si>
    <t>http://nuclearsafety.gc.ca/eng/acts-and-regulations/regulatory-action/orbit-engineering-ltd.cfm</t>
  </si>
  <si>
    <t>http://www.nuclearsafety.gc.ca/eng/the-commission/hearings/documents_browse/results.cfm?dt=15-May-2019&amp;yr=2019</t>
  </si>
  <si>
    <t>http://nuclearsafety.gc.ca/eng/resources/infographics/waste/index.cfm?hootPostID=61269fd74c1151bc2a16ec7ae19378d9</t>
  </si>
  <si>
    <t>https://www.youtube.com/watch?v=lCeuOCCUIxE&amp;feature=youtu.be</t>
  </si>
  <si>
    <t>http://nuclearsafety.gc.ca/fra/acts-and-regulations/regulatory-action/orbit-engineering-ltd.cfm</t>
  </si>
  <si>
    <t>http://www.nuclearsafety.gc.ca/fra/the-commission/hearings/documents_browse/results.cfm?dt=15-May-2019&amp;yr=2019</t>
  </si>
  <si>
    <t>http://suretenucleaire.gc.ca/fra/resources/infographics/waste/index.cfm?hootPostID=f8bb73c677eb8942cc915ce6a3377700</t>
  </si>
  <si>
    <t>gccollab.ca</t>
  </si>
  <si>
    <t>nuclearenergyinsider.com</t>
  </si>
  <si>
    <t>twitter.com</t>
  </si>
  <si>
    <t>youtube.com</t>
  </si>
  <si>
    <t>gc.ca</t>
  </si>
  <si>
    <t>gc2020</t>
  </si>
  <si>
    <t>nuclearenergy nuclear</t>
  </si>
  <si>
    <t>dyk phai</t>
  </si>
  <si>
    <t>nrcric2019</t>
  </si>
  <si>
    <t>drones radioactivity nuclearsafety technology</t>
  </si>
  <si>
    <t>piday dyk mathgeeks</t>
  </si>
  <si>
    <t>radioactive</t>
  </si>
  <si>
    <t>dyk medicine</t>
  </si>
  <si>
    <t>cnscproud nuclearsecurity</t>
  </si>
  <si>
    <t>cnscproud nuclearsafety</t>
  </si>
  <si>
    <t>drones radioactivité sûreténucléaire technologie</t>
  </si>
  <si>
    <t>sécuriténucléaire fiertéccsn</t>
  </si>
  <si>
    <t>fiertéccsn</t>
  </si>
  <si>
    <t>journéepi lsv géniedesmaths</t>
  </si>
  <si>
    <t>radioactifs</t>
  </si>
  <si>
    <t>svq médecine</t>
  </si>
  <si>
    <t>https://pbs.twimg.com/ext_tw_video_thumb/1106538579046658048/pu/img/KKU0sMdhtmRd3QtB.jpg</t>
  </si>
  <si>
    <t>https://pbs.twimg.com/ext_tw_video_thumb/1106544234973351937/pu/img/RuREKDBneJCIiycs.jpg</t>
  </si>
  <si>
    <t>https://pbs.twimg.com/media/D1jjg1TX0AIwz0h.jpg</t>
  </si>
  <si>
    <t>https://pbs.twimg.com/media/D1nVwBFXcAAKsZ9.jpg</t>
  </si>
  <si>
    <t>https://pbs.twimg.com/media/D1nzkXfXgAAzL2R.jpg</t>
  </si>
  <si>
    <t>https://pbs.twimg.com/media/D1uZNySXcAA748B.jpg</t>
  </si>
  <si>
    <t>https://pbs.twimg.com/tweet_video_thumb/D1_fSaaX0AEGGEo.jpg</t>
  </si>
  <si>
    <t>https://pbs.twimg.com/media/D1tPrRMX4AAQWqj.png</t>
  </si>
  <si>
    <t>https://pbs.twimg.com/media/D1oAENTWoAArn6u.jpg</t>
  </si>
  <si>
    <t>https://pbs.twimg.com/media/D1uKh8kW0AAKbBB.jpg</t>
  </si>
  <si>
    <t>https://pbs.twimg.com/media/D185vDzWkAcwxO7.png</t>
  </si>
  <si>
    <t>https://pbs.twimg.com/media/D2CwF54XQAUXuK0.jpg</t>
  </si>
  <si>
    <t>https://pbs.twimg.com/media/D2IQr-uWwAACzKQ.jpg</t>
  </si>
  <si>
    <t>https://pbs.twimg.com/media/D2NLg4KWsAAX7WP.jpg</t>
  </si>
  <si>
    <t>https://pbs.twimg.com/media/D1tPrFeXcAUUnpi.png</t>
  </si>
  <si>
    <t>https://pbs.twimg.com/media/D2IQ0B3WkAAu5Sa.jpg</t>
  </si>
  <si>
    <t>https://pbs.twimg.com/media/D2NLuE7XQAA7mKt.jpg</t>
  </si>
  <si>
    <t>https://pbs.twimg.com/media/D1oAMnXW0AIuEYR.jpg</t>
  </si>
  <si>
    <t>https://pbs.twimg.com/media/D1uKhdmXQAAtOSZ.jpg</t>
  </si>
  <si>
    <t>https://pbs.twimg.com/media/D186Dh_XcAEVkRq.png</t>
  </si>
  <si>
    <t>https://pbs.twimg.com/media/D2CwaLTXcAEmBP_.jpg</t>
  </si>
  <si>
    <t>http://pbs.twimg.com/profile_images/815450169739120640/R0c5tHTO_normal.jpg</t>
  </si>
  <si>
    <t>http://pbs.twimg.com/profile_images/993903265283760129/h_yGAjEF_normal.jpg</t>
  </si>
  <si>
    <t>http://pbs.twimg.com/profile_images/1081957139566997509/R3kEZoP8_normal.jpg</t>
  </si>
  <si>
    <t>http://pbs.twimg.com/profile_images/821140320737849344/3zr3gXw0_normal.jpg</t>
  </si>
  <si>
    <t>http://pbs.twimg.com/profile_images/1007051468552134656/lSV8U_gX_normal.jpg</t>
  </si>
  <si>
    <t>http://pbs.twimg.com/profile_images/830168612371460096/QP5k1wIA_normal.jpg</t>
  </si>
  <si>
    <t>http://pbs.twimg.com/profile_images/1107536013117796352/h1GoXnQf_normal.jpg</t>
  </si>
  <si>
    <t>http://pbs.twimg.com/profile_images/568146590649425920/BwT-ZNLg_normal.jpeg</t>
  </si>
  <si>
    <t>http://pbs.twimg.com/profile_images/755909511374839808/xudZx8ku_normal.jpg</t>
  </si>
  <si>
    <t>http://pbs.twimg.com/profile_images/646360742170624000/EGNsZUMw_normal.jpg</t>
  </si>
  <si>
    <t>http://pbs.twimg.com/profile_images/378800000185415882/b5d2dc66bbc07f49b07762f9d49d059f_normal.jpeg</t>
  </si>
  <si>
    <t>http://pbs.twimg.com/profile_images/658443961556738048/02kf8p_A_normal.jpg</t>
  </si>
  <si>
    <t>http://pbs.twimg.com/profile_images/1095055445578792960/Fw_KlBfN_normal.jpg</t>
  </si>
  <si>
    <t>http://pbs.twimg.com/profile_images/876431082865868800/OrOBU_GE_normal.jpg</t>
  </si>
  <si>
    <t>http://pbs.twimg.com/profile_images/1086549477299757057/ljIcv_JF_normal.jpg</t>
  </si>
  <si>
    <t>http://abs.twimg.com/sticky/default_profile_images/default_profile_normal.png</t>
  </si>
  <si>
    <t>http://pbs.twimg.com/profile_images/1104601817558732800/ZXGunb5l_normal.jpg</t>
  </si>
  <si>
    <t>http://pbs.twimg.com/profile_images/785930991495892992/kV1pF79A_normal.jpg</t>
  </si>
  <si>
    <t>http://pbs.twimg.com/profile_images/915699043308679169/VvIAAFsv_normal.jpg</t>
  </si>
  <si>
    <t>http://pbs.twimg.com/profile_images/1078639812612100098/Y2J4yLgW_normal.jpg</t>
  </si>
  <si>
    <t>http://pbs.twimg.com/profile_images/1104027883549405184/U3B7hafx_normal.png</t>
  </si>
  <si>
    <t>http://pbs.twimg.com/profile_images/703053164543676416/L4tebOqm_normal.jpg</t>
  </si>
  <si>
    <t>http://pbs.twimg.com/profile_images/476697399688056833/JopddDVf_normal.jpeg</t>
  </si>
  <si>
    <t>http://pbs.twimg.com/profile_images/928713862626414592/VdPRZ4R1_normal.jpg</t>
  </si>
  <si>
    <t>http://pbs.twimg.com/profile_images/928984593729863680/47pP1CR4_normal.jpg</t>
  </si>
  <si>
    <t>https://twitter.com/#!/beyondgc2020/status/1106545681240637448</t>
  </si>
  <si>
    <t>https://twitter.com/#!/audelagc2020/status/1106545766833762306</t>
  </si>
  <si>
    <t>https://twitter.com/#!/nuclearenergy1/status/1105884175356358656</t>
  </si>
  <si>
    <t>https://twitter.com/#!/nuclearenergy1/status/1106150391920631808</t>
  </si>
  <si>
    <t>https://twitter.com/#!/nuclearenergy1/status/1106183026516676608</t>
  </si>
  <si>
    <t>https://twitter.com/#!/benross_akl/status/1106380995840765952</t>
  </si>
  <si>
    <t>https://twitter.com/#!/terrestrialmsr/status/1106380940287205377</t>
  </si>
  <si>
    <t>https://twitter.com/#!/terrestrialmsr/status/1106381211075698688</t>
  </si>
  <si>
    <t>https://twitter.com/#!/terrestrialmsr/status/1106381416219054082</t>
  </si>
  <si>
    <t>https://twitter.com/#!/juhanipiri/status/1106381552718671877</t>
  </si>
  <si>
    <t>https://twitter.com/#!/dodijusra/status/1106386514676584448</t>
  </si>
  <si>
    <t>https://twitter.com/#!/4thgenblog/status/1106423321673920512</t>
  </si>
  <si>
    <t>https://twitter.com/#!/4thgenblog/status/1106423632660582400</t>
  </si>
  <si>
    <t>https://twitter.com/#!/4thgenblog/status/1106423884667150336</t>
  </si>
  <si>
    <t>https://twitter.com/#!/keirdouglas/status/1106448464869679104</t>
  </si>
  <si>
    <t>https://twitter.com/#!/pronuclear/status/1106450281921945600</t>
  </si>
  <si>
    <t>https://twitter.com/#!/fashermichael/status/1106452268742631424</t>
  </si>
  <si>
    <t>https://twitter.com/#!/janebenholtz/status/1106587714248470528</t>
  </si>
  <si>
    <t>https://twitter.com/#!/nikopol/status/1106589091179782145</t>
  </si>
  <si>
    <t>https://twitter.com/#!/fraggyfred/status/1106596781251547141</t>
  </si>
  <si>
    <t>https://twitter.com/#!/craig_hotrum/status/1106619213341515777</t>
  </si>
  <si>
    <t>https://twitter.com/#!/phai_port_hope/status/1106646597125971968</t>
  </si>
  <si>
    <t>https://twitter.com/#!/albertanuclear/status/1106662213450752002</t>
  </si>
  <si>
    <t>https://twitter.com/#!/djysrv/status/1106872127876149253</t>
  </si>
  <si>
    <t>https://twitter.com/#!/nikopol/status/1106589959320993793</t>
  </si>
  <si>
    <t>https://twitter.com/#!/catalinakentia/status/1106643374218661891</t>
  </si>
  <si>
    <t>https://twitter.com/#!/petitarnaud13/status/1106877257186983936</t>
  </si>
  <si>
    <t>https://twitter.com/#!/bobehpearson/status/1106972483255758849</t>
  </si>
  <si>
    <t>https://twitter.com/#!/fabdark2/status/1107271840513380352</t>
  </si>
  <si>
    <t>https://twitter.com/#!/esfs_canada/status/1107006709220827137</t>
  </si>
  <si>
    <t>https://twitter.com/#!/esfs_canada/status/1107289771687047169</t>
  </si>
  <si>
    <t>https://twitter.com/#!/cvouicni/status/1107751471192436739</t>
  </si>
  <si>
    <t>https://twitter.com/#!/davidhe88839831/status/1107836462500708352</t>
  </si>
  <si>
    <t>https://twitter.com/#!/aecl_eacl/status/1107700513657798656</t>
  </si>
  <si>
    <t>https://twitter.com/#!/aecl_eacl/status/1107700684336574465</t>
  </si>
  <si>
    <t>https://twitter.com/#!/davidhe88839831/status/1107845607744389121</t>
  </si>
  <si>
    <t>https://twitter.com/#!/bekkawwww/status/1107840477125070849</t>
  </si>
  <si>
    <t>https://twitter.com/#!/bekkawwww/status/1107849546632257537</t>
  </si>
  <si>
    <t>https://twitter.com/#!/nrcgov/status/1105886434446266368</t>
  </si>
  <si>
    <t>https://twitter.com/#!/cnsc_ccsn/status/1106301503663411208</t>
  </si>
  <si>
    <t>https://twitter.com/#!/cnsc_ccsn/status/1106565740231053313</t>
  </si>
  <si>
    <t>https://twitter.com/#!/cnsc_ccsn/status/1107984349083906048</t>
  </si>
  <si>
    <t>https://twitter.com/#!/cnsc_ccsn/status/1106196732533198854</t>
  </si>
  <si>
    <t>https://twitter.com/#!/cnsc_ccsn/status/1106202584359022593</t>
  </si>
  <si>
    <t>https://twitter.com/#!/cnsc_ccsn/status/1106630452226469891</t>
  </si>
  <si>
    <t>https://twitter.com/#!/cnsc_ccsn/status/1107667515348529152</t>
  </si>
  <si>
    <t>https://twitter.com/#!/cnsc_ccsn/status/1108079125292609537</t>
  </si>
  <si>
    <t>https://twitter.com/#!/cnsc_ccsn/status/1108466807558602755</t>
  </si>
  <si>
    <t>https://twitter.com/#!/cnsc_ccsn/status/1108812962813411330</t>
  </si>
  <si>
    <t>https://twitter.com/#!/ccsn_cnsc/status/1106565737043365893</t>
  </si>
  <si>
    <t>https://twitter.com/#!/ccsn_cnsc/status/1107984560896335872</t>
  </si>
  <si>
    <t>https://twitter.com/#!/ccsn_cnsc/status/1108466946029297665</t>
  </si>
  <si>
    <t>https://twitter.com/#!/ccsn_cnsc/status/1108813189683265538</t>
  </si>
  <si>
    <t>https://twitter.com/#!/ccsn_cnsc/status/1106196876804669440</t>
  </si>
  <si>
    <t>https://twitter.com/#!/ccsn_cnsc/status/1106202703808684033</t>
  </si>
  <si>
    <t>https://twitter.com/#!/ccsn_cnsc/status/1106630444093710338</t>
  </si>
  <si>
    <t>https://twitter.com/#!/ccsn_cnsc/status/1107667867368083458</t>
  </si>
  <si>
    <t>https://twitter.com/#!/ccsn_cnsc/status/1108079473646362626</t>
  </si>
  <si>
    <t>1106545681240637448</t>
  </si>
  <si>
    <t>1106545766833762306</t>
  </si>
  <si>
    <t>1105884175356358656</t>
  </si>
  <si>
    <t>1106150391920631808</t>
  </si>
  <si>
    <t>1106183026516676608</t>
  </si>
  <si>
    <t>1106380995840765952</t>
  </si>
  <si>
    <t>1106380940287205377</t>
  </si>
  <si>
    <t>1106381211075698688</t>
  </si>
  <si>
    <t>1106381416219054082</t>
  </si>
  <si>
    <t>1106381552718671877</t>
  </si>
  <si>
    <t>1106386514676584448</t>
  </si>
  <si>
    <t>1106423321673920512</t>
  </si>
  <si>
    <t>1106423632660582400</t>
  </si>
  <si>
    <t>1106423884667150336</t>
  </si>
  <si>
    <t>1106448464869679104</t>
  </si>
  <si>
    <t>1106450281921945600</t>
  </si>
  <si>
    <t>1106452268742631424</t>
  </si>
  <si>
    <t>1106587714248470528</t>
  </si>
  <si>
    <t>1106589091179782145</t>
  </si>
  <si>
    <t>1106596781251547141</t>
  </si>
  <si>
    <t>1106619213341515777</t>
  </si>
  <si>
    <t>1106646597125971968</t>
  </si>
  <si>
    <t>1106662213450752002</t>
  </si>
  <si>
    <t>1106872127876149253</t>
  </si>
  <si>
    <t>1106589959320993793</t>
  </si>
  <si>
    <t>1106643374218661891</t>
  </si>
  <si>
    <t>1106877257186983936</t>
  </si>
  <si>
    <t>1106972483255758849</t>
  </si>
  <si>
    <t>1107271840513380352</t>
  </si>
  <si>
    <t>1107006709220827137</t>
  </si>
  <si>
    <t>1107289771687047169</t>
  </si>
  <si>
    <t>1107751471192436739</t>
  </si>
  <si>
    <t>1107836462500708352</t>
  </si>
  <si>
    <t>1107700513657798656</t>
  </si>
  <si>
    <t>1107700684336574465</t>
  </si>
  <si>
    <t>1107845607744389121</t>
  </si>
  <si>
    <t>1107840477125070849</t>
  </si>
  <si>
    <t>1107849546632257537</t>
  </si>
  <si>
    <t>1105886434446266368</t>
  </si>
  <si>
    <t>1106301503663411208</t>
  </si>
  <si>
    <t>1106565740231053313</t>
  </si>
  <si>
    <t>1107984349083906048</t>
  </si>
  <si>
    <t>1106196732533198854</t>
  </si>
  <si>
    <t>1106202584359022593</t>
  </si>
  <si>
    <t>1106630452226469891</t>
  </si>
  <si>
    <t>1107667515348529152</t>
  </si>
  <si>
    <t>1108079125292609537</t>
  </si>
  <si>
    <t>1108466807558602755</t>
  </si>
  <si>
    <t>1108812962813411330</t>
  </si>
  <si>
    <t>1106565737043365893</t>
  </si>
  <si>
    <t>1107984560896335872</t>
  </si>
  <si>
    <t>1108466946029297665</t>
  </si>
  <si>
    <t>1108813189683265538</t>
  </si>
  <si>
    <t>1106196876804669440</t>
  </si>
  <si>
    <t>1106202703808684033</t>
  </si>
  <si>
    <t>1106630444093710338</t>
  </si>
  <si>
    <t>1107667867368083458</t>
  </si>
  <si>
    <t>1108079473646362626</t>
  </si>
  <si>
    <t>1106254470927785984</t>
  </si>
  <si>
    <t>1106273462132318218</t>
  </si>
  <si>
    <t/>
  </si>
  <si>
    <t>30223767</t>
  </si>
  <si>
    <t>1085946312820961280</t>
  </si>
  <si>
    <t>6482562</t>
  </si>
  <si>
    <t>3665170277</t>
  </si>
  <si>
    <t>57365677</t>
  </si>
  <si>
    <t>1076883008966311937</t>
  </si>
  <si>
    <t>en</t>
  </si>
  <si>
    <t>fr</t>
  </si>
  <si>
    <t>und</t>
  </si>
  <si>
    <t>1106967383833362432</t>
  </si>
  <si>
    <t>Twitter Web Client</t>
  </si>
  <si>
    <t>TweetDeck</t>
  </si>
  <si>
    <t>Twitter for iPhone</t>
  </si>
  <si>
    <t>Twitter for Android</t>
  </si>
  <si>
    <t>Twitterrific for iOS</t>
  </si>
  <si>
    <t>Twitter for iPad</t>
  </si>
  <si>
    <t>Hootsuite Inc.</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</si>
  <si>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</si>
  <si>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</si>
  <si>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</si>
  <si>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</si>
  <si>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</si>
  <si>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</si>
  <si>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</si>
  <si>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</si>
  <si>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</si>
  <si>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</si>
  <si>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</si>
  <si>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</si>
  <si>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</si>
  <si>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</si>
  <si>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</si>
  <si>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</si>
  <si>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</si>
  <si>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</si>
  <si>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</si>
  <si>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</si>
  <si>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</si>
  <si>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</si>
  <si>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Beyond2020</t>
  </si>
  <si>
    <t>Public Services</t>
  </si>
  <si>
    <t>GCcollab</t>
  </si>
  <si>
    <t>Au-delà de 2020</t>
  </si>
  <si>
    <t>NuclearEnergyInsider</t>
  </si>
  <si>
    <t>Third Way Energy</t>
  </si>
  <si>
    <t>Bruce Power NGS</t>
  </si>
  <si>
    <t>Ontario Power Gen</t>
  </si>
  <si>
    <t>CNL | LNC</t>
  </si>
  <si>
    <t>StarCore Nuclear</t>
  </si>
  <si>
    <t>Global First Power Ltd.</t>
  </si>
  <si>
    <t>Ben Ross</t>
  </si>
  <si>
    <t>Terrestrial Energy</t>
  </si>
  <si>
    <t>jPiri</t>
  </si>
  <si>
    <t>ENRI Indonesia</t>
  </si>
  <si>
    <t>4thGeneration</t>
  </si>
  <si>
    <t>NewNuclearNow ⚛</t>
  </si>
  <si>
    <t>Rick Maltese</t>
  </si>
  <si>
    <t>Michael Fasher</t>
  </si>
  <si>
    <t>Jan Ebenholtz</t>
  </si>
  <si>
    <t>Jean-Philippe Brette</t>
  </si>
  <si>
    <t>Le Journal du Centre</t>
  </si>
  <si>
    <t>Frédéric de Lamotte</t>
  </si>
  <si>
    <t>_xD83C__xDF3F_ Catalina Kentia _xD83E__xDD8B_</t>
  </si>
  <si>
    <t>Craig Hotrum</t>
  </si>
  <si>
    <t>PHAI</t>
  </si>
  <si>
    <t>CNSC</t>
  </si>
  <si>
    <t>Alberta Nuclear Nucleus</t>
  </si>
  <si>
    <t>Dan Yurman</t>
  </si>
  <si>
    <t>CCSN</t>
  </si>
  <si>
    <t>petit arnaud</t>
  </si>
  <si>
    <t>Bob Pearson</t>
  </si>
  <si>
    <t>Fab Dark</t>
  </si>
  <si>
    <t>Ressourcesnaturelles</t>
  </si>
  <si>
    <t>EarthScience4Society</t>
  </si>
  <si>
    <t>SPE Calgary Section</t>
  </si>
  <si>
    <t>PetroLMI</t>
  </si>
  <si>
    <t>Petro L M Gordon</t>
  </si>
  <si>
    <t>Let's Talk Science</t>
  </si>
  <si>
    <t>CSPG</t>
  </si>
  <si>
    <t>Canadian Geothermal Energy Association</t>
  </si>
  <si>
    <t>CAGC</t>
  </si>
  <si>
    <t>Natural Resources</t>
  </si>
  <si>
    <t>CNWC</t>
  </si>
  <si>
    <t>AECL - EACL</t>
  </si>
  <si>
    <t>D Harry Hess</t>
  </si>
  <si>
    <t>Bekah</t>
  </si>
  <si>
    <t>NRC</t>
  </si>
  <si>
    <t>WINS</t>
  </si>
  <si>
    <t>FANR UAE</t>
  </si>
  <si>
    <t>Official Account of Beyond 2020 (Government of Canada). Terms of Use: https://t.co/nrE0kR37BL En français : @AuDelaGC2020 #GC2020</t>
  </si>
  <si>
    <t>Official page for Public Services and Procurement Canada Français @SPAC_PSPC Terms: https://t.co/CVoLuJWYDL</t>
  </si>
  <si>
    <t>Working to bring together Canadians to collaborate more effectively. | Réunis les Canadiens pour qu'ils collaborent plus efficacement.</t>
  </si>
  <si>
    <t>Compte officiel pour Au-delà de 2020 (Gouvernement du Canada) Conditions d'utilisation: https://t.co/xDDfKOPTAg English: @BeyondGC2020 #GC2020</t>
  </si>
  <si>
    <t>Providing world class business intelligence to the nuclear industry. Tweet us, we'd love to hear from you!</t>
  </si>
  <si>
    <t>Third Way - The Clean Energy Program - Shaping a clean energy revolution. https://t.co/RFVM7mzSpQ</t>
  </si>
  <si>
    <t>Bruce Power is the world's largest operating nuclear facility producing 6,400 MW of clean, low-cost, safe and reliable power; 30% of Ontario’s electricity.</t>
  </si>
  <si>
    <t>Ontario’s largest clean electricity generator. https://t.co/BdZa8v7wEZ For urgent issues regarding our generating stations or dams, call 1-877-592-4008</t>
  </si>
  <si>
    <t>Canada’s premier nuclear science and technology organization. La principale organisation de sciences et de technologie nucléaires au Canada.</t>
  </si>
  <si>
    <t>StarCore will provide sustainable energy and clean water to communities most in need and who have limited access. We are inherently safe and we have a vision.</t>
  </si>
  <si>
    <t>Global First Power is an independent energy provider specializing in project development, licensing, ownership and operation of small nuclear power plants</t>
  </si>
  <si>
    <t>Urban Geographer at large. Views my own. For AKL Commentary: @TalkingAuckland LinkedIn: https://t.co/nWDT6T85YL</t>
  </si>
  <si>
    <t>Leading the Way to a Bright Energy Future #IMSR</t>
  </si>
  <si>
    <t>Kun taitamaton laittaa haluttoman tekemään tarpeetonta, tuntuu vähän siltä, että turha työ meneisi täysin hukkaan!</t>
  </si>
  <si>
    <t>Energy and Natural Resources Institute of Indonesia</t>
  </si>
  <si>
    <t>Technology and Climate news and analysis -- with a focus on energy, but also food, water and other world-saving technologies.  Curated by @TerrestrialMSR</t>
  </si>
  <si>
    <t>Solar cycles #25/26 will bring LONG FRIGID Winters in the Northern Hemisphere to 2050 _xD83D__xDCC9_ Billions will FREEZE without GenlV Thorium IMSRs</t>
  </si>
  <si>
    <t>Rick Maltese is a musician/founder of the Energy Reality Project which has a mandate to raise awareness and educate people about the need for nuclear energy.</t>
  </si>
  <si>
    <t>Politicaly a libertarian. Free markets and free minds. capitalism, end the fed. Atheist, republican pro nuclear energy, pro Israel interested in Geopolitics.</t>
  </si>
  <si>
    <t>Most important activity today is to reduce greenhouse gases and at the same time increase clean cheap energy and avoid the economy and the powergrid to colaps.</t>
  </si>
  <si>
    <t>Dvt durable, le cru, décarboner la société @SauvonsLeClimat @ouinuc @gisoc_info @EPRfanZone @FrGISOC ecomodernist English:@INCoFEEE https://t.co/V8oBK7vrRZ</t>
  </si>
  <si>
    <t>Compte officiel du Journal du Centre - Quotidien d'informations régionales - Groupe Centre France.</t>
  </si>
  <si>
    <t>Je suis venu juste pour voir … et je suis resté !</t>
  </si>
  <si>
    <t>Nuclear professional, Licensed Control Room Shift Supervisor (SRO). Operations lead for station projects. All views are my own. RT not endorsement.</t>
  </si>
  <si>
    <t>The PHAI mandate is the remediation and local, long-term, safe management of historic, low-level radioactive waste in Port Hope and Port Granby</t>
  </si>
  <si>
    <t>The Canadian Nuclear Safety Commission 
Suivez-nous en français @CCSN_CNSC 
Terms: http://t.co/MEAsHI6Tou
#NuclearSafety #CNSC</t>
  </si>
  <si>
    <t>A plucky young upstart trying to change some minds. Is apparently full of heavy water.</t>
  </si>
  <si>
    <t>Transcontinental train tracks to deep space orbits in less than 100 years. Time traveler from age of steam. Nuclear energy, space, media. Standard disclaimer.</t>
  </si>
  <si>
    <t>Commission canadienne de sûreté nucléaire
Follow us in English @CNSC_CCSN
Avis : http://t.co/b8rN2niNqI: 
#SûretéNucléaire #CCSN</t>
  </si>
  <si>
    <t>_xD83D__xDC4C__xD83C__xDFFB_ J’_xD83D__xDC9A_ #Citation #Science #Découverte _xD83D__xDEB5_‍♀️ #Mtb _xD83D__xDCF8_ #Photo #Video #Technologie #Modélisme #Lecture #Jeux #Mystère #Réflection -Au delà du possible-.</t>
  </si>
  <si>
    <t>Ressources naturelles Canada émet des tweets sur ces sujets #Énergie, #Minière, #Foresterie Conditions d’utilisation : https://t.co/RkrnHN1OmN English: @NRCan</t>
  </si>
  <si>
    <t>Science literacy for tomorrows decision makers &amp; caretakers of the Earth. Save-the-date #ESfS2019 hosted by @csegonline March 17-19th #yyc #geoscience outreach.</t>
  </si>
  <si>
    <t>SPE Calgary Section Offical Twitter page. Providing SPE members with discounted educational learning &amp; networking opportunities. #petroleumengineer #petroleum</t>
  </si>
  <si>
    <t>The PetroLMI Division of Energy Safety Canada addresses workforce development &amp; labour market issues in the Canadian petroleum industry.</t>
  </si>
  <si>
    <t>Writer, radio presenter and Early Childcare facilitator at Hospice, Paarl, S A</t>
  </si>
  <si>
    <t>A national, charitable, education &amp; outreach organization. We create &amp; deliver free hands-on programs &amp; resources in EN/FR to engage Pre-K to Gr.12 in #STEM.</t>
  </si>
  <si>
    <t>Canadian Society of Petroleum Geologists</t>
  </si>
  <si>
    <t>Advocating for geothermal resource utilization in Canada!</t>
  </si>
  <si>
    <t>The Canadian Association of Geophysical Contractors (CAGC) is the voice of business in the Canadian Seismic Industry.</t>
  </si>
  <si>
    <t>Natural Resources Canada tweets about #Energy, #Mining, #Forestry Terms: https://t.co/gliJDftS54 Français : @RNCan</t>
  </si>
  <si>
    <t>Collective Voice of Unions in Canada's Nuclear Industries</t>
  </si>
  <si>
    <t>Driving nuclear innovation and cleaning up contaminated sites
// 
Stimuler l’innovation nucléaire et nettoyer les sites contaminés</t>
  </si>
  <si>
    <t>U.S. Nuclear Regulatory Commission Announcements
NRC Blog: http://t.co/2fkrS4LZ7l, Privacy Policy: http://t.co/ZND9KqAmPH</t>
  </si>
  <si>
    <t>Our mission:  To be the leader in knowledge exchange, professional development and certification for nuclear security management.</t>
  </si>
  <si>
    <t>The Federal Authority for Nuclear Regulation (FANR),UAE
الهيئة الاتحادية للرقابة النووية،الامارات العربية المتحدة   T: 02 6516666 | info@fanr.gov.ae</t>
  </si>
  <si>
    <t>Canada</t>
  </si>
  <si>
    <t>London, UK</t>
  </si>
  <si>
    <t>Washington, DC</t>
  </si>
  <si>
    <t>Tiverton, ON</t>
  </si>
  <si>
    <t>Ontario</t>
  </si>
  <si>
    <t>Chalk River, Ontario, Canada</t>
  </si>
  <si>
    <t>Montreal, Quebec</t>
  </si>
  <si>
    <t>Auckland, New Zealand</t>
  </si>
  <si>
    <t>Oakville, Ontario</t>
  </si>
  <si>
    <t>BrizVegas Australia</t>
  </si>
  <si>
    <t>Toronto, Ontario, Canada</t>
  </si>
  <si>
    <t>Boulogne Billancourt - France</t>
  </si>
  <si>
    <t>Nevers</t>
  </si>
  <si>
    <t>Montpellier - France</t>
  </si>
  <si>
    <t>Ontario, Canada</t>
  </si>
  <si>
    <t>Port Hope, ON</t>
  </si>
  <si>
    <t>Edmonton, Alberta</t>
  </si>
  <si>
    <t>Cleveland, OH</t>
  </si>
  <si>
    <t>Angleterre , France</t>
  </si>
  <si>
    <t>Calgary, AB</t>
  </si>
  <si>
    <t>Calgary, AB, Canada</t>
  </si>
  <si>
    <t xml:space="preserve"> Western Cape, South Africa</t>
  </si>
  <si>
    <t>Calgary, Alberta</t>
  </si>
  <si>
    <t>Toronto, Ontario</t>
  </si>
  <si>
    <t>Ottawa, Ontario</t>
  </si>
  <si>
    <t>Chicago, IL</t>
  </si>
  <si>
    <t>Vienna, Austria</t>
  </si>
  <si>
    <t>Abu Dhabi</t>
  </si>
  <si>
    <t>https://t.co/rOFSFDvoKA</t>
  </si>
  <si>
    <t>https://t.co/12tFCRXn6k</t>
  </si>
  <si>
    <t>https://t.co/mBX6JxCGL1</t>
  </si>
  <si>
    <t>https://t.co/XFkAuzuAZj</t>
  </si>
  <si>
    <t>http://t.co/vM2aJZdMpc</t>
  </si>
  <si>
    <t>https://t.co/bH0FjrYXay</t>
  </si>
  <si>
    <t>https://t.co/Npst3YWsbY</t>
  </si>
  <si>
    <t>http://t.co/cC2rdkwEfC</t>
  </si>
  <si>
    <t>http://t.co/6msbbOhj06</t>
  </si>
  <si>
    <t>http://t.co/0VwBtPQBXs</t>
  </si>
  <si>
    <t>https://t.co/G5Ct7Rlnwq</t>
  </si>
  <si>
    <t>https://t.co/1PAD1FWkXY</t>
  </si>
  <si>
    <t>https://t.co/TvftYCeKxV</t>
  </si>
  <si>
    <t>https://t.co/bbdaTM5mxr</t>
  </si>
  <si>
    <t>https://t.co/cPtsJn7quS</t>
  </si>
  <si>
    <t>https://t.co/9wIGnWZadU</t>
  </si>
  <si>
    <t>http://t.co/Ttjgn9a8J2</t>
  </si>
  <si>
    <t>https://t.co/QsPdS9tvUR</t>
  </si>
  <si>
    <t>http://t.co/mDQhqE1il4</t>
  </si>
  <si>
    <t>http://t.co/Lbs6Tks7Ip</t>
  </si>
  <si>
    <t>https://t.co/Nr0IP0Q1Xl</t>
  </si>
  <si>
    <t>http://t.co/6Ltc5ratlZ</t>
  </si>
  <si>
    <t>http://t.co/e2Q38y8dQM</t>
  </si>
  <si>
    <t>https://t.co/UacBRDtzO5</t>
  </si>
  <si>
    <t>https://t.co/A60OrzRyw3</t>
  </si>
  <si>
    <t>https://t.co/J374fmDENb</t>
  </si>
  <si>
    <t>http://t.co/ot0Y1QwKh6</t>
  </si>
  <si>
    <t>http://t.co/yTtbpDMOIY</t>
  </si>
  <si>
    <t>http://t.co/EGVwoyQHqz</t>
  </si>
  <si>
    <t>http://t.co/vt7vWHZCfm</t>
  </si>
  <si>
    <t>http://t.co/EJgOnjDQXf</t>
  </si>
  <si>
    <t>https://t.co/QnVNQjwpGo</t>
  </si>
  <si>
    <t>https://t.co/eTEbKYzNGw</t>
  </si>
  <si>
    <t>https://t.co/cFfZSRzQUO</t>
  </si>
  <si>
    <t>http://t.co/n775Ch581a</t>
  </si>
  <si>
    <t>http://t.co/1m3khZO8D3</t>
  </si>
  <si>
    <t>http://t.co/LSLLd7pNH5</t>
  </si>
  <si>
    <t>http://t.co/sTLyrmbO9q</t>
  </si>
  <si>
    <t>https://pbs.twimg.com/profile_banners/1484948112/1549288658</t>
  </si>
  <si>
    <t>https://pbs.twimg.com/profile_banners/245601025/1552319751</t>
  </si>
  <si>
    <t>https://pbs.twimg.com/profile_banners/755476641049092096/1472996969</t>
  </si>
  <si>
    <t>https://pbs.twimg.com/profile_banners/1482935155/1549288344</t>
  </si>
  <si>
    <t>https://pbs.twimg.com/profile_banners/98907691/1518806905</t>
  </si>
  <si>
    <t>https://pbs.twimg.com/profile_banners/344748965/1517838532</t>
  </si>
  <si>
    <t>https://pbs.twimg.com/profile_banners/28150927/1547760901</t>
  </si>
  <si>
    <t>https://pbs.twimg.com/profile_banners/2800606407/1516202146</t>
  </si>
  <si>
    <t>https://pbs.twimg.com/profile_banners/1516310964/1398439413</t>
  </si>
  <si>
    <t>https://pbs.twimg.com/profile_banners/450409352/1523058481</t>
  </si>
  <si>
    <t>https://pbs.twimg.com/profile_banners/1477577485/1547841101</t>
  </si>
  <si>
    <t>https://pbs.twimg.com/profile_banners/725026622596849666/1543566537</t>
  </si>
  <si>
    <t>https://pbs.twimg.com/profile_banners/1001946734786895872/1528934772</t>
  </si>
  <si>
    <t>https://pbs.twimg.com/profile_banners/33451099/1487201956</t>
  </si>
  <si>
    <t>https://pbs.twimg.com/profile_banners/85438654/1472565953</t>
  </si>
  <si>
    <t>https://pbs.twimg.com/profile_banners/2997973844/1424291546</t>
  </si>
  <si>
    <t>https://pbs.twimg.com/profile_banners/747197781878652929/1469057845</t>
  </si>
  <si>
    <t>https://pbs.twimg.com/profile_banners/6482562/1364764831</t>
  </si>
  <si>
    <t>https://pbs.twimg.com/profile_banners/30223767/1546503702</t>
  </si>
  <si>
    <t>https://pbs.twimg.com/profile_banners/1618703767/1374744381</t>
  </si>
  <si>
    <t>https://pbs.twimg.com/profile_banners/1085946312820961280/1547745628</t>
  </si>
  <si>
    <t>https://pbs.twimg.com/profile_banners/251780593/1427765893</t>
  </si>
  <si>
    <t>https://pbs.twimg.com/profile_banners/432615166/1398967329</t>
  </si>
  <si>
    <t>https://pbs.twimg.com/profile_banners/2550548910/1510058346</t>
  </si>
  <si>
    <t>https://pbs.twimg.com/profile_banners/1071113645348679680/1549917936</t>
  </si>
  <si>
    <t>https://pbs.twimg.com/profile_banners/16689633/1497794388</t>
  </si>
  <si>
    <t>https://pbs.twimg.com/profile_banners/2795224977/1510340697</t>
  </si>
  <si>
    <t>https://pbs.twimg.com/profile_banners/1096433778703126528/1552874989</t>
  </si>
  <si>
    <t>https://pbs.twimg.com/profile_banners/494142086/1549915930</t>
  </si>
  <si>
    <t>https://pbs.twimg.com/profile_banners/2381176716/1449676541</t>
  </si>
  <si>
    <t>https://pbs.twimg.com/profile_banners/251402200/1442432299</t>
  </si>
  <si>
    <t>https://pbs.twimg.com/profile_banners/114873702/1525117823</t>
  </si>
  <si>
    <t>https://pbs.twimg.com/profile_banners/89452000/1544191828</t>
  </si>
  <si>
    <t>https://pbs.twimg.com/profile_banners/1391224021/1552336254</t>
  </si>
  <si>
    <t>https://pbs.twimg.com/profile_banners/29644907/1435332776</t>
  </si>
  <si>
    <t>https://pbs.twimg.com/profile_banners/268456128/1398282499</t>
  </si>
  <si>
    <t>https://pbs.twimg.com/profile_banners/494134556/1549915891</t>
  </si>
  <si>
    <t>https://pbs.twimg.com/profile_banners/57365677/1552054632</t>
  </si>
  <si>
    <t>https://pbs.twimg.com/profile_banners/1076883008966311937/1546003498</t>
  </si>
  <si>
    <t>https://pbs.twimg.com/profile_banners/3665170277/1484886741</t>
  </si>
  <si>
    <t>https://pbs.twimg.com/profile_banners/325581008/1402604160</t>
  </si>
  <si>
    <t>https://pbs.twimg.com/profile_banners/2404710938/1522920869</t>
  </si>
  <si>
    <t>https://pbs.twimg.com/profile_banners/423698722/1549540806</t>
  </si>
  <si>
    <t>fi</t>
  </si>
  <si>
    <t>sv</t>
  </si>
  <si>
    <t>http://abs.twimg.com/images/themes/theme1/bg.png</t>
  </si>
  <si>
    <t>http://abs.twimg.com/images/themes/theme15/bg.png</t>
  </si>
  <si>
    <t>http://abs.twimg.com/images/themes/theme2/bg.gif</t>
  </si>
  <si>
    <t>http://abs.twimg.com/images/themes/theme3/bg.gif</t>
  </si>
  <si>
    <t>http://abs.twimg.com/images/themes/theme6/bg.gif</t>
  </si>
  <si>
    <t>http://abs.twimg.com/images/themes/theme10/bg.gif</t>
  </si>
  <si>
    <t>http://abs.twimg.com/images/themes/theme13/bg.gif</t>
  </si>
  <si>
    <t>http://abs.twimg.com/images/themes/theme16/bg.gif</t>
  </si>
  <si>
    <t>http://pbs.twimg.com/profile_images/1092916421946982400/x8mb6KxT_normal.jpg</t>
  </si>
  <si>
    <t>http://pbs.twimg.com/profile_images/992491152455516160/N-FSCHDV_normal.jpg</t>
  </si>
  <si>
    <t>http://pbs.twimg.com/profile_images/1068577980971016197/yAshQPMf_normal.jpg</t>
  </si>
  <si>
    <t>http://pbs.twimg.com/profile_images/1092916254443270144/6rVd1POI_normal.jpg</t>
  </si>
  <si>
    <t>http://pbs.twimg.com/profile_images/1961035410/NEI_facebook_flash_logo_v1_normal.jpg</t>
  </si>
  <si>
    <t>http://pbs.twimg.com/profile_images/908021404867678210/aulHwUE-_normal.jpg</t>
  </si>
  <si>
    <t>http://pbs.twimg.com/profile_images/3366545284/f5d4f83adc5f9e7a1d97e37225364b85_normal.jpeg</t>
  </si>
  <si>
    <t>http://pbs.twimg.com/profile_images/1103372101199806465/haAnvoeU_normal.png</t>
  </si>
  <si>
    <t>http://pbs.twimg.com/profile_images/567408686977396737/50Nm5IaK_normal.jpeg</t>
  </si>
  <si>
    <t>http://pbs.twimg.com/profile_images/344513261577462268/f6c251d40986a2a3ec972d322ab8df6d_normal.jpeg</t>
  </si>
  <si>
    <t>http://pbs.twimg.com/profile_images/1062021126178521088/3w0dDZZZ_normal.jpg</t>
  </si>
  <si>
    <t>http://pbs.twimg.com/profile_images/780471322589691904/pk36tGET_normal.jpg</t>
  </si>
  <si>
    <t>http://pbs.twimg.com/profile_images/461929795467481088/YNGCJt61_normal.jpeg</t>
  </si>
  <si>
    <t>http://pbs.twimg.com/profile_images/461234247840186368/Zavedgkx_normal.jpeg</t>
  </si>
  <si>
    <t>http://pbs.twimg.com/profile_images/550017289131532289/MdF2IMPR_normal.png</t>
  </si>
  <si>
    <t>http://pbs.twimg.com/profile_images/989986922821926913/gYaOwUwj_normal.jpg</t>
  </si>
  <si>
    <t>http://pbs.twimg.com/profile_images/2701638852/56c71bef9c96686a48e946a6ac66647c_normal.jpeg</t>
  </si>
  <si>
    <t>http://pbs.twimg.com/profile_images/905571392644456448/ooe1Eg8T_normal.jpg</t>
  </si>
  <si>
    <t>http://pbs.twimg.com/profile_images/494235107549388800/ILmigAIb_normal.jpeg</t>
  </si>
  <si>
    <t>http://pbs.twimg.com/profile_images/700141926805209088/SNy19V4j_normal.jpg</t>
  </si>
  <si>
    <t>http://pbs.twimg.com/profile_images/822118124908462080/YocHiJLb_normal.jpg</t>
  </si>
  <si>
    <t>http://pbs.twimg.com/profile_images/461233295779307520/Lx_PFjhd_normal.jpeg</t>
  </si>
  <si>
    <t>http://pbs.twimg.com/profile_images/930083103095312384/UWoDMTvZ_normal.jpg</t>
  </si>
  <si>
    <t>http://pbs.twimg.com/profile_images/646966092359794688/B8U_SC9s_normal.png</t>
  </si>
  <si>
    <t>Open Twitter Page for This Person</t>
  </si>
  <si>
    <t>https://twitter.com/beyondgc2020</t>
  </si>
  <si>
    <t>https://twitter.com/pspc_spac</t>
  </si>
  <si>
    <t>https://twitter.com/gccollab</t>
  </si>
  <si>
    <t>https://twitter.com/audelagc2020</t>
  </si>
  <si>
    <t>https://twitter.com/nuclearenergy1</t>
  </si>
  <si>
    <t>https://twitter.com/thirdwayenergy</t>
  </si>
  <si>
    <t>https://twitter.com/bruce_power</t>
  </si>
  <si>
    <t>https://twitter.com/opg</t>
  </si>
  <si>
    <t>https://twitter.com/cnl_lnc</t>
  </si>
  <si>
    <t>https://twitter.com/starcorenuclear</t>
  </si>
  <si>
    <t>https://twitter.com/global1stpower</t>
  </si>
  <si>
    <t>https://twitter.com/benross_akl</t>
  </si>
  <si>
    <t>https://twitter.com/terrestrialmsr</t>
  </si>
  <si>
    <t>https://twitter.com/juhanipiri</t>
  </si>
  <si>
    <t>https://twitter.com/dodijusra</t>
  </si>
  <si>
    <t>https://twitter.com/4thgenblog</t>
  </si>
  <si>
    <t>https://twitter.com/keirdouglas</t>
  </si>
  <si>
    <t>https://twitter.com/pronuclear</t>
  </si>
  <si>
    <t>https://twitter.com/fashermichael</t>
  </si>
  <si>
    <t>https://twitter.com/janebenholtz</t>
  </si>
  <si>
    <t>https://twitter.com/nikopol</t>
  </si>
  <si>
    <t>https://twitter.com/lejdc_fr</t>
  </si>
  <si>
    <t>https://twitter.com/fraggyfred</t>
  </si>
  <si>
    <t>https://twitter.com/catalinakentia</t>
  </si>
  <si>
    <t>https://twitter.com/craig_hotrum</t>
  </si>
  <si>
    <t>https://twitter.com/phai_port_hope</t>
  </si>
  <si>
    <t>https://twitter.com/cnsc_ccsn</t>
  </si>
  <si>
    <t>https://twitter.com/albertanuclear</t>
  </si>
  <si>
    <t>https://twitter.com/djysrv</t>
  </si>
  <si>
    <t>https://twitter.com/ccsn_cnsc</t>
  </si>
  <si>
    <t>https://twitter.com/petitarnaud13</t>
  </si>
  <si>
    <t>https://twitter.com/bobehpearson</t>
  </si>
  <si>
    <t>https://twitter.com/fabdark2</t>
  </si>
  <si>
    <t>https://twitter.com/rncan</t>
  </si>
  <si>
    <t>https://twitter.com/esfs_canada</t>
  </si>
  <si>
    <t>https://twitter.com/specalgary</t>
  </si>
  <si>
    <t>https://twitter.com/petrolmi</t>
  </si>
  <si>
    <t>https://twitter.com/petrolm</t>
  </si>
  <si>
    <t>https://twitter.com/letstalkscience</t>
  </si>
  <si>
    <t>https://twitter.com/cspgeologists</t>
  </si>
  <si>
    <t>https://twitter.com/cangea</t>
  </si>
  <si>
    <t>https://twitter.com/cagcseismic</t>
  </si>
  <si>
    <t>https://twitter.com/nrcan</t>
  </si>
  <si>
    <t>https://twitter.com/cvouicni</t>
  </si>
  <si>
    <t>https://twitter.com/cnsc</t>
  </si>
  <si>
    <t>https://twitter.com/aecl_eacl</t>
  </si>
  <si>
    <t>https://twitter.com/davidhe88839831</t>
  </si>
  <si>
    <t>https://twitter.com/bekkawwww</t>
  </si>
  <si>
    <t>https://twitter.com/nrcgov</t>
  </si>
  <si>
    <t>https://twitter.com/wins_org</t>
  </si>
  <si>
    <t>https://twitter.com/fanruae</t>
  </si>
  <si>
    <t>beyondgc2020
Beyond2020 is about how we collectively
adopt mindsets and behaviours to
build a more agile, fundamentally
more inclusive and better equipped
Public Service! Join the conversation
using #GC2020 and on @GCcollab:
https://t.co/v7wE7vopn0 Special
thanks to @PSPC_SPAC! https://t.co/2Hc8hz5oAJ</t>
  </si>
  <si>
    <t xml:space="preserve">pspc_spac
</t>
  </si>
  <si>
    <t xml:space="preserve">gccollab
</t>
  </si>
  <si>
    <t>audelagc2020
Au-delà de 2020 se concentre sur
la façon dont nous adoptons nos
mentalités et nos comportements
pour rendre la fonction publique
plus agile, plus inclusive et mieux
outillée! Joignez-vous à la conversation
via le mot-clic #GC2020 et sur
@GCcollab : https://t.co/rRl5rvRDyE
https://t.co/mc9mfVJsZD</t>
  </si>
  <si>
    <t>nuclearenergy1
Advanced reactor projects gain
traction in Canada siting race--
Read the full article here: https://t.co/yB4RFJKPzH
@global1stpower @TerrestrialMSR
@StarCoreNuclear @CNL_LNC @CNSC_CCSN
@OPG @Bruce_Power @ThirdWayEnergy
#nuclearenergy #nuclear https://t.co/XswXFZI9R9</t>
  </si>
  <si>
    <t xml:space="preserve">thirdwayenergy
</t>
  </si>
  <si>
    <t xml:space="preserve">bruce_power
</t>
  </si>
  <si>
    <t xml:space="preserve">opg
</t>
  </si>
  <si>
    <t xml:space="preserve">cnl_lnc
</t>
  </si>
  <si>
    <t xml:space="preserve">starcorenuclear
</t>
  </si>
  <si>
    <t xml:space="preserve">global1stpower
</t>
  </si>
  <si>
    <t>benross_akl
RT @nuclearenergy1: Canada SMR
groups pass early development tests
in first reactor push-- Read the
full article here: https://t.co/yB4RFJK…</t>
  </si>
  <si>
    <t>terrestrialmsr
RT @nuclearenergy1: Advanced reactor
projects gain traction in Canada
siting race-- Read the full article
here: https://t.co/yB4RFJKPzH @gl…</t>
  </si>
  <si>
    <t>juhanipiri
RT @nuclearenergy1: Canada SMR
pioneers advance in feasability,
licensing assessments-- Read the
full article here: https://t.co/yB4RFJKPzH…</t>
  </si>
  <si>
    <t>dodijusra
RT @nuclearenergy1: Canada SMR
groups pass early development tests
in first reactor push-- Read the
full article here: https://t.co/yB4RFJK…</t>
  </si>
  <si>
    <t>4thgenblog
RT @nuclearenergy1: Canada SMR
groups pass early development tests
in first reactor push-- Read the
full article here: https://t.co/yB4RFJK…</t>
  </si>
  <si>
    <t>keirdouglas
RT @nuclearenergy1: Canada SMR
groups pass early development tests
in first reactor push-- Read the
full article here: https://t.co/yB4RFJK…</t>
  </si>
  <si>
    <t>pronuclear
RT @nuclearenergy1: Canada SMR
pioneers advance in feasability,
licensing assessments-- Read the
full article here: https://t.co/yB4RFJKPzH…</t>
  </si>
  <si>
    <t>fashermichael
RT @nuclearenergy1: Canada SMR
groups pass early development tests
in first reactor push-- Read the
full article here: https://t.co/yB4RFJK…</t>
  </si>
  <si>
    <t>janebenholtz
RT @nuclearenergy1: Canada SMR
groups pass early development tests
in first reactor push-- Read the
full article here: https://t.co/yB4RFJK…</t>
  </si>
  <si>
    <t>nikopol
@CatalinaKentia Le réchauffement
climatique ne fera pas 0 mort et
0 cancer comme à Fukushima pour
les radiations. Et pourtant aucune
enceinte en béton là bas ! Ces
mesures de PS-EELV (S. Royal) sont
éléctoralistes. Le Canada trouve
que c'est inutile voir contre productif.
@CCSN_CNSC</t>
  </si>
  <si>
    <t xml:space="preserve">lejdc_fr
</t>
  </si>
  <si>
    <t>fraggyfred
RT @nikopol: @CatalinaKentia Le
réchauffement climatique ne fera
pas 0 mort et 0 cancer comme à
Fukushima pour les radiations.
Et pourtant…</t>
  </si>
  <si>
    <t>catalinakentia
@nikopol @CCSN_CNSC 0 mort 0 cancer
...Vous êtes sur ? Pas réchauffement
mais changement clim. Ces mesures
seraient inutiles ? Cela voudrait
dire que l'Etat, pro-nuc, n'ayant
toujours pas fait fermer 1 réacteur
et envisageant d'en construire
de nouveaux, ferait volontairement
peur à la population ?</t>
  </si>
  <si>
    <t>craig_hotrum
RT @nuclearenergy1: Canada SMR
pioneers advance in feasability,
licensing assessments-- Read the
full article here: https://t.co/yB4RFJKPzH…</t>
  </si>
  <si>
    <t>phai_port_hope
#DYK The #PHAI is regulated by
the @CNSC_CCSN which is committed
to protecting the health and safety
of the environment and public.
https://t.co/vPEUVGBNDp</t>
  </si>
  <si>
    <t>cnsc_ccsn
Sharing our expertise with other
countries is just one of our roles
as Canada’s nuclear regulator.
This week, we’re #CNSCProud to
be hosting the Federal Authority
of Nuclear Regulation of the United
Arab Emirates to and share our
best practices. #NuclearSafety
@FANRUAE https://t.co/zLVS7ZCl8f</t>
  </si>
  <si>
    <t>albertanuclear
RT @nuclearenergy1: Canada SMR
pioneers advance in feasability,
licensing assessments-- Read the
full article here: https://t.co/yB4RFJKPzH…</t>
  </si>
  <si>
    <t>djysrv
RT @nuclearenergy1: Advanced reactor
projects gain traction in Canada
siting race-- Read the full article
here: https://t.co/yB4RFJKPzH @gl…</t>
  </si>
  <si>
    <t>ccsn_cnsc
Partager notre expertise avec d’autres
pays fait partie de notre du rôle
en tant qu’organisme de réglementation
nucléaire du Canada. Cette semaine,
nous en parlerons avec des membres
de l’autorité fédérale de réglementation
nucléaire des Émirats arabes unis.
#FiertéCCSN @FANRUAE https://t.co/5YlQn1TUg5</t>
  </si>
  <si>
    <t>petitarnaud13
RT @nikopol: @CatalinaKentia Le
réchauffement climatique ne fera
pas 0 mort et 0 cancer comme à
Fukushima pour les radiations.
Et pourtant…</t>
  </si>
  <si>
    <t>bobehpearson
RT @nuclearenergy1: Advanced reactor
projects gain traction in Canada
siting race-- Read the full article
here: https://t.co/yB4RFJKPzH @gl…</t>
  </si>
  <si>
    <t>fabdark2
_xD83D__xDC40__xD83D__xDC47__xD83C__xDFFB_@RNCan @CNSC_CCSN https://t.co/iLN99rTIJh</t>
  </si>
  <si>
    <t xml:space="preserve">rncan
</t>
  </si>
  <si>
    <t>esfs_canada
RT @ESfS_canada: ‘Energy for us’
pavilion exhibits include: @CAGCSeismic
@CNSC_CCSN @CanGEA @CSPGeologists
@LetsTalkScience @NRCan @PetroLM…</t>
  </si>
  <si>
    <t xml:space="preserve">specalgary
</t>
  </si>
  <si>
    <t xml:space="preserve">petrolmi
</t>
  </si>
  <si>
    <t xml:space="preserve">petrolm
</t>
  </si>
  <si>
    <t xml:space="preserve">letstalkscience
</t>
  </si>
  <si>
    <t xml:space="preserve">cspgeologists
</t>
  </si>
  <si>
    <t xml:space="preserve">cangea
</t>
  </si>
  <si>
    <t xml:space="preserve">cagcseismic
</t>
  </si>
  <si>
    <t xml:space="preserve">nrcan
</t>
  </si>
  <si>
    <t>cvouicni
RT @AECL_EACL: Have you ever wondered
what differentiates the different
types of radioactive waste? Check
out this infographic by the @CNSC…</t>
  </si>
  <si>
    <t xml:space="preserve">cnsc
</t>
  </si>
  <si>
    <t>aecl_eacl
Have you ever wondered what differentiates
the different types of radioactive
waste? Check out this infographic
by the @CNSC_CCSN https://t.co/bXUheA9nfW</t>
  </si>
  <si>
    <t>davidhe88839831
@bekkawwww @AECL_EACL @CNSC_CCSN
Dispose of it in safe and carefully
constructed ways until the radioactivity
dissipates. 50 years of science
and billions of dollars have went
into figuring out the best ways.</t>
  </si>
  <si>
    <t>bekkawwww
@DavidHe88839831 @AECL_EACL @CNSC_CCSN
https://t.co/t5bPGoasNq</t>
  </si>
  <si>
    <t>nrcgov
Rumina Velshi, President and CEO,
Canadian Nuclear Safety Commission:
Three elements are necessary to
maintain independence without isolation--
effective governance, engagement
and transparency. #NRCRIC2019</t>
  </si>
  <si>
    <t xml:space="preserve">wins_org
</t>
  </si>
  <si>
    <t xml:space="preserve">fanruae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</si>
  <si>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</si>
  <si>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</si>
  <si>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</si>
  <si>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</si>
  <si>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</si>
  <si>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</si>
  <si>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</si>
  <si>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</si>
  <si>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</si>
  <si>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</si>
  <si>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</si>
  <si>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</si>
  <si>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</si>
  <si>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</si>
  <si>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</si>
  <si>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</si>
  <si>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</si>
  <si>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</si>
  <si>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</si>
  <si>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</si>
  <si>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</si>
  <si>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</si>
  <si>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</si>
  <si>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</si>
  <si>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</si>
  <si>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</si>
  <si>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</si>
  <si>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</si>
  <si>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</si>
  <si>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</si>
  <si>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</si>
  <si>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</si>
  <si>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</si>
  <si>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</si>
  <si>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</si>
  <si>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</si>
  <si>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</si>
  <si>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</si>
  <si>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</si>
  <si>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</si>
  <si>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</si>
  <si>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</si>
  <si>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</si>
  <si>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</si>
  <si>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</si>
  <si>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</si>
  <si>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</si>
  <si>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</si>
  <si>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</si>
  <si>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</si>
  <si>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</si>
  <si>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</si>
  <si>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</si>
  <si>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</si>
  <si>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</si>
  <si>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</si>
  <si>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</si>
  <si>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</si>
  <si>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</si>
  <si>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</si>
  <si>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</si>
  <si>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</si>
  <si>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</si>
  <si>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</si>
  <si>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</si>
  <si>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</si>
  <si>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</si>
  <si>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</si>
  <si>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</si>
  <si>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</si>
  <si>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</si>
  <si>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</si>
  <si>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http://nuclearsafety.gc.ca/fra/acts-and-regulations/regulatory-action/orbit-engineering-ltd.cfm http://www.nuclearsafety.gc.ca/fra/the-commission/hearings/documents_browse/results.cfm?dt=15-May-2019&amp;yr=2019 http://suretenucleaire.gc.ca/fra/resources/infographics/waste/index.cfm?hootPostID=f8bb73c677eb8942cc915ce6a3377700 https://www.youtube.com/watch?v=lCeuOCCUIxE&amp;feature=youtu.be https://twitter.com/CCSN_CNSC/status/1106565737043365893</t>
  </si>
  <si>
    <t>http://nuclearsafety.gc.ca/eng/acts-and-regulations/regulatory-action/orbit-engineering-ltd.cfm http://www.nuclearsafety.gc.ca/eng/the-commission/hearings/documents_browse/results.cfm?dt=15-May-2019&amp;yr=2019 http://nuclearsafety.gc.ca/eng/resources/infographics/waste/index.cfm?hootPostID=61269fd74c1151bc2a16ec7ae19378d9 https://www.youtube.com/watch?v=EaaVmMuIfjI&amp;feature=youtu.be https://twitter.com/CNSC_CCSN/status/1107667515348529152 https://twitter.com/CCSN_CNSC/status/1107667867368083458</t>
  </si>
  <si>
    <t>Top Domains in Tweet in Entire Graph</t>
  </si>
  <si>
    <t>Top Domains in Tweet in G1</t>
  </si>
  <si>
    <t>Top Domains in Tweet in G2</t>
  </si>
  <si>
    <t>Top Domains in Tweet in G3</t>
  </si>
  <si>
    <t>Top Domains in Tweet in G4</t>
  </si>
  <si>
    <t>Top Domains in Tweet in G5</t>
  </si>
  <si>
    <t>Top Domains in Tweet</t>
  </si>
  <si>
    <t>gc.ca youtube.com twitter.com</t>
  </si>
  <si>
    <t>gc.ca twitter.com youtube.com</t>
  </si>
  <si>
    <t>Top Hashtags in Tweet in Entire Graph</t>
  </si>
  <si>
    <t>dyk</t>
  </si>
  <si>
    <t>nuclearenergy</t>
  </si>
  <si>
    <t>nuclear</t>
  </si>
  <si>
    <t>cnscproud</t>
  </si>
  <si>
    <t>nuclearsafety</t>
  </si>
  <si>
    <t>drones</t>
  </si>
  <si>
    <t>sécuriténucléaire</t>
  </si>
  <si>
    <t>nuclearsecurity</t>
  </si>
  <si>
    <t>Top Hashtags in Tweet in G1</t>
  </si>
  <si>
    <t>Top Hashtags in Tweet in G2</t>
  </si>
  <si>
    <t>journéepi</t>
  </si>
  <si>
    <t>lsv</t>
  </si>
  <si>
    <t>géniedesmaths</t>
  </si>
  <si>
    <t>svq</t>
  </si>
  <si>
    <t>médecine</t>
  </si>
  <si>
    <t>radioactivité</t>
  </si>
  <si>
    <t>sûreténucléaire</t>
  </si>
  <si>
    <t>Top Hashtags in Tweet in G3</t>
  </si>
  <si>
    <t>Top Hashtags in Tweet in G4</t>
  </si>
  <si>
    <t>piday</t>
  </si>
  <si>
    <t>mathgeeks</t>
  </si>
  <si>
    <t>medicine</t>
  </si>
  <si>
    <t>radioactivity</t>
  </si>
  <si>
    <t>technology</t>
  </si>
  <si>
    <t>Top Hashtags in Tweet in G5</t>
  </si>
  <si>
    <t>Top Hashtags in Tweet</t>
  </si>
  <si>
    <t>fiertéccsn journéepi lsv géniedesmaths radioactifs svq médecine drones radioactivité sûreténucléaire</t>
  </si>
  <si>
    <t>dyk cnscproud nuclearsafety piday mathgeeks radioactive medicine drones radioactivity technology</t>
  </si>
  <si>
    <t>Top Words in Tweet in Entire Graph</t>
  </si>
  <si>
    <t>Words in Sentiment List#1: Positive</t>
  </si>
  <si>
    <t>Words in Sentiment List#2: Negative</t>
  </si>
  <si>
    <t>Words in Sentiment List#3: Angry/Violent</t>
  </si>
  <si>
    <t>Non-categorized Words</t>
  </si>
  <si>
    <t>Total Words</t>
  </si>
  <si>
    <t>canada</t>
  </si>
  <si>
    <t>read</t>
  </si>
  <si>
    <t>full</t>
  </si>
  <si>
    <t>article</t>
  </si>
  <si>
    <t>here</t>
  </si>
  <si>
    <t>Top Words in Tweet in G1</t>
  </si>
  <si>
    <t>smr</t>
  </si>
  <si>
    <t>reactor</t>
  </si>
  <si>
    <t>groups</t>
  </si>
  <si>
    <t>pass</t>
  </si>
  <si>
    <t>Top Words in Tweet in G2</t>
  </si>
  <si>
    <t>et</t>
  </si>
  <si>
    <t>pour</t>
  </si>
  <si>
    <t>à</t>
  </si>
  <si>
    <t>0</t>
  </si>
  <si>
    <t>d</t>
  </si>
  <si>
    <t>l</t>
  </si>
  <si>
    <t>les</t>
  </si>
  <si>
    <t>plus</t>
  </si>
  <si>
    <t>pas</t>
  </si>
  <si>
    <t>des</t>
  </si>
  <si>
    <t>Top Words in Tweet in G3</t>
  </si>
  <si>
    <t>energy</t>
  </si>
  <si>
    <t>pavilion</t>
  </si>
  <si>
    <t>exhibits</t>
  </si>
  <si>
    <t>include</t>
  </si>
  <si>
    <t>Top Words in Tweet in G4</t>
  </si>
  <si>
    <t>out</t>
  </si>
  <si>
    <t>more</t>
  </si>
  <si>
    <t>check</t>
  </si>
  <si>
    <t>infographic</t>
  </si>
  <si>
    <t>waste</t>
  </si>
  <si>
    <t>safety</t>
  </si>
  <si>
    <t>Top Words in Tweet in G5</t>
  </si>
  <si>
    <t>sur</t>
  </si>
  <si>
    <t>nos</t>
  </si>
  <si>
    <t>agile</t>
  </si>
  <si>
    <t>inclusive</t>
  </si>
  <si>
    <t>conversation</t>
  </si>
  <si>
    <t>Top Words in Tweet</t>
  </si>
  <si>
    <t>canada read full article here nuclearenergy1 smr reactor groups pass</t>
  </si>
  <si>
    <t>et pour à 0 d l les plus pas des</t>
  </si>
  <si>
    <t>energy pavilion exhibits include cagcseismic cnsc_ccsn cangea cspgeologists letstalkscience nrcan</t>
  </si>
  <si>
    <t>out radioactive aecl_eacl cnsc_ccsn nuclear more check infographic waste safety</t>
  </si>
  <si>
    <t>et sur nos plus agile inclusive conversation gc2020 gccollab more</t>
  </si>
  <si>
    <t>Top Word Pairs in Tweet in Entire Graph</t>
  </si>
  <si>
    <t>read,full</t>
  </si>
  <si>
    <t>full,article</t>
  </si>
  <si>
    <t>article,here</t>
  </si>
  <si>
    <t>canada,smr</t>
  </si>
  <si>
    <t>nuclearenergy1,canada</t>
  </si>
  <si>
    <t>smr,groups</t>
  </si>
  <si>
    <t>groups,pass</t>
  </si>
  <si>
    <t>pass,early</t>
  </si>
  <si>
    <t>early,development</t>
  </si>
  <si>
    <t>development,tests</t>
  </si>
  <si>
    <t>Top Word Pairs in Tweet in G1</t>
  </si>
  <si>
    <t>Top Word Pairs in Tweet in G2</t>
  </si>
  <si>
    <t>0,mort</t>
  </si>
  <si>
    <t>0,cancer</t>
  </si>
  <si>
    <t>catalinakentia,réchauffement</t>
  </si>
  <si>
    <t>réchauffement,climatique</t>
  </si>
  <si>
    <t>climatique,ne</t>
  </si>
  <si>
    <t>ne,fera</t>
  </si>
  <si>
    <t>fera,pas</t>
  </si>
  <si>
    <t>pas,0</t>
  </si>
  <si>
    <t>mort,et</t>
  </si>
  <si>
    <t>et,0</t>
  </si>
  <si>
    <t>Top Word Pairs in Tweet in G3</t>
  </si>
  <si>
    <t>energy,pavilion</t>
  </si>
  <si>
    <t>pavilion,exhibits</t>
  </si>
  <si>
    <t>exhibits,include</t>
  </si>
  <si>
    <t>include,cagcseismic</t>
  </si>
  <si>
    <t>cagcseismic,cnsc_ccsn</t>
  </si>
  <si>
    <t>cnsc_ccsn,cangea</t>
  </si>
  <si>
    <t>cangea,cspgeologists</t>
  </si>
  <si>
    <t>cspgeologists,letstalkscience</t>
  </si>
  <si>
    <t>letstalkscience,nrcan</t>
  </si>
  <si>
    <t>Top Word Pairs in Tweet in G4</t>
  </si>
  <si>
    <t>check,out</t>
  </si>
  <si>
    <t>out,infographic</t>
  </si>
  <si>
    <t>radioactive,waste</t>
  </si>
  <si>
    <t>wondered,differentiates</t>
  </si>
  <si>
    <t>differentiates,different</t>
  </si>
  <si>
    <t>different,types</t>
  </si>
  <si>
    <t>types,radioactive</t>
  </si>
  <si>
    <t>waste,check</t>
  </si>
  <si>
    <t>calculate,pi</t>
  </si>
  <si>
    <t>pi,more</t>
  </si>
  <si>
    <t>Top Word Pairs in Tweet in G5</t>
  </si>
  <si>
    <t>Top Word Pairs in Tweet</t>
  </si>
  <si>
    <t>read,full  full,article  article,here  canada,smr  nuclearenergy1,canada  smr,groups  groups,pass  pass,early  early,development  development,tests</t>
  </si>
  <si>
    <t>0,mort  0,cancer  catalinakentia,réchauffement  réchauffement,climatique  climatique,ne  ne,fera  fera,pas  pas,0  mort,et  et,0</t>
  </si>
  <si>
    <t>energy,pavilion  pavilion,exhibits  exhibits,include  include,cagcseismic  cagcseismic,cnsc_ccsn  cnsc_ccsn,cangea  cangea,cspgeologists  cspgeologists,letstalkscience  letstalkscience,nrcan</t>
  </si>
  <si>
    <t>check,out  out,infographic  radioactive,waste  wondered,differentiates  differentiates,different  different,types  types,radioactive  waste,check  calculate,pi  pi,more</t>
  </si>
  <si>
    <t>Top Replied-To in Entire Graph</t>
  </si>
  <si>
    <t>Top Mentioned in Entire Graph</t>
  </si>
  <si>
    <t>gl</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</si>
  <si>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</si>
  <si>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</si>
  <si>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</si>
  <si>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</si>
  <si>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</si>
  <si>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</si>
  <si>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</si>
  <si>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</si>
  <si>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</si>
  <si>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</si>
  <si>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</si>
  <si>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catalinakentia lejdc_fr nikopol</t>
  </si>
  <si>
    <t>davidhe88839831 aecl_eacl bekkawwww</t>
  </si>
  <si>
    <t>Top Mentioned in Tweet</t>
  </si>
  <si>
    <t>nuclearenergy1 gl global1stpower terrestrialmsr starcorenuclear cnl_lnc cnsc_ccsn opg bruce_power thirdwayenergy</t>
  </si>
  <si>
    <t>ccsn_cnsc rncan nikopol catalinakentia fanruae audelagc2020 wins_org cnsc_ccsn</t>
  </si>
  <si>
    <t>cagcseismic cnsc_ccsn cangea cspgeologists letstalkscience nrcan esfs_canada petrolm petrolmi specalgary</t>
  </si>
  <si>
    <t>cnsc_ccsn aecl_eacl cnsc fanruae beyondgc2020 nrcan nrcgov wins_org davidhe88839831 ccsn_cnsc</t>
  </si>
  <si>
    <t>gccollab pspc_spac</t>
  </si>
  <si>
    <t>Top Tweeters in Entire Graph</t>
  </si>
  <si>
    <t>Top Tweeters in G1</t>
  </si>
  <si>
    <t>Top Tweeters in G2</t>
  </si>
  <si>
    <t>Top Tweeters in G3</t>
  </si>
  <si>
    <t>Top Tweeters in G4</t>
  </si>
  <si>
    <t>Top Tweeters in G5</t>
  </si>
  <si>
    <t>Top Tweeters</t>
  </si>
  <si>
    <t>benross_akl fashermichael djysrv dodijusra janebenholtz bobehpearson terrestrialmsr thirdwayenergy craig_hotrum keirdouglas</t>
  </si>
  <si>
    <t>nikopol lejdc_fr fraggyfred rncan ccsn_cnsc fanruae petitarnaud13 catalinakentia fabdark2 wins_org</t>
  </si>
  <si>
    <t>nrcan esfs_canada letstalkscience cangea cagcseismic cspgeologists specalgary petrolmi petrolm</t>
  </si>
  <si>
    <t>cnsc_ccsn nrcgov phai_port_hope cvouicni bekkawwww aecl_eacl davidhe88839831 cnsc</t>
  </si>
  <si>
    <t>pspc_spac beyondgc2020 audelagc2020 gccollab</t>
  </si>
  <si>
    <t>Top URLs in Tweet by Count</t>
  </si>
  <si>
    <t>https://www.youtube.com/watch?v=EaaVmMuIfjI&amp;feature=youtu.be http://nuclearsafety.gc.ca/eng/resources/infographics/waste/index.cfm?hootPostID=61269fd74c1151bc2a16ec7ae19378d9 http://www.nuclearsafety.gc.ca/eng/the-commission/hearings/documents_browse/results.cfm?dt=15-May-2019&amp;yr=2019 http://nuclearsafety.gc.ca/eng/acts-and-regulations/regulatory-action/orbit-engineering-ltd.cfm</t>
  </si>
  <si>
    <t>https://www.youtube.com/watch?v=lCeuOCCUIxE&amp;feature=youtu.be http://suretenucleaire.gc.ca/fra/resources/infographics/waste/index.cfm?hootPostID=f8bb73c677eb8942cc915ce6a3377700 http://www.nuclearsafety.gc.ca/fra/the-commission/hearings/documents_browse/results.cfm?dt=15-May-2019&amp;yr=2019 http://nuclearsafety.gc.ca/fra/acts-and-regulations/regulatory-action/orbit-engineering-ltd.cfm</t>
  </si>
  <si>
    <t>https://twitter.com/CNSC_CCSN/status/1107667515348529152 https://twitter.com/CCSN_CNSC/status/1107667867368083458</t>
  </si>
  <si>
    <t>Top URLs in Tweet by Salience</t>
  </si>
  <si>
    <t>Top Domains in Tweet by Count</t>
  </si>
  <si>
    <t>gc.ca youtube.com</t>
  </si>
  <si>
    <t>Top Domains in Tweet by Salience</t>
  </si>
  <si>
    <t>youtube.com gc.ca</t>
  </si>
  <si>
    <t>Top Hashtags in Tweet by Count</t>
  </si>
  <si>
    <t>cnscproud nuclearsafety dyk nuclearsecurity drones radioactivity technology medicine radioactive piday</t>
  </si>
  <si>
    <t>fiertéccsn sécuriténucléaire drones radioactivité sûreténucléaire technologie svq médecine radioactifs journéepi</t>
  </si>
  <si>
    <t>Top Hashtags in Tweet by Salience</t>
  </si>
  <si>
    <t>Top Words in Tweet by Count</t>
  </si>
  <si>
    <t>more beyond2020 collectively adopt mindsets behaviours build agile fundamentally inclusive</t>
  </si>
  <si>
    <t>la et sur nos plus au delà de 2020 se</t>
  </si>
  <si>
    <t>canada read full article here global1stpower terrestrialmsr starcorenuclear cnl_lnc opg</t>
  </si>
  <si>
    <t>nuclearenergy1 canada smr groups pass early development tests first reactor</t>
  </si>
  <si>
    <t>nuclearenergy1 canada read full article here reactor smr advanced projects</t>
  </si>
  <si>
    <t>nuclearenergy1 canada smr pioneers advance feasability licensing assessments read full</t>
  </si>
  <si>
    <t>nuclearenergy1 canada read full article here smr reactor groups pass</t>
  </si>
  <si>
    <t>le 0 et fukushima les aucune enceinte en béton ccsn_cnsc</t>
  </si>
  <si>
    <t>0 et nikopol catalinakentia le réchauffement climatique ne fera pas</t>
  </si>
  <si>
    <t>0 pas nikopol ccsn_cnsc mort cancer vous êtes sur réchauffement</t>
  </si>
  <si>
    <t>dyk phai regulated committed protecting health safety environment public</t>
  </si>
  <si>
    <t>more nuclear used canada cnscproud best nuclearsafety safety commission video</t>
  </si>
  <si>
    <t>nuclearenergy1 advanced reactor projects gain traction canada siting race read</t>
  </si>
  <si>
    <t>de la un pour d en l et le plus</t>
  </si>
  <si>
    <t>energy pavilion exhibits include cagcseismic cangea cspgeologists letstalkscience nrcan esfs_canada</t>
  </si>
  <si>
    <t>aecl_eacl wondered differentiates different types radioactive waste check out infographic</t>
  </si>
  <si>
    <t>types vous ce wondered differentiates different radioactive waste check out</t>
  </si>
  <si>
    <t>aecl_eacl ways out bekkawwww dispose safe carefully constructed until radioactivity</t>
  </si>
  <si>
    <t>davidhe88839831 aecl_eacl whoa</t>
  </si>
  <si>
    <t>rumina velshi president ceo canadian nuclear safety commission three elements</t>
  </si>
  <si>
    <t>Top Words in Tweet by Salience</t>
  </si>
  <si>
    <t>advanced projects gain traction siting race pioneers advance feasability licensing</t>
  </si>
  <si>
    <t>advanced projects gain traction siting race gl pioneers advance feasability</t>
  </si>
  <si>
    <t>groups pass early development tests first push advanced projects gain</t>
  </si>
  <si>
    <t>0 et catalinakentia réchauffement climatique ne fera pas mort cancer</t>
  </si>
  <si>
    <t>more nuclear used video radioactive agenda calculate pi 22 trillion</t>
  </si>
  <si>
    <t>la un d l et notre avec du des réglementation</t>
  </si>
  <si>
    <t>esfs_canada petrolm petrolmi specalgary energy pavilion exhibits include cagcseismic cangea</t>
  </si>
  <si>
    <t>vous ce wondered differentiates different radioactive waste check out infographic</t>
  </si>
  <si>
    <t>ways bekkawwww dispose safe carefully constructed until radioactivity dissipates 50</t>
  </si>
  <si>
    <t>whoa davidhe88839831 aecl_eacl</t>
  </si>
  <si>
    <t>Top Word Pairs in Tweet by Count</t>
  </si>
  <si>
    <t>beyond2020,collectively  collectively,adopt  adopt,mindsets  mindsets,behaviours  behaviours,build  build,more  more,agile  agile,fundamentally  fundamentally,more  more,inclusive</t>
  </si>
  <si>
    <t>au,delà  delà,de  de,2020  2020,se  se,concentre  concentre,sur  sur,la  la,façon  façon,dont  dont,nous</t>
  </si>
  <si>
    <t>read,full  full,article  article,here  here,global1stpower  global1stpower,terrestrialmsr  terrestrialmsr,starcorenuclear  starcorenuclear,cnl_lnc  cnl_lnc,cnsc_ccsn  cnsc_ccsn,opg  opg,bruce_power</t>
  </si>
  <si>
    <t>nuclearenergy1,canada  canada,smr  smr,groups  groups,pass  pass,early  early,development  development,tests  tests,first  first,reactor  reactor,push</t>
  </si>
  <si>
    <t>read,full  full,article  article,here  nuclearenergy1,canada  canada,smr  nuclearenergy1,advanced  advanced,reactor  reactor,projects  projects,gain  gain,traction</t>
  </si>
  <si>
    <t>nuclearenergy1,canada  canada,smr  smr,pioneers  pioneers,advance  advance,feasability  feasability,licensing  licensing,assessments  assessments,read  read,full  full,article</t>
  </si>
  <si>
    <t>read,full  full,article  article,here  nuclearenergy1,canada  canada,smr  smr,groups  groups,pass  pass,early  early,development  development,tests</t>
  </si>
  <si>
    <t>aucune,enceinte  enceinte,en  en,béton  catalinakentia,le  le,réchauffement  réchauffement,climatique  climatique,ne  ne,fera  fera,pas  pas,0</t>
  </si>
  <si>
    <t>nikopol,catalinakentia  catalinakentia,le  le,réchauffement  réchauffement,climatique  climatique,ne  ne,fera  fera,pas  pas,0  0,mort  mort,et</t>
  </si>
  <si>
    <t>nikopol,ccsn_cnsc  ccsn_cnsc,0  0,mort  mort,0  0,cancer  cancer,vous  vous,êtes  êtes,sur  sur,pas  pas,réchauffement</t>
  </si>
  <si>
    <t>dyk,phai  phai,regulated  regulated,cnsc_ccsn  cnsc_ccsn,committed  committed,protecting  protecting,health  health,safety  safety,environment  environment,public</t>
  </si>
  <si>
    <t>calculate,pi  pi,more  more,22  22,trillion  trillion,digits  sharing,expertise  expertise,countries  countries,one  one,roles  roles,canada</t>
  </si>
  <si>
    <t>nuclearenergy1,advanced  advanced,reactor  reactor,projects  projects,gain  gain,traction  traction,canada  canada,siting  siting,race  race,read  read,full</t>
  </si>
  <si>
    <t>de,réglementation  réglementation,nucléaire  de,l  pour,en  en,savoir  savoir,plus  plus,de  partager,notre  notre,expertise  expertise,avec</t>
  </si>
  <si>
    <t>rncan,cnsc_ccsn</t>
  </si>
  <si>
    <t>energy,pavilion  pavilion,exhibits  exhibits,include  include,cagcseismic  cagcseismic,cnsc_ccsn  cnsc_ccsn,cangea  cangea,cspgeologists  cspgeologists,letstalkscience  letstalkscience,nrcan  esfs_canada,energy</t>
  </si>
  <si>
    <t>aecl_eacl,wondered  wondered,differentiates  differentiates,different  different,types  types,radioactive  radioactive,waste  waste,check  check,out  out,infographic  infographic,cnsc</t>
  </si>
  <si>
    <t>wondered,differentiates  differentiates,different  different,types  types,radioactive  radioactive,waste  waste,check  check,out  out,infographic  infographic,cnsc_ccsn  vous,êtes</t>
  </si>
  <si>
    <t>bekkawwww,aecl_eacl  aecl_eacl,cnsc_ccsn  cnsc_ccsn,dispose  dispose,safe  safe,carefully  carefully,constructed  constructed,ways  ways,until  until,radioactivity  radioactivity,dissipates</t>
  </si>
  <si>
    <t>davidhe88839831,aecl_eacl  aecl_eacl,cnsc_ccsn  aecl_eacl,davidhe88839831  davidhe88839831,cnsc_ccsn  cnsc_ccsn,whoa</t>
  </si>
  <si>
    <t>rumina,velshi  velshi,president  president,ceo  ceo,canadian  canadian,nuclear  nuclear,safety  safety,commission  commission,three  three,elements  elements,necessary</t>
  </si>
  <si>
    <t>Top Word Pairs in Tweet by Salience</t>
  </si>
  <si>
    <t>advanced,reactor  reactor,projects  projects,gain  gain,traction  traction,canada  canada,siting  siting,race  race,read  smr,pioneers  pioneers,advance</t>
  </si>
  <si>
    <t>nuclearenergy1,advanced  advanced,reactor  reactor,projects  projects,gain  gain,traction  traction,canada  canada,siting  siting,race  race,read  here,gl</t>
  </si>
  <si>
    <t>smr,groups  groups,pass  pass,early  early,development  development,tests  tests,first  first,reactor  reactor,push  push,read  nuclearenergy1,advanced</t>
  </si>
  <si>
    <t>catalinakentia,le  le,réchauffement  réchauffement,climatique  climatique,ne  ne,fera  fera,pas  pas,0  0,mort  mort,et  et,0</t>
  </si>
  <si>
    <t>esfs_canada,energy  nrcan,petrolm  nrcan,petrolmi  petrolmi,specalgary  energy,pavilion  pavilion,exhibits  exhibits,include  include,cagcseismic  cagcseismic,cnsc_ccsn  cnsc_ccsn,cangea</t>
  </si>
  <si>
    <t>Word</t>
  </si>
  <si>
    <t>development</t>
  </si>
  <si>
    <t>early</t>
  </si>
  <si>
    <t>tests</t>
  </si>
  <si>
    <t>first</t>
  </si>
  <si>
    <t>push</t>
  </si>
  <si>
    <t>pioneers</t>
  </si>
  <si>
    <t>advance</t>
  </si>
  <si>
    <t>feasability</t>
  </si>
  <si>
    <t>licensing</t>
  </si>
  <si>
    <t>assessments</t>
  </si>
  <si>
    <t>advanced</t>
  </si>
  <si>
    <t>projects</t>
  </si>
  <si>
    <t>gain</t>
  </si>
  <si>
    <t>traction</t>
  </si>
  <si>
    <t>siting</t>
  </si>
  <si>
    <t>race</t>
  </si>
  <si>
    <t>au</t>
  </si>
  <si>
    <t>best</t>
  </si>
  <si>
    <t>commission</t>
  </si>
  <si>
    <t>types</t>
  </si>
  <si>
    <t>vous</t>
  </si>
  <si>
    <t>réchauffement</t>
  </si>
  <si>
    <t>mort</t>
  </si>
  <si>
    <t>cancer</t>
  </si>
  <si>
    <t>fukushima</t>
  </si>
  <si>
    <t>notre</t>
  </si>
  <si>
    <t>avec</t>
  </si>
  <si>
    <t>nous</t>
  </si>
  <si>
    <t>wondered</t>
  </si>
  <si>
    <t>differentiates</t>
  </si>
  <si>
    <t>different</t>
  </si>
  <si>
    <t>ce</t>
  </si>
  <si>
    <t>est</t>
  </si>
  <si>
    <t>climatique</t>
  </si>
  <si>
    <t>ne</t>
  </si>
  <si>
    <t>fera</t>
  </si>
  <si>
    <t>comme</t>
  </si>
  <si>
    <t>radiations</t>
  </si>
  <si>
    <t>pourtant</t>
  </si>
  <si>
    <t>pi</t>
  </si>
  <si>
    <t>22</t>
  </si>
  <si>
    <t>used</t>
  </si>
  <si>
    <t>expertise</t>
  </si>
  <si>
    <t>fait</t>
  </si>
  <si>
    <t>réglementation</t>
  </si>
  <si>
    <t>nucléaire</t>
  </si>
  <si>
    <t>s</t>
  </si>
  <si>
    <t>engagement</t>
  </si>
  <si>
    <t>leadership</t>
  </si>
  <si>
    <t>sont</t>
  </si>
  <si>
    <t>health</t>
  </si>
  <si>
    <t>environment</t>
  </si>
  <si>
    <t>rumina</t>
  </si>
  <si>
    <t>velshi</t>
  </si>
  <si>
    <t>president</t>
  </si>
  <si>
    <t>ceo</t>
  </si>
  <si>
    <t>canadian</t>
  </si>
  <si>
    <t>three</t>
  </si>
  <si>
    <t>elements</t>
  </si>
  <si>
    <t>necessary</t>
  </si>
  <si>
    <t>maintain</t>
  </si>
  <si>
    <t>independence</t>
  </si>
  <si>
    <t>ways</t>
  </si>
  <si>
    <t>billions</t>
  </si>
  <si>
    <t>êtes</t>
  </si>
  <si>
    <t>déchets</t>
  </si>
  <si>
    <t>video</t>
  </si>
  <si>
    <t>situations</t>
  </si>
  <si>
    <t>vidéo</t>
  </si>
  <si>
    <t>savoir</t>
  </si>
  <si>
    <t>99m</t>
  </si>
  <si>
    <t>isotope</t>
  </si>
  <si>
    <t>utilisé</t>
  </si>
  <si>
    <t>40</t>
  </si>
  <si>
    <t>où</t>
  </si>
  <si>
    <t>ils</t>
  </si>
  <si>
    <t>ordre</t>
  </si>
  <si>
    <t>publique</t>
  </si>
  <si>
    <t>orano</t>
  </si>
  <si>
    <t>theratronics</t>
  </si>
  <si>
    <t>orbit</t>
  </si>
  <si>
    <t>engineering</t>
  </si>
  <si>
    <t>limited</t>
  </si>
  <si>
    <t>2016</t>
  </si>
  <si>
    <t>24</t>
  </si>
  <si>
    <t>cruncher</t>
  </si>
  <si>
    <t>delà</t>
  </si>
  <si>
    <t>2020</t>
  </si>
  <si>
    <t>concentre</t>
  </si>
  <si>
    <t>façon</t>
  </si>
  <si>
    <t>dont</t>
  </si>
  <si>
    <t>adoptons</t>
  </si>
  <si>
    <t>mentalités</t>
  </si>
  <si>
    <t>comportements</t>
  </si>
  <si>
    <t>rendre</t>
  </si>
  <si>
    <t>fonction</t>
  </si>
  <si>
    <t>aucune</t>
  </si>
  <si>
    <t>enceinte</t>
  </si>
  <si>
    <t>béton</t>
  </si>
  <si>
    <t>ces</t>
  </si>
  <si>
    <t>mesures</t>
  </si>
  <si>
    <t>agenda</t>
  </si>
  <si>
    <t>calculate</t>
  </si>
  <si>
    <t>trillion</t>
  </si>
  <si>
    <t>digits</t>
  </si>
  <si>
    <t>beyond2020</t>
  </si>
  <si>
    <t>collectively</t>
  </si>
  <si>
    <t>adopt</t>
  </si>
  <si>
    <t>mindsets</t>
  </si>
  <si>
    <t>behaviours</t>
  </si>
  <si>
    <t>build</t>
  </si>
  <si>
    <t>fundamentally</t>
  </si>
  <si>
    <t>public</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</si>
  <si>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</si>
  <si>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</si>
  <si>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</si>
  <si>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</si>
  <si>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</si>
  <si>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</si>
  <si>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</si>
  <si>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</si>
  <si>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</si>
  <si>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</si>
  <si>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</si>
  <si>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</si>
  <si>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</si>
  <si>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</si>
  <si>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</si>
  <si>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</si>
  <si>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</si>
  <si>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</si>
  <si>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</si>
  <si>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</si>
  <si>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</si>
  <si>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</si>
  <si>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</si>
  <si>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</si>
  <si>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</si>
  <si>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</si>
  <si>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</si>
  <si>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</si>
  <si>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131, 62, 0</t>
  </si>
  <si>
    <t>66, 95, 0</t>
  </si>
  <si>
    <t>Red</t>
  </si>
  <si>
    <t>G1: canada read full article here nuclearenergy1 smr reactor groups pass</t>
  </si>
  <si>
    <t>G2: et pour à 0 d l les plus pas des</t>
  </si>
  <si>
    <t>G3: energy pavilion exhibits include cagcseismic cnsc_ccsn cangea cspgeologists letstalkscience nrcan</t>
  </si>
  <si>
    <t>G4: out radioactive aecl_eacl cnsc_ccsn nuclear more check infographic waste safety</t>
  </si>
  <si>
    <t>G5: et sur nos plus agile inclusive conversation gc2020 gccollab more</t>
  </si>
  <si>
    <t>Autofill Workbook Results</t>
  </si>
  <si>
    <t>Edge Weight▓1▓5▓0▓True▓Green▓Red▓▓Edge Weight▓1▓3▓0▓3▓10▓False▓Edge Weight▓1▓5▓0▓32▓6▓False▓▓0▓0▓0▓True▓Black▓Black▓▓Followers▓0▓7124▓0▓162▓1000▓False▓Followers▓0▓22238▓0▓100▓70▓False▓▓0▓0▓0▓0▓0▓False▓▓0▓0▓0▓0▓0▓False</t>
  </si>
  <si>
    <t>Subgraph</t>
  </si>
  <si>
    <t>GraphSource░TwitterSearch▓GraphTerm░CNSC_CCSN▓ImportDescription░The graph represents a network of 51 Twitter users whose recent tweets contained "CNSC_CCSN", or who were replied to or mentioned in those tweets, taken from a data set limited to a maximum of 18,000 tweets.  The network was obtained from Twitter on Saturday, 23 March 2019 at 16:14 UTC.
The tweets in the network were tweeted over the 7-day, 8-hour, 21-minute period from Thursday, 14 March 2019 at 11:09 UTC to Thursday, 21 March 2019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</si>
</sst>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0"/>
      <tableStyleElement type="headerRow" dxfId="349"/>
    </tableStyle>
    <tableStyle name="NodeXL Table" pivot="0" count="1">
      <tableStyleElement type="headerRow" dxfId="34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220461"/>
        <c:axId val="2766422"/>
      </c:barChart>
      <c:catAx>
        <c:axId val="152204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6422"/>
        <c:crosses val="autoZero"/>
        <c:auto val="1"/>
        <c:lblOffset val="100"/>
        <c:noMultiLvlLbl val="0"/>
      </c:catAx>
      <c:valAx>
        <c:axId val="2766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20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897799"/>
        <c:axId val="22753600"/>
      </c:barChart>
      <c:catAx>
        <c:axId val="24897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53600"/>
        <c:crosses val="autoZero"/>
        <c:auto val="1"/>
        <c:lblOffset val="100"/>
        <c:noMultiLvlLbl val="0"/>
      </c:catAx>
      <c:valAx>
        <c:axId val="22753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7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55809"/>
        <c:axId val="31102282"/>
      </c:barChart>
      <c:catAx>
        <c:axId val="3455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02282"/>
        <c:crosses val="autoZero"/>
        <c:auto val="1"/>
        <c:lblOffset val="100"/>
        <c:noMultiLvlLbl val="0"/>
      </c:catAx>
      <c:valAx>
        <c:axId val="3110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485083"/>
        <c:axId val="36256884"/>
      </c:barChart>
      <c:catAx>
        <c:axId val="11485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56884"/>
        <c:crosses val="autoZero"/>
        <c:auto val="1"/>
        <c:lblOffset val="100"/>
        <c:noMultiLvlLbl val="0"/>
      </c:catAx>
      <c:valAx>
        <c:axId val="3625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724413"/>
        <c:axId val="12975398"/>
      </c:barChart>
      <c:catAx>
        <c:axId val="38724413"/>
        <c:scaling>
          <c:orientation val="minMax"/>
        </c:scaling>
        <c:axPos val="b"/>
        <c:delete val="1"/>
        <c:majorTickMark val="out"/>
        <c:minorTickMark val="none"/>
        <c:tickLblPos val="none"/>
        <c:crossAx val="12975398"/>
        <c:crosses val="autoZero"/>
        <c:auto val="1"/>
        <c:lblOffset val="100"/>
        <c:noMultiLvlLbl val="0"/>
      </c:catAx>
      <c:valAx>
        <c:axId val="12975398"/>
        <c:scaling>
          <c:orientation val="minMax"/>
        </c:scaling>
        <c:axPos val="l"/>
        <c:delete val="1"/>
        <c:majorTickMark val="out"/>
        <c:minorTickMark val="none"/>
        <c:tickLblPos val="none"/>
        <c:crossAx val="38724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eyondgc202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spc_spa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gccolla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udelagc2020"/>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uclearenergy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hirdwayenerg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ruce_p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op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cnl_l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tarcorenucle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global1stp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benross_ak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errestrialms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uhanipir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odijusr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4thgenblo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keirdougla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pronucle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fashermichae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anebenholtz"/>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ikopo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lejdc_f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raggyfre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catalinakent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raig_hotru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phai_port_hop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nsc_ccs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lbertanuclea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jysrv"/>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csn_cns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petitarnaud1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obehpears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fabdark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nca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esfs_canad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pecalgar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petrolm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etrol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letstalkscienc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spgeologist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ange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agcseismic"/>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rc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cvouicn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cnsc"/>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ecl_eac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davidhe8883983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bekkawwww"/>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rcgov"/>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wins_or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fanrua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09" totalsRowShown="0" headerRowDxfId="347" dataDxfId="346">
  <autoFilter ref="A2:BL109"/>
  <tableColumns count="64">
    <tableColumn id="1" name="Vertex 1" dataDxfId="345"/>
    <tableColumn id="2" name="Vertex 2" dataDxfId="344"/>
    <tableColumn id="3" name="Color" dataDxfId="343"/>
    <tableColumn id="4" name="Width" dataDxfId="342"/>
    <tableColumn id="11" name="Style" dataDxfId="341"/>
    <tableColumn id="5" name="Opacity" dataDxfId="340"/>
    <tableColumn id="6" name="Visibility" dataDxfId="339"/>
    <tableColumn id="10" name="Label" dataDxfId="338"/>
    <tableColumn id="12" name="Label Text Color" dataDxfId="337"/>
    <tableColumn id="13" name="Label Font Size" dataDxfId="336"/>
    <tableColumn id="14" name="Reciprocated?" dataDxfId="29"/>
    <tableColumn id="7" name="ID" dataDxfId="335"/>
    <tableColumn id="9" name="Dynamic Filter" dataDxfId="334"/>
    <tableColumn id="8" name="Add Your Own Columns Here" dataDxfId="333"/>
    <tableColumn id="15" name="Relationship" dataDxfId="332"/>
    <tableColumn id="16" name="Relationship Date (UTC)" dataDxfId="331"/>
    <tableColumn id="17" name="Tweet" dataDxfId="330"/>
    <tableColumn id="18" name="URLs in Tweet" dataDxfId="329"/>
    <tableColumn id="19" name="Domains in Tweet" dataDxfId="328"/>
    <tableColumn id="20" name="Hashtags in Tweet" dataDxfId="327"/>
    <tableColumn id="21" name="Media in Tweet" dataDxfId="326"/>
    <tableColumn id="22" name="Tweet Image File" dataDxfId="325"/>
    <tableColumn id="23" name="Tweet Date (UTC)" dataDxfId="324"/>
    <tableColumn id="24" name="Twitter Page for Tweet" dataDxfId="323"/>
    <tableColumn id="25" name="Latitude" dataDxfId="322"/>
    <tableColumn id="26" name="Longitude" dataDxfId="321"/>
    <tableColumn id="27" name="Imported ID" dataDxfId="320"/>
    <tableColumn id="28" name="In-Reply-To Tweet ID" dataDxfId="319"/>
    <tableColumn id="29" name="Favorited" dataDxfId="318"/>
    <tableColumn id="30" name="Favorite Count" dataDxfId="317"/>
    <tableColumn id="31" name="In-Reply-To User ID" dataDxfId="316"/>
    <tableColumn id="32" name="Is Quote Status" dataDxfId="315"/>
    <tableColumn id="33" name="Language" dataDxfId="314"/>
    <tableColumn id="34" name="Possibly Sensitive" dataDxfId="313"/>
    <tableColumn id="35" name="Quoted Status ID" dataDxfId="312"/>
    <tableColumn id="36" name="Retweeted" dataDxfId="311"/>
    <tableColumn id="37" name="Retweet Count" dataDxfId="310"/>
    <tableColumn id="38" name="Retweet ID" dataDxfId="309"/>
    <tableColumn id="39" name="Source" dataDxfId="308"/>
    <tableColumn id="40" name="Truncated" dataDxfId="307"/>
    <tableColumn id="41" name="Unified Twitter ID" dataDxfId="306"/>
    <tableColumn id="42" name="Imported Tweet Type" dataDxfId="305"/>
    <tableColumn id="43" name="Added By Extended Analysis" dataDxfId="304"/>
    <tableColumn id="44" name="Corrected By Extended Analysis" dataDxfId="303"/>
    <tableColumn id="45" name="Place Bounding Box" dataDxfId="302"/>
    <tableColumn id="46" name="Place Country" dataDxfId="301"/>
    <tableColumn id="47" name="Place Country Code" dataDxfId="300"/>
    <tableColumn id="48" name="Place Full Name" dataDxfId="299"/>
    <tableColumn id="49" name="Place ID" dataDxfId="298"/>
    <tableColumn id="50" name="Place Name" dataDxfId="297"/>
    <tableColumn id="51" name="Place Type" dataDxfId="296"/>
    <tableColumn id="52" name="Place URL" dataDxfId="295"/>
    <tableColumn id="53" name="Edge Weight"/>
    <tableColumn id="54" name="Vertex 1 Group" dataDxfId="21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4" totalsRowShown="0" headerRowDxfId="217" dataDxfId="216">
  <autoFilter ref="A2:C14"/>
  <tableColumns count="3">
    <tableColumn id="1" name="Group 1" dataDxfId="215"/>
    <tableColumn id="2" name="Group 2" dataDxfId="214"/>
    <tableColumn id="3" name="Edges" dataDxfId="21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L11" totalsRowShown="0" headerRowDxfId="210" dataDxfId="209">
  <autoFilter ref="A1:L11"/>
  <tableColumns count="12">
    <tableColumn id="1" name="Top URLs in Tweet in Entire Graph" dataDxfId="208"/>
    <tableColumn id="2" name="Entire Graph Count" dataDxfId="207"/>
    <tableColumn id="3" name="Top URLs in Tweet in G1" dataDxfId="206"/>
    <tableColumn id="4" name="G1 Count" dataDxfId="205"/>
    <tableColumn id="5" name="Top URLs in Tweet in G2" dataDxfId="204"/>
    <tableColumn id="6" name="G2 Count" dataDxfId="203"/>
    <tableColumn id="7" name="Top URLs in Tweet in G3" dataDxfId="202"/>
    <tableColumn id="8" name="G3 Count" dataDxfId="201"/>
    <tableColumn id="9" name="Top URLs in Tweet in G4" dataDxfId="200"/>
    <tableColumn id="10" name="G4 Count" dataDxfId="199"/>
    <tableColumn id="11" name="Top URLs in Tweet in G5" dataDxfId="198"/>
    <tableColumn id="12" name="G5 Count" dataDxfId="19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L19" totalsRowShown="0" headerRowDxfId="196" dataDxfId="195">
  <autoFilter ref="A14:L19"/>
  <tableColumns count="12">
    <tableColumn id="1" name="Top Domains in Tweet in Entire Graph" dataDxfId="194"/>
    <tableColumn id="2" name="Entire Graph Count" dataDxfId="193"/>
    <tableColumn id="3" name="Top Domains in Tweet in G1" dataDxfId="192"/>
    <tableColumn id="4" name="G1 Count" dataDxfId="191"/>
    <tableColumn id="5" name="Top Domains in Tweet in G2" dataDxfId="190"/>
    <tableColumn id="6" name="G2 Count" dataDxfId="189"/>
    <tableColumn id="7" name="Top Domains in Tweet in G3" dataDxfId="188"/>
    <tableColumn id="8" name="G3 Count" dataDxfId="187"/>
    <tableColumn id="9" name="Top Domains in Tweet in G4" dataDxfId="186"/>
    <tableColumn id="10" name="G4 Count" dataDxfId="185"/>
    <tableColumn id="11" name="Top Domains in Tweet in G5" dataDxfId="184"/>
    <tableColumn id="12" name="G5 Count" dataDxfId="18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L32" totalsRowShown="0" headerRowDxfId="182" dataDxfId="181">
  <autoFilter ref="A22:L32"/>
  <tableColumns count="12">
    <tableColumn id="1" name="Top Hashtags in Tweet in Entire Graph" dataDxfId="180"/>
    <tableColumn id="2" name="Entire Graph Count" dataDxfId="179"/>
    <tableColumn id="3" name="Top Hashtags in Tweet in G1" dataDxfId="178"/>
    <tableColumn id="4" name="G1 Count" dataDxfId="177"/>
    <tableColumn id="5" name="Top Hashtags in Tweet in G2" dataDxfId="176"/>
    <tableColumn id="6" name="G2 Count" dataDxfId="175"/>
    <tableColumn id="7" name="Top Hashtags in Tweet in G3" dataDxfId="174"/>
    <tableColumn id="8" name="G3 Count" dataDxfId="173"/>
    <tableColumn id="9" name="Top Hashtags in Tweet in G4" dataDxfId="172"/>
    <tableColumn id="10" name="G4 Count" dataDxfId="171"/>
    <tableColumn id="11" name="Top Hashtags in Tweet in G5" dataDxfId="170"/>
    <tableColumn id="12" name="G5 Count" dataDxfId="16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L45" totalsRowShown="0" headerRowDxfId="167" dataDxfId="166">
  <autoFilter ref="A35:L45"/>
  <tableColumns count="12">
    <tableColumn id="1" name="Top Words in Tweet in Entire Graph" dataDxfId="165"/>
    <tableColumn id="2" name="Entire Graph Count" dataDxfId="164"/>
    <tableColumn id="3" name="Top Words in Tweet in G1" dataDxfId="163"/>
    <tableColumn id="4" name="G1 Count" dataDxfId="162"/>
    <tableColumn id="5" name="Top Words in Tweet in G2" dataDxfId="161"/>
    <tableColumn id="6" name="G2 Count" dataDxfId="160"/>
    <tableColumn id="7" name="Top Words in Tweet in G3" dataDxfId="159"/>
    <tableColumn id="8" name="G3 Count" dataDxfId="158"/>
    <tableColumn id="9" name="Top Words in Tweet in G4" dataDxfId="157"/>
    <tableColumn id="10" name="G4 Count" dataDxfId="156"/>
    <tableColumn id="11" name="Top Words in Tweet in G5" dataDxfId="155"/>
    <tableColumn id="12" name="G5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L58" totalsRowShown="0" headerRowDxfId="152" dataDxfId="151">
  <autoFilter ref="A48:L58"/>
  <tableColumns count="12">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L67" totalsRowShown="0" headerRowDxfId="137" dataDxfId="136">
  <autoFilter ref="A61:L67"/>
  <tableColumns count="12">
    <tableColumn id="1" name="Top Replied-To in Entire Graph" dataDxfId="135"/>
    <tableColumn id="2" name="Entire Graph Count" dataDxfId="131"/>
    <tableColumn id="3" name="Top Replied-To in G1" dataDxfId="130"/>
    <tableColumn id="4" name="G1 Count" dataDxfId="127"/>
    <tableColumn id="5" name="Top Replied-To in G2" dataDxfId="126"/>
    <tableColumn id="6" name="G2 Count" dataDxfId="123"/>
    <tableColumn id="7" name="Top Replied-To in G3" dataDxfId="122"/>
    <tableColumn id="8" name="G3 Count" dataDxfId="119"/>
    <tableColumn id="9" name="Top Replied-To in G4" dataDxfId="118"/>
    <tableColumn id="10" name="G4 Count" dataDxfId="115"/>
    <tableColumn id="11" name="Top Replied-To in G5" dataDxfId="114"/>
    <tableColumn id="12" name="G5 Count" dataDxfId="11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L80" totalsRowShown="0" headerRowDxfId="134" dataDxfId="133">
  <autoFilter ref="A70:L80"/>
  <tableColumns count="12">
    <tableColumn id="1" name="Top Mentioned in Entire Graph" dataDxfId="132"/>
    <tableColumn id="2" name="Entire Graph Count" dataDxfId="129"/>
    <tableColumn id="3" name="Top Mentioned in G1" dataDxfId="128"/>
    <tableColumn id="4" name="G1 Count" dataDxfId="125"/>
    <tableColumn id="5" name="Top Mentioned in G2" dataDxfId="124"/>
    <tableColumn id="6" name="G2 Count" dataDxfId="121"/>
    <tableColumn id="7" name="Top Mentioned in G3" dataDxfId="120"/>
    <tableColumn id="8" name="G3 Count" dataDxfId="117"/>
    <tableColumn id="9" name="Top Mentioned in G4" dataDxfId="116"/>
    <tableColumn id="10" name="G4 Count" dataDxfId="112"/>
    <tableColumn id="11" name="Top Mentioned in G5" dataDxfId="111"/>
    <tableColumn id="12" name="G5 Count" dataDxfId="11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L93" totalsRowShown="0" headerRowDxfId="107" dataDxfId="106">
  <autoFilter ref="A83:L93"/>
  <tableColumns count="12">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294" dataDxfId="293">
  <autoFilter ref="A2:BT53"/>
  <tableColumns count="72">
    <tableColumn id="1" name="Vertex" dataDxfId="292"/>
    <tableColumn id="72" name="Subgraph"/>
    <tableColumn id="2" name="Color" dataDxfId="291"/>
    <tableColumn id="5" name="Shape" dataDxfId="290"/>
    <tableColumn id="6" name="Size" dataDxfId="289"/>
    <tableColumn id="4" name="Opacity" dataDxfId="288"/>
    <tableColumn id="7" name="Image File" dataDxfId="287"/>
    <tableColumn id="3" name="Visibility" dataDxfId="286"/>
    <tableColumn id="10" name="Label" dataDxfId="285"/>
    <tableColumn id="16" name="Label Fill Color" dataDxfId="284"/>
    <tableColumn id="9" name="Label Position" dataDxfId="283"/>
    <tableColumn id="8" name="Tooltip" dataDxfId="282"/>
    <tableColumn id="18" name="Layout Order" dataDxfId="281"/>
    <tableColumn id="13" name="X" dataDxfId="280"/>
    <tableColumn id="14" name="Y" dataDxfId="279"/>
    <tableColumn id="12" name="Locked?" dataDxfId="278"/>
    <tableColumn id="19" name="Polar R" dataDxfId="277"/>
    <tableColumn id="20" name="Polar Angle" dataDxfId="27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75"/>
    <tableColumn id="28" name="Dynamic Filter" dataDxfId="274"/>
    <tableColumn id="17" name="Add Your Own Columns Here" dataDxfId="273"/>
    <tableColumn id="30" name="Name" dataDxfId="272"/>
    <tableColumn id="31" name="Followed" dataDxfId="271"/>
    <tableColumn id="32" name="Followers" dataDxfId="270"/>
    <tableColumn id="33" name="Tweets" dataDxfId="269"/>
    <tableColumn id="34" name="Favorites" dataDxfId="268"/>
    <tableColumn id="35" name="Time Zone UTC Offset (Seconds)" dataDxfId="267"/>
    <tableColumn id="36" name="Description" dataDxfId="266"/>
    <tableColumn id="37" name="Location" dataDxfId="265"/>
    <tableColumn id="38" name="Web" dataDxfId="264"/>
    <tableColumn id="39" name="Time Zone" dataDxfId="263"/>
    <tableColumn id="40" name="Joined Twitter Date (UTC)" dataDxfId="262"/>
    <tableColumn id="41" name="Profile Banner Url" dataDxfId="261"/>
    <tableColumn id="42" name="Default Profile" dataDxfId="260"/>
    <tableColumn id="43" name="Default Profile Image" dataDxfId="259"/>
    <tableColumn id="44" name="Geo Enabled" dataDxfId="258"/>
    <tableColumn id="45" name="Language" dataDxfId="257"/>
    <tableColumn id="46" name="Listed Count" dataDxfId="256"/>
    <tableColumn id="47" name="Profile Background Image Url" dataDxfId="255"/>
    <tableColumn id="48" name="Verified" dataDxfId="254"/>
    <tableColumn id="49" name="Custom Menu Item Text" dataDxfId="253"/>
    <tableColumn id="50" name="Custom Menu Item Action" dataDxfId="252"/>
    <tableColumn id="51" name="Tweeted Search Term?" dataDxfId="21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41" totalsRowShown="0" headerRowDxfId="82" dataDxfId="81">
  <autoFilter ref="A1:G34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38" totalsRowShown="0" headerRowDxfId="73" dataDxfId="72">
  <autoFilter ref="A1:L23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1">
  <autoFilter ref="A2:AO7"/>
  <tableColumns count="41">
    <tableColumn id="1" name="Group" dataDxfId="226"/>
    <tableColumn id="2" name="Vertex Color" dataDxfId="225"/>
    <tableColumn id="3" name="Vertex Shape" dataDxfId="223"/>
    <tableColumn id="22" name="Visibility" dataDxfId="224"/>
    <tableColumn id="4" name="Collapsed?"/>
    <tableColumn id="18" name="Label" dataDxfId="250"/>
    <tableColumn id="20" name="Collapsed X"/>
    <tableColumn id="21" name="Collapsed Y"/>
    <tableColumn id="6" name="ID" dataDxfId="24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68"/>
    <tableColumn id="27" name="Top Hashtags in Tweet" dataDxfId="153"/>
    <tableColumn id="28" name="Top Words in Tweet" dataDxfId="138"/>
    <tableColumn id="29" name="Top Word Pairs in Tweet" dataDxfId="109"/>
    <tableColumn id="30" name="Top Replied-To in Tweet" dataDxfId="10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248" dataDxfId="247">
  <autoFilter ref="A1:C52"/>
  <tableColumns count="3">
    <tableColumn id="1" name="Group" dataDxfId="222"/>
    <tableColumn id="2" name="Vertex" dataDxfId="221"/>
    <tableColumn id="3" name="Vertex ID" dataDxfId="22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2"/>
    <tableColumn id="2" name="Value" dataDxfId="21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6"/>
    <tableColumn id="2" name="Degree Frequency" dataDxfId="245">
      <calculatedColumnFormula>COUNTIF(Vertices[Degree], "&gt;= " &amp; D2) - COUNTIF(Vertices[Degree], "&gt;=" &amp; D3)</calculatedColumnFormula>
    </tableColumn>
    <tableColumn id="3" name="In-Degree Bin" dataDxfId="244"/>
    <tableColumn id="4" name="In-Degree Frequency" dataDxfId="243">
      <calculatedColumnFormula>COUNTIF(Vertices[In-Degree], "&gt;= " &amp; F2) - COUNTIF(Vertices[In-Degree], "&gt;=" &amp; F3)</calculatedColumnFormula>
    </tableColumn>
    <tableColumn id="5" name="Out-Degree Bin" dataDxfId="242"/>
    <tableColumn id="6" name="Out-Degree Frequency" dataDxfId="241">
      <calculatedColumnFormula>COUNTIF(Vertices[Out-Degree], "&gt;= " &amp; H2) - COUNTIF(Vertices[Out-Degree], "&gt;=" &amp; H3)</calculatedColumnFormula>
    </tableColumn>
    <tableColumn id="7" name="Betweenness Centrality Bin" dataDxfId="240"/>
    <tableColumn id="8" name="Betweenness Centrality Frequency" dataDxfId="239">
      <calculatedColumnFormula>COUNTIF(Vertices[Betweenness Centrality], "&gt;= " &amp; J2) - COUNTIF(Vertices[Betweenness Centrality], "&gt;=" &amp; J3)</calculatedColumnFormula>
    </tableColumn>
    <tableColumn id="9" name="Closeness Centrality Bin" dataDxfId="238"/>
    <tableColumn id="10" name="Closeness Centrality Frequency" dataDxfId="237">
      <calculatedColumnFormula>COUNTIF(Vertices[Closeness Centrality], "&gt;= " &amp; L2) - COUNTIF(Vertices[Closeness Centrality], "&gt;=" &amp; L3)</calculatedColumnFormula>
    </tableColumn>
    <tableColumn id="11" name="Eigenvector Centrality Bin" dataDxfId="236"/>
    <tableColumn id="12" name="Eigenvector Centrality Frequency" dataDxfId="235">
      <calculatedColumnFormula>COUNTIF(Vertices[Eigenvector Centrality], "&gt;= " &amp; N2) - COUNTIF(Vertices[Eigenvector Centrality], "&gt;=" &amp; N3)</calculatedColumnFormula>
    </tableColumn>
    <tableColumn id="18" name="PageRank Bin" dataDxfId="234"/>
    <tableColumn id="17" name="PageRank Frequency" dataDxfId="233">
      <calculatedColumnFormula>COUNTIF(Vertices[Eigenvector Centrality], "&gt;= " &amp; P2) - COUNTIF(Vertices[Eigenvector Centrality], "&gt;=" &amp; P3)</calculatedColumnFormula>
    </tableColumn>
    <tableColumn id="13" name="Clustering Coefficient Bin" dataDxfId="232"/>
    <tableColumn id="14" name="Clustering Coefficient Frequency" dataDxfId="231">
      <calculatedColumnFormula>COUNTIF(Vertices[Clustering Coefficient], "&gt;= " &amp; R2) - COUNTIF(Vertices[Clustering Coefficient], "&gt;=" &amp; R3)</calculatedColumnFormula>
    </tableColumn>
    <tableColumn id="15" name="Dynamic Filter Bin" dataDxfId="230"/>
    <tableColumn id="16" name="Dynamic Filter Frequency" dataDxfId="2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2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ccollab.ca/groups/profile/1227749" TargetMode="External" /><Relationship Id="rId2" Type="http://schemas.openxmlformats.org/officeDocument/2006/relationships/hyperlink" Target="https://gccollab.ca/groups/profile/1227749" TargetMode="External" /><Relationship Id="rId3" Type="http://schemas.openxmlformats.org/officeDocument/2006/relationships/hyperlink" Target="https://gccollab.ca/groups/profile/1227749" TargetMode="External" /><Relationship Id="rId4" Type="http://schemas.openxmlformats.org/officeDocument/2006/relationships/hyperlink" Target="http://analysis.nuclearenergyinsider.com/canada-smr-groups-pass-early-development-tests-first-reactor-push" TargetMode="External" /><Relationship Id="rId5" Type="http://schemas.openxmlformats.org/officeDocument/2006/relationships/hyperlink" Target="http://analysis.nuclearenergyinsider.com/canada-smr-groups-pass-early-development-tests-first-reactor-push" TargetMode="External" /><Relationship Id="rId6" Type="http://schemas.openxmlformats.org/officeDocument/2006/relationships/hyperlink" Target="http://analysis.nuclearenergyinsider.com/canada-smr-groups-pass-early-development-tests-first-reactor-push" TargetMode="External" /><Relationship Id="rId7" Type="http://schemas.openxmlformats.org/officeDocument/2006/relationships/hyperlink" Target="http://analysis.nuclearenergyinsider.com/canada-smr-groups-pass-early-development-tests-first-reactor-push" TargetMode="External" /><Relationship Id="rId8" Type="http://schemas.openxmlformats.org/officeDocument/2006/relationships/hyperlink" Target="http://analysis.nuclearenergyinsider.com/canada-smr-groups-pass-early-development-tests-first-reactor-push" TargetMode="External" /><Relationship Id="rId9" Type="http://schemas.openxmlformats.org/officeDocument/2006/relationships/hyperlink" Target="http://analysis.nuclearenergyinsider.com/canada-smr-groups-pass-early-development-tests-first-reactor-push" TargetMode="External" /><Relationship Id="rId10" Type="http://schemas.openxmlformats.org/officeDocument/2006/relationships/hyperlink" Target="http://analysis.nuclearenergyinsider.com/canada-smr-groups-pass-early-development-tests-first-reactor-push" TargetMode="External" /><Relationship Id="rId11" Type="http://schemas.openxmlformats.org/officeDocument/2006/relationships/hyperlink" Target="http://analysis.nuclearenergyinsider.com/canada-smr-groups-pass-early-development-tests-first-reactor-push" TargetMode="External" /><Relationship Id="rId12" Type="http://schemas.openxmlformats.org/officeDocument/2006/relationships/hyperlink" Target="http://analysis.nuclearenergyinsider.com/canada-smr-groups-pass-early-development-tests-first-reactor-push" TargetMode="External" /><Relationship Id="rId13" Type="http://schemas.openxmlformats.org/officeDocument/2006/relationships/hyperlink" Target="http://analysis.nuclearenergyinsider.com/canada-smr-groups-pass-early-development-tests-first-reactor-push" TargetMode="External" /><Relationship Id="rId14" Type="http://schemas.openxmlformats.org/officeDocument/2006/relationships/hyperlink" Target="http://analysis.nuclearenergyinsider.com/canada-smr-groups-pass-early-development-tests-first-reactor-push" TargetMode="External" /><Relationship Id="rId15" Type="http://schemas.openxmlformats.org/officeDocument/2006/relationships/hyperlink" Target="http://analysis.nuclearenergyinsider.com/canada-smr-groups-pass-early-development-tests-first-reactor-push" TargetMode="External" /><Relationship Id="rId16" Type="http://schemas.openxmlformats.org/officeDocument/2006/relationships/hyperlink" Target="http://analysis.nuclearenergyinsider.com/canada-smr-groups-pass-early-development-tests-first-reactor-push" TargetMode="External" /><Relationship Id="rId17" Type="http://schemas.openxmlformats.org/officeDocument/2006/relationships/hyperlink" Target="http://analysis.nuclearenergyinsider.com/canada-smr-groups-pass-early-development-tests-first-reactor-push" TargetMode="External" /><Relationship Id="rId18" Type="http://schemas.openxmlformats.org/officeDocument/2006/relationships/hyperlink" Target="http://analysis.nuclearenergyinsider.com/canada-smr-groups-pass-early-development-tests-first-reactor-push" TargetMode="External" /><Relationship Id="rId19" Type="http://schemas.openxmlformats.org/officeDocument/2006/relationships/hyperlink" Target="http://analysis.nuclearenergyinsider.com/canada-smr-groups-pass-early-development-tests-first-reactor-push" TargetMode="External" /><Relationship Id="rId20" Type="http://schemas.openxmlformats.org/officeDocument/2006/relationships/hyperlink" Target="http://analysis.nuclearenergyinsider.com/canada-smr-groups-pass-early-development-tests-first-reactor-push" TargetMode="External" /><Relationship Id="rId21" Type="http://schemas.openxmlformats.org/officeDocument/2006/relationships/hyperlink" Target="http://analysis.nuclearenergyinsider.com/canada-smr-groups-pass-early-development-tests-first-reactor-push" TargetMode="External" /><Relationship Id="rId22" Type="http://schemas.openxmlformats.org/officeDocument/2006/relationships/hyperlink" Target="http://analysis.nuclearenergyinsider.com/canada-smr-groups-pass-early-development-tests-first-reactor-push" TargetMode="External" /><Relationship Id="rId23" Type="http://schemas.openxmlformats.org/officeDocument/2006/relationships/hyperlink" Target="http://analysis.nuclearenergyinsider.com/canada-smr-groups-pass-early-development-tests-first-reactor-push" TargetMode="External" /><Relationship Id="rId24" Type="http://schemas.openxmlformats.org/officeDocument/2006/relationships/hyperlink" Target="http://analysis.nuclearenergyinsider.com/canada-smr-groups-pass-early-development-tests-first-reactor-push" TargetMode="External" /><Relationship Id="rId25" Type="http://schemas.openxmlformats.org/officeDocument/2006/relationships/hyperlink" Target="http://analysis.nuclearenergyinsider.com/canada-smr-groups-pass-early-development-tests-first-reactor-push" TargetMode="External" /><Relationship Id="rId26" Type="http://schemas.openxmlformats.org/officeDocument/2006/relationships/hyperlink" Target="http://analysis.nuclearenergyinsider.com/canada-smr-groups-pass-early-development-tests-first-reactor-push" TargetMode="External" /><Relationship Id="rId27" Type="http://schemas.openxmlformats.org/officeDocument/2006/relationships/hyperlink" Target="http://analysis.nuclearenergyinsider.com/canada-smr-groups-pass-early-development-tests-first-reactor-push" TargetMode="External" /><Relationship Id="rId28" Type="http://schemas.openxmlformats.org/officeDocument/2006/relationships/hyperlink" Target="http://analysis.nuclearenergyinsider.com/canada-smr-groups-pass-early-development-tests-first-reactor-push" TargetMode="External" /><Relationship Id="rId29" Type="http://schemas.openxmlformats.org/officeDocument/2006/relationships/hyperlink" Target="http://analysis.nuclearenergyinsider.com/canada-smr-groups-pass-early-development-tests-first-reactor-push" TargetMode="External" /><Relationship Id="rId30" Type="http://schemas.openxmlformats.org/officeDocument/2006/relationships/hyperlink" Target="http://analysis.nuclearenergyinsider.com/canada-smr-groups-pass-early-development-tests-first-reactor-push" TargetMode="External" /><Relationship Id="rId31" Type="http://schemas.openxmlformats.org/officeDocument/2006/relationships/hyperlink" Target="http://analysis.nuclearenergyinsider.com/canada-smr-groups-pass-early-development-tests-first-reactor-push" TargetMode="External" /><Relationship Id="rId32" Type="http://schemas.openxmlformats.org/officeDocument/2006/relationships/hyperlink" Target="http://analysis.nuclearenergyinsider.com/canada-smr-groups-pass-early-development-tests-first-reactor-push" TargetMode="External" /><Relationship Id="rId33" Type="http://schemas.openxmlformats.org/officeDocument/2006/relationships/hyperlink" Target="http://analysis.nuclearenergyinsider.com/canada-smr-groups-pass-early-development-tests-first-reactor-push" TargetMode="External" /><Relationship Id="rId34" Type="http://schemas.openxmlformats.org/officeDocument/2006/relationships/hyperlink" Target="http://analysis.nuclearenergyinsider.com/canada-smr-groups-pass-early-development-tests-first-reactor-push" TargetMode="External" /><Relationship Id="rId35" Type="http://schemas.openxmlformats.org/officeDocument/2006/relationships/hyperlink" Target="http://analysis.nuclearenergyinsider.com/canada-smr-groups-pass-early-development-tests-first-reactor-push" TargetMode="External" /><Relationship Id="rId36" Type="http://schemas.openxmlformats.org/officeDocument/2006/relationships/hyperlink" Target="http://analysis.nuclearenergyinsider.com/canada-smr-groups-pass-early-development-tests-first-reactor-push" TargetMode="External" /><Relationship Id="rId37" Type="http://schemas.openxmlformats.org/officeDocument/2006/relationships/hyperlink" Target="http://analysis.nuclearenergyinsider.com/canada-smr-groups-pass-early-development-tests-first-reactor-push" TargetMode="External" /><Relationship Id="rId38" Type="http://schemas.openxmlformats.org/officeDocument/2006/relationships/hyperlink" Target="https://twitter.com/CCSN_CNSC/status/1106565737043365893" TargetMode="External" /><Relationship Id="rId39" Type="http://schemas.openxmlformats.org/officeDocument/2006/relationships/hyperlink" Target="https://twitter.com/CCSN_CNSC/status/1106565737043365893" TargetMode="External" /><Relationship Id="rId40" Type="http://schemas.openxmlformats.org/officeDocument/2006/relationships/hyperlink" Target="https://twitter.com/ESfS_canada/status/1106967383833362432" TargetMode="External" /><Relationship Id="rId41" Type="http://schemas.openxmlformats.org/officeDocument/2006/relationships/hyperlink" Target="https://twitter.com/ESfS_canada/status/1106967383833362432" TargetMode="External" /><Relationship Id="rId42" Type="http://schemas.openxmlformats.org/officeDocument/2006/relationships/hyperlink" Target="https://twitter.com/ESfS_canada/status/1106967383833362432" TargetMode="External" /><Relationship Id="rId43" Type="http://schemas.openxmlformats.org/officeDocument/2006/relationships/hyperlink" Target="https://twitter.com/ESfS_canada/status/1106967383833362432" TargetMode="External" /><Relationship Id="rId44" Type="http://schemas.openxmlformats.org/officeDocument/2006/relationships/hyperlink" Target="https://twitter.com/ESfS_canada/status/1106967383833362432" TargetMode="External" /><Relationship Id="rId45" Type="http://schemas.openxmlformats.org/officeDocument/2006/relationships/hyperlink" Target="https://twitter.com/ESfS_canada/status/1106967383833362432" TargetMode="External" /><Relationship Id="rId46" Type="http://schemas.openxmlformats.org/officeDocument/2006/relationships/hyperlink" Target="https://twitter.com/ESfS_canada/status/1106967383833362432" TargetMode="External" /><Relationship Id="rId47" Type="http://schemas.openxmlformats.org/officeDocument/2006/relationships/hyperlink" Target="https://twitter.com/ESfS_canada/status/1106967383833362432" TargetMode="External" /><Relationship Id="rId48" Type="http://schemas.openxmlformats.org/officeDocument/2006/relationships/hyperlink" Target="https://twitter.com/CCSN_CNSC/status/1107667867368083458" TargetMode="External" /><Relationship Id="rId49" Type="http://schemas.openxmlformats.org/officeDocument/2006/relationships/hyperlink" Target="https://twitter.com/CNSC_CCSN/status/1107667515348529152" TargetMode="External" /><Relationship Id="rId50" Type="http://schemas.openxmlformats.org/officeDocument/2006/relationships/hyperlink" Target="https://www.youtube.com/watch?v=EaaVmMuIfjI&amp;feature=youtu.be" TargetMode="External" /><Relationship Id="rId51" Type="http://schemas.openxmlformats.org/officeDocument/2006/relationships/hyperlink" Target="http://nuclearsafety.gc.ca/eng/acts-and-regulations/regulatory-action/orbit-engineering-ltd.cfm" TargetMode="External" /><Relationship Id="rId52" Type="http://schemas.openxmlformats.org/officeDocument/2006/relationships/hyperlink" Target="http://www.nuclearsafety.gc.ca/eng/the-commission/hearings/documents_browse/results.cfm?dt=15-May-2019&amp;yr=2019" TargetMode="External" /><Relationship Id="rId53" Type="http://schemas.openxmlformats.org/officeDocument/2006/relationships/hyperlink" Target="http://nuclearsafety.gc.ca/eng/resources/infographics/waste/index.cfm?hootPostID=61269fd74c1151bc2a16ec7ae19378d9" TargetMode="External" /><Relationship Id="rId54" Type="http://schemas.openxmlformats.org/officeDocument/2006/relationships/hyperlink" Target="https://www.youtube.com/watch?v=lCeuOCCUIxE&amp;feature=youtu.be" TargetMode="External" /><Relationship Id="rId55" Type="http://schemas.openxmlformats.org/officeDocument/2006/relationships/hyperlink" Target="http://nuclearsafety.gc.ca/fra/acts-and-regulations/regulatory-action/orbit-engineering-ltd.cfm" TargetMode="External" /><Relationship Id="rId56" Type="http://schemas.openxmlformats.org/officeDocument/2006/relationships/hyperlink" Target="http://www.nuclearsafety.gc.ca/fra/the-commission/hearings/documents_browse/results.cfm?dt=15-May-2019&amp;yr=2019" TargetMode="External" /><Relationship Id="rId57" Type="http://schemas.openxmlformats.org/officeDocument/2006/relationships/hyperlink" Target="http://suretenucleaire.gc.ca/fra/resources/infographics/waste/index.cfm?hootPostID=f8bb73c677eb8942cc915ce6a3377700" TargetMode="External" /><Relationship Id="rId58" Type="http://schemas.openxmlformats.org/officeDocument/2006/relationships/hyperlink" Target="https://pbs.twimg.com/ext_tw_video_thumb/1106538579046658048/pu/img/KKU0sMdhtmRd3QtB.jpg" TargetMode="External" /><Relationship Id="rId59" Type="http://schemas.openxmlformats.org/officeDocument/2006/relationships/hyperlink" Target="https://pbs.twimg.com/ext_tw_video_thumb/1106538579046658048/pu/img/KKU0sMdhtmRd3QtB.jpg" TargetMode="External" /><Relationship Id="rId60" Type="http://schemas.openxmlformats.org/officeDocument/2006/relationships/hyperlink" Target="https://pbs.twimg.com/ext_tw_video_thumb/1106544234973351937/pu/img/RuREKDBneJCIiycs.jpg" TargetMode="External" /><Relationship Id="rId61" Type="http://schemas.openxmlformats.org/officeDocument/2006/relationships/hyperlink" Target="https://pbs.twimg.com/media/D1jjg1TX0AIwz0h.jpg" TargetMode="External" /><Relationship Id="rId62" Type="http://schemas.openxmlformats.org/officeDocument/2006/relationships/hyperlink" Target="https://pbs.twimg.com/media/D1nVwBFXcAAKsZ9.jpg" TargetMode="External" /><Relationship Id="rId63" Type="http://schemas.openxmlformats.org/officeDocument/2006/relationships/hyperlink" Target="https://pbs.twimg.com/media/D1nzkXfXgAAzL2R.jpg" TargetMode="External" /><Relationship Id="rId64" Type="http://schemas.openxmlformats.org/officeDocument/2006/relationships/hyperlink" Target="https://pbs.twimg.com/media/D1jjg1TX0AIwz0h.jpg" TargetMode="External" /><Relationship Id="rId65" Type="http://schemas.openxmlformats.org/officeDocument/2006/relationships/hyperlink" Target="https://pbs.twimg.com/media/D1nVwBFXcAAKsZ9.jpg" TargetMode="External" /><Relationship Id="rId66" Type="http://schemas.openxmlformats.org/officeDocument/2006/relationships/hyperlink" Target="https://pbs.twimg.com/media/D1nzkXfXgAAzL2R.jpg" TargetMode="External" /><Relationship Id="rId67" Type="http://schemas.openxmlformats.org/officeDocument/2006/relationships/hyperlink" Target="https://pbs.twimg.com/media/D1jjg1TX0AIwz0h.jpg" TargetMode="External" /><Relationship Id="rId68" Type="http://schemas.openxmlformats.org/officeDocument/2006/relationships/hyperlink" Target="https://pbs.twimg.com/media/D1nVwBFXcAAKsZ9.jpg" TargetMode="External" /><Relationship Id="rId69" Type="http://schemas.openxmlformats.org/officeDocument/2006/relationships/hyperlink" Target="https://pbs.twimg.com/media/D1nzkXfXgAAzL2R.jpg" TargetMode="External" /><Relationship Id="rId70" Type="http://schemas.openxmlformats.org/officeDocument/2006/relationships/hyperlink" Target="https://pbs.twimg.com/media/D1jjg1TX0AIwz0h.jpg" TargetMode="External" /><Relationship Id="rId71" Type="http://schemas.openxmlformats.org/officeDocument/2006/relationships/hyperlink" Target="https://pbs.twimg.com/media/D1nVwBFXcAAKsZ9.jpg" TargetMode="External" /><Relationship Id="rId72" Type="http://schemas.openxmlformats.org/officeDocument/2006/relationships/hyperlink" Target="https://pbs.twimg.com/media/D1nzkXfXgAAzL2R.jpg" TargetMode="External" /><Relationship Id="rId73" Type="http://schemas.openxmlformats.org/officeDocument/2006/relationships/hyperlink" Target="https://pbs.twimg.com/media/D1jjg1TX0AIwz0h.jpg" TargetMode="External" /><Relationship Id="rId74" Type="http://schemas.openxmlformats.org/officeDocument/2006/relationships/hyperlink" Target="https://pbs.twimg.com/media/D1nVwBFXcAAKsZ9.jpg" TargetMode="External" /><Relationship Id="rId75" Type="http://schemas.openxmlformats.org/officeDocument/2006/relationships/hyperlink" Target="https://pbs.twimg.com/media/D1nzkXfXgAAzL2R.jpg" TargetMode="External" /><Relationship Id="rId76" Type="http://schemas.openxmlformats.org/officeDocument/2006/relationships/hyperlink" Target="https://pbs.twimg.com/media/D1jjg1TX0AIwz0h.jpg" TargetMode="External" /><Relationship Id="rId77" Type="http://schemas.openxmlformats.org/officeDocument/2006/relationships/hyperlink" Target="https://pbs.twimg.com/media/D1nVwBFXcAAKsZ9.jpg" TargetMode="External" /><Relationship Id="rId78" Type="http://schemas.openxmlformats.org/officeDocument/2006/relationships/hyperlink" Target="https://pbs.twimg.com/media/D1nzkXfXgAAzL2R.jpg" TargetMode="External" /><Relationship Id="rId79" Type="http://schemas.openxmlformats.org/officeDocument/2006/relationships/hyperlink" Target="https://pbs.twimg.com/media/D1jjg1TX0AIwz0h.jpg" TargetMode="External" /><Relationship Id="rId80" Type="http://schemas.openxmlformats.org/officeDocument/2006/relationships/hyperlink" Target="https://pbs.twimg.com/media/D1nVwBFXcAAKsZ9.jpg" TargetMode="External" /><Relationship Id="rId81" Type="http://schemas.openxmlformats.org/officeDocument/2006/relationships/hyperlink" Target="https://pbs.twimg.com/media/D1nzkXfXgAAzL2R.jpg" TargetMode="External" /><Relationship Id="rId82" Type="http://schemas.openxmlformats.org/officeDocument/2006/relationships/hyperlink" Target="https://pbs.twimg.com/media/D1uZNySXcAA748B.jpg" TargetMode="External" /><Relationship Id="rId83" Type="http://schemas.openxmlformats.org/officeDocument/2006/relationships/hyperlink" Target="https://pbs.twimg.com/media/D1jjg1TX0AIwz0h.jpg" TargetMode="External" /><Relationship Id="rId84" Type="http://schemas.openxmlformats.org/officeDocument/2006/relationships/hyperlink" Target="https://pbs.twimg.com/media/D1nVwBFXcAAKsZ9.jpg" TargetMode="External" /><Relationship Id="rId85" Type="http://schemas.openxmlformats.org/officeDocument/2006/relationships/hyperlink" Target="https://pbs.twimg.com/media/D1nzkXfXgAAzL2R.jpg" TargetMode="External" /><Relationship Id="rId86" Type="http://schemas.openxmlformats.org/officeDocument/2006/relationships/hyperlink" Target="https://pbs.twimg.com/tweet_video_thumb/D1_fSaaX0AEGGEo.jpg" TargetMode="External" /><Relationship Id="rId87" Type="http://schemas.openxmlformats.org/officeDocument/2006/relationships/hyperlink" Target="https://pbs.twimg.com/tweet_video_thumb/D1_fSaaX0AEGGEo.jpg" TargetMode="External" /><Relationship Id="rId88" Type="http://schemas.openxmlformats.org/officeDocument/2006/relationships/hyperlink" Target="https://pbs.twimg.com/tweet_video_thumb/D1_fSaaX0AEGGEo.jpg" TargetMode="External" /><Relationship Id="rId89" Type="http://schemas.openxmlformats.org/officeDocument/2006/relationships/hyperlink" Target="https://pbs.twimg.com/media/D1tPrRMX4AAQWqj.png" TargetMode="External" /><Relationship Id="rId90" Type="http://schemas.openxmlformats.org/officeDocument/2006/relationships/hyperlink" Target="https://pbs.twimg.com/media/D1oAENTWoAArn6u.jpg" TargetMode="External" /><Relationship Id="rId91" Type="http://schemas.openxmlformats.org/officeDocument/2006/relationships/hyperlink" Target="https://pbs.twimg.com/media/D1uKh8kW0AAKbBB.jpg" TargetMode="External" /><Relationship Id="rId92" Type="http://schemas.openxmlformats.org/officeDocument/2006/relationships/hyperlink" Target="https://pbs.twimg.com/media/D185vDzWkAcwxO7.png" TargetMode="External" /><Relationship Id="rId93" Type="http://schemas.openxmlformats.org/officeDocument/2006/relationships/hyperlink" Target="https://pbs.twimg.com/media/D2CwF54XQAUXuK0.jpg" TargetMode="External" /><Relationship Id="rId94" Type="http://schemas.openxmlformats.org/officeDocument/2006/relationships/hyperlink" Target="https://pbs.twimg.com/media/D2IQr-uWwAACzKQ.jpg" TargetMode="External" /><Relationship Id="rId95" Type="http://schemas.openxmlformats.org/officeDocument/2006/relationships/hyperlink" Target="https://pbs.twimg.com/media/D2NLg4KWsAAX7WP.jpg" TargetMode="External" /><Relationship Id="rId96" Type="http://schemas.openxmlformats.org/officeDocument/2006/relationships/hyperlink" Target="https://pbs.twimg.com/media/D1tPrFeXcAUUnpi.png" TargetMode="External" /><Relationship Id="rId97" Type="http://schemas.openxmlformats.org/officeDocument/2006/relationships/hyperlink" Target="https://pbs.twimg.com/media/D2IQ0B3WkAAu5Sa.jpg" TargetMode="External" /><Relationship Id="rId98" Type="http://schemas.openxmlformats.org/officeDocument/2006/relationships/hyperlink" Target="https://pbs.twimg.com/media/D2NLuE7XQAA7mKt.jpg" TargetMode="External" /><Relationship Id="rId99" Type="http://schemas.openxmlformats.org/officeDocument/2006/relationships/hyperlink" Target="https://pbs.twimg.com/media/D1oAMnXW0AIuEYR.jpg" TargetMode="External" /><Relationship Id="rId100" Type="http://schemas.openxmlformats.org/officeDocument/2006/relationships/hyperlink" Target="https://pbs.twimg.com/media/D1uKhdmXQAAtOSZ.jpg" TargetMode="External" /><Relationship Id="rId101" Type="http://schemas.openxmlformats.org/officeDocument/2006/relationships/hyperlink" Target="https://pbs.twimg.com/media/D186Dh_XcAEVkRq.png" TargetMode="External" /><Relationship Id="rId102" Type="http://schemas.openxmlformats.org/officeDocument/2006/relationships/hyperlink" Target="https://pbs.twimg.com/media/D2CwaLTXcAEmBP_.jpg" TargetMode="External" /><Relationship Id="rId103" Type="http://schemas.openxmlformats.org/officeDocument/2006/relationships/hyperlink" Target="https://pbs.twimg.com/ext_tw_video_thumb/1106538579046658048/pu/img/KKU0sMdhtmRd3QtB.jpg" TargetMode="External" /><Relationship Id="rId104" Type="http://schemas.openxmlformats.org/officeDocument/2006/relationships/hyperlink" Target="https://pbs.twimg.com/ext_tw_video_thumb/1106538579046658048/pu/img/KKU0sMdhtmRd3QtB.jpg" TargetMode="External" /><Relationship Id="rId105" Type="http://schemas.openxmlformats.org/officeDocument/2006/relationships/hyperlink" Target="https://pbs.twimg.com/ext_tw_video_thumb/1106544234973351937/pu/img/RuREKDBneJCIiycs.jpg" TargetMode="External" /><Relationship Id="rId106" Type="http://schemas.openxmlformats.org/officeDocument/2006/relationships/hyperlink" Target="https://pbs.twimg.com/media/D1jjg1TX0AIwz0h.jpg" TargetMode="External" /><Relationship Id="rId107" Type="http://schemas.openxmlformats.org/officeDocument/2006/relationships/hyperlink" Target="https://pbs.twimg.com/media/D1nVwBFXcAAKsZ9.jpg" TargetMode="External" /><Relationship Id="rId108" Type="http://schemas.openxmlformats.org/officeDocument/2006/relationships/hyperlink" Target="https://pbs.twimg.com/media/D1nzkXfXgAAzL2R.jpg" TargetMode="External" /><Relationship Id="rId109" Type="http://schemas.openxmlformats.org/officeDocument/2006/relationships/hyperlink" Target="https://pbs.twimg.com/media/D1jjg1TX0AIwz0h.jpg" TargetMode="External" /><Relationship Id="rId110" Type="http://schemas.openxmlformats.org/officeDocument/2006/relationships/hyperlink" Target="https://pbs.twimg.com/media/D1nVwBFXcAAKsZ9.jpg" TargetMode="External" /><Relationship Id="rId111" Type="http://schemas.openxmlformats.org/officeDocument/2006/relationships/hyperlink" Target="https://pbs.twimg.com/media/D1nzkXfXgAAzL2R.jpg" TargetMode="External" /><Relationship Id="rId112" Type="http://schemas.openxmlformats.org/officeDocument/2006/relationships/hyperlink" Target="https://pbs.twimg.com/media/D1jjg1TX0AIwz0h.jpg" TargetMode="External" /><Relationship Id="rId113" Type="http://schemas.openxmlformats.org/officeDocument/2006/relationships/hyperlink" Target="https://pbs.twimg.com/media/D1nVwBFXcAAKsZ9.jpg" TargetMode="External" /><Relationship Id="rId114" Type="http://schemas.openxmlformats.org/officeDocument/2006/relationships/hyperlink" Target="https://pbs.twimg.com/media/D1nzkXfXgAAzL2R.jpg" TargetMode="External" /><Relationship Id="rId115" Type="http://schemas.openxmlformats.org/officeDocument/2006/relationships/hyperlink" Target="https://pbs.twimg.com/media/D1jjg1TX0AIwz0h.jpg" TargetMode="External" /><Relationship Id="rId116" Type="http://schemas.openxmlformats.org/officeDocument/2006/relationships/hyperlink" Target="https://pbs.twimg.com/media/D1nVwBFXcAAKsZ9.jpg" TargetMode="External" /><Relationship Id="rId117" Type="http://schemas.openxmlformats.org/officeDocument/2006/relationships/hyperlink" Target="https://pbs.twimg.com/media/D1nzkXfXgAAzL2R.jpg" TargetMode="External" /><Relationship Id="rId118" Type="http://schemas.openxmlformats.org/officeDocument/2006/relationships/hyperlink" Target="https://pbs.twimg.com/media/D1jjg1TX0AIwz0h.jpg" TargetMode="External" /><Relationship Id="rId119" Type="http://schemas.openxmlformats.org/officeDocument/2006/relationships/hyperlink" Target="https://pbs.twimg.com/media/D1nVwBFXcAAKsZ9.jpg" TargetMode="External" /><Relationship Id="rId120" Type="http://schemas.openxmlformats.org/officeDocument/2006/relationships/hyperlink" Target="https://pbs.twimg.com/media/D1nzkXfXgAAzL2R.jpg" TargetMode="External" /><Relationship Id="rId121" Type="http://schemas.openxmlformats.org/officeDocument/2006/relationships/hyperlink" Target="https://pbs.twimg.com/media/D1jjg1TX0AIwz0h.jpg" TargetMode="External" /><Relationship Id="rId122" Type="http://schemas.openxmlformats.org/officeDocument/2006/relationships/hyperlink" Target="https://pbs.twimg.com/media/D1nVwBFXcAAKsZ9.jpg" TargetMode="External" /><Relationship Id="rId123" Type="http://schemas.openxmlformats.org/officeDocument/2006/relationships/hyperlink" Target="https://pbs.twimg.com/media/D1nzkXfXgAAzL2R.jpg" TargetMode="External" /><Relationship Id="rId124" Type="http://schemas.openxmlformats.org/officeDocument/2006/relationships/hyperlink" Target="http://pbs.twimg.com/profile_images/815450169739120640/R0c5tHTO_normal.jpg" TargetMode="External" /><Relationship Id="rId125" Type="http://schemas.openxmlformats.org/officeDocument/2006/relationships/hyperlink" Target="https://pbs.twimg.com/media/D1jjg1TX0AIwz0h.jpg" TargetMode="External" /><Relationship Id="rId126" Type="http://schemas.openxmlformats.org/officeDocument/2006/relationships/hyperlink" Target="https://pbs.twimg.com/media/D1nVwBFXcAAKsZ9.jpg" TargetMode="External" /><Relationship Id="rId127" Type="http://schemas.openxmlformats.org/officeDocument/2006/relationships/hyperlink" Target="https://pbs.twimg.com/media/D1nzkXfXgAAzL2R.jpg" TargetMode="External" /><Relationship Id="rId128" Type="http://schemas.openxmlformats.org/officeDocument/2006/relationships/hyperlink" Target="http://pbs.twimg.com/profile_images/993903265283760129/h_yGAjEF_normal.jpg" TargetMode="External" /><Relationship Id="rId129" Type="http://schemas.openxmlformats.org/officeDocument/2006/relationships/hyperlink" Target="http://pbs.twimg.com/profile_images/993903265283760129/h_yGAjEF_normal.jpg" TargetMode="External" /><Relationship Id="rId130" Type="http://schemas.openxmlformats.org/officeDocument/2006/relationships/hyperlink" Target="http://pbs.twimg.com/profile_images/993903265283760129/h_yGAjEF_normal.jpg" TargetMode="External" /><Relationship Id="rId131" Type="http://schemas.openxmlformats.org/officeDocument/2006/relationships/hyperlink" Target="http://pbs.twimg.com/profile_images/1081957139566997509/R3kEZoP8_normal.jpg" TargetMode="External" /><Relationship Id="rId132" Type="http://schemas.openxmlformats.org/officeDocument/2006/relationships/hyperlink" Target="http://pbs.twimg.com/profile_images/821140320737849344/3zr3gXw0_normal.jpg" TargetMode="External" /><Relationship Id="rId133" Type="http://schemas.openxmlformats.org/officeDocument/2006/relationships/hyperlink" Target="http://pbs.twimg.com/profile_images/1007051468552134656/lSV8U_gX_normal.jpg" TargetMode="External" /><Relationship Id="rId134" Type="http://schemas.openxmlformats.org/officeDocument/2006/relationships/hyperlink" Target="http://pbs.twimg.com/profile_images/1007051468552134656/lSV8U_gX_normal.jpg" TargetMode="External" /><Relationship Id="rId135" Type="http://schemas.openxmlformats.org/officeDocument/2006/relationships/hyperlink" Target="http://pbs.twimg.com/profile_images/1007051468552134656/lSV8U_gX_normal.jpg" TargetMode="External" /><Relationship Id="rId136" Type="http://schemas.openxmlformats.org/officeDocument/2006/relationships/hyperlink" Target="http://pbs.twimg.com/profile_images/830168612371460096/QP5k1wIA_normal.jpg" TargetMode="External" /><Relationship Id="rId137" Type="http://schemas.openxmlformats.org/officeDocument/2006/relationships/hyperlink" Target="http://pbs.twimg.com/profile_images/1107536013117796352/h1GoXnQf_normal.jpg" TargetMode="External" /><Relationship Id="rId138" Type="http://schemas.openxmlformats.org/officeDocument/2006/relationships/hyperlink" Target="http://pbs.twimg.com/profile_images/568146590649425920/BwT-ZNLg_normal.jpeg" TargetMode="External" /><Relationship Id="rId139" Type="http://schemas.openxmlformats.org/officeDocument/2006/relationships/hyperlink" Target="http://pbs.twimg.com/profile_images/755909511374839808/xudZx8ku_normal.jpg" TargetMode="External" /><Relationship Id="rId140" Type="http://schemas.openxmlformats.org/officeDocument/2006/relationships/hyperlink" Target="http://pbs.twimg.com/profile_images/646360742170624000/EGNsZUMw_normal.jpg" TargetMode="External" /><Relationship Id="rId141" Type="http://schemas.openxmlformats.org/officeDocument/2006/relationships/hyperlink" Target="http://pbs.twimg.com/profile_images/378800000185415882/b5d2dc66bbc07f49b07762f9d49d059f_normal.jpeg" TargetMode="External" /><Relationship Id="rId142" Type="http://schemas.openxmlformats.org/officeDocument/2006/relationships/hyperlink" Target="http://pbs.twimg.com/profile_images/378800000185415882/b5d2dc66bbc07f49b07762f9d49d059f_normal.jpeg" TargetMode="External" /><Relationship Id="rId143" Type="http://schemas.openxmlformats.org/officeDocument/2006/relationships/hyperlink" Target="http://pbs.twimg.com/profile_images/658443961556738048/02kf8p_A_normal.jpg" TargetMode="External" /><Relationship Id="rId144" Type="http://schemas.openxmlformats.org/officeDocument/2006/relationships/hyperlink" Target="https://pbs.twimg.com/media/D1uZNySXcAA748B.jpg" TargetMode="External" /><Relationship Id="rId145" Type="http://schemas.openxmlformats.org/officeDocument/2006/relationships/hyperlink" Target="http://pbs.twimg.com/profile_images/1095055445578792960/Fw_KlBfN_normal.jpg" TargetMode="External" /><Relationship Id="rId146" Type="http://schemas.openxmlformats.org/officeDocument/2006/relationships/hyperlink" Target="http://pbs.twimg.com/profile_images/876431082865868800/OrOBU_GE_normal.jpg" TargetMode="External" /><Relationship Id="rId147" Type="http://schemas.openxmlformats.org/officeDocument/2006/relationships/hyperlink" Target="http://pbs.twimg.com/profile_images/646360742170624000/EGNsZUMw_normal.jpg" TargetMode="External" /><Relationship Id="rId148" Type="http://schemas.openxmlformats.org/officeDocument/2006/relationships/hyperlink" Target="http://pbs.twimg.com/profile_images/1086549477299757057/ljIcv_JF_normal.jpg" TargetMode="External" /><Relationship Id="rId149" Type="http://schemas.openxmlformats.org/officeDocument/2006/relationships/hyperlink" Target="http://pbs.twimg.com/profile_images/1086549477299757057/ljIcv_JF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pbs.twimg.com/profile_images/646360742170624000/EGNsZUMw_normal.jpg" TargetMode="External" /><Relationship Id="rId152" Type="http://schemas.openxmlformats.org/officeDocument/2006/relationships/hyperlink" Target="http://pbs.twimg.com/profile_images/646360742170624000/EGNsZUMw_normal.jpg" TargetMode="External" /><Relationship Id="rId153" Type="http://schemas.openxmlformats.org/officeDocument/2006/relationships/hyperlink" Target="http://abs.twimg.com/sticky/default_profile_images/default_profile_normal.png" TargetMode="External" /><Relationship Id="rId154" Type="http://schemas.openxmlformats.org/officeDocument/2006/relationships/hyperlink" Target="https://pbs.twimg.com/media/D1jjg1TX0AIwz0h.jpg" TargetMode="External" /><Relationship Id="rId155" Type="http://schemas.openxmlformats.org/officeDocument/2006/relationships/hyperlink" Target="https://pbs.twimg.com/media/D1nVwBFXcAAKsZ9.jpg" TargetMode="External" /><Relationship Id="rId156" Type="http://schemas.openxmlformats.org/officeDocument/2006/relationships/hyperlink" Target="https://pbs.twimg.com/media/D1nzkXfXgAAzL2R.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104601817558732800/ZXGunb5l_normal.jpg" TargetMode="External" /><Relationship Id="rId159" Type="http://schemas.openxmlformats.org/officeDocument/2006/relationships/hyperlink" Target="http://pbs.twimg.com/profile_images/1104601817558732800/ZXGunb5l_normal.jpg" TargetMode="External" /><Relationship Id="rId160" Type="http://schemas.openxmlformats.org/officeDocument/2006/relationships/hyperlink" Target="http://pbs.twimg.com/profile_images/785930991495892992/kV1pF79A_normal.jpg" TargetMode="External" /><Relationship Id="rId161" Type="http://schemas.openxmlformats.org/officeDocument/2006/relationships/hyperlink" Target="http://pbs.twimg.com/profile_images/785930991495892992/kV1pF79A_normal.jpg" TargetMode="External" /><Relationship Id="rId162" Type="http://schemas.openxmlformats.org/officeDocument/2006/relationships/hyperlink" Target="http://pbs.twimg.com/profile_images/785930991495892992/kV1pF79A_normal.jpg" TargetMode="External" /><Relationship Id="rId163" Type="http://schemas.openxmlformats.org/officeDocument/2006/relationships/hyperlink" Target="http://pbs.twimg.com/profile_images/785930991495892992/kV1pF79A_normal.jpg" TargetMode="External" /><Relationship Id="rId164" Type="http://schemas.openxmlformats.org/officeDocument/2006/relationships/hyperlink" Target="http://pbs.twimg.com/profile_images/785930991495892992/kV1pF79A_normal.jpg" TargetMode="External" /><Relationship Id="rId165" Type="http://schemas.openxmlformats.org/officeDocument/2006/relationships/hyperlink" Target="http://pbs.twimg.com/profile_images/785930991495892992/kV1pF79A_normal.jpg" TargetMode="External" /><Relationship Id="rId166" Type="http://schemas.openxmlformats.org/officeDocument/2006/relationships/hyperlink" Target="http://pbs.twimg.com/profile_images/785930991495892992/kV1pF79A_normal.jpg" TargetMode="External" /><Relationship Id="rId167" Type="http://schemas.openxmlformats.org/officeDocument/2006/relationships/hyperlink" Target="http://pbs.twimg.com/profile_images/785930991495892992/kV1pF79A_normal.jpg" TargetMode="External" /><Relationship Id="rId168" Type="http://schemas.openxmlformats.org/officeDocument/2006/relationships/hyperlink" Target="http://pbs.twimg.com/profile_images/785930991495892992/kV1pF79A_normal.jpg" TargetMode="External" /><Relationship Id="rId169" Type="http://schemas.openxmlformats.org/officeDocument/2006/relationships/hyperlink" Target="http://pbs.twimg.com/profile_images/785930991495892992/kV1pF79A_normal.jpg" TargetMode="External" /><Relationship Id="rId170" Type="http://schemas.openxmlformats.org/officeDocument/2006/relationships/hyperlink" Target="http://pbs.twimg.com/profile_images/785930991495892992/kV1pF79A_normal.jpg" TargetMode="External" /><Relationship Id="rId171" Type="http://schemas.openxmlformats.org/officeDocument/2006/relationships/hyperlink" Target="http://pbs.twimg.com/profile_images/785930991495892992/kV1pF79A_normal.jpg" TargetMode="External" /><Relationship Id="rId172" Type="http://schemas.openxmlformats.org/officeDocument/2006/relationships/hyperlink" Target="http://pbs.twimg.com/profile_images/785930991495892992/kV1pF79A_normal.jpg" TargetMode="External" /><Relationship Id="rId173" Type="http://schemas.openxmlformats.org/officeDocument/2006/relationships/hyperlink" Target="http://pbs.twimg.com/profile_images/785930991495892992/kV1pF79A_normal.jpg" TargetMode="External" /><Relationship Id="rId174" Type="http://schemas.openxmlformats.org/officeDocument/2006/relationships/hyperlink" Target="http://pbs.twimg.com/profile_images/785930991495892992/kV1pF79A_normal.jpg" TargetMode="External" /><Relationship Id="rId175" Type="http://schemas.openxmlformats.org/officeDocument/2006/relationships/hyperlink" Target="http://pbs.twimg.com/profile_images/915699043308679169/VvIAAFsv_normal.jpg" TargetMode="External" /><Relationship Id="rId176" Type="http://schemas.openxmlformats.org/officeDocument/2006/relationships/hyperlink" Target="http://pbs.twimg.com/profile_images/915699043308679169/VvIAAFsv_normal.jpg" TargetMode="External" /><Relationship Id="rId177" Type="http://schemas.openxmlformats.org/officeDocument/2006/relationships/hyperlink" Target="http://pbs.twimg.com/profile_images/1078639812612100098/Y2J4yLgW_normal.jpg" TargetMode="External" /><Relationship Id="rId178" Type="http://schemas.openxmlformats.org/officeDocument/2006/relationships/hyperlink" Target="http://pbs.twimg.com/profile_images/1104027883549405184/U3B7hafx_normal.png" TargetMode="External" /><Relationship Id="rId179" Type="http://schemas.openxmlformats.org/officeDocument/2006/relationships/hyperlink" Target="http://pbs.twimg.com/profile_images/1104027883549405184/U3B7hafx_normal.png" TargetMode="External" /><Relationship Id="rId180" Type="http://schemas.openxmlformats.org/officeDocument/2006/relationships/hyperlink" Target="http://pbs.twimg.com/profile_images/1078639812612100098/Y2J4yLgW_normal.jpg" TargetMode="External" /><Relationship Id="rId181" Type="http://schemas.openxmlformats.org/officeDocument/2006/relationships/hyperlink" Target="http://pbs.twimg.com/profile_images/1078639812612100098/Y2J4yLgW_normal.jpg" TargetMode="External" /><Relationship Id="rId182" Type="http://schemas.openxmlformats.org/officeDocument/2006/relationships/hyperlink" Target="http://pbs.twimg.com/profile_images/703053164543676416/L4tebOqm_normal.jpg" TargetMode="External" /><Relationship Id="rId183" Type="http://schemas.openxmlformats.org/officeDocument/2006/relationships/hyperlink" Target="https://pbs.twimg.com/tweet_video_thumb/D1_fSaaX0AEGGEo.jpg" TargetMode="External" /><Relationship Id="rId184" Type="http://schemas.openxmlformats.org/officeDocument/2006/relationships/hyperlink" Target="http://pbs.twimg.com/profile_images/1078639812612100098/Y2J4yLgW_normal.jpg" TargetMode="External" /><Relationship Id="rId185" Type="http://schemas.openxmlformats.org/officeDocument/2006/relationships/hyperlink" Target="http://pbs.twimg.com/profile_images/1078639812612100098/Y2J4yLgW_normal.jpg" TargetMode="External" /><Relationship Id="rId186" Type="http://schemas.openxmlformats.org/officeDocument/2006/relationships/hyperlink" Target="http://pbs.twimg.com/profile_images/703053164543676416/L4tebOqm_normal.jpg" TargetMode="External" /><Relationship Id="rId187" Type="http://schemas.openxmlformats.org/officeDocument/2006/relationships/hyperlink" Target="https://pbs.twimg.com/tweet_video_thumb/D1_fSaaX0AEGGEo.jpg" TargetMode="External" /><Relationship Id="rId188" Type="http://schemas.openxmlformats.org/officeDocument/2006/relationships/hyperlink" Target="http://pbs.twimg.com/profile_images/703053164543676416/L4tebOqm_normal.jpg" TargetMode="External" /><Relationship Id="rId189" Type="http://schemas.openxmlformats.org/officeDocument/2006/relationships/hyperlink" Target="https://pbs.twimg.com/tweet_video_thumb/D1_fSaaX0AEGGEo.jpg" TargetMode="External" /><Relationship Id="rId190" Type="http://schemas.openxmlformats.org/officeDocument/2006/relationships/hyperlink" Target="http://pbs.twimg.com/profile_images/476697399688056833/JopddDVf_normal.jpeg" TargetMode="External" /><Relationship Id="rId191" Type="http://schemas.openxmlformats.org/officeDocument/2006/relationships/hyperlink" Target="http://pbs.twimg.com/profile_images/928713862626414592/VdPRZ4R1_normal.jpg" TargetMode="External" /><Relationship Id="rId192" Type="http://schemas.openxmlformats.org/officeDocument/2006/relationships/hyperlink" Target="https://pbs.twimg.com/media/D1tPrRMX4AAQWqj.png" TargetMode="External" /><Relationship Id="rId193" Type="http://schemas.openxmlformats.org/officeDocument/2006/relationships/hyperlink" Target="http://pbs.twimg.com/profile_images/928713862626414592/VdPRZ4R1_normal.jpg" TargetMode="External" /><Relationship Id="rId194" Type="http://schemas.openxmlformats.org/officeDocument/2006/relationships/hyperlink" Target="https://pbs.twimg.com/media/D1oAENTWoAArn6u.jpg" TargetMode="External" /><Relationship Id="rId195" Type="http://schemas.openxmlformats.org/officeDocument/2006/relationships/hyperlink" Target="http://pbs.twimg.com/profile_images/928713862626414592/VdPRZ4R1_normal.jpg" TargetMode="External" /><Relationship Id="rId196" Type="http://schemas.openxmlformats.org/officeDocument/2006/relationships/hyperlink" Target="https://pbs.twimg.com/media/D1uKh8kW0AAKbBB.jpg" TargetMode="External" /><Relationship Id="rId197" Type="http://schemas.openxmlformats.org/officeDocument/2006/relationships/hyperlink" Target="https://pbs.twimg.com/media/D185vDzWkAcwxO7.png" TargetMode="External" /><Relationship Id="rId198" Type="http://schemas.openxmlformats.org/officeDocument/2006/relationships/hyperlink" Target="https://pbs.twimg.com/media/D2CwF54XQAUXuK0.jpg" TargetMode="External" /><Relationship Id="rId199" Type="http://schemas.openxmlformats.org/officeDocument/2006/relationships/hyperlink" Target="https://pbs.twimg.com/media/D2IQr-uWwAACzKQ.jpg" TargetMode="External" /><Relationship Id="rId200" Type="http://schemas.openxmlformats.org/officeDocument/2006/relationships/hyperlink" Target="https://pbs.twimg.com/media/D2NLg4KWsAAX7WP.jpg" TargetMode="External" /><Relationship Id="rId201" Type="http://schemas.openxmlformats.org/officeDocument/2006/relationships/hyperlink" Target="https://pbs.twimg.com/media/D1tPrFeXcAUUnpi.png" TargetMode="External" /><Relationship Id="rId202" Type="http://schemas.openxmlformats.org/officeDocument/2006/relationships/hyperlink" Target="http://pbs.twimg.com/profile_images/928984593729863680/47pP1CR4_normal.jpg" TargetMode="External" /><Relationship Id="rId203" Type="http://schemas.openxmlformats.org/officeDocument/2006/relationships/hyperlink" Target="https://pbs.twimg.com/media/D2IQ0B3WkAAu5Sa.jpg" TargetMode="External" /><Relationship Id="rId204" Type="http://schemas.openxmlformats.org/officeDocument/2006/relationships/hyperlink" Target="https://pbs.twimg.com/media/D2NLuE7XQAA7mKt.jpg" TargetMode="External" /><Relationship Id="rId205" Type="http://schemas.openxmlformats.org/officeDocument/2006/relationships/hyperlink" Target="https://pbs.twimg.com/media/D1oAMnXW0AIuEYR.jpg" TargetMode="External" /><Relationship Id="rId206" Type="http://schemas.openxmlformats.org/officeDocument/2006/relationships/hyperlink" Target="http://pbs.twimg.com/profile_images/928984593729863680/47pP1CR4_normal.jpg" TargetMode="External" /><Relationship Id="rId207" Type="http://schemas.openxmlformats.org/officeDocument/2006/relationships/hyperlink" Target="https://pbs.twimg.com/media/D1uKhdmXQAAtOSZ.jpg" TargetMode="External" /><Relationship Id="rId208" Type="http://schemas.openxmlformats.org/officeDocument/2006/relationships/hyperlink" Target="https://pbs.twimg.com/media/D186Dh_XcAEVkRq.png" TargetMode="External" /><Relationship Id="rId209" Type="http://schemas.openxmlformats.org/officeDocument/2006/relationships/hyperlink" Target="https://pbs.twimg.com/media/D2CwaLTXcAEmBP_.jpg" TargetMode="External" /><Relationship Id="rId210" Type="http://schemas.openxmlformats.org/officeDocument/2006/relationships/hyperlink" Target="https://twitter.com/#!/beyondgc2020/status/1106545681240637448" TargetMode="External" /><Relationship Id="rId211" Type="http://schemas.openxmlformats.org/officeDocument/2006/relationships/hyperlink" Target="https://twitter.com/#!/beyondgc2020/status/1106545681240637448" TargetMode="External" /><Relationship Id="rId212" Type="http://schemas.openxmlformats.org/officeDocument/2006/relationships/hyperlink" Target="https://twitter.com/#!/audelagc2020/status/1106545766833762306" TargetMode="External" /><Relationship Id="rId213" Type="http://schemas.openxmlformats.org/officeDocument/2006/relationships/hyperlink" Target="https://twitter.com/#!/nuclearenergy1/status/1105884175356358656" TargetMode="External" /><Relationship Id="rId214" Type="http://schemas.openxmlformats.org/officeDocument/2006/relationships/hyperlink" Target="https://twitter.com/#!/nuclearenergy1/status/1106150391920631808" TargetMode="External" /><Relationship Id="rId215" Type="http://schemas.openxmlformats.org/officeDocument/2006/relationships/hyperlink" Target="https://twitter.com/#!/nuclearenergy1/status/1106183026516676608" TargetMode="External" /><Relationship Id="rId216" Type="http://schemas.openxmlformats.org/officeDocument/2006/relationships/hyperlink" Target="https://twitter.com/#!/nuclearenergy1/status/1105884175356358656" TargetMode="External" /><Relationship Id="rId217" Type="http://schemas.openxmlformats.org/officeDocument/2006/relationships/hyperlink" Target="https://twitter.com/#!/nuclearenergy1/status/1106150391920631808" TargetMode="External" /><Relationship Id="rId218" Type="http://schemas.openxmlformats.org/officeDocument/2006/relationships/hyperlink" Target="https://twitter.com/#!/nuclearenergy1/status/1106183026516676608" TargetMode="External" /><Relationship Id="rId219" Type="http://schemas.openxmlformats.org/officeDocument/2006/relationships/hyperlink" Target="https://twitter.com/#!/nuclearenergy1/status/1105884175356358656" TargetMode="External" /><Relationship Id="rId220" Type="http://schemas.openxmlformats.org/officeDocument/2006/relationships/hyperlink" Target="https://twitter.com/#!/nuclearenergy1/status/1106150391920631808" TargetMode="External" /><Relationship Id="rId221" Type="http://schemas.openxmlformats.org/officeDocument/2006/relationships/hyperlink" Target="https://twitter.com/#!/nuclearenergy1/status/1106183026516676608" TargetMode="External" /><Relationship Id="rId222" Type="http://schemas.openxmlformats.org/officeDocument/2006/relationships/hyperlink" Target="https://twitter.com/#!/nuclearenergy1/status/1105884175356358656" TargetMode="External" /><Relationship Id="rId223" Type="http://schemas.openxmlformats.org/officeDocument/2006/relationships/hyperlink" Target="https://twitter.com/#!/nuclearenergy1/status/1106150391920631808" TargetMode="External" /><Relationship Id="rId224" Type="http://schemas.openxmlformats.org/officeDocument/2006/relationships/hyperlink" Target="https://twitter.com/#!/nuclearenergy1/status/1106183026516676608" TargetMode="External" /><Relationship Id="rId225" Type="http://schemas.openxmlformats.org/officeDocument/2006/relationships/hyperlink" Target="https://twitter.com/#!/nuclearenergy1/status/1105884175356358656" TargetMode="External" /><Relationship Id="rId226" Type="http://schemas.openxmlformats.org/officeDocument/2006/relationships/hyperlink" Target="https://twitter.com/#!/nuclearenergy1/status/1106150391920631808" TargetMode="External" /><Relationship Id="rId227" Type="http://schemas.openxmlformats.org/officeDocument/2006/relationships/hyperlink" Target="https://twitter.com/#!/nuclearenergy1/status/1106183026516676608" TargetMode="External" /><Relationship Id="rId228" Type="http://schemas.openxmlformats.org/officeDocument/2006/relationships/hyperlink" Target="https://twitter.com/#!/nuclearenergy1/status/1105884175356358656" TargetMode="External" /><Relationship Id="rId229" Type="http://schemas.openxmlformats.org/officeDocument/2006/relationships/hyperlink" Target="https://twitter.com/#!/nuclearenergy1/status/1106150391920631808" TargetMode="External" /><Relationship Id="rId230" Type="http://schemas.openxmlformats.org/officeDocument/2006/relationships/hyperlink" Target="https://twitter.com/#!/nuclearenergy1/status/1106183026516676608" TargetMode="External" /><Relationship Id="rId231" Type="http://schemas.openxmlformats.org/officeDocument/2006/relationships/hyperlink" Target="https://twitter.com/#!/benross_akl/status/1106380995840765952" TargetMode="External" /><Relationship Id="rId232" Type="http://schemas.openxmlformats.org/officeDocument/2006/relationships/hyperlink" Target="https://twitter.com/#!/nuclearenergy1/status/1105884175356358656" TargetMode="External" /><Relationship Id="rId233" Type="http://schemas.openxmlformats.org/officeDocument/2006/relationships/hyperlink" Target="https://twitter.com/#!/nuclearenergy1/status/1106150391920631808" TargetMode="External" /><Relationship Id="rId234" Type="http://schemas.openxmlformats.org/officeDocument/2006/relationships/hyperlink" Target="https://twitter.com/#!/nuclearenergy1/status/1106183026516676608" TargetMode="External" /><Relationship Id="rId235" Type="http://schemas.openxmlformats.org/officeDocument/2006/relationships/hyperlink" Target="https://twitter.com/#!/terrestrialmsr/status/1106380940287205377" TargetMode="External" /><Relationship Id="rId236" Type="http://schemas.openxmlformats.org/officeDocument/2006/relationships/hyperlink" Target="https://twitter.com/#!/terrestrialmsr/status/1106381211075698688" TargetMode="External" /><Relationship Id="rId237" Type="http://schemas.openxmlformats.org/officeDocument/2006/relationships/hyperlink" Target="https://twitter.com/#!/terrestrialmsr/status/1106381416219054082" TargetMode="External" /><Relationship Id="rId238" Type="http://schemas.openxmlformats.org/officeDocument/2006/relationships/hyperlink" Target="https://twitter.com/#!/juhanipiri/status/1106381552718671877" TargetMode="External" /><Relationship Id="rId239" Type="http://schemas.openxmlformats.org/officeDocument/2006/relationships/hyperlink" Target="https://twitter.com/#!/dodijusra/status/1106386514676584448" TargetMode="External" /><Relationship Id="rId240" Type="http://schemas.openxmlformats.org/officeDocument/2006/relationships/hyperlink" Target="https://twitter.com/#!/4thgenblog/status/1106423321673920512" TargetMode="External" /><Relationship Id="rId241" Type="http://schemas.openxmlformats.org/officeDocument/2006/relationships/hyperlink" Target="https://twitter.com/#!/4thgenblog/status/1106423632660582400" TargetMode="External" /><Relationship Id="rId242" Type="http://schemas.openxmlformats.org/officeDocument/2006/relationships/hyperlink" Target="https://twitter.com/#!/4thgenblog/status/1106423884667150336" TargetMode="External" /><Relationship Id="rId243" Type="http://schemas.openxmlformats.org/officeDocument/2006/relationships/hyperlink" Target="https://twitter.com/#!/keirdouglas/status/1106448464869679104" TargetMode="External" /><Relationship Id="rId244" Type="http://schemas.openxmlformats.org/officeDocument/2006/relationships/hyperlink" Target="https://twitter.com/#!/pronuclear/status/1106450281921945600" TargetMode="External" /><Relationship Id="rId245" Type="http://schemas.openxmlformats.org/officeDocument/2006/relationships/hyperlink" Target="https://twitter.com/#!/fashermichael/status/1106452268742631424" TargetMode="External" /><Relationship Id="rId246" Type="http://schemas.openxmlformats.org/officeDocument/2006/relationships/hyperlink" Target="https://twitter.com/#!/janebenholtz/status/1106587714248470528" TargetMode="External" /><Relationship Id="rId247" Type="http://schemas.openxmlformats.org/officeDocument/2006/relationships/hyperlink" Target="https://twitter.com/#!/nikopol/status/1106589091179782145" TargetMode="External" /><Relationship Id="rId248" Type="http://schemas.openxmlformats.org/officeDocument/2006/relationships/hyperlink" Target="https://twitter.com/#!/fraggyfred/status/1106596781251547141" TargetMode="External" /><Relationship Id="rId249" Type="http://schemas.openxmlformats.org/officeDocument/2006/relationships/hyperlink" Target="https://twitter.com/#!/fraggyfred/status/1106596781251547141" TargetMode="External" /><Relationship Id="rId250" Type="http://schemas.openxmlformats.org/officeDocument/2006/relationships/hyperlink" Target="https://twitter.com/#!/craig_hotrum/status/1106619213341515777" TargetMode="External" /><Relationship Id="rId251" Type="http://schemas.openxmlformats.org/officeDocument/2006/relationships/hyperlink" Target="https://twitter.com/#!/phai_port_hope/status/1106646597125971968" TargetMode="External" /><Relationship Id="rId252" Type="http://schemas.openxmlformats.org/officeDocument/2006/relationships/hyperlink" Target="https://twitter.com/#!/albertanuclear/status/1106662213450752002" TargetMode="External" /><Relationship Id="rId253" Type="http://schemas.openxmlformats.org/officeDocument/2006/relationships/hyperlink" Target="https://twitter.com/#!/djysrv/status/1106872127876149253" TargetMode="External" /><Relationship Id="rId254" Type="http://schemas.openxmlformats.org/officeDocument/2006/relationships/hyperlink" Target="https://twitter.com/#!/nikopol/status/1106589959320993793" TargetMode="External" /><Relationship Id="rId255" Type="http://schemas.openxmlformats.org/officeDocument/2006/relationships/hyperlink" Target="https://twitter.com/#!/catalinakentia/status/1106643374218661891" TargetMode="External" /><Relationship Id="rId256" Type="http://schemas.openxmlformats.org/officeDocument/2006/relationships/hyperlink" Target="https://twitter.com/#!/catalinakentia/status/1106643374218661891" TargetMode="External" /><Relationship Id="rId257" Type="http://schemas.openxmlformats.org/officeDocument/2006/relationships/hyperlink" Target="https://twitter.com/#!/petitarnaud13/status/1106877257186983936" TargetMode="External" /><Relationship Id="rId258" Type="http://schemas.openxmlformats.org/officeDocument/2006/relationships/hyperlink" Target="https://twitter.com/#!/nikopol/status/1106589091179782145" TargetMode="External" /><Relationship Id="rId259" Type="http://schemas.openxmlformats.org/officeDocument/2006/relationships/hyperlink" Target="https://twitter.com/#!/nikopol/status/1106589959320993793" TargetMode="External" /><Relationship Id="rId260" Type="http://schemas.openxmlformats.org/officeDocument/2006/relationships/hyperlink" Target="https://twitter.com/#!/petitarnaud13/status/1106877257186983936" TargetMode="External" /><Relationship Id="rId261" Type="http://schemas.openxmlformats.org/officeDocument/2006/relationships/hyperlink" Target="https://twitter.com/#!/nuclearenergy1/status/1105884175356358656" TargetMode="External" /><Relationship Id="rId262" Type="http://schemas.openxmlformats.org/officeDocument/2006/relationships/hyperlink" Target="https://twitter.com/#!/nuclearenergy1/status/1106150391920631808" TargetMode="External" /><Relationship Id="rId263" Type="http://schemas.openxmlformats.org/officeDocument/2006/relationships/hyperlink" Target="https://twitter.com/#!/nuclearenergy1/status/1106183026516676608" TargetMode="External" /><Relationship Id="rId264" Type="http://schemas.openxmlformats.org/officeDocument/2006/relationships/hyperlink" Target="https://twitter.com/#!/bobehpearson/status/1106972483255758849" TargetMode="External" /><Relationship Id="rId265" Type="http://schemas.openxmlformats.org/officeDocument/2006/relationships/hyperlink" Target="https://twitter.com/#!/fabdark2/status/1107271840513380352" TargetMode="External" /><Relationship Id="rId266" Type="http://schemas.openxmlformats.org/officeDocument/2006/relationships/hyperlink" Target="https://twitter.com/#!/fabdark2/status/1107271840513380352" TargetMode="External" /><Relationship Id="rId267" Type="http://schemas.openxmlformats.org/officeDocument/2006/relationships/hyperlink" Target="https://twitter.com/#!/esfs_canada/status/1107006709220827137" TargetMode="External" /><Relationship Id="rId268" Type="http://schemas.openxmlformats.org/officeDocument/2006/relationships/hyperlink" Target="https://twitter.com/#!/esfs_canada/status/1107006709220827137" TargetMode="External" /><Relationship Id="rId269" Type="http://schemas.openxmlformats.org/officeDocument/2006/relationships/hyperlink" Target="https://twitter.com/#!/esfs_canada/status/1107289771687047169" TargetMode="External" /><Relationship Id="rId270" Type="http://schemas.openxmlformats.org/officeDocument/2006/relationships/hyperlink" Target="https://twitter.com/#!/esfs_canada/status/1107006709220827137" TargetMode="External" /><Relationship Id="rId271" Type="http://schemas.openxmlformats.org/officeDocument/2006/relationships/hyperlink" Target="https://twitter.com/#!/esfs_canada/status/1107289771687047169" TargetMode="External" /><Relationship Id="rId272" Type="http://schemas.openxmlformats.org/officeDocument/2006/relationships/hyperlink" Target="https://twitter.com/#!/esfs_canada/status/1107006709220827137" TargetMode="External" /><Relationship Id="rId273" Type="http://schemas.openxmlformats.org/officeDocument/2006/relationships/hyperlink" Target="https://twitter.com/#!/esfs_canada/status/1107289771687047169" TargetMode="External" /><Relationship Id="rId274" Type="http://schemas.openxmlformats.org/officeDocument/2006/relationships/hyperlink" Target="https://twitter.com/#!/esfs_canada/status/1107006709220827137" TargetMode="External" /><Relationship Id="rId275" Type="http://schemas.openxmlformats.org/officeDocument/2006/relationships/hyperlink" Target="https://twitter.com/#!/esfs_canada/status/1107289771687047169" TargetMode="External" /><Relationship Id="rId276" Type="http://schemas.openxmlformats.org/officeDocument/2006/relationships/hyperlink" Target="https://twitter.com/#!/esfs_canada/status/1107006709220827137" TargetMode="External" /><Relationship Id="rId277" Type="http://schemas.openxmlformats.org/officeDocument/2006/relationships/hyperlink" Target="https://twitter.com/#!/esfs_canada/status/1107289771687047169" TargetMode="External" /><Relationship Id="rId278" Type="http://schemas.openxmlformats.org/officeDocument/2006/relationships/hyperlink" Target="https://twitter.com/#!/esfs_canada/status/1107006709220827137" TargetMode="External" /><Relationship Id="rId279" Type="http://schemas.openxmlformats.org/officeDocument/2006/relationships/hyperlink" Target="https://twitter.com/#!/esfs_canada/status/1107006709220827137" TargetMode="External" /><Relationship Id="rId280" Type="http://schemas.openxmlformats.org/officeDocument/2006/relationships/hyperlink" Target="https://twitter.com/#!/esfs_canada/status/1107289771687047169" TargetMode="External" /><Relationship Id="rId281" Type="http://schemas.openxmlformats.org/officeDocument/2006/relationships/hyperlink" Target="https://twitter.com/#!/esfs_canada/status/1107289771687047169" TargetMode="External" /><Relationship Id="rId282" Type="http://schemas.openxmlformats.org/officeDocument/2006/relationships/hyperlink" Target="https://twitter.com/#!/cvouicni/status/1107751471192436739" TargetMode="External" /><Relationship Id="rId283" Type="http://schemas.openxmlformats.org/officeDocument/2006/relationships/hyperlink" Target="https://twitter.com/#!/cvouicni/status/1107751471192436739" TargetMode="External" /><Relationship Id="rId284" Type="http://schemas.openxmlformats.org/officeDocument/2006/relationships/hyperlink" Target="https://twitter.com/#!/davidhe88839831/status/1107836462500708352" TargetMode="External" /><Relationship Id="rId285" Type="http://schemas.openxmlformats.org/officeDocument/2006/relationships/hyperlink" Target="https://twitter.com/#!/aecl_eacl/status/1107700513657798656" TargetMode="External" /><Relationship Id="rId286" Type="http://schemas.openxmlformats.org/officeDocument/2006/relationships/hyperlink" Target="https://twitter.com/#!/aecl_eacl/status/1107700684336574465" TargetMode="External" /><Relationship Id="rId287" Type="http://schemas.openxmlformats.org/officeDocument/2006/relationships/hyperlink" Target="https://twitter.com/#!/davidhe88839831/status/1107836462500708352" TargetMode="External" /><Relationship Id="rId288" Type="http://schemas.openxmlformats.org/officeDocument/2006/relationships/hyperlink" Target="https://twitter.com/#!/davidhe88839831/status/1107845607744389121" TargetMode="External" /><Relationship Id="rId289" Type="http://schemas.openxmlformats.org/officeDocument/2006/relationships/hyperlink" Target="https://twitter.com/#!/bekkawwww/status/1107840477125070849" TargetMode="External" /><Relationship Id="rId290" Type="http://schemas.openxmlformats.org/officeDocument/2006/relationships/hyperlink" Target="https://twitter.com/#!/bekkawwww/status/1107849546632257537" TargetMode="External" /><Relationship Id="rId291" Type="http://schemas.openxmlformats.org/officeDocument/2006/relationships/hyperlink" Target="https://twitter.com/#!/davidhe88839831/status/1107845607744389121" TargetMode="External" /><Relationship Id="rId292" Type="http://schemas.openxmlformats.org/officeDocument/2006/relationships/hyperlink" Target="https://twitter.com/#!/davidhe88839831/status/1107845607744389121" TargetMode="External" /><Relationship Id="rId293" Type="http://schemas.openxmlformats.org/officeDocument/2006/relationships/hyperlink" Target="https://twitter.com/#!/bekkawwww/status/1107840477125070849" TargetMode="External" /><Relationship Id="rId294" Type="http://schemas.openxmlformats.org/officeDocument/2006/relationships/hyperlink" Target="https://twitter.com/#!/bekkawwww/status/1107849546632257537" TargetMode="External" /><Relationship Id="rId295" Type="http://schemas.openxmlformats.org/officeDocument/2006/relationships/hyperlink" Target="https://twitter.com/#!/bekkawwww/status/1107840477125070849" TargetMode="External" /><Relationship Id="rId296" Type="http://schemas.openxmlformats.org/officeDocument/2006/relationships/hyperlink" Target="https://twitter.com/#!/bekkawwww/status/1107849546632257537" TargetMode="External" /><Relationship Id="rId297" Type="http://schemas.openxmlformats.org/officeDocument/2006/relationships/hyperlink" Target="https://twitter.com/#!/nrcgov/status/1105886434446266368" TargetMode="External" /><Relationship Id="rId298" Type="http://schemas.openxmlformats.org/officeDocument/2006/relationships/hyperlink" Target="https://twitter.com/#!/cnsc_ccsn/status/1106301503663411208" TargetMode="External" /><Relationship Id="rId299" Type="http://schemas.openxmlformats.org/officeDocument/2006/relationships/hyperlink" Target="https://twitter.com/#!/cnsc_ccsn/status/1106565740231053313" TargetMode="External" /><Relationship Id="rId300" Type="http://schemas.openxmlformats.org/officeDocument/2006/relationships/hyperlink" Target="https://twitter.com/#!/cnsc_ccsn/status/1107984349083906048" TargetMode="External" /><Relationship Id="rId301" Type="http://schemas.openxmlformats.org/officeDocument/2006/relationships/hyperlink" Target="https://twitter.com/#!/cnsc_ccsn/status/1106196732533198854" TargetMode="External" /><Relationship Id="rId302" Type="http://schemas.openxmlformats.org/officeDocument/2006/relationships/hyperlink" Target="https://twitter.com/#!/cnsc_ccsn/status/1106202584359022593" TargetMode="External" /><Relationship Id="rId303" Type="http://schemas.openxmlformats.org/officeDocument/2006/relationships/hyperlink" Target="https://twitter.com/#!/cnsc_ccsn/status/1106630452226469891" TargetMode="External" /><Relationship Id="rId304" Type="http://schemas.openxmlformats.org/officeDocument/2006/relationships/hyperlink" Target="https://twitter.com/#!/cnsc_ccsn/status/1107667515348529152" TargetMode="External" /><Relationship Id="rId305" Type="http://schemas.openxmlformats.org/officeDocument/2006/relationships/hyperlink" Target="https://twitter.com/#!/cnsc_ccsn/status/1108079125292609537" TargetMode="External" /><Relationship Id="rId306" Type="http://schemas.openxmlformats.org/officeDocument/2006/relationships/hyperlink" Target="https://twitter.com/#!/cnsc_ccsn/status/1108466807558602755" TargetMode="External" /><Relationship Id="rId307" Type="http://schemas.openxmlformats.org/officeDocument/2006/relationships/hyperlink" Target="https://twitter.com/#!/cnsc_ccsn/status/1108812962813411330" TargetMode="External" /><Relationship Id="rId308" Type="http://schemas.openxmlformats.org/officeDocument/2006/relationships/hyperlink" Target="https://twitter.com/#!/ccsn_cnsc/status/1106565737043365893" TargetMode="External" /><Relationship Id="rId309" Type="http://schemas.openxmlformats.org/officeDocument/2006/relationships/hyperlink" Target="https://twitter.com/#!/ccsn_cnsc/status/1107984560896335872" TargetMode="External" /><Relationship Id="rId310" Type="http://schemas.openxmlformats.org/officeDocument/2006/relationships/hyperlink" Target="https://twitter.com/#!/ccsn_cnsc/status/1108466946029297665" TargetMode="External" /><Relationship Id="rId311" Type="http://schemas.openxmlformats.org/officeDocument/2006/relationships/hyperlink" Target="https://twitter.com/#!/ccsn_cnsc/status/1108813189683265538" TargetMode="External" /><Relationship Id="rId312" Type="http://schemas.openxmlformats.org/officeDocument/2006/relationships/hyperlink" Target="https://twitter.com/#!/ccsn_cnsc/status/1106196876804669440" TargetMode="External" /><Relationship Id="rId313" Type="http://schemas.openxmlformats.org/officeDocument/2006/relationships/hyperlink" Target="https://twitter.com/#!/ccsn_cnsc/status/1106202703808684033" TargetMode="External" /><Relationship Id="rId314" Type="http://schemas.openxmlformats.org/officeDocument/2006/relationships/hyperlink" Target="https://twitter.com/#!/ccsn_cnsc/status/1106630444093710338" TargetMode="External" /><Relationship Id="rId315" Type="http://schemas.openxmlformats.org/officeDocument/2006/relationships/hyperlink" Target="https://twitter.com/#!/ccsn_cnsc/status/1107667867368083458" TargetMode="External" /><Relationship Id="rId316" Type="http://schemas.openxmlformats.org/officeDocument/2006/relationships/hyperlink" Target="https://twitter.com/#!/ccsn_cnsc/status/1108079473646362626" TargetMode="External" /><Relationship Id="rId317" Type="http://schemas.openxmlformats.org/officeDocument/2006/relationships/comments" Target="../comments1.xml" /><Relationship Id="rId318" Type="http://schemas.openxmlformats.org/officeDocument/2006/relationships/vmlDrawing" Target="../drawings/vmlDrawing1.vml" /><Relationship Id="rId319" Type="http://schemas.openxmlformats.org/officeDocument/2006/relationships/table" Target="../tables/table1.xml" /><Relationship Id="rId3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OFSFDvoKA" TargetMode="External" /><Relationship Id="rId2" Type="http://schemas.openxmlformats.org/officeDocument/2006/relationships/hyperlink" Target="https://t.co/12tFCRXn6k" TargetMode="External" /><Relationship Id="rId3" Type="http://schemas.openxmlformats.org/officeDocument/2006/relationships/hyperlink" Target="https://t.co/mBX6JxCGL1" TargetMode="External" /><Relationship Id="rId4" Type="http://schemas.openxmlformats.org/officeDocument/2006/relationships/hyperlink" Target="https://t.co/XFkAuzuAZj" TargetMode="External" /><Relationship Id="rId5" Type="http://schemas.openxmlformats.org/officeDocument/2006/relationships/hyperlink" Target="http://t.co/vM2aJZdMpc" TargetMode="External" /><Relationship Id="rId6" Type="http://schemas.openxmlformats.org/officeDocument/2006/relationships/hyperlink" Target="https://t.co/bH0FjrYXay" TargetMode="External" /><Relationship Id="rId7" Type="http://schemas.openxmlformats.org/officeDocument/2006/relationships/hyperlink" Target="https://t.co/Npst3YWsbY" TargetMode="External" /><Relationship Id="rId8" Type="http://schemas.openxmlformats.org/officeDocument/2006/relationships/hyperlink" Target="http://t.co/cC2rdkwEfC" TargetMode="External" /><Relationship Id="rId9" Type="http://schemas.openxmlformats.org/officeDocument/2006/relationships/hyperlink" Target="http://t.co/6msbbOhj06" TargetMode="External" /><Relationship Id="rId10" Type="http://schemas.openxmlformats.org/officeDocument/2006/relationships/hyperlink" Target="http://t.co/0VwBtPQBXs" TargetMode="External" /><Relationship Id="rId11" Type="http://schemas.openxmlformats.org/officeDocument/2006/relationships/hyperlink" Target="https://t.co/G5Ct7Rlnwq" TargetMode="External" /><Relationship Id="rId12" Type="http://schemas.openxmlformats.org/officeDocument/2006/relationships/hyperlink" Target="https://t.co/1PAD1FWkXY" TargetMode="External" /><Relationship Id="rId13" Type="http://schemas.openxmlformats.org/officeDocument/2006/relationships/hyperlink" Target="https://t.co/TvftYCeKxV" TargetMode="External" /><Relationship Id="rId14" Type="http://schemas.openxmlformats.org/officeDocument/2006/relationships/hyperlink" Target="https://t.co/bbdaTM5mxr" TargetMode="External" /><Relationship Id="rId15" Type="http://schemas.openxmlformats.org/officeDocument/2006/relationships/hyperlink" Target="https://t.co/cPtsJn7quS" TargetMode="External" /><Relationship Id="rId16" Type="http://schemas.openxmlformats.org/officeDocument/2006/relationships/hyperlink" Target="https://t.co/9wIGnWZadU" TargetMode="External" /><Relationship Id="rId17" Type="http://schemas.openxmlformats.org/officeDocument/2006/relationships/hyperlink" Target="http://t.co/Ttjgn9a8J2" TargetMode="External" /><Relationship Id="rId18" Type="http://schemas.openxmlformats.org/officeDocument/2006/relationships/hyperlink" Target="https://t.co/QsPdS9tvUR" TargetMode="External" /><Relationship Id="rId19" Type="http://schemas.openxmlformats.org/officeDocument/2006/relationships/hyperlink" Target="http://t.co/mDQhqE1il4" TargetMode="External" /><Relationship Id="rId20" Type="http://schemas.openxmlformats.org/officeDocument/2006/relationships/hyperlink" Target="http://t.co/Lbs6Tks7Ip" TargetMode="External" /><Relationship Id="rId21" Type="http://schemas.openxmlformats.org/officeDocument/2006/relationships/hyperlink" Target="https://t.co/Nr0IP0Q1Xl" TargetMode="External" /><Relationship Id="rId22" Type="http://schemas.openxmlformats.org/officeDocument/2006/relationships/hyperlink" Target="http://t.co/6Ltc5ratlZ" TargetMode="External" /><Relationship Id="rId23" Type="http://schemas.openxmlformats.org/officeDocument/2006/relationships/hyperlink" Target="http://t.co/e2Q38y8dQM" TargetMode="External" /><Relationship Id="rId24" Type="http://schemas.openxmlformats.org/officeDocument/2006/relationships/hyperlink" Target="https://t.co/UacBRDtzO5" TargetMode="External" /><Relationship Id="rId25" Type="http://schemas.openxmlformats.org/officeDocument/2006/relationships/hyperlink" Target="https://t.co/A60OrzRyw3" TargetMode="External" /><Relationship Id="rId26" Type="http://schemas.openxmlformats.org/officeDocument/2006/relationships/hyperlink" Target="https://t.co/J374fmDENb" TargetMode="External" /><Relationship Id="rId27" Type="http://schemas.openxmlformats.org/officeDocument/2006/relationships/hyperlink" Target="http://t.co/ot0Y1QwKh6" TargetMode="External" /><Relationship Id="rId28" Type="http://schemas.openxmlformats.org/officeDocument/2006/relationships/hyperlink" Target="http://t.co/yTtbpDMOIY" TargetMode="External" /><Relationship Id="rId29" Type="http://schemas.openxmlformats.org/officeDocument/2006/relationships/hyperlink" Target="http://t.co/EGVwoyQHqz" TargetMode="External" /><Relationship Id="rId30" Type="http://schemas.openxmlformats.org/officeDocument/2006/relationships/hyperlink" Target="http://t.co/vt7vWHZCfm" TargetMode="External" /><Relationship Id="rId31" Type="http://schemas.openxmlformats.org/officeDocument/2006/relationships/hyperlink" Target="http://t.co/EJgOnjDQXf" TargetMode="External" /><Relationship Id="rId32" Type="http://schemas.openxmlformats.org/officeDocument/2006/relationships/hyperlink" Target="https://t.co/QnVNQjwpGo" TargetMode="External" /><Relationship Id="rId33" Type="http://schemas.openxmlformats.org/officeDocument/2006/relationships/hyperlink" Target="https://t.co/eTEbKYzNGw" TargetMode="External" /><Relationship Id="rId34" Type="http://schemas.openxmlformats.org/officeDocument/2006/relationships/hyperlink" Target="https://t.co/cFfZSRzQUO" TargetMode="External" /><Relationship Id="rId35" Type="http://schemas.openxmlformats.org/officeDocument/2006/relationships/hyperlink" Target="http://t.co/n775Ch581a" TargetMode="External" /><Relationship Id="rId36" Type="http://schemas.openxmlformats.org/officeDocument/2006/relationships/hyperlink" Target="http://t.co/1m3khZO8D3" TargetMode="External" /><Relationship Id="rId37" Type="http://schemas.openxmlformats.org/officeDocument/2006/relationships/hyperlink" Target="http://t.co/LSLLd7pNH5" TargetMode="External" /><Relationship Id="rId38" Type="http://schemas.openxmlformats.org/officeDocument/2006/relationships/hyperlink" Target="http://t.co/sTLyrmbO9q" TargetMode="External" /><Relationship Id="rId39" Type="http://schemas.openxmlformats.org/officeDocument/2006/relationships/hyperlink" Target="https://pbs.twimg.com/profile_banners/1484948112/1549288658" TargetMode="External" /><Relationship Id="rId40" Type="http://schemas.openxmlformats.org/officeDocument/2006/relationships/hyperlink" Target="https://pbs.twimg.com/profile_banners/245601025/1552319751" TargetMode="External" /><Relationship Id="rId41" Type="http://schemas.openxmlformats.org/officeDocument/2006/relationships/hyperlink" Target="https://pbs.twimg.com/profile_banners/755476641049092096/1472996969" TargetMode="External" /><Relationship Id="rId42" Type="http://schemas.openxmlformats.org/officeDocument/2006/relationships/hyperlink" Target="https://pbs.twimg.com/profile_banners/1482935155/1549288344" TargetMode="External" /><Relationship Id="rId43" Type="http://schemas.openxmlformats.org/officeDocument/2006/relationships/hyperlink" Target="https://pbs.twimg.com/profile_banners/98907691/1518806905" TargetMode="External" /><Relationship Id="rId44" Type="http://schemas.openxmlformats.org/officeDocument/2006/relationships/hyperlink" Target="https://pbs.twimg.com/profile_banners/344748965/1517838532" TargetMode="External" /><Relationship Id="rId45" Type="http://schemas.openxmlformats.org/officeDocument/2006/relationships/hyperlink" Target="https://pbs.twimg.com/profile_banners/28150927/1547760901" TargetMode="External" /><Relationship Id="rId46" Type="http://schemas.openxmlformats.org/officeDocument/2006/relationships/hyperlink" Target="https://pbs.twimg.com/profile_banners/2800606407/1516202146" TargetMode="External" /><Relationship Id="rId47" Type="http://schemas.openxmlformats.org/officeDocument/2006/relationships/hyperlink" Target="https://pbs.twimg.com/profile_banners/1516310964/1398439413" TargetMode="External" /><Relationship Id="rId48" Type="http://schemas.openxmlformats.org/officeDocument/2006/relationships/hyperlink" Target="https://pbs.twimg.com/profile_banners/450409352/1523058481" TargetMode="External" /><Relationship Id="rId49" Type="http://schemas.openxmlformats.org/officeDocument/2006/relationships/hyperlink" Target="https://pbs.twimg.com/profile_banners/1477577485/1547841101" TargetMode="External" /><Relationship Id="rId50" Type="http://schemas.openxmlformats.org/officeDocument/2006/relationships/hyperlink" Target="https://pbs.twimg.com/profile_banners/725026622596849666/1543566537" TargetMode="External" /><Relationship Id="rId51" Type="http://schemas.openxmlformats.org/officeDocument/2006/relationships/hyperlink" Target="https://pbs.twimg.com/profile_banners/1001946734786895872/1528934772" TargetMode="External" /><Relationship Id="rId52" Type="http://schemas.openxmlformats.org/officeDocument/2006/relationships/hyperlink" Target="https://pbs.twimg.com/profile_banners/33451099/1487201956" TargetMode="External" /><Relationship Id="rId53" Type="http://schemas.openxmlformats.org/officeDocument/2006/relationships/hyperlink" Target="https://pbs.twimg.com/profile_banners/85438654/1472565953" TargetMode="External" /><Relationship Id="rId54" Type="http://schemas.openxmlformats.org/officeDocument/2006/relationships/hyperlink" Target="https://pbs.twimg.com/profile_banners/2997973844/1424291546" TargetMode="External" /><Relationship Id="rId55" Type="http://schemas.openxmlformats.org/officeDocument/2006/relationships/hyperlink" Target="https://pbs.twimg.com/profile_banners/747197781878652929/1469057845" TargetMode="External" /><Relationship Id="rId56" Type="http://schemas.openxmlformats.org/officeDocument/2006/relationships/hyperlink" Target="https://pbs.twimg.com/profile_banners/6482562/1364764831" TargetMode="External" /><Relationship Id="rId57" Type="http://schemas.openxmlformats.org/officeDocument/2006/relationships/hyperlink" Target="https://pbs.twimg.com/profile_banners/30223767/1546503702" TargetMode="External" /><Relationship Id="rId58" Type="http://schemas.openxmlformats.org/officeDocument/2006/relationships/hyperlink" Target="https://pbs.twimg.com/profile_banners/1618703767/1374744381" TargetMode="External" /><Relationship Id="rId59" Type="http://schemas.openxmlformats.org/officeDocument/2006/relationships/hyperlink" Target="https://pbs.twimg.com/profile_banners/1085946312820961280/1547745628" TargetMode="External" /><Relationship Id="rId60" Type="http://schemas.openxmlformats.org/officeDocument/2006/relationships/hyperlink" Target="https://pbs.twimg.com/profile_banners/251780593/1427765893" TargetMode="External" /><Relationship Id="rId61" Type="http://schemas.openxmlformats.org/officeDocument/2006/relationships/hyperlink" Target="https://pbs.twimg.com/profile_banners/432615166/1398967329" TargetMode="External" /><Relationship Id="rId62" Type="http://schemas.openxmlformats.org/officeDocument/2006/relationships/hyperlink" Target="https://pbs.twimg.com/profile_banners/2550548910/1510058346" TargetMode="External" /><Relationship Id="rId63" Type="http://schemas.openxmlformats.org/officeDocument/2006/relationships/hyperlink" Target="https://pbs.twimg.com/profile_banners/1071113645348679680/1549917936" TargetMode="External" /><Relationship Id="rId64" Type="http://schemas.openxmlformats.org/officeDocument/2006/relationships/hyperlink" Target="https://pbs.twimg.com/profile_banners/16689633/1497794388" TargetMode="External" /><Relationship Id="rId65" Type="http://schemas.openxmlformats.org/officeDocument/2006/relationships/hyperlink" Target="https://pbs.twimg.com/profile_banners/2795224977/1510340697" TargetMode="External" /><Relationship Id="rId66" Type="http://schemas.openxmlformats.org/officeDocument/2006/relationships/hyperlink" Target="https://pbs.twimg.com/profile_banners/1096433778703126528/1552874989" TargetMode="External" /><Relationship Id="rId67" Type="http://schemas.openxmlformats.org/officeDocument/2006/relationships/hyperlink" Target="https://pbs.twimg.com/profile_banners/494142086/1549915930" TargetMode="External" /><Relationship Id="rId68" Type="http://schemas.openxmlformats.org/officeDocument/2006/relationships/hyperlink" Target="https://pbs.twimg.com/profile_banners/2381176716/1449676541" TargetMode="External" /><Relationship Id="rId69" Type="http://schemas.openxmlformats.org/officeDocument/2006/relationships/hyperlink" Target="https://pbs.twimg.com/profile_banners/251402200/1442432299" TargetMode="External" /><Relationship Id="rId70" Type="http://schemas.openxmlformats.org/officeDocument/2006/relationships/hyperlink" Target="https://pbs.twimg.com/profile_banners/114873702/1525117823" TargetMode="External" /><Relationship Id="rId71" Type="http://schemas.openxmlformats.org/officeDocument/2006/relationships/hyperlink" Target="https://pbs.twimg.com/profile_banners/89452000/1544191828" TargetMode="External" /><Relationship Id="rId72" Type="http://schemas.openxmlformats.org/officeDocument/2006/relationships/hyperlink" Target="https://pbs.twimg.com/profile_banners/1391224021/1552336254" TargetMode="External" /><Relationship Id="rId73" Type="http://schemas.openxmlformats.org/officeDocument/2006/relationships/hyperlink" Target="https://pbs.twimg.com/profile_banners/29644907/1435332776" TargetMode="External" /><Relationship Id="rId74" Type="http://schemas.openxmlformats.org/officeDocument/2006/relationships/hyperlink" Target="https://pbs.twimg.com/profile_banners/268456128/1398282499" TargetMode="External" /><Relationship Id="rId75" Type="http://schemas.openxmlformats.org/officeDocument/2006/relationships/hyperlink" Target="https://pbs.twimg.com/profile_banners/494134556/1549915891" TargetMode="External" /><Relationship Id="rId76" Type="http://schemas.openxmlformats.org/officeDocument/2006/relationships/hyperlink" Target="https://pbs.twimg.com/profile_banners/57365677/1552054632" TargetMode="External" /><Relationship Id="rId77" Type="http://schemas.openxmlformats.org/officeDocument/2006/relationships/hyperlink" Target="https://pbs.twimg.com/profile_banners/1076883008966311937/1546003498" TargetMode="External" /><Relationship Id="rId78" Type="http://schemas.openxmlformats.org/officeDocument/2006/relationships/hyperlink" Target="https://pbs.twimg.com/profile_banners/3665170277/1484886741" TargetMode="External" /><Relationship Id="rId79" Type="http://schemas.openxmlformats.org/officeDocument/2006/relationships/hyperlink" Target="https://pbs.twimg.com/profile_banners/325581008/1402604160" TargetMode="External" /><Relationship Id="rId80" Type="http://schemas.openxmlformats.org/officeDocument/2006/relationships/hyperlink" Target="https://pbs.twimg.com/profile_banners/2404710938/1522920869" TargetMode="External" /><Relationship Id="rId81" Type="http://schemas.openxmlformats.org/officeDocument/2006/relationships/hyperlink" Target="https://pbs.twimg.com/profile_banners/423698722/1549540806"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2/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2/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3/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6/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0/bg.gif" TargetMode="External" /><Relationship Id="rId116" Type="http://schemas.openxmlformats.org/officeDocument/2006/relationships/hyperlink" Target="http://abs.twimg.com/images/themes/theme13/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3/bg.gif"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6/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pbs.twimg.com/profile_images/1092916421946982400/x8mb6KxT_normal.jpg" TargetMode="External" /><Relationship Id="rId129" Type="http://schemas.openxmlformats.org/officeDocument/2006/relationships/hyperlink" Target="http://pbs.twimg.com/profile_images/992491152455516160/N-FSCHDV_normal.jpg" TargetMode="External" /><Relationship Id="rId130" Type="http://schemas.openxmlformats.org/officeDocument/2006/relationships/hyperlink" Target="http://pbs.twimg.com/profile_images/1068577980971016197/yAshQPMf_normal.jpg" TargetMode="External" /><Relationship Id="rId131" Type="http://schemas.openxmlformats.org/officeDocument/2006/relationships/hyperlink" Target="http://pbs.twimg.com/profile_images/1092916254443270144/6rVd1POI_normal.jpg" TargetMode="External" /><Relationship Id="rId132" Type="http://schemas.openxmlformats.org/officeDocument/2006/relationships/hyperlink" Target="http://pbs.twimg.com/profile_images/1961035410/NEI_facebook_flash_logo_v1_normal.jpg" TargetMode="External" /><Relationship Id="rId133" Type="http://schemas.openxmlformats.org/officeDocument/2006/relationships/hyperlink" Target="http://pbs.twimg.com/profile_images/908021404867678210/aulHwUE-_normal.jpg" TargetMode="External" /><Relationship Id="rId134" Type="http://schemas.openxmlformats.org/officeDocument/2006/relationships/hyperlink" Target="http://pbs.twimg.com/profile_images/3366545284/f5d4f83adc5f9e7a1d97e37225364b85_normal.jpeg" TargetMode="External" /><Relationship Id="rId135" Type="http://schemas.openxmlformats.org/officeDocument/2006/relationships/hyperlink" Target="http://pbs.twimg.com/profile_images/1103372101199806465/haAnvoeU_normal.png" TargetMode="External" /><Relationship Id="rId136" Type="http://schemas.openxmlformats.org/officeDocument/2006/relationships/hyperlink" Target="http://pbs.twimg.com/profile_images/567408686977396737/50Nm5IaK_normal.jpeg" TargetMode="External" /><Relationship Id="rId137" Type="http://schemas.openxmlformats.org/officeDocument/2006/relationships/hyperlink" Target="http://pbs.twimg.com/profile_images/344513261577462268/f6c251d40986a2a3ec972d322ab8df6d_normal.jpeg" TargetMode="External" /><Relationship Id="rId138" Type="http://schemas.openxmlformats.org/officeDocument/2006/relationships/hyperlink" Target="http://pbs.twimg.com/profile_images/1062021126178521088/3w0dDZZZ_normal.jpg" TargetMode="External" /><Relationship Id="rId139" Type="http://schemas.openxmlformats.org/officeDocument/2006/relationships/hyperlink" Target="http://pbs.twimg.com/profile_images/815450169739120640/R0c5tHTO_normal.jpg" TargetMode="External" /><Relationship Id="rId140" Type="http://schemas.openxmlformats.org/officeDocument/2006/relationships/hyperlink" Target="http://pbs.twimg.com/profile_images/993903265283760129/h_yGAjEF_normal.jpg" TargetMode="External" /><Relationship Id="rId141" Type="http://schemas.openxmlformats.org/officeDocument/2006/relationships/hyperlink" Target="http://pbs.twimg.com/profile_images/1081957139566997509/R3kEZoP8_normal.jpg" TargetMode="External" /><Relationship Id="rId142" Type="http://schemas.openxmlformats.org/officeDocument/2006/relationships/hyperlink" Target="http://pbs.twimg.com/profile_images/821140320737849344/3zr3gXw0_normal.jpg" TargetMode="External" /><Relationship Id="rId143" Type="http://schemas.openxmlformats.org/officeDocument/2006/relationships/hyperlink" Target="http://pbs.twimg.com/profile_images/1007051468552134656/lSV8U_gX_normal.jpg" TargetMode="External" /><Relationship Id="rId144" Type="http://schemas.openxmlformats.org/officeDocument/2006/relationships/hyperlink" Target="http://pbs.twimg.com/profile_images/830168612371460096/QP5k1wIA_normal.jpg" TargetMode="External" /><Relationship Id="rId145" Type="http://schemas.openxmlformats.org/officeDocument/2006/relationships/hyperlink" Target="http://pbs.twimg.com/profile_images/1107536013117796352/h1GoXnQf_normal.jpg" TargetMode="External" /><Relationship Id="rId146" Type="http://schemas.openxmlformats.org/officeDocument/2006/relationships/hyperlink" Target="http://pbs.twimg.com/profile_images/568146590649425920/BwT-ZNLg_normal.jpeg" TargetMode="External" /><Relationship Id="rId147" Type="http://schemas.openxmlformats.org/officeDocument/2006/relationships/hyperlink" Target="http://pbs.twimg.com/profile_images/755909511374839808/xudZx8ku_normal.jpg" TargetMode="External" /><Relationship Id="rId148" Type="http://schemas.openxmlformats.org/officeDocument/2006/relationships/hyperlink" Target="http://pbs.twimg.com/profile_images/646360742170624000/EGNsZUMw_normal.jpg" TargetMode="External" /><Relationship Id="rId149" Type="http://schemas.openxmlformats.org/officeDocument/2006/relationships/hyperlink" Target="http://pbs.twimg.com/profile_images/780471322589691904/pk36tGET_normal.jpg" TargetMode="External" /><Relationship Id="rId150" Type="http://schemas.openxmlformats.org/officeDocument/2006/relationships/hyperlink" Target="http://pbs.twimg.com/profile_images/378800000185415882/b5d2dc66bbc07f49b07762f9d49d059f_normal.jpeg" TargetMode="External" /><Relationship Id="rId151" Type="http://schemas.openxmlformats.org/officeDocument/2006/relationships/hyperlink" Target="http://pbs.twimg.com/profile_images/1086549477299757057/ljIcv_JF_normal.jpg" TargetMode="External" /><Relationship Id="rId152" Type="http://schemas.openxmlformats.org/officeDocument/2006/relationships/hyperlink" Target="http://pbs.twimg.com/profile_images/658443961556738048/02kf8p_A_normal.jpg" TargetMode="External" /><Relationship Id="rId153" Type="http://schemas.openxmlformats.org/officeDocument/2006/relationships/hyperlink" Target="http://pbs.twimg.com/profile_images/461929795467481088/YNGCJt61_normal.jpeg" TargetMode="External" /><Relationship Id="rId154" Type="http://schemas.openxmlformats.org/officeDocument/2006/relationships/hyperlink" Target="http://pbs.twimg.com/profile_images/928713862626414592/VdPRZ4R1_normal.jpg" TargetMode="External" /><Relationship Id="rId155" Type="http://schemas.openxmlformats.org/officeDocument/2006/relationships/hyperlink" Target="http://pbs.twimg.com/profile_images/1095055445578792960/Fw_KlBfN_normal.jpg" TargetMode="External" /><Relationship Id="rId156" Type="http://schemas.openxmlformats.org/officeDocument/2006/relationships/hyperlink" Target="http://pbs.twimg.com/profile_images/876431082865868800/OrOBU_GE_normal.jpg" TargetMode="External" /><Relationship Id="rId157" Type="http://schemas.openxmlformats.org/officeDocument/2006/relationships/hyperlink" Target="http://pbs.twimg.com/profile_images/928984593729863680/47pP1CR4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pbs.twimg.com/profile_images/1104601817558732800/ZXGunb5l_normal.jpg" TargetMode="External" /><Relationship Id="rId161" Type="http://schemas.openxmlformats.org/officeDocument/2006/relationships/hyperlink" Target="http://pbs.twimg.com/profile_images/461234247840186368/Zavedgkx_normal.jpeg" TargetMode="External" /><Relationship Id="rId162" Type="http://schemas.openxmlformats.org/officeDocument/2006/relationships/hyperlink" Target="http://pbs.twimg.com/profile_images/785930991495892992/kV1pF79A_normal.jpg" TargetMode="External" /><Relationship Id="rId163" Type="http://schemas.openxmlformats.org/officeDocument/2006/relationships/hyperlink" Target="http://pbs.twimg.com/profile_images/550017289131532289/MdF2IMPR_normal.png" TargetMode="External" /><Relationship Id="rId164" Type="http://schemas.openxmlformats.org/officeDocument/2006/relationships/hyperlink" Target="http://pbs.twimg.com/profile_images/989986922821926913/gYaOwUwj_normal.jpg" TargetMode="External" /><Relationship Id="rId165" Type="http://schemas.openxmlformats.org/officeDocument/2006/relationships/hyperlink" Target="http://pbs.twimg.com/profile_images/2701638852/56c71bef9c96686a48e946a6ac66647c_normal.jpeg" TargetMode="External" /><Relationship Id="rId166" Type="http://schemas.openxmlformats.org/officeDocument/2006/relationships/hyperlink" Target="http://pbs.twimg.com/profile_images/905571392644456448/ooe1Eg8T_normal.jpg" TargetMode="External" /><Relationship Id="rId167" Type="http://schemas.openxmlformats.org/officeDocument/2006/relationships/hyperlink" Target="http://pbs.twimg.com/profile_images/494235107549388800/ILmigAIb_normal.jpeg" TargetMode="External" /><Relationship Id="rId168" Type="http://schemas.openxmlformats.org/officeDocument/2006/relationships/hyperlink" Target="http://pbs.twimg.com/profile_images/700141926805209088/SNy19V4j_normal.jpg" TargetMode="External" /><Relationship Id="rId169" Type="http://schemas.openxmlformats.org/officeDocument/2006/relationships/hyperlink" Target="http://pbs.twimg.com/profile_images/822118124908462080/YocHiJLb_normal.jpg" TargetMode="External" /><Relationship Id="rId170" Type="http://schemas.openxmlformats.org/officeDocument/2006/relationships/hyperlink" Target="http://pbs.twimg.com/profile_images/461233295779307520/Lx_PFjhd_normal.jpeg" TargetMode="External" /><Relationship Id="rId171" Type="http://schemas.openxmlformats.org/officeDocument/2006/relationships/hyperlink" Target="http://pbs.twimg.com/profile_images/915699043308679169/VvIAAFsv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pbs.twimg.com/profile_images/1104027883549405184/U3B7hafx_normal.png" TargetMode="External" /><Relationship Id="rId174" Type="http://schemas.openxmlformats.org/officeDocument/2006/relationships/hyperlink" Target="http://pbs.twimg.com/profile_images/1078639812612100098/Y2J4yLgW_normal.jpg" TargetMode="External" /><Relationship Id="rId175" Type="http://schemas.openxmlformats.org/officeDocument/2006/relationships/hyperlink" Target="http://pbs.twimg.com/profile_images/703053164543676416/L4tebOqm_normal.jpg" TargetMode="External" /><Relationship Id="rId176" Type="http://schemas.openxmlformats.org/officeDocument/2006/relationships/hyperlink" Target="http://pbs.twimg.com/profile_images/476697399688056833/JopddDVf_normal.jpeg" TargetMode="External" /><Relationship Id="rId177" Type="http://schemas.openxmlformats.org/officeDocument/2006/relationships/hyperlink" Target="http://pbs.twimg.com/profile_images/930083103095312384/UWoDMTvZ_normal.jpg" TargetMode="External" /><Relationship Id="rId178" Type="http://schemas.openxmlformats.org/officeDocument/2006/relationships/hyperlink" Target="http://pbs.twimg.com/profile_images/646966092359794688/B8U_SC9s_normal.png" TargetMode="External" /><Relationship Id="rId179" Type="http://schemas.openxmlformats.org/officeDocument/2006/relationships/hyperlink" Target="https://twitter.com/beyondgc2020" TargetMode="External" /><Relationship Id="rId180" Type="http://schemas.openxmlformats.org/officeDocument/2006/relationships/hyperlink" Target="https://twitter.com/pspc_spac" TargetMode="External" /><Relationship Id="rId181" Type="http://schemas.openxmlformats.org/officeDocument/2006/relationships/hyperlink" Target="https://twitter.com/gccollab" TargetMode="External" /><Relationship Id="rId182" Type="http://schemas.openxmlformats.org/officeDocument/2006/relationships/hyperlink" Target="https://twitter.com/audelagc2020" TargetMode="External" /><Relationship Id="rId183" Type="http://schemas.openxmlformats.org/officeDocument/2006/relationships/hyperlink" Target="https://twitter.com/nuclearenergy1" TargetMode="External" /><Relationship Id="rId184" Type="http://schemas.openxmlformats.org/officeDocument/2006/relationships/hyperlink" Target="https://twitter.com/thirdwayenergy" TargetMode="External" /><Relationship Id="rId185" Type="http://schemas.openxmlformats.org/officeDocument/2006/relationships/hyperlink" Target="https://twitter.com/bruce_power" TargetMode="External" /><Relationship Id="rId186" Type="http://schemas.openxmlformats.org/officeDocument/2006/relationships/hyperlink" Target="https://twitter.com/opg" TargetMode="External" /><Relationship Id="rId187" Type="http://schemas.openxmlformats.org/officeDocument/2006/relationships/hyperlink" Target="https://twitter.com/cnl_lnc" TargetMode="External" /><Relationship Id="rId188" Type="http://schemas.openxmlformats.org/officeDocument/2006/relationships/hyperlink" Target="https://twitter.com/starcorenuclear" TargetMode="External" /><Relationship Id="rId189" Type="http://schemas.openxmlformats.org/officeDocument/2006/relationships/hyperlink" Target="https://twitter.com/global1stpower" TargetMode="External" /><Relationship Id="rId190" Type="http://schemas.openxmlformats.org/officeDocument/2006/relationships/hyperlink" Target="https://twitter.com/benross_akl" TargetMode="External" /><Relationship Id="rId191" Type="http://schemas.openxmlformats.org/officeDocument/2006/relationships/hyperlink" Target="https://twitter.com/terrestrialmsr" TargetMode="External" /><Relationship Id="rId192" Type="http://schemas.openxmlformats.org/officeDocument/2006/relationships/hyperlink" Target="https://twitter.com/juhanipiri" TargetMode="External" /><Relationship Id="rId193" Type="http://schemas.openxmlformats.org/officeDocument/2006/relationships/hyperlink" Target="https://twitter.com/dodijusra" TargetMode="External" /><Relationship Id="rId194" Type="http://schemas.openxmlformats.org/officeDocument/2006/relationships/hyperlink" Target="https://twitter.com/4thgenblog" TargetMode="External" /><Relationship Id="rId195" Type="http://schemas.openxmlformats.org/officeDocument/2006/relationships/hyperlink" Target="https://twitter.com/keirdouglas" TargetMode="External" /><Relationship Id="rId196" Type="http://schemas.openxmlformats.org/officeDocument/2006/relationships/hyperlink" Target="https://twitter.com/pronuclear" TargetMode="External" /><Relationship Id="rId197" Type="http://schemas.openxmlformats.org/officeDocument/2006/relationships/hyperlink" Target="https://twitter.com/fashermichael" TargetMode="External" /><Relationship Id="rId198" Type="http://schemas.openxmlformats.org/officeDocument/2006/relationships/hyperlink" Target="https://twitter.com/janebenholtz" TargetMode="External" /><Relationship Id="rId199" Type="http://schemas.openxmlformats.org/officeDocument/2006/relationships/hyperlink" Target="https://twitter.com/nikopol" TargetMode="External" /><Relationship Id="rId200" Type="http://schemas.openxmlformats.org/officeDocument/2006/relationships/hyperlink" Target="https://twitter.com/lejdc_fr" TargetMode="External" /><Relationship Id="rId201" Type="http://schemas.openxmlformats.org/officeDocument/2006/relationships/hyperlink" Target="https://twitter.com/fraggyfred" TargetMode="External" /><Relationship Id="rId202" Type="http://schemas.openxmlformats.org/officeDocument/2006/relationships/hyperlink" Target="https://twitter.com/catalinakentia" TargetMode="External" /><Relationship Id="rId203" Type="http://schemas.openxmlformats.org/officeDocument/2006/relationships/hyperlink" Target="https://twitter.com/craig_hotrum" TargetMode="External" /><Relationship Id="rId204" Type="http://schemas.openxmlformats.org/officeDocument/2006/relationships/hyperlink" Target="https://twitter.com/phai_port_hope" TargetMode="External" /><Relationship Id="rId205" Type="http://schemas.openxmlformats.org/officeDocument/2006/relationships/hyperlink" Target="https://twitter.com/cnsc_ccsn" TargetMode="External" /><Relationship Id="rId206" Type="http://schemas.openxmlformats.org/officeDocument/2006/relationships/hyperlink" Target="https://twitter.com/albertanuclear" TargetMode="External" /><Relationship Id="rId207" Type="http://schemas.openxmlformats.org/officeDocument/2006/relationships/hyperlink" Target="https://twitter.com/djysrv" TargetMode="External" /><Relationship Id="rId208" Type="http://schemas.openxmlformats.org/officeDocument/2006/relationships/hyperlink" Target="https://twitter.com/ccsn_cnsc" TargetMode="External" /><Relationship Id="rId209" Type="http://schemas.openxmlformats.org/officeDocument/2006/relationships/hyperlink" Target="https://twitter.com/petitarnaud13" TargetMode="External" /><Relationship Id="rId210" Type="http://schemas.openxmlformats.org/officeDocument/2006/relationships/hyperlink" Target="https://twitter.com/bobehpearson" TargetMode="External" /><Relationship Id="rId211" Type="http://schemas.openxmlformats.org/officeDocument/2006/relationships/hyperlink" Target="https://twitter.com/fabdark2" TargetMode="External" /><Relationship Id="rId212" Type="http://schemas.openxmlformats.org/officeDocument/2006/relationships/hyperlink" Target="https://twitter.com/rncan" TargetMode="External" /><Relationship Id="rId213" Type="http://schemas.openxmlformats.org/officeDocument/2006/relationships/hyperlink" Target="https://twitter.com/esfs_canada" TargetMode="External" /><Relationship Id="rId214" Type="http://schemas.openxmlformats.org/officeDocument/2006/relationships/hyperlink" Target="https://twitter.com/specalgary" TargetMode="External" /><Relationship Id="rId215" Type="http://schemas.openxmlformats.org/officeDocument/2006/relationships/hyperlink" Target="https://twitter.com/petrolmi" TargetMode="External" /><Relationship Id="rId216" Type="http://schemas.openxmlformats.org/officeDocument/2006/relationships/hyperlink" Target="https://twitter.com/petrolm" TargetMode="External" /><Relationship Id="rId217" Type="http://schemas.openxmlformats.org/officeDocument/2006/relationships/hyperlink" Target="https://twitter.com/letstalkscience" TargetMode="External" /><Relationship Id="rId218" Type="http://schemas.openxmlformats.org/officeDocument/2006/relationships/hyperlink" Target="https://twitter.com/cspgeologists" TargetMode="External" /><Relationship Id="rId219" Type="http://schemas.openxmlformats.org/officeDocument/2006/relationships/hyperlink" Target="https://twitter.com/cangea" TargetMode="External" /><Relationship Id="rId220" Type="http://schemas.openxmlformats.org/officeDocument/2006/relationships/hyperlink" Target="https://twitter.com/cagcseismic" TargetMode="External" /><Relationship Id="rId221" Type="http://schemas.openxmlformats.org/officeDocument/2006/relationships/hyperlink" Target="https://twitter.com/nrcan" TargetMode="External" /><Relationship Id="rId222" Type="http://schemas.openxmlformats.org/officeDocument/2006/relationships/hyperlink" Target="https://twitter.com/cvouicni" TargetMode="External" /><Relationship Id="rId223" Type="http://schemas.openxmlformats.org/officeDocument/2006/relationships/hyperlink" Target="https://twitter.com/cnsc" TargetMode="External" /><Relationship Id="rId224" Type="http://schemas.openxmlformats.org/officeDocument/2006/relationships/hyperlink" Target="https://twitter.com/aecl_eacl" TargetMode="External" /><Relationship Id="rId225" Type="http://schemas.openxmlformats.org/officeDocument/2006/relationships/hyperlink" Target="https://twitter.com/davidhe88839831" TargetMode="External" /><Relationship Id="rId226" Type="http://schemas.openxmlformats.org/officeDocument/2006/relationships/hyperlink" Target="https://twitter.com/bekkawwww" TargetMode="External" /><Relationship Id="rId227" Type="http://schemas.openxmlformats.org/officeDocument/2006/relationships/hyperlink" Target="https://twitter.com/nrcgov" TargetMode="External" /><Relationship Id="rId228" Type="http://schemas.openxmlformats.org/officeDocument/2006/relationships/hyperlink" Target="https://twitter.com/wins_org" TargetMode="External" /><Relationship Id="rId229" Type="http://schemas.openxmlformats.org/officeDocument/2006/relationships/hyperlink" Target="https://twitter.com/fanruae" TargetMode="External" /><Relationship Id="rId230" Type="http://schemas.openxmlformats.org/officeDocument/2006/relationships/comments" Target="../comments2.xml" /><Relationship Id="rId231" Type="http://schemas.openxmlformats.org/officeDocument/2006/relationships/vmlDrawing" Target="../drawings/vmlDrawing2.vml" /><Relationship Id="rId232" Type="http://schemas.openxmlformats.org/officeDocument/2006/relationships/table" Target="../tables/table2.xml" /><Relationship Id="rId233" Type="http://schemas.openxmlformats.org/officeDocument/2006/relationships/drawing" Target="../drawings/drawing1.xml" /><Relationship Id="rId2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analysis.nuclearenergyinsider.com/canada-smr-groups-pass-early-development-tests-first-reactor-push" TargetMode="External" /><Relationship Id="rId2" Type="http://schemas.openxmlformats.org/officeDocument/2006/relationships/hyperlink" Target="https://gccollab.ca/groups/profile/1227749" TargetMode="External" /><Relationship Id="rId3" Type="http://schemas.openxmlformats.org/officeDocument/2006/relationships/hyperlink" Target="https://twitter.com/CNSC_CCSN/status/1107667515348529152" TargetMode="External" /><Relationship Id="rId4" Type="http://schemas.openxmlformats.org/officeDocument/2006/relationships/hyperlink" Target="https://twitter.com/CCSN_CNSC/status/1107667867368083458" TargetMode="External" /><Relationship Id="rId5" Type="http://schemas.openxmlformats.org/officeDocument/2006/relationships/hyperlink" Target="https://www.youtube.com/watch?v=EaaVmMuIfjI&amp;feature=youtu.be" TargetMode="External" /><Relationship Id="rId6" Type="http://schemas.openxmlformats.org/officeDocument/2006/relationships/hyperlink" Target="https://twitter.com/ESfS_canada/status/1106967383833362432" TargetMode="External" /><Relationship Id="rId7" Type="http://schemas.openxmlformats.org/officeDocument/2006/relationships/hyperlink" Target="https://www.youtube.com/watch?v=lCeuOCCUIxE&amp;feature=youtu.be" TargetMode="External" /><Relationship Id="rId8" Type="http://schemas.openxmlformats.org/officeDocument/2006/relationships/hyperlink" Target="https://twitter.com/CCSN_CNSC/status/1106565737043365893" TargetMode="External" /><Relationship Id="rId9" Type="http://schemas.openxmlformats.org/officeDocument/2006/relationships/hyperlink" Target="http://suretenucleaire.gc.ca/fra/resources/infographics/waste/index.cfm?hootPostID=f8bb73c677eb8942cc915ce6a3377700" TargetMode="External" /><Relationship Id="rId10" Type="http://schemas.openxmlformats.org/officeDocument/2006/relationships/hyperlink" Target="http://www.nuclearsafety.gc.ca/fra/the-commission/hearings/documents_browse/results.cfm?dt=15-May-2019&amp;yr=2019" TargetMode="External" /><Relationship Id="rId11" Type="http://schemas.openxmlformats.org/officeDocument/2006/relationships/hyperlink" Target="http://analysis.nuclearenergyinsider.com/canada-smr-groups-pass-early-development-tests-first-reactor-push" TargetMode="External" /><Relationship Id="rId12" Type="http://schemas.openxmlformats.org/officeDocument/2006/relationships/hyperlink" Target="http://nuclearsafety.gc.ca/fra/acts-and-regulations/regulatory-action/orbit-engineering-ltd.cfm" TargetMode="External" /><Relationship Id="rId13" Type="http://schemas.openxmlformats.org/officeDocument/2006/relationships/hyperlink" Target="http://www.nuclearsafety.gc.ca/fra/the-commission/hearings/documents_browse/results.cfm?dt=15-May-2019&amp;yr=2019" TargetMode="External" /><Relationship Id="rId14" Type="http://schemas.openxmlformats.org/officeDocument/2006/relationships/hyperlink" Target="http://suretenucleaire.gc.ca/fra/resources/infographics/waste/index.cfm?hootPostID=f8bb73c677eb8942cc915ce6a3377700" TargetMode="External" /><Relationship Id="rId15" Type="http://schemas.openxmlformats.org/officeDocument/2006/relationships/hyperlink" Target="https://www.youtube.com/watch?v=lCeuOCCUIxE&amp;feature=youtu.be" TargetMode="External" /><Relationship Id="rId16" Type="http://schemas.openxmlformats.org/officeDocument/2006/relationships/hyperlink" Target="https://twitter.com/CCSN_CNSC/status/1106565737043365893" TargetMode="External" /><Relationship Id="rId17" Type="http://schemas.openxmlformats.org/officeDocument/2006/relationships/hyperlink" Target="https://twitter.com/ESfS_canada/status/1106967383833362432" TargetMode="External" /><Relationship Id="rId18" Type="http://schemas.openxmlformats.org/officeDocument/2006/relationships/hyperlink" Target="http://nuclearsafety.gc.ca/eng/acts-and-regulations/regulatory-action/orbit-engineering-ltd.cfm" TargetMode="External" /><Relationship Id="rId19" Type="http://schemas.openxmlformats.org/officeDocument/2006/relationships/hyperlink" Target="http://www.nuclearsafety.gc.ca/eng/the-commission/hearings/documents_browse/results.cfm?dt=15-May-2019&amp;yr=2019" TargetMode="External" /><Relationship Id="rId20" Type="http://schemas.openxmlformats.org/officeDocument/2006/relationships/hyperlink" Target="http://nuclearsafety.gc.ca/eng/resources/infographics/waste/index.cfm?hootPostID=61269fd74c1151bc2a16ec7ae19378d9" TargetMode="External" /><Relationship Id="rId21" Type="http://schemas.openxmlformats.org/officeDocument/2006/relationships/hyperlink" Target="https://www.youtube.com/watch?v=EaaVmMuIfjI&amp;feature=youtu.be" TargetMode="External" /><Relationship Id="rId22" Type="http://schemas.openxmlformats.org/officeDocument/2006/relationships/hyperlink" Target="https://twitter.com/CNSC_CCSN/status/1107667515348529152" TargetMode="External" /><Relationship Id="rId23" Type="http://schemas.openxmlformats.org/officeDocument/2006/relationships/hyperlink" Target="https://twitter.com/CCSN_CNSC/status/1107667867368083458" TargetMode="External" /><Relationship Id="rId24" Type="http://schemas.openxmlformats.org/officeDocument/2006/relationships/hyperlink" Target="https://gccollab.ca/groups/profile/1227749" TargetMode="Externa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 Id="rId3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925</v>
      </c>
      <c r="BB2" s="13" t="s">
        <v>937</v>
      </c>
      <c r="BC2" s="13" t="s">
        <v>938</v>
      </c>
      <c r="BD2" s="118" t="s">
        <v>1336</v>
      </c>
      <c r="BE2" s="118" t="s">
        <v>1337</v>
      </c>
      <c r="BF2" s="118" t="s">
        <v>1338</v>
      </c>
      <c r="BG2" s="118" t="s">
        <v>1339</v>
      </c>
      <c r="BH2" s="118" t="s">
        <v>1340</v>
      </c>
      <c r="BI2" s="118" t="s">
        <v>1341</v>
      </c>
      <c r="BJ2" s="118" t="s">
        <v>1342</v>
      </c>
      <c r="BK2" s="118" t="s">
        <v>1343</v>
      </c>
      <c r="BL2" s="118" t="s">
        <v>1344</v>
      </c>
    </row>
    <row r="3" spans="1:64" ht="15" customHeight="1">
      <c r="A3" s="64" t="s">
        <v>212</v>
      </c>
      <c r="B3" s="64" t="s">
        <v>242</v>
      </c>
      <c r="C3" s="65" t="s">
        <v>1348</v>
      </c>
      <c r="D3" s="66">
        <v>3</v>
      </c>
      <c r="E3" s="67" t="s">
        <v>132</v>
      </c>
      <c r="F3" s="68">
        <v>32</v>
      </c>
      <c r="G3" s="65"/>
      <c r="H3" s="69"/>
      <c r="I3" s="70"/>
      <c r="J3" s="70"/>
      <c r="K3" s="34" t="s">
        <v>65</v>
      </c>
      <c r="L3" s="71">
        <v>3</v>
      </c>
      <c r="M3" s="71"/>
      <c r="N3" s="72"/>
      <c r="O3" s="78" t="s">
        <v>263</v>
      </c>
      <c r="P3" s="80">
        <v>43539.55582175926</v>
      </c>
      <c r="Q3" s="78" t="s">
        <v>265</v>
      </c>
      <c r="R3" s="82" t="s">
        <v>307</v>
      </c>
      <c r="S3" s="78" t="s">
        <v>321</v>
      </c>
      <c r="T3" s="78" t="s">
        <v>326</v>
      </c>
      <c r="U3" s="82" t="s">
        <v>342</v>
      </c>
      <c r="V3" s="82" t="s">
        <v>342</v>
      </c>
      <c r="W3" s="80">
        <v>43539.55582175926</v>
      </c>
      <c r="X3" s="82" t="s">
        <v>388</v>
      </c>
      <c r="Y3" s="78"/>
      <c r="Z3" s="78"/>
      <c r="AA3" s="84" t="s">
        <v>446</v>
      </c>
      <c r="AB3" s="78"/>
      <c r="AC3" s="78" t="b">
        <v>0</v>
      </c>
      <c r="AD3" s="78">
        <v>105</v>
      </c>
      <c r="AE3" s="84" t="s">
        <v>506</v>
      </c>
      <c r="AF3" s="78" t="b">
        <v>0</v>
      </c>
      <c r="AG3" s="78" t="s">
        <v>513</v>
      </c>
      <c r="AH3" s="78"/>
      <c r="AI3" s="84" t="s">
        <v>506</v>
      </c>
      <c r="AJ3" s="78" t="b">
        <v>0</v>
      </c>
      <c r="AK3" s="78">
        <v>72</v>
      </c>
      <c r="AL3" s="84" t="s">
        <v>506</v>
      </c>
      <c r="AM3" s="78" t="s">
        <v>517</v>
      </c>
      <c r="AN3" s="78" t="b">
        <v>0</v>
      </c>
      <c r="AO3" s="84" t="s">
        <v>446</v>
      </c>
      <c r="AP3" s="78" t="s">
        <v>524</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243</v>
      </c>
      <c r="C4" s="65" t="s">
        <v>1348</v>
      </c>
      <c r="D4" s="66">
        <v>3</v>
      </c>
      <c r="E4" s="67" t="s">
        <v>132</v>
      </c>
      <c r="F4" s="68">
        <v>32</v>
      </c>
      <c r="G4" s="65"/>
      <c r="H4" s="69"/>
      <c r="I4" s="70"/>
      <c r="J4" s="70"/>
      <c r="K4" s="34" t="s">
        <v>65</v>
      </c>
      <c r="L4" s="77">
        <v>4</v>
      </c>
      <c r="M4" s="77"/>
      <c r="N4" s="72"/>
      <c r="O4" s="79" t="s">
        <v>263</v>
      </c>
      <c r="P4" s="81">
        <v>43539.55582175926</v>
      </c>
      <c r="Q4" s="79" t="s">
        <v>265</v>
      </c>
      <c r="R4" s="83" t="s">
        <v>307</v>
      </c>
      <c r="S4" s="79" t="s">
        <v>321</v>
      </c>
      <c r="T4" s="79" t="s">
        <v>326</v>
      </c>
      <c r="U4" s="83" t="s">
        <v>342</v>
      </c>
      <c r="V4" s="83" t="s">
        <v>342</v>
      </c>
      <c r="W4" s="81">
        <v>43539.55582175926</v>
      </c>
      <c r="X4" s="83" t="s">
        <v>388</v>
      </c>
      <c r="Y4" s="79"/>
      <c r="Z4" s="79"/>
      <c r="AA4" s="85" t="s">
        <v>446</v>
      </c>
      <c r="AB4" s="79"/>
      <c r="AC4" s="79" t="b">
        <v>0</v>
      </c>
      <c r="AD4" s="79">
        <v>105</v>
      </c>
      <c r="AE4" s="85" t="s">
        <v>506</v>
      </c>
      <c r="AF4" s="79" t="b">
        <v>0</v>
      </c>
      <c r="AG4" s="79" t="s">
        <v>513</v>
      </c>
      <c r="AH4" s="79"/>
      <c r="AI4" s="85" t="s">
        <v>506</v>
      </c>
      <c r="AJ4" s="79" t="b">
        <v>0</v>
      </c>
      <c r="AK4" s="79">
        <v>72</v>
      </c>
      <c r="AL4" s="85" t="s">
        <v>506</v>
      </c>
      <c r="AM4" s="79" t="s">
        <v>517</v>
      </c>
      <c r="AN4" s="79" t="b">
        <v>0</v>
      </c>
      <c r="AO4" s="85" t="s">
        <v>446</v>
      </c>
      <c r="AP4" s="79" t="s">
        <v>524</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v>2</v>
      </c>
      <c r="BE4" s="49">
        <v>5.714285714285714</v>
      </c>
      <c r="BF4" s="48">
        <v>0</v>
      </c>
      <c r="BG4" s="49">
        <v>0</v>
      </c>
      <c r="BH4" s="48">
        <v>0</v>
      </c>
      <c r="BI4" s="49">
        <v>0</v>
      </c>
      <c r="BJ4" s="48">
        <v>33</v>
      </c>
      <c r="BK4" s="49">
        <v>94.28571428571429</v>
      </c>
      <c r="BL4" s="48">
        <v>35</v>
      </c>
    </row>
    <row r="5" spans="1:64" ht="15">
      <c r="A5" s="64" t="s">
        <v>213</v>
      </c>
      <c r="B5" s="64" t="s">
        <v>243</v>
      </c>
      <c r="C5" s="65" t="s">
        <v>1348</v>
      </c>
      <c r="D5" s="66">
        <v>3</v>
      </c>
      <c r="E5" s="67" t="s">
        <v>132</v>
      </c>
      <c r="F5" s="68">
        <v>32</v>
      </c>
      <c r="G5" s="65"/>
      <c r="H5" s="69"/>
      <c r="I5" s="70"/>
      <c r="J5" s="70"/>
      <c r="K5" s="34" t="s">
        <v>65</v>
      </c>
      <c r="L5" s="77">
        <v>5</v>
      </c>
      <c r="M5" s="77"/>
      <c r="N5" s="72"/>
      <c r="O5" s="79" t="s">
        <v>263</v>
      </c>
      <c r="P5" s="81">
        <v>43539.55606481482</v>
      </c>
      <c r="Q5" s="79" t="s">
        <v>266</v>
      </c>
      <c r="R5" s="83" t="s">
        <v>307</v>
      </c>
      <c r="S5" s="79" t="s">
        <v>321</v>
      </c>
      <c r="T5" s="79" t="s">
        <v>326</v>
      </c>
      <c r="U5" s="83" t="s">
        <v>343</v>
      </c>
      <c r="V5" s="83" t="s">
        <v>343</v>
      </c>
      <c r="W5" s="81">
        <v>43539.55606481482</v>
      </c>
      <c r="X5" s="83" t="s">
        <v>389</v>
      </c>
      <c r="Y5" s="79"/>
      <c r="Z5" s="79"/>
      <c r="AA5" s="85" t="s">
        <v>447</v>
      </c>
      <c r="AB5" s="79"/>
      <c r="AC5" s="79" t="b">
        <v>0</v>
      </c>
      <c r="AD5" s="79">
        <v>29</v>
      </c>
      <c r="AE5" s="85" t="s">
        <v>506</v>
      </c>
      <c r="AF5" s="79" t="b">
        <v>0</v>
      </c>
      <c r="AG5" s="79" t="s">
        <v>514</v>
      </c>
      <c r="AH5" s="79"/>
      <c r="AI5" s="85" t="s">
        <v>506</v>
      </c>
      <c r="AJ5" s="79" t="b">
        <v>0</v>
      </c>
      <c r="AK5" s="79">
        <v>32</v>
      </c>
      <c r="AL5" s="85" t="s">
        <v>506</v>
      </c>
      <c r="AM5" s="79" t="s">
        <v>517</v>
      </c>
      <c r="AN5" s="79" t="b">
        <v>0</v>
      </c>
      <c r="AO5" s="85" t="s">
        <v>447</v>
      </c>
      <c r="AP5" s="79" t="s">
        <v>524</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v>1</v>
      </c>
      <c r="BE5" s="49">
        <v>2.380952380952381</v>
      </c>
      <c r="BF5" s="48">
        <v>0</v>
      </c>
      <c r="BG5" s="49">
        <v>0</v>
      </c>
      <c r="BH5" s="48">
        <v>0</v>
      </c>
      <c r="BI5" s="49">
        <v>0</v>
      </c>
      <c r="BJ5" s="48">
        <v>41</v>
      </c>
      <c r="BK5" s="49">
        <v>97.61904761904762</v>
      </c>
      <c r="BL5" s="48">
        <v>42</v>
      </c>
    </row>
    <row r="6" spans="1:64" ht="15">
      <c r="A6" s="64" t="s">
        <v>214</v>
      </c>
      <c r="B6" s="64" t="s">
        <v>244</v>
      </c>
      <c r="C6" s="65" t="s">
        <v>1349</v>
      </c>
      <c r="D6" s="66">
        <v>10</v>
      </c>
      <c r="E6" s="67" t="s">
        <v>136</v>
      </c>
      <c r="F6" s="68">
        <v>19</v>
      </c>
      <c r="G6" s="65"/>
      <c r="H6" s="69"/>
      <c r="I6" s="70"/>
      <c r="J6" s="70"/>
      <c r="K6" s="34" t="s">
        <v>65</v>
      </c>
      <c r="L6" s="77">
        <v>6</v>
      </c>
      <c r="M6" s="77"/>
      <c r="N6" s="72"/>
      <c r="O6" s="79" t="s">
        <v>263</v>
      </c>
      <c r="P6" s="81">
        <v>43537.730416666665</v>
      </c>
      <c r="Q6" s="79" t="s">
        <v>267</v>
      </c>
      <c r="R6" s="83" t="s">
        <v>308</v>
      </c>
      <c r="S6" s="79" t="s">
        <v>322</v>
      </c>
      <c r="T6" s="79" t="s">
        <v>327</v>
      </c>
      <c r="U6" s="83" t="s">
        <v>344</v>
      </c>
      <c r="V6" s="83" t="s">
        <v>344</v>
      </c>
      <c r="W6" s="81">
        <v>43537.730416666665</v>
      </c>
      <c r="X6" s="83" t="s">
        <v>390</v>
      </c>
      <c r="Y6" s="79"/>
      <c r="Z6" s="79"/>
      <c r="AA6" s="85" t="s">
        <v>448</v>
      </c>
      <c r="AB6" s="79"/>
      <c r="AC6" s="79" t="b">
        <v>0</v>
      </c>
      <c r="AD6" s="79">
        <v>8</v>
      </c>
      <c r="AE6" s="85" t="s">
        <v>506</v>
      </c>
      <c r="AF6" s="79" t="b">
        <v>0</v>
      </c>
      <c r="AG6" s="79" t="s">
        <v>513</v>
      </c>
      <c r="AH6" s="79"/>
      <c r="AI6" s="85" t="s">
        <v>506</v>
      </c>
      <c r="AJ6" s="79" t="b">
        <v>0</v>
      </c>
      <c r="AK6" s="79">
        <v>12</v>
      </c>
      <c r="AL6" s="85" t="s">
        <v>506</v>
      </c>
      <c r="AM6" s="79" t="s">
        <v>517</v>
      </c>
      <c r="AN6" s="79" t="b">
        <v>0</v>
      </c>
      <c r="AO6" s="85" t="s">
        <v>448</v>
      </c>
      <c r="AP6" s="79" t="s">
        <v>524</v>
      </c>
      <c r="AQ6" s="79">
        <v>0</v>
      </c>
      <c r="AR6" s="79">
        <v>0</v>
      </c>
      <c r="AS6" s="79"/>
      <c r="AT6" s="79"/>
      <c r="AU6" s="79"/>
      <c r="AV6" s="79"/>
      <c r="AW6" s="79"/>
      <c r="AX6" s="79"/>
      <c r="AY6" s="79"/>
      <c r="AZ6" s="79"/>
      <c r="BA6">
        <v>3</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244</v>
      </c>
      <c r="C7" s="65" t="s">
        <v>1349</v>
      </c>
      <c r="D7" s="66">
        <v>10</v>
      </c>
      <c r="E7" s="67" t="s">
        <v>136</v>
      </c>
      <c r="F7" s="68">
        <v>19</v>
      </c>
      <c r="G7" s="65"/>
      <c r="H7" s="69"/>
      <c r="I7" s="70"/>
      <c r="J7" s="70"/>
      <c r="K7" s="34" t="s">
        <v>65</v>
      </c>
      <c r="L7" s="77">
        <v>7</v>
      </c>
      <c r="M7" s="77"/>
      <c r="N7" s="72"/>
      <c r="O7" s="79" t="s">
        <v>263</v>
      </c>
      <c r="P7" s="81">
        <v>43538.46503472222</v>
      </c>
      <c r="Q7" s="79" t="s">
        <v>268</v>
      </c>
      <c r="R7" s="83" t="s">
        <v>308</v>
      </c>
      <c r="S7" s="79" t="s">
        <v>322</v>
      </c>
      <c r="T7" s="79" t="s">
        <v>327</v>
      </c>
      <c r="U7" s="83" t="s">
        <v>345</v>
      </c>
      <c r="V7" s="83" t="s">
        <v>345</v>
      </c>
      <c r="W7" s="81">
        <v>43538.46503472222</v>
      </c>
      <c r="X7" s="83" t="s">
        <v>391</v>
      </c>
      <c r="Y7" s="79"/>
      <c r="Z7" s="79"/>
      <c r="AA7" s="85" t="s">
        <v>449</v>
      </c>
      <c r="AB7" s="79"/>
      <c r="AC7" s="79" t="b">
        <v>0</v>
      </c>
      <c r="AD7" s="79">
        <v>8</v>
      </c>
      <c r="AE7" s="85" t="s">
        <v>506</v>
      </c>
      <c r="AF7" s="79" t="b">
        <v>0</v>
      </c>
      <c r="AG7" s="79" t="s">
        <v>513</v>
      </c>
      <c r="AH7" s="79"/>
      <c r="AI7" s="85" t="s">
        <v>506</v>
      </c>
      <c r="AJ7" s="79" t="b">
        <v>0</v>
      </c>
      <c r="AK7" s="79">
        <v>6</v>
      </c>
      <c r="AL7" s="85" t="s">
        <v>506</v>
      </c>
      <c r="AM7" s="79" t="s">
        <v>517</v>
      </c>
      <c r="AN7" s="79" t="b">
        <v>0</v>
      </c>
      <c r="AO7" s="85" t="s">
        <v>449</v>
      </c>
      <c r="AP7" s="79" t="s">
        <v>176</v>
      </c>
      <c r="AQ7" s="79">
        <v>0</v>
      </c>
      <c r="AR7" s="79">
        <v>0</v>
      </c>
      <c r="AS7" s="79"/>
      <c r="AT7" s="79"/>
      <c r="AU7" s="79"/>
      <c r="AV7" s="79"/>
      <c r="AW7" s="79"/>
      <c r="AX7" s="79"/>
      <c r="AY7" s="79"/>
      <c r="AZ7" s="79"/>
      <c r="BA7">
        <v>3</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214</v>
      </c>
      <c r="B8" s="64" t="s">
        <v>244</v>
      </c>
      <c r="C8" s="65" t="s">
        <v>1349</v>
      </c>
      <c r="D8" s="66">
        <v>10</v>
      </c>
      <c r="E8" s="67" t="s">
        <v>136</v>
      </c>
      <c r="F8" s="68">
        <v>19</v>
      </c>
      <c r="G8" s="65"/>
      <c r="H8" s="69"/>
      <c r="I8" s="70"/>
      <c r="J8" s="70"/>
      <c r="K8" s="34" t="s">
        <v>65</v>
      </c>
      <c r="L8" s="77">
        <v>8</v>
      </c>
      <c r="M8" s="77"/>
      <c r="N8" s="72"/>
      <c r="O8" s="79" t="s">
        <v>263</v>
      </c>
      <c r="P8" s="81">
        <v>43538.55509259259</v>
      </c>
      <c r="Q8" s="79" t="s">
        <v>269</v>
      </c>
      <c r="R8" s="83" t="s">
        <v>308</v>
      </c>
      <c r="S8" s="79" t="s">
        <v>322</v>
      </c>
      <c r="T8" s="79" t="s">
        <v>327</v>
      </c>
      <c r="U8" s="83" t="s">
        <v>346</v>
      </c>
      <c r="V8" s="83" t="s">
        <v>346</v>
      </c>
      <c r="W8" s="81">
        <v>43538.55509259259</v>
      </c>
      <c r="X8" s="83" t="s">
        <v>392</v>
      </c>
      <c r="Y8" s="79"/>
      <c r="Z8" s="79"/>
      <c r="AA8" s="85" t="s">
        <v>450</v>
      </c>
      <c r="AB8" s="79"/>
      <c r="AC8" s="79" t="b">
        <v>0</v>
      </c>
      <c r="AD8" s="79">
        <v>6</v>
      </c>
      <c r="AE8" s="85" t="s">
        <v>506</v>
      </c>
      <c r="AF8" s="79" t="b">
        <v>0</v>
      </c>
      <c r="AG8" s="79" t="s">
        <v>513</v>
      </c>
      <c r="AH8" s="79"/>
      <c r="AI8" s="85" t="s">
        <v>506</v>
      </c>
      <c r="AJ8" s="79" t="b">
        <v>0</v>
      </c>
      <c r="AK8" s="79">
        <v>4</v>
      </c>
      <c r="AL8" s="85" t="s">
        <v>506</v>
      </c>
      <c r="AM8" s="79" t="s">
        <v>517</v>
      </c>
      <c r="AN8" s="79" t="b">
        <v>0</v>
      </c>
      <c r="AO8" s="85" t="s">
        <v>450</v>
      </c>
      <c r="AP8" s="79" t="s">
        <v>176</v>
      </c>
      <c r="AQ8" s="79">
        <v>0</v>
      </c>
      <c r="AR8" s="79">
        <v>0</v>
      </c>
      <c r="AS8" s="79"/>
      <c r="AT8" s="79"/>
      <c r="AU8" s="79"/>
      <c r="AV8" s="79"/>
      <c r="AW8" s="79"/>
      <c r="AX8" s="79"/>
      <c r="AY8" s="79"/>
      <c r="AZ8" s="79"/>
      <c r="BA8">
        <v>3</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214</v>
      </c>
      <c r="B9" s="64" t="s">
        <v>245</v>
      </c>
      <c r="C9" s="65" t="s">
        <v>1349</v>
      </c>
      <c r="D9" s="66">
        <v>10</v>
      </c>
      <c r="E9" s="67" t="s">
        <v>136</v>
      </c>
      <c r="F9" s="68">
        <v>19</v>
      </c>
      <c r="G9" s="65"/>
      <c r="H9" s="69"/>
      <c r="I9" s="70"/>
      <c r="J9" s="70"/>
      <c r="K9" s="34" t="s">
        <v>65</v>
      </c>
      <c r="L9" s="77">
        <v>9</v>
      </c>
      <c r="M9" s="77"/>
      <c r="N9" s="72"/>
      <c r="O9" s="79" t="s">
        <v>263</v>
      </c>
      <c r="P9" s="81">
        <v>43537.730416666665</v>
      </c>
      <c r="Q9" s="79" t="s">
        <v>267</v>
      </c>
      <c r="R9" s="83" t="s">
        <v>308</v>
      </c>
      <c r="S9" s="79" t="s">
        <v>322</v>
      </c>
      <c r="T9" s="79" t="s">
        <v>327</v>
      </c>
      <c r="U9" s="83" t="s">
        <v>344</v>
      </c>
      <c r="V9" s="83" t="s">
        <v>344</v>
      </c>
      <c r="W9" s="81">
        <v>43537.730416666665</v>
      </c>
      <c r="X9" s="83" t="s">
        <v>390</v>
      </c>
      <c r="Y9" s="79"/>
      <c r="Z9" s="79"/>
      <c r="AA9" s="85" t="s">
        <v>448</v>
      </c>
      <c r="AB9" s="79"/>
      <c r="AC9" s="79" t="b">
        <v>0</v>
      </c>
      <c r="AD9" s="79">
        <v>8</v>
      </c>
      <c r="AE9" s="85" t="s">
        <v>506</v>
      </c>
      <c r="AF9" s="79" t="b">
        <v>0</v>
      </c>
      <c r="AG9" s="79" t="s">
        <v>513</v>
      </c>
      <c r="AH9" s="79"/>
      <c r="AI9" s="85" t="s">
        <v>506</v>
      </c>
      <c r="AJ9" s="79" t="b">
        <v>0</v>
      </c>
      <c r="AK9" s="79">
        <v>12</v>
      </c>
      <c r="AL9" s="85" t="s">
        <v>506</v>
      </c>
      <c r="AM9" s="79" t="s">
        <v>517</v>
      </c>
      <c r="AN9" s="79" t="b">
        <v>0</v>
      </c>
      <c r="AO9" s="85" t="s">
        <v>448</v>
      </c>
      <c r="AP9" s="79" t="s">
        <v>524</v>
      </c>
      <c r="AQ9" s="79">
        <v>0</v>
      </c>
      <c r="AR9" s="79">
        <v>0</v>
      </c>
      <c r="AS9" s="79"/>
      <c r="AT9" s="79"/>
      <c r="AU9" s="79"/>
      <c r="AV9" s="79"/>
      <c r="AW9" s="79"/>
      <c r="AX9" s="79"/>
      <c r="AY9" s="79"/>
      <c r="AZ9" s="79"/>
      <c r="BA9">
        <v>3</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245</v>
      </c>
      <c r="C10" s="65" t="s">
        <v>1349</v>
      </c>
      <c r="D10" s="66">
        <v>10</v>
      </c>
      <c r="E10" s="67" t="s">
        <v>136</v>
      </c>
      <c r="F10" s="68">
        <v>19</v>
      </c>
      <c r="G10" s="65"/>
      <c r="H10" s="69"/>
      <c r="I10" s="70"/>
      <c r="J10" s="70"/>
      <c r="K10" s="34" t="s">
        <v>65</v>
      </c>
      <c r="L10" s="77">
        <v>10</v>
      </c>
      <c r="M10" s="77"/>
      <c r="N10" s="72"/>
      <c r="O10" s="79" t="s">
        <v>263</v>
      </c>
      <c r="P10" s="81">
        <v>43538.46503472222</v>
      </c>
      <c r="Q10" s="79" t="s">
        <v>268</v>
      </c>
      <c r="R10" s="83" t="s">
        <v>308</v>
      </c>
      <c r="S10" s="79" t="s">
        <v>322</v>
      </c>
      <c r="T10" s="79" t="s">
        <v>327</v>
      </c>
      <c r="U10" s="83" t="s">
        <v>345</v>
      </c>
      <c r="V10" s="83" t="s">
        <v>345</v>
      </c>
      <c r="W10" s="81">
        <v>43538.46503472222</v>
      </c>
      <c r="X10" s="83" t="s">
        <v>391</v>
      </c>
      <c r="Y10" s="79"/>
      <c r="Z10" s="79"/>
      <c r="AA10" s="85" t="s">
        <v>449</v>
      </c>
      <c r="AB10" s="79"/>
      <c r="AC10" s="79" t="b">
        <v>0</v>
      </c>
      <c r="AD10" s="79">
        <v>8</v>
      </c>
      <c r="AE10" s="85" t="s">
        <v>506</v>
      </c>
      <c r="AF10" s="79" t="b">
        <v>0</v>
      </c>
      <c r="AG10" s="79" t="s">
        <v>513</v>
      </c>
      <c r="AH10" s="79"/>
      <c r="AI10" s="85" t="s">
        <v>506</v>
      </c>
      <c r="AJ10" s="79" t="b">
        <v>0</v>
      </c>
      <c r="AK10" s="79">
        <v>6</v>
      </c>
      <c r="AL10" s="85" t="s">
        <v>506</v>
      </c>
      <c r="AM10" s="79" t="s">
        <v>517</v>
      </c>
      <c r="AN10" s="79" t="b">
        <v>0</v>
      </c>
      <c r="AO10" s="85" t="s">
        <v>449</v>
      </c>
      <c r="AP10" s="79" t="s">
        <v>176</v>
      </c>
      <c r="AQ10" s="79">
        <v>0</v>
      </c>
      <c r="AR10" s="79">
        <v>0</v>
      </c>
      <c r="AS10" s="79"/>
      <c r="AT10" s="79"/>
      <c r="AU10" s="79"/>
      <c r="AV10" s="79"/>
      <c r="AW10" s="79"/>
      <c r="AX10" s="79"/>
      <c r="AY10" s="79"/>
      <c r="AZ10" s="79"/>
      <c r="BA10">
        <v>3</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245</v>
      </c>
      <c r="C11" s="65" t="s">
        <v>1349</v>
      </c>
      <c r="D11" s="66">
        <v>10</v>
      </c>
      <c r="E11" s="67" t="s">
        <v>136</v>
      </c>
      <c r="F11" s="68">
        <v>19</v>
      </c>
      <c r="G11" s="65"/>
      <c r="H11" s="69"/>
      <c r="I11" s="70"/>
      <c r="J11" s="70"/>
      <c r="K11" s="34" t="s">
        <v>65</v>
      </c>
      <c r="L11" s="77">
        <v>11</v>
      </c>
      <c r="M11" s="77"/>
      <c r="N11" s="72"/>
      <c r="O11" s="79" t="s">
        <v>263</v>
      </c>
      <c r="P11" s="81">
        <v>43538.55509259259</v>
      </c>
      <c r="Q11" s="79" t="s">
        <v>269</v>
      </c>
      <c r="R11" s="83" t="s">
        <v>308</v>
      </c>
      <c r="S11" s="79" t="s">
        <v>322</v>
      </c>
      <c r="T11" s="79" t="s">
        <v>327</v>
      </c>
      <c r="U11" s="83" t="s">
        <v>346</v>
      </c>
      <c r="V11" s="83" t="s">
        <v>346</v>
      </c>
      <c r="W11" s="81">
        <v>43538.55509259259</v>
      </c>
      <c r="X11" s="83" t="s">
        <v>392</v>
      </c>
      <c r="Y11" s="79"/>
      <c r="Z11" s="79"/>
      <c r="AA11" s="85" t="s">
        <v>450</v>
      </c>
      <c r="AB11" s="79"/>
      <c r="AC11" s="79" t="b">
        <v>0</v>
      </c>
      <c r="AD11" s="79">
        <v>6</v>
      </c>
      <c r="AE11" s="85" t="s">
        <v>506</v>
      </c>
      <c r="AF11" s="79" t="b">
        <v>0</v>
      </c>
      <c r="AG11" s="79" t="s">
        <v>513</v>
      </c>
      <c r="AH11" s="79"/>
      <c r="AI11" s="85" t="s">
        <v>506</v>
      </c>
      <c r="AJ11" s="79" t="b">
        <v>0</v>
      </c>
      <c r="AK11" s="79">
        <v>4</v>
      </c>
      <c r="AL11" s="85" t="s">
        <v>506</v>
      </c>
      <c r="AM11" s="79" t="s">
        <v>517</v>
      </c>
      <c r="AN11" s="79" t="b">
        <v>0</v>
      </c>
      <c r="AO11" s="85" t="s">
        <v>450</v>
      </c>
      <c r="AP11" s="79" t="s">
        <v>176</v>
      </c>
      <c r="AQ11" s="79">
        <v>0</v>
      </c>
      <c r="AR11" s="79">
        <v>0</v>
      </c>
      <c r="AS11" s="79"/>
      <c r="AT11" s="79"/>
      <c r="AU11" s="79"/>
      <c r="AV11" s="79"/>
      <c r="AW11" s="79"/>
      <c r="AX11" s="79"/>
      <c r="AY11" s="79"/>
      <c r="AZ11" s="79"/>
      <c r="BA11">
        <v>3</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214</v>
      </c>
      <c r="B12" s="64" t="s">
        <v>246</v>
      </c>
      <c r="C12" s="65" t="s">
        <v>1349</v>
      </c>
      <c r="D12" s="66">
        <v>10</v>
      </c>
      <c r="E12" s="67" t="s">
        <v>136</v>
      </c>
      <c r="F12" s="68">
        <v>19</v>
      </c>
      <c r="G12" s="65"/>
      <c r="H12" s="69"/>
      <c r="I12" s="70"/>
      <c r="J12" s="70"/>
      <c r="K12" s="34" t="s">
        <v>65</v>
      </c>
      <c r="L12" s="77">
        <v>12</v>
      </c>
      <c r="M12" s="77"/>
      <c r="N12" s="72"/>
      <c r="O12" s="79" t="s">
        <v>263</v>
      </c>
      <c r="P12" s="81">
        <v>43537.730416666665</v>
      </c>
      <c r="Q12" s="79" t="s">
        <v>267</v>
      </c>
      <c r="R12" s="83" t="s">
        <v>308</v>
      </c>
      <c r="S12" s="79" t="s">
        <v>322</v>
      </c>
      <c r="T12" s="79" t="s">
        <v>327</v>
      </c>
      <c r="U12" s="83" t="s">
        <v>344</v>
      </c>
      <c r="V12" s="83" t="s">
        <v>344</v>
      </c>
      <c r="W12" s="81">
        <v>43537.730416666665</v>
      </c>
      <c r="X12" s="83" t="s">
        <v>390</v>
      </c>
      <c r="Y12" s="79"/>
      <c r="Z12" s="79"/>
      <c r="AA12" s="85" t="s">
        <v>448</v>
      </c>
      <c r="AB12" s="79"/>
      <c r="AC12" s="79" t="b">
        <v>0</v>
      </c>
      <c r="AD12" s="79">
        <v>8</v>
      </c>
      <c r="AE12" s="85" t="s">
        <v>506</v>
      </c>
      <c r="AF12" s="79" t="b">
        <v>0</v>
      </c>
      <c r="AG12" s="79" t="s">
        <v>513</v>
      </c>
      <c r="AH12" s="79"/>
      <c r="AI12" s="85" t="s">
        <v>506</v>
      </c>
      <c r="AJ12" s="79" t="b">
        <v>0</v>
      </c>
      <c r="AK12" s="79">
        <v>12</v>
      </c>
      <c r="AL12" s="85" t="s">
        <v>506</v>
      </c>
      <c r="AM12" s="79" t="s">
        <v>517</v>
      </c>
      <c r="AN12" s="79" t="b">
        <v>0</v>
      </c>
      <c r="AO12" s="85" t="s">
        <v>448</v>
      </c>
      <c r="AP12" s="79" t="s">
        <v>524</v>
      </c>
      <c r="AQ12" s="79">
        <v>0</v>
      </c>
      <c r="AR12" s="79">
        <v>0</v>
      </c>
      <c r="AS12" s="79"/>
      <c r="AT12" s="79"/>
      <c r="AU12" s="79"/>
      <c r="AV12" s="79"/>
      <c r="AW12" s="79"/>
      <c r="AX12" s="79"/>
      <c r="AY12" s="79"/>
      <c r="AZ12" s="79"/>
      <c r="BA12">
        <v>3</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214</v>
      </c>
      <c r="B13" s="64" t="s">
        <v>246</v>
      </c>
      <c r="C13" s="65" t="s">
        <v>1349</v>
      </c>
      <c r="D13" s="66">
        <v>10</v>
      </c>
      <c r="E13" s="67" t="s">
        <v>136</v>
      </c>
      <c r="F13" s="68">
        <v>19</v>
      </c>
      <c r="G13" s="65"/>
      <c r="H13" s="69"/>
      <c r="I13" s="70"/>
      <c r="J13" s="70"/>
      <c r="K13" s="34" t="s">
        <v>65</v>
      </c>
      <c r="L13" s="77">
        <v>13</v>
      </c>
      <c r="M13" s="77"/>
      <c r="N13" s="72"/>
      <c r="O13" s="79" t="s">
        <v>263</v>
      </c>
      <c r="P13" s="81">
        <v>43538.46503472222</v>
      </c>
      <c r="Q13" s="79" t="s">
        <v>268</v>
      </c>
      <c r="R13" s="83" t="s">
        <v>308</v>
      </c>
      <c r="S13" s="79" t="s">
        <v>322</v>
      </c>
      <c r="T13" s="79" t="s">
        <v>327</v>
      </c>
      <c r="U13" s="83" t="s">
        <v>345</v>
      </c>
      <c r="V13" s="83" t="s">
        <v>345</v>
      </c>
      <c r="W13" s="81">
        <v>43538.46503472222</v>
      </c>
      <c r="X13" s="83" t="s">
        <v>391</v>
      </c>
      <c r="Y13" s="79"/>
      <c r="Z13" s="79"/>
      <c r="AA13" s="85" t="s">
        <v>449</v>
      </c>
      <c r="AB13" s="79"/>
      <c r="AC13" s="79" t="b">
        <v>0</v>
      </c>
      <c r="AD13" s="79">
        <v>8</v>
      </c>
      <c r="AE13" s="85" t="s">
        <v>506</v>
      </c>
      <c r="AF13" s="79" t="b">
        <v>0</v>
      </c>
      <c r="AG13" s="79" t="s">
        <v>513</v>
      </c>
      <c r="AH13" s="79"/>
      <c r="AI13" s="85" t="s">
        <v>506</v>
      </c>
      <c r="AJ13" s="79" t="b">
        <v>0</v>
      </c>
      <c r="AK13" s="79">
        <v>6</v>
      </c>
      <c r="AL13" s="85" t="s">
        <v>506</v>
      </c>
      <c r="AM13" s="79" t="s">
        <v>517</v>
      </c>
      <c r="AN13" s="79" t="b">
        <v>0</v>
      </c>
      <c r="AO13" s="85" t="s">
        <v>449</v>
      </c>
      <c r="AP13" s="79" t="s">
        <v>176</v>
      </c>
      <c r="AQ13" s="79">
        <v>0</v>
      </c>
      <c r="AR13" s="79">
        <v>0</v>
      </c>
      <c r="AS13" s="79"/>
      <c r="AT13" s="79"/>
      <c r="AU13" s="79"/>
      <c r="AV13" s="79"/>
      <c r="AW13" s="79"/>
      <c r="AX13" s="79"/>
      <c r="AY13" s="79"/>
      <c r="AZ13" s="79"/>
      <c r="BA13">
        <v>3</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214</v>
      </c>
      <c r="B14" s="64" t="s">
        <v>246</v>
      </c>
      <c r="C14" s="65" t="s">
        <v>1349</v>
      </c>
      <c r="D14" s="66">
        <v>10</v>
      </c>
      <c r="E14" s="67" t="s">
        <v>136</v>
      </c>
      <c r="F14" s="68">
        <v>19</v>
      </c>
      <c r="G14" s="65"/>
      <c r="H14" s="69"/>
      <c r="I14" s="70"/>
      <c r="J14" s="70"/>
      <c r="K14" s="34" t="s">
        <v>65</v>
      </c>
      <c r="L14" s="77">
        <v>14</v>
      </c>
      <c r="M14" s="77"/>
      <c r="N14" s="72"/>
      <c r="O14" s="79" t="s">
        <v>263</v>
      </c>
      <c r="P14" s="81">
        <v>43538.55509259259</v>
      </c>
      <c r="Q14" s="79" t="s">
        <v>269</v>
      </c>
      <c r="R14" s="83" t="s">
        <v>308</v>
      </c>
      <c r="S14" s="79" t="s">
        <v>322</v>
      </c>
      <c r="T14" s="79" t="s">
        <v>327</v>
      </c>
      <c r="U14" s="83" t="s">
        <v>346</v>
      </c>
      <c r="V14" s="83" t="s">
        <v>346</v>
      </c>
      <c r="W14" s="81">
        <v>43538.55509259259</v>
      </c>
      <c r="X14" s="83" t="s">
        <v>392</v>
      </c>
      <c r="Y14" s="79"/>
      <c r="Z14" s="79"/>
      <c r="AA14" s="85" t="s">
        <v>450</v>
      </c>
      <c r="AB14" s="79"/>
      <c r="AC14" s="79" t="b">
        <v>0</v>
      </c>
      <c r="AD14" s="79">
        <v>6</v>
      </c>
      <c r="AE14" s="85" t="s">
        <v>506</v>
      </c>
      <c r="AF14" s="79" t="b">
        <v>0</v>
      </c>
      <c r="AG14" s="79" t="s">
        <v>513</v>
      </c>
      <c r="AH14" s="79"/>
      <c r="AI14" s="85" t="s">
        <v>506</v>
      </c>
      <c r="AJ14" s="79" t="b">
        <v>0</v>
      </c>
      <c r="AK14" s="79">
        <v>4</v>
      </c>
      <c r="AL14" s="85" t="s">
        <v>506</v>
      </c>
      <c r="AM14" s="79" t="s">
        <v>517</v>
      </c>
      <c r="AN14" s="79" t="b">
        <v>0</v>
      </c>
      <c r="AO14" s="85" t="s">
        <v>450</v>
      </c>
      <c r="AP14" s="79" t="s">
        <v>176</v>
      </c>
      <c r="AQ14" s="79">
        <v>0</v>
      </c>
      <c r="AR14" s="79">
        <v>0</v>
      </c>
      <c r="AS14" s="79"/>
      <c r="AT14" s="79"/>
      <c r="AU14" s="79"/>
      <c r="AV14" s="79"/>
      <c r="AW14" s="79"/>
      <c r="AX14" s="79"/>
      <c r="AY14" s="79"/>
      <c r="AZ14" s="79"/>
      <c r="BA14">
        <v>3</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214</v>
      </c>
      <c r="B15" s="64" t="s">
        <v>247</v>
      </c>
      <c r="C15" s="65" t="s">
        <v>1349</v>
      </c>
      <c r="D15" s="66">
        <v>10</v>
      </c>
      <c r="E15" s="67" t="s">
        <v>136</v>
      </c>
      <c r="F15" s="68">
        <v>19</v>
      </c>
      <c r="G15" s="65"/>
      <c r="H15" s="69"/>
      <c r="I15" s="70"/>
      <c r="J15" s="70"/>
      <c r="K15" s="34" t="s">
        <v>65</v>
      </c>
      <c r="L15" s="77">
        <v>15</v>
      </c>
      <c r="M15" s="77"/>
      <c r="N15" s="72"/>
      <c r="O15" s="79" t="s">
        <v>263</v>
      </c>
      <c r="P15" s="81">
        <v>43537.730416666665</v>
      </c>
      <c r="Q15" s="79" t="s">
        <v>267</v>
      </c>
      <c r="R15" s="83" t="s">
        <v>308</v>
      </c>
      <c r="S15" s="79" t="s">
        <v>322</v>
      </c>
      <c r="T15" s="79" t="s">
        <v>327</v>
      </c>
      <c r="U15" s="83" t="s">
        <v>344</v>
      </c>
      <c r="V15" s="83" t="s">
        <v>344</v>
      </c>
      <c r="W15" s="81">
        <v>43537.730416666665</v>
      </c>
      <c r="X15" s="83" t="s">
        <v>390</v>
      </c>
      <c r="Y15" s="79"/>
      <c r="Z15" s="79"/>
      <c r="AA15" s="85" t="s">
        <v>448</v>
      </c>
      <c r="AB15" s="79"/>
      <c r="AC15" s="79" t="b">
        <v>0</v>
      </c>
      <c r="AD15" s="79">
        <v>8</v>
      </c>
      <c r="AE15" s="85" t="s">
        <v>506</v>
      </c>
      <c r="AF15" s="79" t="b">
        <v>0</v>
      </c>
      <c r="AG15" s="79" t="s">
        <v>513</v>
      </c>
      <c r="AH15" s="79"/>
      <c r="AI15" s="85" t="s">
        <v>506</v>
      </c>
      <c r="AJ15" s="79" t="b">
        <v>0</v>
      </c>
      <c r="AK15" s="79">
        <v>12</v>
      </c>
      <c r="AL15" s="85" t="s">
        <v>506</v>
      </c>
      <c r="AM15" s="79" t="s">
        <v>517</v>
      </c>
      <c r="AN15" s="79" t="b">
        <v>0</v>
      </c>
      <c r="AO15" s="85" t="s">
        <v>448</v>
      </c>
      <c r="AP15" s="79" t="s">
        <v>524</v>
      </c>
      <c r="AQ15" s="79">
        <v>0</v>
      </c>
      <c r="AR15" s="79">
        <v>0</v>
      </c>
      <c r="AS15" s="79"/>
      <c r="AT15" s="79"/>
      <c r="AU15" s="79"/>
      <c r="AV15" s="79"/>
      <c r="AW15" s="79"/>
      <c r="AX15" s="79"/>
      <c r="AY15" s="79"/>
      <c r="AZ15" s="79"/>
      <c r="BA15">
        <v>3</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214</v>
      </c>
      <c r="B16" s="64" t="s">
        <v>247</v>
      </c>
      <c r="C16" s="65" t="s">
        <v>1349</v>
      </c>
      <c r="D16" s="66">
        <v>10</v>
      </c>
      <c r="E16" s="67" t="s">
        <v>136</v>
      </c>
      <c r="F16" s="68">
        <v>19</v>
      </c>
      <c r="G16" s="65"/>
      <c r="H16" s="69"/>
      <c r="I16" s="70"/>
      <c r="J16" s="70"/>
      <c r="K16" s="34" t="s">
        <v>65</v>
      </c>
      <c r="L16" s="77">
        <v>16</v>
      </c>
      <c r="M16" s="77"/>
      <c r="N16" s="72"/>
      <c r="O16" s="79" t="s">
        <v>263</v>
      </c>
      <c r="P16" s="81">
        <v>43538.46503472222</v>
      </c>
      <c r="Q16" s="79" t="s">
        <v>268</v>
      </c>
      <c r="R16" s="83" t="s">
        <v>308</v>
      </c>
      <c r="S16" s="79" t="s">
        <v>322</v>
      </c>
      <c r="T16" s="79" t="s">
        <v>327</v>
      </c>
      <c r="U16" s="83" t="s">
        <v>345</v>
      </c>
      <c r="V16" s="83" t="s">
        <v>345</v>
      </c>
      <c r="W16" s="81">
        <v>43538.46503472222</v>
      </c>
      <c r="X16" s="83" t="s">
        <v>391</v>
      </c>
      <c r="Y16" s="79"/>
      <c r="Z16" s="79"/>
      <c r="AA16" s="85" t="s">
        <v>449</v>
      </c>
      <c r="AB16" s="79"/>
      <c r="AC16" s="79" t="b">
        <v>0</v>
      </c>
      <c r="AD16" s="79">
        <v>8</v>
      </c>
      <c r="AE16" s="85" t="s">
        <v>506</v>
      </c>
      <c r="AF16" s="79" t="b">
        <v>0</v>
      </c>
      <c r="AG16" s="79" t="s">
        <v>513</v>
      </c>
      <c r="AH16" s="79"/>
      <c r="AI16" s="85" t="s">
        <v>506</v>
      </c>
      <c r="AJ16" s="79" t="b">
        <v>0</v>
      </c>
      <c r="AK16" s="79">
        <v>6</v>
      </c>
      <c r="AL16" s="85" t="s">
        <v>506</v>
      </c>
      <c r="AM16" s="79" t="s">
        <v>517</v>
      </c>
      <c r="AN16" s="79" t="b">
        <v>0</v>
      </c>
      <c r="AO16" s="85" t="s">
        <v>449</v>
      </c>
      <c r="AP16" s="79" t="s">
        <v>176</v>
      </c>
      <c r="AQ16" s="79">
        <v>0</v>
      </c>
      <c r="AR16" s="79">
        <v>0</v>
      </c>
      <c r="AS16" s="79"/>
      <c r="AT16" s="79"/>
      <c r="AU16" s="79"/>
      <c r="AV16" s="79"/>
      <c r="AW16" s="79"/>
      <c r="AX16" s="79"/>
      <c r="AY16" s="79"/>
      <c r="AZ16" s="79"/>
      <c r="BA16">
        <v>3</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214</v>
      </c>
      <c r="B17" s="64" t="s">
        <v>247</v>
      </c>
      <c r="C17" s="65" t="s">
        <v>1349</v>
      </c>
      <c r="D17" s="66">
        <v>10</v>
      </c>
      <c r="E17" s="67" t="s">
        <v>136</v>
      </c>
      <c r="F17" s="68">
        <v>19</v>
      </c>
      <c r="G17" s="65"/>
      <c r="H17" s="69"/>
      <c r="I17" s="70"/>
      <c r="J17" s="70"/>
      <c r="K17" s="34" t="s">
        <v>65</v>
      </c>
      <c r="L17" s="77">
        <v>17</v>
      </c>
      <c r="M17" s="77"/>
      <c r="N17" s="72"/>
      <c r="O17" s="79" t="s">
        <v>263</v>
      </c>
      <c r="P17" s="81">
        <v>43538.55509259259</v>
      </c>
      <c r="Q17" s="79" t="s">
        <v>269</v>
      </c>
      <c r="R17" s="83" t="s">
        <v>308</v>
      </c>
      <c r="S17" s="79" t="s">
        <v>322</v>
      </c>
      <c r="T17" s="79" t="s">
        <v>327</v>
      </c>
      <c r="U17" s="83" t="s">
        <v>346</v>
      </c>
      <c r="V17" s="83" t="s">
        <v>346</v>
      </c>
      <c r="W17" s="81">
        <v>43538.55509259259</v>
      </c>
      <c r="X17" s="83" t="s">
        <v>392</v>
      </c>
      <c r="Y17" s="79"/>
      <c r="Z17" s="79"/>
      <c r="AA17" s="85" t="s">
        <v>450</v>
      </c>
      <c r="AB17" s="79"/>
      <c r="AC17" s="79" t="b">
        <v>0</v>
      </c>
      <c r="AD17" s="79">
        <v>6</v>
      </c>
      <c r="AE17" s="85" t="s">
        <v>506</v>
      </c>
      <c r="AF17" s="79" t="b">
        <v>0</v>
      </c>
      <c r="AG17" s="79" t="s">
        <v>513</v>
      </c>
      <c r="AH17" s="79"/>
      <c r="AI17" s="85" t="s">
        <v>506</v>
      </c>
      <c r="AJ17" s="79" t="b">
        <v>0</v>
      </c>
      <c r="AK17" s="79">
        <v>4</v>
      </c>
      <c r="AL17" s="85" t="s">
        <v>506</v>
      </c>
      <c r="AM17" s="79" t="s">
        <v>517</v>
      </c>
      <c r="AN17" s="79" t="b">
        <v>0</v>
      </c>
      <c r="AO17" s="85" t="s">
        <v>450</v>
      </c>
      <c r="AP17" s="79" t="s">
        <v>176</v>
      </c>
      <c r="AQ17" s="79">
        <v>0</v>
      </c>
      <c r="AR17" s="79">
        <v>0</v>
      </c>
      <c r="AS17" s="79"/>
      <c r="AT17" s="79"/>
      <c r="AU17" s="79"/>
      <c r="AV17" s="79"/>
      <c r="AW17" s="79"/>
      <c r="AX17" s="79"/>
      <c r="AY17" s="79"/>
      <c r="AZ17" s="79"/>
      <c r="BA17">
        <v>3</v>
      </c>
      <c r="BB17" s="78" t="str">
        <f>REPLACE(INDEX(GroupVertices[Group],MATCH(Edges[[#This Row],[Vertex 1]],GroupVertices[Vertex],0)),1,1,"")</f>
        <v>1</v>
      </c>
      <c r="BC17" s="78" t="str">
        <f>REPLACE(INDEX(GroupVertices[Group],MATCH(Edges[[#This Row],[Vertex 2]],GroupVertices[Vertex],0)),1,1,"")</f>
        <v>1</v>
      </c>
      <c r="BD17" s="48"/>
      <c r="BE17" s="49"/>
      <c r="BF17" s="48"/>
      <c r="BG17" s="49"/>
      <c r="BH17" s="48"/>
      <c r="BI17" s="49"/>
      <c r="BJ17" s="48"/>
      <c r="BK17" s="49"/>
      <c r="BL17" s="48"/>
    </row>
    <row r="18" spans="1:64" ht="15">
      <c r="A18" s="64" t="s">
        <v>214</v>
      </c>
      <c r="B18" s="64" t="s">
        <v>248</v>
      </c>
      <c r="C18" s="65" t="s">
        <v>1349</v>
      </c>
      <c r="D18" s="66">
        <v>10</v>
      </c>
      <c r="E18" s="67" t="s">
        <v>136</v>
      </c>
      <c r="F18" s="68">
        <v>19</v>
      </c>
      <c r="G18" s="65"/>
      <c r="H18" s="69"/>
      <c r="I18" s="70"/>
      <c r="J18" s="70"/>
      <c r="K18" s="34" t="s">
        <v>65</v>
      </c>
      <c r="L18" s="77">
        <v>18</v>
      </c>
      <c r="M18" s="77"/>
      <c r="N18" s="72"/>
      <c r="O18" s="79" t="s">
        <v>263</v>
      </c>
      <c r="P18" s="81">
        <v>43537.730416666665</v>
      </c>
      <c r="Q18" s="79" t="s">
        <v>267</v>
      </c>
      <c r="R18" s="83" t="s">
        <v>308</v>
      </c>
      <c r="S18" s="79" t="s">
        <v>322</v>
      </c>
      <c r="T18" s="79" t="s">
        <v>327</v>
      </c>
      <c r="U18" s="83" t="s">
        <v>344</v>
      </c>
      <c r="V18" s="83" t="s">
        <v>344</v>
      </c>
      <c r="W18" s="81">
        <v>43537.730416666665</v>
      </c>
      <c r="X18" s="83" t="s">
        <v>390</v>
      </c>
      <c r="Y18" s="79"/>
      <c r="Z18" s="79"/>
      <c r="AA18" s="85" t="s">
        <v>448</v>
      </c>
      <c r="AB18" s="79"/>
      <c r="AC18" s="79" t="b">
        <v>0</v>
      </c>
      <c r="AD18" s="79">
        <v>8</v>
      </c>
      <c r="AE18" s="85" t="s">
        <v>506</v>
      </c>
      <c r="AF18" s="79" t="b">
        <v>0</v>
      </c>
      <c r="AG18" s="79" t="s">
        <v>513</v>
      </c>
      <c r="AH18" s="79"/>
      <c r="AI18" s="85" t="s">
        <v>506</v>
      </c>
      <c r="AJ18" s="79" t="b">
        <v>0</v>
      </c>
      <c r="AK18" s="79">
        <v>12</v>
      </c>
      <c r="AL18" s="85" t="s">
        <v>506</v>
      </c>
      <c r="AM18" s="79" t="s">
        <v>517</v>
      </c>
      <c r="AN18" s="79" t="b">
        <v>0</v>
      </c>
      <c r="AO18" s="85" t="s">
        <v>448</v>
      </c>
      <c r="AP18" s="79" t="s">
        <v>524</v>
      </c>
      <c r="AQ18" s="79">
        <v>0</v>
      </c>
      <c r="AR18" s="79">
        <v>0</v>
      </c>
      <c r="AS18" s="79"/>
      <c r="AT18" s="79"/>
      <c r="AU18" s="79"/>
      <c r="AV18" s="79"/>
      <c r="AW18" s="79"/>
      <c r="AX18" s="79"/>
      <c r="AY18" s="79"/>
      <c r="AZ18" s="79"/>
      <c r="BA18">
        <v>3</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214</v>
      </c>
      <c r="B19" s="64" t="s">
        <v>248</v>
      </c>
      <c r="C19" s="65" t="s">
        <v>1349</v>
      </c>
      <c r="D19" s="66">
        <v>10</v>
      </c>
      <c r="E19" s="67" t="s">
        <v>136</v>
      </c>
      <c r="F19" s="68">
        <v>19</v>
      </c>
      <c r="G19" s="65"/>
      <c r="H19" s="69"/>
      <c r="I19" s="70"/>
      <c r="J19" s="70"/>
      <c r="K19" s="34" t="s">
        <v>65</v>
      </c>
      <c r="L19" s="77">
        <v>19</v>
      </c>
      <c r="M19" s="77"/>
      <c r="N19" s="72"/>
      <c r="O19" s="79" t="s">
        <v>263</v>
      </c>
      <c r="P19" s="81">
        <v>43538.46503472222</v>
      </c>
      <c r="Q19" s="79" t="s">
        <v>268</v>
      </c>
      <c r="R19" s="83" t="s">
        <v>308</v>
      </c>
      <c r="S19" s="79" t="s">
        <v>322</v>
      </c>
      <c r="T19" s="79" t="s">
        <v>327</v>
      </c>
      <c r="U19" s="83" t="s">
        <v>345</v>
      </c>
      <c r="V19" s="83" t="s">
        <v>345</v>
      </c>
      <c r="W19" s="81">
        <v>43538.46503472222</v>
      </c>
      <c r="X19" s="83" t="s">
        <v>391</v>
      </c>
      <c r="Y19" s="79"/>
      <c r="Z19" s="79"/>
      <c r="AA19" s="85" t="s">
        <v>449</v>
      </c>
      <c r="AB19" s="79"/>
      <c r="AC19" s="79" t="b">
        <v>0</v>
      </c>
      <c r="AD19" s="79">
        <v>8</v>
      </c>
      <c r="AE19" s="85" t="s">
        <v>506</v>
      </c>
      <c r="AF19" s="79" t="b">
        <v>0</v>
      </c>
      <c r="AG19" s="79" t="s">
        <v>513</v>
      </c>
      <c r="AH19" s="79"/>
      <c r="AI19" s="85" t="s">
        <v>506</v>
      </c>
      <c r="AJ19" s="79" t="b">
        <v>0</v>
      </c>
      <c r="AK19" s="79">
        <v>6</v>
      </c>
      <c r="AL19" s="85" t="s">
        <v>506</v>
      </c>
      <c r="AM19" s="79" t="s">
        <v>517</v>
      </c>
      <c r="AN19" s="79" t="b">
        <v>0</v>
      </c>
      <c r="AO19" s="85" t="s">
        <v>449</v>
      </c>
      <c r="AP19" s="79" t="s">
        <v>176</v>
      </c>
      <c r="AQ19" s="79">
        <v>0</v>
      </c>
      <c r="AR19" s="79">
        <v>0</v>
      </c>
      <c r="AS19" s="79"/>
      <c r="AT19" s="79"/>
      <c r="AU19" s="79"/>
      <c r="AV19" s="79"/>
      <c r="AW19" s="79"/>
      <c r="AX19" s="79"/>
      <c r="AY19" s="79"/>
      <c r="AZ19" s="79"/>
      <c r="BA19">
        <v>3</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214</v>
      </c>
      <c r="B20" s="64" t="s">
        <v>248</v>
      </c>
      <c r="C20" s="65" t="s">
        <v>1349</v>
      </c>
      <c r="D20" s="66">
        <v>10</v>
      </c>
      <c r="E20" s="67" t="s">
        <v>136</v>
      </c>
      <c r="F20" s="68">
        <v>19</v>
      </c>
      <c r="G20" s="65"/>
      <c r="H20" s="69"/>
      <c r="I20" s="70"/>
      <c r="J20" s="70"/>
      <c r="K20" s="34" t="s">
        <v>65</v>
      </c>
      <c r="L20" s="77">
        <v>20</v>
      </c>
      <c r="M20" s="77"/>
      <c r="N20" s="72"/>
      <c r="O20" s="79" t="s">
        <v>263</v>
      </c>
      <c r="P20" s="81">
        <v>43538.55509259259</v>
      </c>
      <c r="Q20" s="79" t="s">
        <v>269</v>
      </c>
      <c r="R20" s="83" t="s">
        <v>308</v>
      </c>
      <c r="S20" s="79" t="s">
        <v>322</v>
      </c>
      <c r="T20" s="79" t="s">
        <v>327</v>
      </c>
      <c r="U20" s="83" t="s">
        <v>346</v>
      </c>
      <c r="V20" s="83" t="s">
        <v>346</v>
      </c>
      <c r="W20" s="81">
        <v>43538.55509259259</v>
      </c>
      <c r="X20" s="83" t="s">
        <v>392</v>
      </c>
      <c r="Y20" s="79"/>
      <c r="Z20" s="79"/>
      <c r="AA20" s="85" t="s">
        <v>450</v>
      </c>
      <c r="AB20" s="79"/>
      <c r="AC20" s="79" t="b">
        <v>0</v>
      </c>
      <c r="AD20" s="79">
        <v>6</v>
      </c>
      <c r="AE20" s="85" t="s">
        <v>506</v>
      </c>
      <c r="AF20" s="79" t="b">
        <v>0</v>
      </c>
      <c r="AG20" s="79" t="s">
        <v>513</v>
      </c>
      <c r="AH20" s="79"/>
      <c r="AI20" s="85" t="s">
        <v>506</v>
      </c>
      <c r="AJ20" s="79" t="b">
        <v>0</v>
      </c>
      <c r="AK20" s="79">
        <v>4</v>
      </c>
      <c r="AL20" s="85" t="s">
        <v>506</v>
      </c>
      <c r="AM20" s="79" t="s">
        <v>517</v>
      </c>
      <c r="AN20" s="79" t="b">
        <v>0</v>
      </c>
      <c r="AO20" s="85" t="s">
        <v>450</v>
      </c>
      <c r="AP20" s="79" t="s">
        <v>176</v>
      </c>
      <c r="AQ20" s="79">
        <v>0</v>
      </c>
      <c r="AR20" s="79">
        <v>0</v>
      </c>
      <c r="AS20" s="79"/>
      <c r="AT20" s="79"/>
      <c r="AU20" s="79"/>
      <c r="AV20" s="79"/>
      <c r="AW20" s="79"/>
      <c r="AX20" s="79"/>
      <c r="AY20" s="79"/>
      <c r="AZ20" s="79"/>
      <c r="BA20">
        <v>3</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214</v>
      </c>
      <c r="B21" s="64" t="s">
        <v>249</v>
      </c>
      <c r="C21" s="65" t="s">
        <v>1349</v>
      </c>
      <c r="D21" s="66">
        <v>10</v>
      </c>
      <c r="E21" s="67" t="s">
        <v>136</v>
      </c>
      <c r="F21" s="68">
        <v>19</v>
      </c>
      <c r="G21" s="65"/>
      <c r="H21" s="69"/>
      <c r="I21" s="70"/>
      <c r="J21" s="70"/>
      <c r="K21" s="34" t="s">
        <v>65</v>
      </c>
      <c r="L21" s="77">
        <v>21</v>
      </c>
      <c r="M21" s="77"/>
      <c r="N21" s="72"/>
      <c r="O21" s="79" t="s">
        <v>263</v>
      </c>
      <c r="P21" s="81">
        <v>43537.730416666665</v>
      </c>
      <c r="Q21" s="79" t="s">
        <v>267</v>
      </c>
      <c r="R21" s="83" t="s">
        <v>308</v>
      </c>
      <c r="S21" s="79" t="s">
        <v>322</v>
      </c>
      <c r="T21" s="79" t="s">
        <v>327</v>
      </c>
      <c r="U21" s="83" t="s">
        <v>344</v>
      </c>
      <c r="V21" s="83" t="s">
        <v>344</v>
      </c>
      <c r="W21" s="81">
        <v>43537.730416666665</v>
      </c>
      <c r="X21" s="83" t="s">
        <v>390</v>
      </c>
      <c r="Y21" s="79"/>
      <c r="Z21" s="79"/>
      <c r="AA21" s="85" t="s">
        <v>448</v>
      </c>
      <c r="AB21" s="79"/>
      <c r="AC21" s="79" t="b">
        <v>0</v>
      </c>
      <c r="AD21" s="79">
        <v>8</v>
      </c>
      <c r="AE21" s="85" t="s">
        <v>506</v>
      </c>
      <c r="AF21" s="79" t="b">
        <v>0</v>
      </c>
      <c r="AG21" s="79" t="s">
        <v>513</v>
      </c>
      <c r="AH21" s="79"/>
      <c r="AI21" s="85" t="s">
        <v>506</v>
      </c>
      <c r="AJ21" s="79" t="b">
        <v>0</v>
      </c>
      <c r="AK21" s="79">
        <v>12</v>
      </c>
      <c r="AL21" s="85" t="s">
        <v>506</v>
      </c>
      <c r="AM21" s="79" t="s">
        <v>517</v>
      </c>
      <c r="AN21" s="79" t="b">
        <v>0</v>
      </c>
      <c r="AO21" s="85" t="s">
        <v>448</v>
      </c>
      <c r="AP21" s="79" t="s">
        <v>524</v>
      </c>
      <c r="AQ21" s="79">
        <v>0</v>
      </c>
      <c r="AR21" s="79">
        <v>0</v>
      </c>
      <c r="AS21" s="79"/>
      <c r="AT21" s="79"/>
      <c r="AU21" s="79"/>
      <c r="AV21" s="79"/>
      <c r="AW21" s="79"/>
      <c r="AX21" s="79"/>
      <c r="AY21" s="79"/>
      <c r="AZ21" s="79"/>
      <c r="BA21">
        <v>3</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214</v>
      </c>
      <c r="B22" s="64" t="s">
        <v>249</v>
      </c>
      <c r="C22" s="65" t="s">
        <v>1349</v>
      </c>
      <c r="D22" s="66">
        <v>10</v>
      </c>
      <c r="E22" s="67" t="s">
        <v>136</v>
      </c>
      <c r="F22" s="68">
        <v>19</v>
      </c>
      <c r="G22" s="65"/>
      <c r="H22" s="69"/>
      <c r="I22" s="70"/>
      <c r="J22" s="70"/>
      <c r="K22" s="34" t="s">
        <v>65</v>
      </c>
      <c r="L22" s="77">
        <v>22</v>
      </c>
      <c r="M22" s="77"/>
      <c r="N22" s="72"/>
      <c r="O22" s="79" t="s">
        <v>263</v>
      </c>
      <c r="P22" s="81">
        <v>43538.46503472222</v>
      </c>
      <c r="Q22" s="79" t="s">
        <v>268</v>
      </c>
      <c r="R22" s="83" t="s">
        <v>308</v>
      </c>
      <c r="S22" s="79" t="s">
        <v>322</v>
      </c>
      <c r="T22" s="79" t="s">
        <v>327</v>
      </c>
      <c r="U22" s="83" t="s">
        <v>345</v>
      </c>
      <c r="V22" s="83" t="s">
        <v>345</v>
      </c>
      <c r="W22" s="81">
        <v>43538.46503472222</v>
      </c>
      <c r="X22" s="83" t="s">
        <v>391</v>
      </c>
      <c r="Y22" s="79"/>
      <c r="Z22" s="79"/>
      <c r="AA22" s="85" t="s">
        <v>449</v>
      </c>
      <c r="AB22" s="79"/>
      <c r="AC22" s="79" t="b">
        <v>0</v>
      </c>
      <c r="AD22" s="79">
        <v>8</v>
      </c>
      <c r="AE22" s="85" t="s">
        <v>506</v>
      </c>
      <c r="AF22" s="79" t="b">
        <v>0</v>
      </c>
      <c r="AG22" s="79" t="s">
        <v>513</v>
      </c>
      <c r="AH22" s="79"/>
      <c r="AI22" s="85" t="s">
        <v>506</v>
      </c>
      <c r="AJ22" s="79" t="b">
        <v>0</v>
      </c>
      <c r="AK22" s="79">
        <v>6</v>
      </c>
      <c r="AL22" s="85" t="s">
        <v>506</v>
      </c>
      <c r="AM22" s="79" t="s">
        <v>517</v>
      </c>
      <c r="AN22" s="79" t="b">
        <v>0</v>
      </c>
      <c r="AO22" s="85" t="s">
        <v>449</v>
      </c>
      <c r="AP22" s="79" t="s">
        <v>176</v>
      </c>
      <c r="AQ22" s="79">
        <v>0</v>
      </c>
      <c r="AR22" s="79">
        <v>0</v>
      </c>
      <c r="AS22" s="79"/>
      <c r="AT22" s="79"/>
      <c r="AU22" s="79"/>
      <c r="AV22" s="79"/>
      <c r="AW22" s="79"/>
      <c r="AX22" s="79"/>
      <c r="AY22" s="79"/>
      <c r="AZ22" s="79"/>
      <c r="BA22">
        <v>3</v>
      </c>
      <c r="BB22" s="78" t="str">
        <f>REPLACE(INDEX(GroupVertices[Group],MATCH(Edges[[#This Row],[Vertex 1]],GroupVertices[Vertex],0)),1,1,"")</f>
        <v>1</v>
      </c>
      <c r="BC22" s="78" t="str">
        <f>REPLACE(INDEX(GroupVertices[Group],MATCH(Edges[[#This Row],[Vertex 2]],GroupVertices[Vertex],0)),1,1,"")</f>
        <v>1</v>
      </c>
      <c r="BD22" s="48"/>
      <c r="BE22" s="49"/>
      <c r="BF22" s="48"/>
      <c r="BG22" s="49"/>
      <c r="BH22" s="48"/>
      <c r="BI22" s="49"/>
      <c r="BJ22" s="48"/>
      <c r="BK22" s="49"/>
      <c r="BL22" s="48"/>
    </row>
    <row r="23" spans="1:64" ht="15">
      <c r="A23" s="64" t="s">
        <v>214</v>
      </c>
      <c r="B23" s="64" t="s">
        <v>249</v>
      </c>
      <c r="C23" s="65" t="s">
        <v>1349</v>
      </c>
      <c r="D23" s="66">
        <v>10</v>
      </c>
      <c r="E23" s="67" t="s">
        <v>136</v>
      </c>
      <c r="F23" s="68">
        <v>19</v>
      </c>
      <c r="G23" s="65"/>
      <c r="H23" s="69"/>
      <c r="I23" s="70"/>
      <c r="J23" s="70"/>
      <c r="K23" s="34" t="s">
        <v>65</v>
      </c>
      <c r="L23" s="77">
        <v>23</v>
      </c>
      <c r="M23" s="77"/>
      <c r="N23" s="72"/>
      <c r="O23" s="79" t="s">
        <v>263</v>
      </c>
      <c r="P23" s="81">
        <v>43538.55509259259</v>
      </c>
      <c r="Q23" s="79" t="s">
        <v>269</v>
      </c>
      <c r="R23" s="83" t="s">
        <v>308</v>
      </c>
      <c r="S23" s="79" t="s">
        <v>322</v>
      </c>
      <c r="T23" s="79" t="s">
        <v>327</v>
      </c>
      <c r="U23" s="83" t="s">
        <v>346</v>
      </c>
      <c r="V23" s="83" t="s">
        <v>346</v>
      </c>
      <c r="W23" s="81">
        <v>43538.55509259259</v>
      </c>
      <c r="X23" s="83" t="s">
        <v>392</v>
      </c>
      <c r="Y23" s="79"/>
      <c r="Z23" s="79"/>
      <c r="AA23" s="85" t="s">
        <v>450</v>
      </c>
      <c r="AB23" s="79"/>
      <c r="AC23" s="79" t="b">
        <v>0</v>
      </c>
      <c r="AD23" s="79">
        <v>6</v>
      </c>
      <c r="AE23" s="85" t="s">
        <v>506</v>
      </c>
      <c r="AF23" s="79" t="b">
        <v>0</v>
      </c>
      <c r="AG23" s="79" t="s">
        <v>513</v>
      </c>
      <c r="AH23" s="79"/>
      <c r="AI23" s="85" t="s">
        <v>506</v>
      </c>
      <c r="AJ23" s="79" t="b">
        <v>0</v>
      </c>
      <c r="AK23" s="79">
        <v>4</v>
      </c>
      <c r="AL23" s="85" t="s">
        <v>506</v>
      </c>
      <c r="AM23" s="79" t="s">
        <v>517</v>
      </c>
      <c r="AN23" s="79" t="b">
        <v>0</v>
      </c>
      <c r="AO23" s="85" t="s">
        <v>450</v>
      </c>
      <c r="AP23" s="79" t="s">
        <v>176</v>
      </c>
      <c r="AQ23" s="79">
        <v>0</v>
      </c>
      <c r="AR23" s="79">
        <v>0</v>
      </c>
      <c r="AS23" s="79"/>
      <c r="AT23" s="79"/>
      <c r="AU23" s="79"/>
      <c r="AV23" s="79"/>
      <c r="AW23" s="79"/>
      <c r="AX23" s="79"/>
      <c r="AY23" s="79"/>
      <c r="AZ23" s="79"/>
      <c r="BA23">
        <v>3</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215</v>
      </c>
      <c r="B24" s="64" t="s">
        <v>214</v>
      </c>
      <c r="C24" s="65" t="s">
        <v>1348</v>
      </c>
      <c r="D24" s="66">
        <v>3</v>
      </c>
      <c r="E24" s="67" t="s">
        <v>132</v>
      </c>
      <c r="F24" s="68">
        <v>32</v>
      </c>
      <c r="G24" s="65"/>
      <c r="H24" s="69"/>
      <c r="I24" s="70"/>
      <c r="J24" s="70"/>
      <c r="K24" s="34" t="s">
        <v>65</v>
      </c>
      <c r="L24" s="77">
        <v>24</v>
      </c>
      <c r="M24" s="77"/>
      <c r="N24" s="72"/>
      <c r="O24" s="79" t="s">
        <v>263</v>
      </c>
      <c r="P24" s="81">
        <v>43539.101377314815</v>
      </c>
      <c r="Q24" s="79" t="s">
        <v>270</v>
      </c>
      <c r="R24" s="79"/>
      <c r="S24" s="79"/>
      <c r="T24" s="79"/>
      <c r="U24" s="79"/>
      <c r="V24" s="83" t="s">
        <v>363</v>
      </c>
      <c r="W24" s="81">
        <v>43539.101377314815</v>
      </c>
      <c r="X24" s="83" t="s">
        <v>393</v>
      </c>
      <c r="Y24" s="79"/>
      <c r="Z24" s="79"/>
      <c r="AA24" s="85" t="s">
        <v>451</v>
      </c>
      <c r="AB24" s="79"/>
      <c r="AC24" s="79" t="b">
        <v>0</v>
      </c>
      <c r="AD24" s="79">
        <v>0</v>
      </c>
      <c r="AE24" s="85" t="s">
        <v>506</v>
      </c>
      <c r="AF24" s="79" t="b">
        <v>0</v>
      </c>
      <c r="AG24" s="79" t="s">
        <v>513</v>
      </c>
      <c r="AH24" s="79"/>
      <c r="AI24" s="85" t="s">
        <v>506</v>
      </c>
      <c r="AJ24" s="79" t="b">
        <v>0</v>
      </c>
      <c r="AK24" s="79">
        <v>12</v>
      </c>
      <c r="AL24" s="85" t="s">
        <v>448</v>
      </c>
      <c r="AM24" s="79" t="s">
        <v>518</v>
      </c>
      <c r="AN24" s="79" t="b">
        <v>0</v>
      </c>
      <c r="AO24" s="85" t="s">
        <v>448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18</v>
      </c>
      <c r="BK24" s="49">
        <v>100</v>
      </c>
      <c r="BL24" s="48">
        <v>18</v>
      </c>
    </row>
    <row r="25" spans="1:64" ht="15">
      <c r="A25" s="64" t="s">
        <v>214</v>
      </c>
      <c r="B25" s="64" t="s">
        <v>216</v>
      </c>
      <c r="C25" s="65" t="s">
        <v>1349</v>
      </c>
      <c r="D25" s="66">
        <v>10</v>
      </c>
      <c r="E25" s="67" t="s">
        <v>136</v>
      </c>
      <c r="F25" s="68">
        <v>19</v>
      </c>
      <c r="G25" s="65"/>
      <c r="H25" s="69"/>
      <c r="I25" s="70"/>
      <c r="J25" s="70"/>
      <c r="K25" s="34" t="s">
        <v>66</v>
      </c>
      <c r="L25" s="77">
        <v>25</v>
      </c>
      <c r="M25" s="77"/>
      <c r="N25" s="72"/>
      <c r="O25" s="79" t="s">
        <v>263</v>
      </c>
      <c r="P25" s="81">
        <v>43537.730416666665</v>
      </c>
      <c r="Q25" s="79" t="s">
        <v>267</v>
      </c>
      <c r="R25" s="83" t="s">
        <v>308</v>
      </c>
      <c r="S25" s="79" t="s">
        <v>322</v>
      </c>
      <c r="T25" s="79" t="s">
        <v>327</v>
      </c>
      <c r="U25" s="83" t="s">
        <v>344</v>
      </c>
      <c r="V25" s="83" t="s">
        <v>344</v>
      </c>
      <c r="W25" s="81">
        <v>43537.730416666665</v>
      </c>
      <c r="X25" s="83" t="s">
        <v>390</v>
      </c>
      <c r="Y25" s="79"/>
      <c r="Z25" s="79"/>
      <c r="AA25" s="85" t="s">
        <v>448</v>
      </c>
      <c r="AB25" s="79"/>
      <c r="AC25" s="79" t="b">
        <v>0</v>
      </c>
      <c r="AD25" s="79">
        <v>8</v>
      </c>
      <c r="AE25" s="85" t="s">
        <v>506</v>
      </c>
      <c r="AF25" s="79" t="b">
        <v>0</v>
      </c>
      <c r="AG25" s="79" t="s">
        <v>513</v>
      </c>
      <c r="AH25" s="79"/>
      <c r="AI25" s="85" t="s">
        <v>506</v>
      </c>
      <c r="AJ25" s="79" t="b">
        <v>0</v>
      </c>
      <c r="AK25" s="79">
        <v>12</v>
      </c>
      <c r="AL25" s="85" t="s">
        <v>506</v>
      </c>
      <c r="AM25" s="79" t="s">
        <v>517</v>
      </c>
      <c r="AN25" s="79" t="b">
        <v>0</v>
      </c>
      <c r="AO25" s="85" t="s">
        <v>448</v>
      </c>
      <c r="AP25" s="79" t="s">
        <v>524</v>
      </c>
      <c r="AQ25" s="79">
        <v>0</v>
      </c>
      <c r="AR25" s="79">
        <v>0</v>
      </c>
      <c r="AS25" s="79"/>
      <c r="AT25" s="79"/>
      <c r="AU25" s="79"/>
      <c r="AV25" s="79"/>
      <c r="AW25" s="79"/>
      <c r="AX25" s="79"/>
      <c r="AY25" s="79"/>
      <c r="AZ25" s="79"/>
      <c r="BA25">
        <v>3</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214</v>
      </c>
      <c r="B26" s="64" t="s">
        <v>216</v>
      </c>
      <c r="C26" s="65" t="s">
        <v>1349</v>
      </c>
      <c r="D26" s="66">
        <v>10</v>
      </c>
      <c r="E26" s="67" t="s">
        <v>136</v>
      </c>
      <c r="F26" s="68">
        <v>19</v>
      </c>
      <c r="G26" s="65"/>
      <c r="H26" s="69"/>
      <c r="I26" s="70"/>
      <c r="J26" s="70"/>
      <c r="K26" s="34" t="s">
        <v>66</v>
      </c>
      <c r="L26" s="77">
        <v>26</v>
      </c>
      <c r="M26" s="77"/>
      <c r="N26" s="72"/>
      <c r="O26" s="79" t="s">
        <v>263</v>
      </c>
      <c r="P26" s="81">
        <v>43538.46503472222</v>
      </c>
      <c r="Q26" s="79" t="s">
        <v>268</v>
      </c>
      <c r="R26" s="83" t="s">
        <v>308</v>
      </c>
      <c r="S26" s="79" t="s">
        <v>322</v>
      </c>
      <c r="T26" s="79" t="s">
        <v>327</v>
      </c>
      <c r="U26" s="83" t="s">
        <v>345</v>
      </c>
      <c r="V26" s="83" t="s">
        <v>345</v>
      </c>
      <c r="W26" s="81">
        <v>43538.46503472222</v>
      </c>
      <c r="X26" s="83" t="s">
        <v>391</v>
      </c>
      <c r="Y26" s="79"/>
      <c r="Z26" s="79"/>
      <c r="AA26" s="85" t="s">
        <v>449</v>
      </c>
      <c r="AB26" s="79"/>
      <c r="AC26" s="79" t="b">
        <v>0</v>
      </c>
      <c r="AD26" s="79">
        <v>8</v>
      </c>
      <c r="AE26" s="85" t="s">
        <v>506</v>
      </c>
      <c r="AF26" s="79" t="b">
        <v>0</v>
      </c>
      <c r="AG26" s="79" t="s">
        <v>513</v>
      </c>
      <c r="AH26" s="79"/>
      <c r="AI26" s="85" t="s">
        <v>506</v>
      </c>
      <c r="AJ26" s="79" t="b">
        <v>0</v>
      </c>
      <c r="AK26" s="79">
        <v>6</v>
      </c>
      <c r="AL26" s="85" t="s">
        <v>506</v>
      </c>
      <c r="AM26" s="79" t="s">
        <v>517</v>
      </c>
      <c r="AN26" s="79" t="b">
        <v>0</v>
      </c>
      <c r="AO26" s="85" t="s">
        <v>449</v>
      </c>
      <c r="AP26" s="79" t="s">
        <v>176</v>
      </c>
      <c r="AQ26" s="79">
        <v>0</v>
      </c>
      <c r="AR26" s="79">
        <v>0</v>
      </c>
      <c r="AS26" s="79"/>
      <c r="AT26" s="79"/>
      <c r="AU26" s="79"/>
      <c r="AV26" s="79"/>
      <c r="AW26" s="79"/>
      <c r="AX26" s="79"/>
      <c r="AY26" s="79"/>
      <c r="AZ26" s="79"/>
      <c r="BA26">
        <v>3</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214</v>
      </c>
      <c r="B27" s="64" t="s">
        <v>216</v>
      </c>
      <c r="C27" s="65" t="s">
        <v>1349</v>
      </c>
      <c r="D27" s="66">
        <v>10</v>
      </c>
      <c r="E27" s="67" t="s">
        <v>136</v>
      </c>
      <c r="F27" s="68">
        <v>19</v>
      </c>
      <c r="G27" s="65"/>
      <c r="H27" s="69"/>
      <c r="I27" s="70"/>
      <c r="J27" s="70"/>
      <c r="K27" s="34" t="s">
        <v>66</v>
      </c>
      <c r="L27" s="77">
        <v>27</v>
      </c>
      <c r="M27" s="77"/>
      <c r="N27" s="72"/>
      <c r="O27" s="79" t="s">
        <v>263</v>
      </c>
      <c r="P27" s="81">
        <v>43538.55509259259</v>
      </c>
      <c r="Q27" s="79" t="s">
        <v>269</v>
      </c>
      <c r="R27" s="83" t="s">
        <v>308</v>
      </c>
      <c r="S27" s="79" t="s">
        <v>322</v>
      </c>
      <c r="T27" s="79" t="s">
        <v>327</v>
      </c>
      <c r="U27" s="83" t="s">
        <v>346</v>
      </c>
      <c r="V27" s="83" t="s">
        <v>346</v>
      </c>
      <c r="W27" s="81">
        <v>43538.55509259259</v>
      </c>
      <c r="X27" s="83" t="s">
        <v>392</v>
      </c>
      <c r="Y27" s="79"/>
      <c r="Z27" s="79"/>
      <c r="AA27" s="85" t="s">
        <v>450</v>
      </c>
      <c r="AB27" s="79"/>
      <c r="AC27" s="79" t="b">
        <v>0</v>
      </c>
      <c r="AD27" s="79">
        <v>6</v>
      </c>
      <c r="AE27" s="85" t="s">
        <v>506</v>
      </c>
      <c r="AF27" s="79" t="b">
        <v>0</v>
      </c>
      <c r="AG27" s="79" t="s">
        <v>513</v>
      </c>
      <c r="AH27" s="79"/>
      <c r="AI27" s="85" t="s">
        <v>506</v>
      </c>
      <c r="AJ27" s="79" t="b">
        <v>0</v>
      </c>
      <c r="AK27" s="79">
        <v>4</v>
      </c>
      <c r="AL27" s="85" t="s">
        <v>506</v>
      </c>
      <c r="AM27" s="79" t="s">
        <v>517</v>
      </c>
      <c r="AN27" s="79" t="b">
        <v>0</v>
      </c>
      <c r="AO27" s="85" t="s">
        <v>450</v>
      </c>
      <c r="AP27" s="79" t="s">
        <v>176</v>
      </c>
      <c r="AQ27" s="79">
        <v>0</v>
      </c>
      <c r="AR27" s="79">
        <v>0</v>
      </c>
      <c r="AS27" s="79"/>
      <c r="AT27" s="79"/>
      <c r="AU27" s="79"/>
      <c r="AV27" s="79"/>
      <c r="AW27" s="79"/>
      <c r="AX27" s="79"/>
      <c r="AY27" s="79"/>
      <c r="AZ27" s="79"/>
      <c r="BA27">
        <v>3</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216</v>
      </c>
      <c r="B28" s="64" t="s">
        <v>214</v>
      </c>
      <c r="C28" s="65" t="s">
        <v>1349</v>
      </c>
      <c r="D28" s="66">
        <v>10</v>
      </c>
      <c r="E28" s="67" t="s">
        <v>136</v>
      </c>
      <c r="F28" s="68">
        <v>19</v>
      </c>
      <c r="G28" s="65"/>
      <c r="H28" s="69"/>
      <c r="I28" s="70"/>
      <c r="J28" s="70"/>
      <c r="K28" s="34" t="s">
        <v>66</v>
      </c>
      <c r="L28" s="77">
        <v>28</v>
      </c>
      <c r="M28" s="77"/>
      <c r="N28" s="72"/>
      <c r="O28" s="79" t="s">
        <v>263</v>
      </c>
      <c r="P28" s="81">
        <v>43539.10122685185</v>
      </c>
      <c r="Q28" s="79" t="s">
        <v>270</v>
      </c>
      <c r="R28" s="79"/>
      <c r="S28" s="79"/>
      <c r="T28" s="79"/>
      <c r="U28" s="79"/>
      <c r="V28" s="83" t="s">
        <v>364</v>
      </c>
      <c r="W28" s="81">
        <v>43539.10122685185</v>
      </c>
      <c r="X28" s="83" t="s">
        <v>394</v>
      </c>
      <c r="Y28" s="79"/>
      <c r="Z28" s="79"/>
      <c r="AA28" s="85" t="s">
        <v>452</v>
      </c>
      <c r="AB28" s="79"/>
      <c r="AC28" s="79" t="b">
        <v>0</v>
      </c>
      <c r="AD28" s="79">
        <v>0</v>
      </c>
      <c r="AE28" s="85" t="s">
        <v>506</v>
      </c>
      <c r="AF28" s="79" t="b">
        <v>0</v>
      </c>
      <c r="AG28" s="79" t="s">
        <v>513</v>
      </c>
      <c r="AH28" s="79"/>
      <c r="AI28" s="85" t="s">
        <v>506</v>
      </c>
      <c r="AJ28" s="79" t="b">
        <v>0</v>
      </c>
      <c r="AK28" s="79">
        <v>12</v>
      </c>
      <c r="AL28" s="85" t="s">
        <v>448</v>
      </c>
      <c r="AM28" s="79" t="s">
        <v>519</v>
      </c>
      <c r="AN28" s="79" t="b">
        <v>0</v>
      </c>
      <c r="AO28" s="85" t="s">
        <v>448</v>
      </c>
      <c r="AP28" s="79" t="s">
        <v>176</v>
      </c>
      <c r="AQ28" s="79">
        <v>0</v>
      </c>
      <c r="AR28" s="79">
        <v>0</v>
      </c>
      <c r="AS28" s="79"/>
      <c r="AT28" s="79"/>
      <c r="AU28" s="79"/>
      <c r="AV28" s="79"/>
      <c r="AW28" s="79"/>
      <c r="AX28" s="79"/>
      <c r="AY28" s="79"/>
      <c r="AZ28" s="79"/>
      <c r="BA28">
        <v>3</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18</v>
      </c>
      <c r="BK28" s="49">
        <v>100</v>
      </c>
      <c r="BL28" s="48">
        <v>18</v>
      </c>
    </row>
    <row r="29" spans="1:64" ht="15">
      <c r="A29" s="64" t="s">
        <v>216</v>
      </c>
      <c r="B29" s="64" t="s">
        <v>214</v>
      </c>
      <c r="C29" s="65" t="s">
        <v>1349</v>
      </c>
      <c r="D29" s="66">
        <v>10</v>
      </c>
      <c r="E29" s="67" t="s">
        <v>136</v>
      </c>
      <c r="F29" s="68">
        <v>19</v>
      </c>
      <c r="G29" s="65"/>
      <c r="H29" s="69"/>
      <c r="I29" s="70"/>
      <c r="J29" s="70"/>
      <c r="K29" s="34" t="s">
        <v>66</v>
      </c>
      <c r="L29" s="77">
        <v>29</v>
      </c>
      <c r="M29" s="77"/>
      <c r="N29" s="72"/>
      <c r="O29" s="79" t="s">
        <v>263</v>
      </c>
      <c r="P29" s="81">
        <v>43539.10196759259</v>
      </c>
      <c r="Q29" s="79" t="s">
        <v>271</v>
      </c>
      <c r="R29" s="83" t="s">
        <v>308</v>
      </c>
      <c r="S29" s="79" t="s">
        <v>322</v>
      </c>
      <c r="T29" s="79"/>
      <c r="U29" s="79"/>
      <c r="V29" s="83" t="s">
        <v>364</v>
      </c>
      <c r="W29" s="81">
        <v>43539.10196759259</v>
      </c>
      <c r="X29" s="83" t="s">
        <v>395</v>
      </c>
      <c r="Y29" s="79"/>
      <c r="Z29" s="79"/>
      <c r="AA29" s="85" t="s">
        <v>453</v>
      </c>
      <c r="AB29" s="79"/>
      <c r="AC29" s="79" t="b">
        <v>0</v>
      </c>
      <c r="AD29" s="79">
        <v>0</v>
      </c>
      <c r="AE29" s="85" t="s">
        <v>506</v>
      </c>
      <c r="AF29" s="79" t="b">
        <v>0</v>
      </c>
      <c r="AG29" s="79" t="s">
        <v>513</v>
      </c>
      <c r="AH29" s="79"/>
      <c r="AI29" s="85" t="s">
        <v>506</v>
      </c>
      <c r="AJ29" s="79" t="b">
        <v>0</v>
      </c>
      <c r="AK29" s="79">
        <v>6</v>
      </c>
      <c r="AL29" s="85" t="s">
        <v>449</v>
      </c>
      <c r="AM29" s="79" t="s">
        <v>519</v>
      </c>
      <c r="AN29" s="79" t="b">
        <v>0</v>
      </c>
      <c r="AO29" s="85" t="s">
        <v>449</v>
      </c>
      <c r="AP29" s="79" t="s">
        <v>176</v>
      </c>
      <c r="AQ29" s="79">
        <v>0</v>
      </c>
      <c r="AR29" s="79">
        <v>0</v>
      </c>
      <c r="AS29" s="79"/>
      <c r="AT29" s="79"/>
      <c r="AU29" s="79"/>
      <c r="AV29" s="79"/>
      <c r="AW29" s="79"/>
      <c r="AX29" s="79"/>
      <c r="AY29" s="79"/>
      <c r="AZ29" s="79"/>
      <c r="BA29">
        <v>3</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15</v>
      </c>
      <c r="BK29" s="49">
        <v>100</v>
      </c>
      <c r="BL29" s="48">
        <v>15</v>
      </c>
    </row>
    <row r="30" spans="1:64" ht="15">
      <c r="A30" s="64" t="s">
        <v>216</v>
      </c>
      <c r="B30" s="64" t="s">
        <v>214</v>
      </c>
      <c r="C30" s="65" t="s">
        <v>1349</v>
      </c>
      <c r="D30" s="66">
        <v>10</v>
      </c>
      <c r="E30" s="67" t="s">
        <v>136</v>
      </c>
      <c r="F30" s="68">
        <v>19</v>
      </c>
      <c r="G30" s="65"/>
      <c r="H30" s="69"/>
      <c r="I30" s="70"/>
      <c r="J30" s="70"/>
      <c r="K30" s="34" t="s">
        <v>66</v>
      </c>
      <c r="L30" s="77">
        <v>30</v>
      </c>
      <c r="M30" s="77"/>
      <c r="N30" s="72"/>
      <c r="O30" s="79" t="s">
        <v>263</v>
      </c>
      <c r="P30" s="81">
        <v>43539.102534722224</v>
      </c>
      <c r="Q30" s="79" t="s">
        <v>272</v>
      </c>
      <c r="R30" s="83" t="s">
        <v>308</v>
      </c>
      <c r="S30" s="79" t="s">
        <v>322</v>
      </c>
      <c r="T30" s="79"/>
      <c r="U30" s="79"/>
      <c r="V30" s="83" t="s">
        <v>364</v>
      </c>
      <c r="W30" s="81">
        <v>43539.102534722224</v>
      </c>
      <c r="X30" s="83" t="s">
        <v>396</v>
      </c>
      <c r="Y30" s="79"/>
      <c r="Z30" s="79"/>
      <c r="AA30" s="85" t="s">
        <v>454</v>
      </c>
      <c r="AB30" s="79"/>
      <c r="AC30" s="79" t="b">
        <v>0</v>
      </c>
      <c r="AD30" s="79">
        <v>0</v>
      </c>
      <c r="AE30" s="85" t="s">
        <v>506</v>
      </c>
      <c r="AF30" s="79" t="b">
        <v>0</v>
      </c>
      <c r="AG30" s="79" t="s">
        <v>513</v>
      </c>
      <c r="AH30" s="79"/>
      <c r="AI30" s="85" t="s">
        <v>506</v>
      </c>
      <c r="AJ30" s="79" t="b">
        <v>0</v>
      </c>
      <c r="AK30" s="79">
        <v>4</v>
      </c>
      <c r="AL30" s="85" t="s">
        <v>450</v>
      </c>
      <c r="AM30" s="79" t="s">
        <v>519</v>
      </c>
      <c r="AN30" s="79" t="b">
        <v>0</v>
      </c>
      <c r="AO30" s="85" t="s">
        <v>450</v>
      </c>
      <c r="AP30" s="79" t="s">
        <v>176</v>
      </c>
      <c r="AQ30" s="79">
        <v>0</v>
      </c>
      <c r="AR30" s="79">
        <v>0</v>
      </c>
      <c r="AS30" s="79"/>
      <c r="AT30" s="79"/>
      <c r="AU30" s="79"/>
      <c r="AV30" s="79"/>
      <c r="AW30" s="79"/>
      <c r="AX30" s="79"/>
      <c r="AY30" s="79"/>
      <c r="AZ30" s="79"/>
      <c r="BA30">
        <v>3</v>
      </c>
      <c r="BB30" s="78" t="str">
        <f>REPLACE(INDEX(GroupVertices[Group],MATCH(Edges[[#This Row],[Vertex 1]],GroupVertices[Vertex],0)),1,1,"")</f>
        <v>1</v>
      </c>
      <c r="BC30" s="78" t="str">
        <f>REPLACE(INDEX(GroupVertices[Group],MATCH(Edges[[#This Row],[Vertex 2]],GroupVertices[Vertex],0)),1,1,"")</f>
        <v>1</v>
      </c>
      <c r="BD30" s="48">
        <v>3</v>
      </c>
      <c r="BE30" s="49">
        <v>17.647058823529413</v>
      </c>
      <c r="BF30" s="48">
        <v>0</v>
      </c>
      <c r="BG30" s="49">
        <v>0</v>
      </c>
      <c r="BH30" s="48">
        <v>0</v>
      </c>
      <c r="BI30" s="49">
        <v>0</v>
      </c>
      <c r="BJ30" s="48">
        <v>14</v>
      </c>
      <c r="BK30" s="49">
        <v>82.3529411764706</v>
      </c>
      <c r="BL30" s="48">
        <v>17</v>
      </c>
    </row>
    <row r="31" spans="1:64" ht="15">
      <c r="A31" s="64" t="s">
        <v>217</v>
      </c>
      <c r="B31" s="64" t="s">
        <v>214</v>
      </c>
      <c r="C31" s="65" t="s">
        <v>1348</v>
      </c>
      <c r="D31" s="66">
        <v>3</v>
      </c>
      <c r="E31" s="67" t="s">
        <v>132</v>
      </c>
      <c r="F31" s="68">
        <v>32</v>
      </c>
      <c r="G31" s="65"/>
      <c r="H31" s="69"/>
      <c r="I31" s="70"/>
      <c r="J31" s="70"/>
      <c r="K31" s="34" t="s">
        <v>65</v>
      </c>
      <c r="L31" s="77">
        <v>31</v>
      </c>
      <c r="M31" s="77"/>
      <c r="N31" s="72"/>
      <c r="O31" s="79" t="s">
        <v>263</v>
      </c>
      <c r="P31" s="81">
        <v>43539.10291666666</v>
      </c>
      <c r="Q31" s="79" t="s">
        <v>271</v>
      </c>
      <c r="R31" s="83" t="s">
        <v>308</v>
      </c>
      <c r="S31" s="79" t="s">
        <v>322</v>
      </c>
      <c r="T31" s="79"/>
      <c r="U31" s="79"/>
      <c r="V31" s="83" t="s">
        <v>365</v>
      </c>
      <c r="W31" s="81">
        <v>43539.10291666666</v>
      </c>
      <c r="X31" s="83" t="s">
        <v>397</v>
      </c>
      <c r="Y31" s="79"/>
      <c r="Z31" s="79"/>
      <c r="AA31" s="85" t="s">
        <v>455</v>
      </c>
      <c r="AB31" s="79"/>
      <c r="AC31" s="79" t="b">
        <v>0</v>
      </c>
      <c r="AD31" s="79">
        <v>0</v>
      </c>
      <c r="AE31" s="85" t="s">
        <v>506</v>
      </c>
      <c r="AF31" s="79" t="b">
        <v>0</v>
      </c>
      <c r="AG31" s="79" t="s">
        <v>513</v>
      </c>
      <c r="AH31" s="79"/>
      <c r="AI31" s="85" t="s">
        <v>506</v>
      </c>
      <c r="AJ31" s="79" t="b">
        <v>0</v>
      </c>
      <c r="AK31" s="79">
        <v>6</v>
      </c>
      <c r="AL31" s="85" t="s">
        <v>449</v>
      </c>
      <c r="AM31" s="79" t="s">
        <v>517</v>
      </c>
      <c r="AN31" s="79" t="b">
        <v>0</v>
      </c>
      <c r="AO31" s="85" t="s">
        <v>449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15</v>
      </c>
      <c r="BK31" s="49">
        <v>100</v>
      </c>
      <c r="BL31" s="48">
        <v>15</v>
      </c>
    </row>
    <row r="32" spans="1:64" ht="15">
      <c r="A32" s="64" t="s">
        <v>218</v>
      </c>
      <c r="B32" s="64" t="s">
        <v>214</v>
      </c>
      <c r="C32" s="65" t="s">
        <v>1348</v>
      </c>
      <c r="D32" s="66">
        <v>3</v>
      </c>
      <c r="E32" s="67" t="s">
        <v>132</v>
      </c>
      <c r="F32" s="68">
        <v>32</v>
      </c>
      <c r="G32" s="65"/>
      <c r="H32" s="69"/>
      <c r="I32" s="70"/>
      <c r="J32" s="70"/>
      <c r="K32" s="34" t="s">
        <v>65</v>
      </c>
      <c r="L32" s="77">
        <v>32</v>
      </c>
      <c r="M32" s="77"/>
      <c r="N32" s="72"/>
      <c r="O32" s="79" t="s">
        <v>263</v>
      </c>
      <c r="P32" s="81">
        <v>43539.1166087963</v>
      </c>
      <c r="Q32" s="79" t="s">
        <v>270</v>
      </c>
      <c r="R32" s="79"/>
      <c r="S32" s="79"/>
      <c r="T32" s="79"/>
      <c r="U32" s="79"/>
      <c r="V32" s="83" t="s">
        <v>366</v>
      </c>
      <c r="W32" s="81">
        <v>43539.1166087963</v>
      </c>
      <c r="X32" s="83" t="s">
        <v>398</v>
      </c>
      <c r="Y32" s="79"/>
      <c r="Z32" s="79"/>
      <c r="AA32" s="85" t="s">
        <v>456</v>
      </c>
      <c r="AB32" s="79"/>
      <c r="AC32" s="79" t="b">
        <v>0</v>
      </c>
      <c r="AD32" s="79">
        <v>0</v>
      </c>
      <c r="AE32" s="85" t="s">
        <v>506</v>
      </c>
      <c r="AF32" s="79" t="b">
        <v>0</v>
      </c>
      <c r="AG32" s="79" t="s">
        <v>513</v>
      </c>
      <c r="AH32" s="79"/>
      <c r="AI32" s="85" t="s">
        <v>506</v>
      </c>
      <c r="AJ32" s="79" t="b">
        <v>0</v>
      </c>
      <c r="AK32" s="79">
        <v>12</v>
      </c>
      <c r="AL32" s="85" t="s">
        <v>448</v>
      </c>
      <c r="AM32" s="79" t="s">
        <v>520</v>
      </c>
      <c r="AN32" s="79" t="b">
        <v>0</v>
      </c>
      <c r="AO32" s="85" t="s">
        <v>448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18</v>
      </c>
      <c r="BK32" s="49">
        <v>100</v>
      </c>
      <c r="BL32" s="48">
        <v>18</v>
      </c>
    </row>
    <row r="33" spans="1:64" ht="15">
      <c r="A33" s="64" t="s">
        <v>219</v>
      </c>
      <c r="B33" s="64" t="s">
        <v>214</v>
      </c>
      <c r="C33" s="65" t="s">
        <v>1349</v>
      </c>
      <c r="D33" s="66">
        <v>10</v>
      </c>
      <c r="E33" s="67" t="s">
        <v>136</v>
      </c>
      <c r="F33" s="68">
        <v>19</v>
      </c>
      <c r="G33" s="65"/>
      <c r="H33" s="69"/>
      <c r="I33" s="70"/>
      <c r="J33" s="70"/>
      <c r="K33" s="34" t="s">
        <v>65</v>
      </c>
      <c r="L33" s="77">
        <v>33</v>
      </c>
      <c r="M33" s="77"/>
      <c r="N33" s="72"/>
      <c r="O33" s="79" t="s">
        <v>263</v>
      </c>
      <c r="P33" s="81">
        <v>43539.2181712963</v>
      </c>
      <c r="Q33" s="79" t="s">
        <v>271</v>
      </c>
      <c r="R33" s="83" t="s">
        <v>308</v>
      </c>
      <c r="S33" s="79" t="s">
        <v>322</v>
      </c>
      <c r="T33" s="79"/>
      <c r="U33" s="79"/>
      <c r="V33" s="83" t="s">
        <v>367</v>
      </c>
      <c r="W33" s="81">
        <v>43539.2181712963</v>
      </c>
      <c r="X33" s="83" t="s">
        <v>399</v>
      </c>
      <c r="Y33" s="79"/>
      <c r="Z33" s="79"/>
      <c r="AA33" s="85" t="s">
        <v>457</v>
      </c>
      <c r="AB33" s="79"/>
      <c r="AC33" s="79" t="b">
        <v>0</v>
      </c>
      <c r="AD33" s="79">
        <v>0</v>
      </c>
      <c r="AE33" s="85" t="s">
        <v>506</v>
      </c>
      <c r="AF33" s="79" t="b">
        <v>0</v>
      </c>
      <c r="AG33" s="79" t="s">
        <v>513</v>
      </c>
      <c r="AH33" s="79"/>
      <c r="AI33" s="85" t="s">
        <v>506</v>
      </c>
      <c r="AJ33" s="79" t="b">
        <v>0</v>
      </c>
      <c r="AK33" s="79">
        <v>6</v>
      </c>
      <c r="AL33" s="85" t="s">
        <v>449</v>
      </c>
      <c r="AM33" s="79" t="s">
        <v>519</v>
      </c>
      <c r="AN33" s="79" t="b">
        <v>0</v>
      </c>
      <c r="AO33" s="85" t="s">
        <v>449</v>
      </c>
      <c r="AP33" s="79" t="s">
        <v>176</v>
      </c>
      <c r="AQ33" s="79">
        <v>0</v>
      </c>
      <c r="AR33" s="79">
        <v>0</v>
      </c>
      <c r="AS33" s="79"/>
      <c r="AT33" s="79"/>
      <c r="AU33" s="79"/>
      <c r="AV33" s="79"/>
      <c r="AW33" s="79"/>
      <c r="AX33" s="79"/>
      <c r="AY33" s="79"/>
      <c r="AZ33" s="79"/>
      <c r="BA33">
        <v>3</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15</v>
      </c>
      <c r="BK33" s="49">
        <v>100</v>
      </c>
      <c r="BL33" s="48">
        <v>15</v>
      </c>
    </row>
    <row r="34" spans="1:64" ht="15">
      <c r="A34" s="64" t="s">
        <v>219</v>
      </c>
      <c r="B34" s="64" t="s">
        <v>214</v>
      </c>
      <c r="C34" s="65" t="s">
        <v>1349</v>
      </c>
      <c r="D34" s="66">
        <v>10</v>
      </c>
      <c r="E34" s="67" t="s">
        <v>136</v>
      </c>
      <c r="F34" s="68">
        <v>19</v>
      </c>
      <c r="G34" s="65"/>
      <c r="H34" s="69"/>
      <c r="I34" s="70"/>
      <c r="J34" s="70"/>
      <c r="K34" s="34" t="s">
        <v>65</v>
      </c>
      <c r="L34" s="77">
        <v>34</v>
      </c>
      <c r="M34" s="77"/>
      <c r="N34" s="72"/>
      <c r="O34" s="79" t="s">
        <v>263</v>
      </c>
      <c r="P34" s="81">
        <v>43539.219039351854</v>
      </c>
      <c r="Q34" s="79" t="s">
        <v>272</v>
      </c>
      <c r="R34" s="83" t="s">
        <v>308</v>
      </c>
      <c r="S34" s="79" t="s">
        <v>322</v>
      </c>
      <c r="T34" s="79"/>
      <c r="U34" s="79"/>
      <c r="V34" s="83" t="s">
        <v>367</v>
      </c>
      <c r="W34" s="81">
        <v>43539.219039351854</v>
      </c>
      <c r="X34" s="83" t="s">
        <v>400</v>
      </c>
      <c r="Y34" s="79"/>
      <c r="Z34" s="79"/>
      <c r="AA34" s="85" t="s">
        <v>458</v>
      </c>
      <c r="AB34" s="79"/>
      <c r="AC34" s="79" t="b">
        <v>0</v>
      </c>
      <c r="AD34" s="79">
        <v>0</v>
      </c>
      <c r="AE34" s="85" t="s">
        <v>506</v>
      </c>
      <c r="AF34" s="79" t="b">
        <v>0</v>
      </c>
      <c r="AG34" s="79" t="s">
        <v>513</v>
      </c>
      <c r="AH34" s="79"/>
      <c r="AI34" s="85" t="s">
        <v>506</v>
      </c>
      <c r="AJ34" s="79" t="b">
        <v>0</v>
      </c>
      <c r="AK34" s="79">
        <v>4</v>
      </c>
      <c r="AL34" s="85" t="s">
        <v>450</v>
      </c>
      <c r="AM34" s="79" t="s">
        <v>519</v>
      </c>
      <c r="AN34" s="79" t="b">
        <v>0</v>
      </c>
      <c r="AO34" s="85" t="s">
        <v>450</v>
      </c>
      <c r="AP34" s="79" t="s">
        <v>176</v>
      </c>
      <c r="AQ34" s="79">
        <v>0</v>
      </c>
      <c r="AR34" s="79">
        <v>0</v>
      </c>
      <c r="AS34" s="79"/>
      <c r="AT34" s="79"/>
      <c r="AU34" s="79"/>
      <c r="AV34" s="79"/>
      <c r="AW34" s="79"/>
      <c r="AX34" s="79"/>
      <c r="AY34" s="79"/>
      <c r="AZ34" s="79"/>
      <c r="BA34">
        <v>3</v>
      </c>
      <c r="BB34" s="78" t="str">
        <f>REPLACE(INDEX(GroupVertices[Group],MATCH(Edges[[#This Row],[Vertex 1]],GroupVertices[Vertex],0)),1,1,"")</f>
        <v>1</v>
      </c>
      <c r="BC34" s="78" t="str">
        <f>REPLACE(INDEX(GroupVertices[Group],MATCH(Edges[[#This Row],[Vertex 2]],GroupVertices[Vertex],0)),1,1,"")</f>
        <v>1</v>
      </c>
      <c r="BD34" s="48">
        <v>3</v>
      </c>
      <c r="BE34" s="49">
        <v>17.647058823529413</v>
      </c>
      <c r="BF34" s="48">
        <v>0</v>
      </c>
      <c r="BG34" s="49">
        <v>0</v>
      </c>
      <c r="BH34" s="48">
        <v>0</v>
      </c>
      <c r="BI34" s="49">
        <v>0</v>
      </c>
      <c r="BJ34" s="48">
        <v>14</v>
      </c>
      <c r="BK34" s="49">
        <v>82.3529411764706</v>
      </c>
      <c r="BL34" s="48">
        <v>17</v>
      </c>
    </row>
    <row r="35" spans="1:64" ht="15">
      <c r="A35" s="64" t="s">
        <v>219</v>
      </c>
      <c r="B35" s="64" t="s">
        <v>214</v>
      </c>
      <c r="C35" s="65" t="s">
        <v>1349</v>
      </c>
      <c r="D35" s="66">
        <v>10</v>
      </c>
      <c r="E35" s="67" t="s">
        <v>136</v>
      </c>
      <c r="F35" s="68">
        <v>19</v>
      </c>
      <c r="G35" s="65"/>
      <c r="H35" s="69"/>
      <c r="I35" s="70"/>
      <c r="J35" s="70"/>
      <c r="K35" s="34" t="s">
        <v>65</v>
      </c>
      <c r="L35" s="77">
        <v>35</v>
      </c>
      <c r="M35" s="77"/>
      <c r="N35" s="72"/>
      <c r="O35" s="79" t="s">
        <v>263</v>
      </c>
      <c r="P35" s="81">
        <v>43539.21973379629</v>
      </c>
      <c r="Q35" s="79" t="s">
        <v>270</v>
      </c>
      <c r="R35" s="79"/>
      <c r="S35" s="79"/>
      <c r="T35" s="79"/>
      <c r="U35" s="79"/>
      <c r="V35" s="83" t="s">
        <v>367</v>
      </c>
      <c r="W35" s="81">
        <v>43539.21973379629</v>
      </c>
      <c r="X35" s="83" t="s">
        <v>401</v>
      </c>
      <c r="Y35" s="79"/>
      <c r="Z35" s="79"/>
      <c r="AA35" s="85" t="s">
        <v>459</v>
      </c>
      <c r="AB35" s="79"/>
      <c r="AC35" s="79" t="b">
        <v>0</v>
      </c>
      <c r="AD35" s="79">
        <v>0</v>
      </c>
      <c r="AE35" s="85" t="s">
        <v>506</v>
      </c>
      <c r="AF35" s="79" t="b">
        <v>0</v>
      </c>
      <c r="AG35" s="79" t="s">
        <v>513</v>
      </c>
      <c r="AH35" s="79"/>
      <c r="AI35" s="85" t="s">
        <v>506</v>
      </c>
      <c r="AJ35" s="79" t="b">
        <v>0</v>
      </c>
      <c r="AK35" s="79">
        <v>12</v>
      </c>
      <c r="AL35" s="85" t="s">
        <v>448</v>
      </c>
      <c r="AM35" s="79" t="s">
        <v>519</v>
      </c>
      <c r="AN35" s="79" t="b">
        <v>0</v>
      </c>
      <c r="AO35" s="85" t="s">
        <v>448</v>
      </c>
      <c r="AP35" s="79" t="s">
        <v>176</v>
      </c>
      <c r="AQ35" s="79">
        <v>0</v>
      </c>
      <c r="AR35" s="79">
        <v>0</v>
      </c>
      <c r="AS35" s="79"/>
      <c r="AT35" s="79"/>
      <c r="AU35" s="79"/>
      <c r="AV35" s="79"/>
      <c r="AW35" s="79"/>
      <c r="AX35" s="79"/>
      <c r="AY35" s="79"/>
      <c r="AZ35" s="79"/>
      <c r="BA35">
        <v>3</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220</v>
      </c>
      <c r="B36" s="64" t="s">
        <v>214</v>
      </c>
      <c r="C36" s="65" t="s">
        <v>1348</v>
      </c>
      <c r="D36" s="66">
        <v>3</v>
      </c>
      <c r="E36" s="67" t="s">
        <v>132</v>
      </c>
      <c r="F36" s="68">
        <v>32</v>
      </c>
      <c r="G36" s="65"/>
      <c r="H36" s="69"/>
      <c r="I36" s="70"/>
      <c r="J36" s="70"/>
      <c r="K36" s="34" t="s">
        <v>65</v>
      </c>
      <c r="L36" s="77">
        <v>36</v>
      </c>
      <c r="M36" s="77"/>
      <c r="N36" s="72"/>
      <c r="O36" s="79" t="s">
        <v>263</v>
      </c>
      <c r="P36" s="81">
        <v>43539.28755787037</v>
      </c>
      <c r="Q36" s="79" t="s">
        <v>270</v>
      </c>
      <c r="R36" s="79"/>
      <c r="S36" s="79"/>
      <c r="T36" s="79"/>
      <c r="U36" s="79"/>
      <c r="V36" s="83" t="s">
        <v>368</v>
      </c>
      <c r="W36" s="81">
        <v>43539.28755787037</v>
      </c>
      <c r="X36" s="83" t="s">
        <v>402</v>
      </c>
      <c r="Y36" s="79"/>
      <c r="Z36" s="79"/>
      <c r="AA36" s="85" t="s">
        <v>460</v>
      </c>
      <c r="AB36" s="79"/>
      <c r="AC36" s="79" t="b">
        <v>0</v>
      </c>
      <c r="AD36" s="79">
        <v>0</v>
      </c>
      <c r="AE36" s="85" t="s">
        <v>506</v>
      </c>
      <c r="AF36" s="79" t="b">
        <v>0</v>
      </c>
      <c r="AG36" s="79" t="s">
        <v>513</v>
      </c>
      <c r="AH36" s="79"/>
      <c r="AI36" s="85" t="s">
        <v>506</v>
      </c>
      <c r="AJ36" s="79" t="b">
        <v>0</v>
      </c>
      <c r="AK36" s="79">
        <v>12</v>
      </c>
      <c r="AL36" s="85" t="s">
        <v>448</v>
      </c>
      <c r="AM36" s="79" t="s">
        <v>521</v>
      </c>
      <c r="AN36" s="79" t="b">
        <v>0</v>
      </c>
      <c r="AO36" s="85" t="s">
        <v>448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18</v>
      </c>
      <c r="BK36" s="49">
        <v>100</v>
      </c>
      <c r="BL36" s="48">
        <v>18</v>
      </c>
    </row>
    <row r="37" spans="1:64" ht="15">
      <c r="A37" s="64" t="s">
        <v>221</v>
      </c>
      <c r="B37" s="64" t="s">
        <v>214</v>
      </c>
      <c r="C37" s="65" t="s">
        <v>1348</v>
      </c>
      <c r="D37" s="66">
        <v>3</v>
      </c>
      <c r="E37" s="67" t="s">
        <v>132</v>
      </c>
      <c r="F37" s="68">
        <v>32</v>
      </c>
      <c r="G37" s="65"/>
      <c r="H37" s="69"/>
      <c r="I37" s="70"/>
      <c r="J37" s="70"/>
      <c r="K37" s="34" t="s">
        <v>65</v>
      </c>
      <c r="L37" s="77">
        <v>37</v>
      </c>
      <c r="M37" s="77"/>
      <c r="N37" s="72"/>
      <c r="O37" s="79" t="s">
        <v>263</v>
      </c>
      <c r="P37" s="81">
        <v>43539.29256944444</v>
      </c>
      <c r="Q37" s="79" t="s">
        <v>271</v>
      </c>
      <c r="R37" s="83" t="s">
        <v>308</v>
      </c>
      <c r="S37" s="79" t="s">
        <v>322</v>
      </c>
      <c r="T37" s="79"/>
      <c r="U37" s="79"/>
      <c r="V37" s="83" t="s">
        <v>369</v>
      </c>
      <c r="W37" s="81">
        <v>43539.29256944444</v>
      </c>
      <c r="X37" s="83" t="s">
        <v>403</v>
      </c>
      <c r="Y37" s="79"/>
      <c r="Z37" s="79"/>
      <c r="AA37" s="85" t="s">
        <v>461</v>
      </c>
      <c r="AB37" s="79"/>
      <c r="AC37" s="79" t="b">
        <v>0</v>
      </c>
      <c r="AD37" s="79">
        <v>0</v>
      </c>
      <c r="AE37" s="85" t="s">
        <v>506</v>
      </c>
      <c r="AF37" s="79" t="b">
        <v>0</v>
      </c>
      <c r="AG37" s="79" t="s">
        <v>513</v>
      </c>
      <c r="AH37" s="79"/>
      <c r="AI37" s="85" t="s">
        <v>506</v>
      </c>
      <c r="AJ37" s="79" t="b">
        <v>0</v>
      </c>
      <c r="AK37" s="79">
        <v>6</v>
      </c>
      <c r="AL37" s="85" t="s">
        <v>449</v>
      </c>
      <c r="AM37" s="79" t="s">
        <v>522</v>
      </c>
      <c r="AN37" s="79" t="b">
        <v>0</v>
      </c>
      <c r="AO37" s="85" t="s">
        <v>449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15</v>
      </c>
      <c r="BK37" s="49">
        <v>100</v>
      </c>
      <c r="BL37" s="48">
        <v>15</v>
      </c>
    </row>
    <row r="38" spans="1:64" ht="15">
      <c r="A38" s="64" t="s">
        <v>222</v>
      </c>
      <c r="B38" s="64" t="s">
        <v>214</v>
      </c>
      <c r="C38" s="65" t="s">
        <v>1348</v>
      </c>
      <c r="D38" s="66">
        <v>3</v>
      </c>
      <c r="E38" s="67" t="s">
        <v>132</v>
      </c>
      <c r="F38" s="68">
        <v>32</v>
      </c>
      <c r="G38" s="65"/>
      <c r="H38" s="69"/>
      <c r="I38" s="70"/>
      <c r="J38" s="70"/>
      <c r="K38" s="34" t="s">
        <v>65</v>
      </c>
      <c r="L38" s="77">
        <v>38</v>
      </c>
      <c r="M38" s="77"/>
      <c r="N38" s="72"/>
      <c r="O38" s="79" t="s">
        <v>263</v>
      </c>
      <c r="P38" s="81">
        <v>43539.298055555555</v>
      </c>
      <c r="Q38" s="79" t="s">
        <v>270</v>
      </c>
      <c r="R38" s="79"/>
      <c r="S38" s="79"/>
      <c r="T38" s="79"/>
      <c r="U38" s="79"/>
      <c r="V38" s="83" t="s">
        <v>370</v>
      </c>
      <c r="W38" s="81">
        <v>43539.298055555555</v>
      </c>
      <c r="X38" s="83" t="s">
        <v>404</v>
      </c>
      <c r="Y38" s="79"/>
      <c r="Z38" s="79"/>
      <c r="AA38" s="85" t="s">
        <v>462</v>
      </c>
      <c r="AB38" s="79"/>
      <c r="AC38" s="79" t="b">
        <v>0</v>
      </c>
      <c r="AD38" s="79">
        <v>0</v>
      </c>
      <c r="AE38" s="85" t="s">
        <v>506</v>
      </c>
      <c r="AF38" s="79" t="b">
        <v>0</v>
      </c>
      <c r="AG38" s="79" t="s">
        <v>513</v>
      </c>
      <c r="AH38" s="79"/>
      <c r="AI38" s="85" t="s">
        <v>506</v>
      </c>
      <c r="AJ38" s="79" t="b">
        <v>0</v>
      </c>
      <c r="AK38" s="79">
        <v>12</v>
      </c>
      <c r="AL38" s="85" t="s">
        <v>448</v>
      </c>
      <c r="AM38" s="79" t="s">
        <v>519</v>
      </c>
      <c r="AN38" s="79" t="b">
        <v>0</v>
      </c>
      <c r="AO38" s="85" t="s">
        <v>448</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18</v>
      </c>
      <c r="BK38" s="49">
        <v>100</v>
      </c>
      <c r="BL38" s="48">
        <v>18</v>
      </c>
    </row>
    <row r="39" spans="1:64" ht="15">
      <c r="A39" s="64" t="s">
        <v>223</v>
      </c>
      <c r="B39" s="64" t="s">
        <v>214</v>
      </c>
      <c r="C39" s="65" t="s">
        <v>1348</v>
      </c>
      <c r="D39" s="66">
        <v>3</v>
      </c>
      <c r="E39" s="67" t="s">
        <v>132</v>
      </c>
      <c r="F39" s="68">
        <v>32</v>
      </c>
      <c r="G39" s="65"/>
      <c r="H39" s="69"/>
      <c r="I39" s="70"/>
      <c r="J39" s="70"/>
      <c r="K39" s="34" t="s">
        <v>65</v>
      </c>
      <c r="L39" s="77">
        <v>39</v>
      </c>
      <c r="M39" s="77"/>
      <c r="N39" s="72"/>
      <c r="O39" s="79" t="s">
        <v>263</v>
      </c>
      <c r="P39" s="81">
        <v>43539.67181712963</v>
      </c>
      <c r="Q39" s="79" t="s">
        <v>270</v>
      </c>
      <c r="R39" s="79"/>
      <c r="S39" s="79"/>
      <c r="T39" s="79"/>
      <c r="U39" s="79"/>
      <c r="V39" s="83" t="s">
        <v>371</v>
      </c>
      <c r="W39" s="81">
        <v>43539.67181712963</v>
      </c>
      <c r="X39" s="83" t="s">
        <v>405</v>
      </c>
      <c r="Y39" s="79"/>
      <c r="Z39" s="79"/>
      <c r="AA39" s="85" t="s">
        <v>463</v>
      </c>
      <c r="AB39" s="79"/>
      <c r="AC39" s="79" t="b">
        <v>0</v>
      </c>
      <c r="AD39" s="79">
        <v>0</v>
      </c>
      <c r="AE39" s="85" t="s">
        <v>506</v>
      </c>
      <c r="AF39" s="79" t="b">
        <v>0</v>
      </c>
      <c r="AG39" s="79" t="s">
        <v>513</v>
      </c>
      <c r="AH39" s="79"/>
      <c r="AI39" s="85" t="s">
        <v>506</v>
      </c>
      <c r="AJ39" s="79" t="b">
        <v>0</v>
      </c>
      <c r="AK39" s="79">
        <v>12</v>
      </c>
      <c r="AL39" s="85" t="s">
        <v>448</v>
      </c>
      <c r="AM39" s="79" t="s">
        <v>520</v>
      </c>
      <c r="AN39" s="79" t="b">
        <v>0</v>
      </c>
      <c r="AO39" s="85" t="s">
        <v>448</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18</v>
      </c>
      <c r="BK39" s="49">
        <v>100</v>
      </c>
      <c r="BL39" s="48">
        <v>18</v>
      </c>
    </row>
    <row r="40" spans="1:64" ht="15">
      <c r="A40" s="64" t="s">
        <v>224</v>
      </c>
      <c r="B40" s="64" t="s">
        <v>250</v>
      </c>
      <c r="C40" s="65" t="s">
        <v>1348</v>
      </c>
      <c r="D40" s="66">
        <v>3</v>
      </c>
      <c r="E40" s="67" t="s">
        <v>132</v>
      </c>
      <c r="F40" s="68">
        <v>32</v>
      </c>
      <c r="G40" s="65"/>
      <c r="H40" s="69"/>
      <c r="I40" s="70"/>
      <c r="J40" s="70"/>
      <c r="K40" s="34" t="s">
        <v>65</v>
      </c>
      <c r="L40" s="77">
        <v>40</v>
      </c>
      <c r="M40" s="77"/>
      <c r="N40" s="72"/>
      <c r="O40" s="79" t="s">
        <v>264</v>
      </c>
      <c r="P40" s="81">
        <v>43539.67561342593</v>
      </c>
      <c r="Q40" s="79" t="s">
        <v>273</v>
      </c>
      <c r="R40" s="79"/>
      <c r="S40" s="79"/>
      <c r="T40" s="79"/>
      <c r="U40" s="79"/>
      <c r="V40" s="83" t="s">
        <v>372</v>
      </c>
      <c r="W40" s="81">
        <v>43539.67561342593</v>
      </c>
      <c r="X40" s="83" t="s">
        <v>406</v>
      </c>
      <c r="Y40" s="79"/>
      <c r="Z40" s="79"/>
      <c r="AA40" s="85" t="s">
        <v>464</v>
      </c>
      <c r="AB40" s="85" t="s">
        <v>504</v>
      </c>
      <c r="AC40" s="79" t="b">
        <v>0</v>
      </c>
      <c r="AD40" s="79">
        <v>0</v>
      </c>
      <c r="AE40" s="85" t="s">
        <v>507</v>
      </c>
      <c r="AF40" s="79" t="b">
        <v>0</v>
      </c>
      <c r="AG40" s="79" t="s">
        <v>514</v>
      </c>
      <c r="AH40" s="79"/>
      <c r="AI40" s="85" t="s">
        <v>506</v>
      </c>
      <c r="AJ40" s="79" t="b">
        <v>0</v>
      </c>
      <c r="AK40" s="79">
        <v>0</v>
      </c>
      <c r="AL40" s="85" t="s">
        <v>506</v>
      </c>
      <c r="AM40" s="79" t="s">
        <v>517</v>
      </c>
      <c r="AN40" s="79" t="b">
        <v>0</v>
      </c>
      <c r="AO40" s="85" t="s">
        <v>504</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225</v>
      </c>
      <c r="B41" s="64" t="s">
        <v>230</v>
      </c>
      <c r="C41" s="65" t="s">
        <v>1348</v>
      </c>
      <c r="D41" s="66">
        <v>3</v>
      </c>
      <c r="E41" s="67" t="s">
        <v>132</v>
      </c>
      <c r="F41" s="68">
        <v>32</v>
      </c>
      <c r="G41" s="65"/>
      <c r="H41" s="69"/>
      <c r="I41" s="70"/>
      <c r="J41" s="70"/>
      <c r="K41" s="34" t="s">
        <v>65</v>
      </c>
      <c r="L41" s="77">
        <v>41</v>
      </c>
      <c r="M41" s="77"/>
      <c r="N41" s="72"/>
      <c r="O41" s="79" t="s">
        <v>263</v>
      </c>
      <c r="P41" s="81">
        <v>43539.6968287037</v>
      </c>
      <c r="Q41" s="79" t="s">
        <v>274</v>
      </c>
      <c r="R41" s="79"/>
      <c r="S41" s="79"/>
      <c r="T41" s="79"/>
      <c r="U41" s="79"/>
      <c r="V41" s="83" t="s">
        <v>373</v>
      </c>
      <c r="W41" s="81">
        <v>43539.6968287037</v>
      </c>
      <c r="X41" s="83" t="s">
        <v>407</v>
      </c>
      <c r="Y41" s="79"/>
      <c r="Z41" s="79"/>
      <c r="AA41" s="85" t="s">
        <v>465</v>
      </c>
      <c r="AB41" s="79"/>
      <c r="AC41" s="79" t="b">
        <v>0</v>
      </c>
      <c r="AD41" s="79">
        <v>0</v>
      </c>
      <c r="AE41" s="85" t="s">
        <v>506</v>
      </c>
      <c r="AF41" s="79" t="b">
        <v>0</v>
      </c>
      <c r="AG41" s="79" t="s">
        <v>514</v>
      </c>
      <c r="AH41" s="79"/>
      <c r="AI41" s="85" t="s">
        <v>506</v>
      </c>
      <c r="AJ41" s="79" t="b">
        <v>0</v>
      </c>
      <c r="AK41" s="79">
        <v>2</v>
      </c>
      <c r="AL41" s="85" t="s">
        <v>470</v>
      </c>
      <c r="AM41" s="79" t="s">
        <v>519</v>
      </c>
      <c r="AN41" s="79" t="b">
        <v>0</v>
      </c>
      <c r="AO41" s="85" t="s">
        <v>470</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1</v>
      </c>
      <c r="BG41" s="49">
        <v>4.545454545454546</v>
      </c>
      <c r="BH41" s="48">
        <v>0</v>
      </c>
      <c r="BI41" s="49">
        <v>0</v>
      </c>
      <c r="BJ41" s="48">
        <v>21</v>
      </c>
      <c r="BK41" s="49">
        <v>95.45454545454545</v>
      </c>
      <c r="BL41" s="48">
        <v>22</v>
      </c>
    </row>
    <row r="42" spans="1:64" ht="15">
      <c r="A42" s="64" t="s">
        <v>225</v>
      </c>
      <c r="B42" s="64" t="s">
        <v>224</v>
      </c>
      <c r="C42" s="65" t="s">
        <v>1348</v>
      </c>
      <c r="D42" s="66">
        <v>3</v>
      </c>
      <c r="E42" s="67" t="s">
        <v>132</v>
      </c>
      <c r="F42" s="68">
        <v>32</v>
      </c>
      <c r="G42" s="65"/>
      <c r="H42" s="69"/>
      <c r="I42" s="70"/>
      <c r="J42" s="70"/>
      <c r="K42" s="34" t="s">
        <v>65</v>
      </c>
      <c r="L42" s="77">
        <v>42</v>
      </c>
      <c r="M42" s="77"/>
      <c r="N42" s="72"/>
      <c r="O42" s="79" t="s">
        <v>263</v>
      </c>
      <c r="P42" s="81">
        <v>43539.6968287037</v>
      </c>
      <c r="Q42" s="79" t="s">
        <v>274</v>
      </c>
      <c r="R42" s="79"/>
      <c r="S42" s="79"/>
      <c r="T42" s="79"/>
      <c r="U42" s="79"/>
      <c r="V42" s="83" t="s">
        <v>373</v>
      </c>
      <c r="W42" s="81">
        <v>43539.6968287037</v>
      </c>
      <c r="X42" s="83" t="s">
        <v>407</v>
      </c>
      <c r="Y42" s="79"/>
      <c r="Z42" s="79"/>
      <c r="AA42" s="85" t="s">
        <v>465</v>
      </c>
      <c r="AB42" s="79"/>
      <c r="AC42" s="79" t="b">
        <v>0</v>
      </c>
      <c r="AD42" s="79">
        <v>0</v>
      </c>
      <c r="AE42" s="85" t="s">
        <v>506</v>
      </c>
      <c r="AF42" s="79" t="b">
        <v>0</v>
      </c>
      <c r="AG42" s="79" t="s">
        <v>514</v>
      </c>
      <c r="AH42" s="79"/>
      <c r="AI42" s="85" t="s">
        <v>506</v>
      </c>
      <c r="AJ42" s="79" t="b">
        <v>0</v>
      </c>
      <c r="AK42" s="79">
        <v>2</v>
      </c>
      <c r="AL42" s="85" t="s">
        <v>470</v>
      </c>
      <c r="AM42" s="79" t="s">
        <v>519</v>
      </c>
      <c r="AN42" s="79" t="b">
        <v>0</v>
      </c>
      <c r="AO42" s="85" t="s">
        <v>470</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214</v>
      </c>
      <c r="C43" s="65" t="s">
        <v>1348</v>
      </c>
      <c r="D43" s="66">
        <v>3</v>
      </c>
      <c r="E43" s="67" t="s">
        <v>132</v>
      </c>
      <c r="F43" s="68">
        <v>32</v>
      </c>
      <c r="G43" s="65"/>
      <c r="H43" s="69"/>
      <c r="I43" s="70"/>
      <c r="J43" s="70"/>
      <c r="K43" s="34" t="s">
        <v>65</v>
      </c>
      <c r="L43" s="77">
        <v>43</v>
      </c>
      <c r="M43" s="77"/>
      <c r="N43" s="72"/>
      <c r="O43" s="79" t="s">
        <v>263</v>
      </c>
      <c r="P43" s="81">
        <v>43539.758738425924</v>
      </c>
      <c r="Q43" s="79" t="s">
        <v>271</v>
      </c>
      <c r="R43" s="83" t="s">
        <v>308</v>
      </c>
      <c r="S43" s="79" t="s">
        <v>322</v>
      </c>
      <c r="T43" s="79"/>
      <c r="U43" s="79"/>
      <c r="V43" s="83" t="s">
        <v>374</v>
      </c>
      <c r="W43" s="81">
        <v>43539.758738425924</v>
      </c>
      <c r="X43" s="83" t="s">
        <v>408</v>
      </c>
      <c r="Y43" s="79"/>
      <c r="Z43" s="79"/>
      <c r="AA43" s="85" t="s">
        <v>466</v>
      </c>
      <c r="AB43" s="79"/>
      <c r="AC43" s="79" t="b">
        <v>0</v>
      </c>
      <c r="AD43" s="79">
        <v>0</v>
      </c>
      <c r="AE43" s="85" t="s">
        <v>506</v>
      </c>
      <c r="AF43" s="79" t="b">
        <v>0</v>
      </c>
      <c r="AG43" s="79" t="s">
        <v>513</v>
      </c>
      <c r="AH43" s="79"/>
      <c r="AI43" s="85" t="s">
        <v>506</v>
      </c>
      <c r="AJ43" s="79" t="b">
        <v>0</v>
      </c>
      <c r="AK43" s="79">
        <v>6</v>
      </c>
      <c r="AL43" s="85" t="s">
        <v>449</v>
      </c>
      <c r="AM43" s="79" t="s">
        <v>520</v>
      </c>
      <c r="AN43" s="79" t="b">
        <v>0</v>
      </c>
      <c r="AO43" s="85" t="s">
        <v>449</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15</v>
      </c>
      <c r="BK43" s="49">
        <v>100</v>
      </c>
      <c r="BL43" s="48">
        <v>15</v>
      </c>
    </row>
    <row r="44" spans="1:64" ht="15">
      <c r="A44" s="64" t="s">
        <v>227</v>
      </c>
      <c r="B44" s="64" t="s">
        <v>240</v>
      </c>
      <c r="C44" s="65" t="s">
        <v>1348</v>
      </c>
      <c r="D44" s="66">
        <v>3</v>
      </c>
      <c r="E44" s="67" t="s">
        <v>132</v>
      </c>
      <c r="F44" s="68">
        <v>32</v>
      </c>
      <c r="G44" s="65"/>
      <c r="H44" s="69"/>
      <c r="I44" s="70"/>
      <c r="J44" s="70"/>
      <c r="K44" s="34" t="s">
        <v>65</v>
      </c>
      <c r="L44" s="77">
        <v>44</v>
      </c>
      <c r="M44" s="77"/>
      <c r="N44" s="72"/>
      <c r="O44" s="79" t="s">
        <v>263</v>
      </c>
      <c r="P44" s="81">
        <v>43539.83429398148</v>
      </c>
      <c r="Q44" s="79" t="s">
        <v>275</v>
      </c>
      <c r="R44" s="79"/>
      <c r="S44" s="79"/>
      <c r="T44" s="79" t="s">
        <v>328</v>
      </c>
      <c r="U44" s="83" t="s">
        <v>347</v>
      </c>
      <c r="V44" s="83" t="s">
        <v>347</v>
      </c>
      <c r="W44" s="81">
        <v>43539.83429398148</v>
      </c>
      <c r="X44" s="83" t="s">
        <v>409</v>
      </c>
      <c r="Y44" s="79"/>
      <c r="Z44" s="79"/>
      <c r="AA44" s="85" t="s">
        <v>467</v>
      </c>
      <c r="AB44" s="79"/>
      <c r="AC44" s="79" t="b">
        <v>0</v>
      </c>
      <c r="AD44" s="79">
        <v>0</v>
      </c>
      <c r="AE44" s="85" t="s">
        <v>506</v>
      </c>
      <c r="AF44" s="79" t="b">
        <v>0</v>
      </c>
      <c r="AG44" s="79" t="s">
        <v>513</v>
      </c>
      <c r="AH44" s="79"/>
      <c r="AI44" s="85" t="s">
        <v>506</v>
      </c>
      <c r="AJ44" s="79" t="b">
        <v>0</v>
      </c>
      <c r="AK44" s="79">
        <v>0</v>
      </c>
      <c r="AL44" s="85" t="s">
        <v>506</v>
      </c>
      <c r="AM44" s="79" t="s">
        <v>523</v>
      </c>
      <c r="AN44" s="79" t="b">
        <v>0</v>
      </c>
      <c r="AO44" s="85" t="s">
        <v>467</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v>0</v>
      </c>
      <c r="BE44" s="49">
        <v>0</v>
      </c>
      <c r="BF44" s="48">
        <v>0</v>
      </c>
      <c r="BG44" s="49">
        <v>0</v>
      </c>
      <c r="BH44" s="48">
        <v>0</v>
      </c>
      <c r="BI44" s="49">
        <v>0</v>
      </c>
      <c r="BJ44" s="48">
        <v>22</v>
      </c>
      <c r="BK44" s="49">
        <v>100</v>
      </c>
      <c r="BL44" s="48">
        <v>22</v>
      </c>
    </row>
    <row r="45" spans="1:64" ht="15">
      <c r="A45" s="64" t="s">
        <v>228</v>
      </c>
      <c r="B45" s="64" t="s">
        <v>214</v>
      </c>
      <c r="C45" s="65" t="s">
        <v>1348</v>
      </c>
      <c r="D45" s="66">
        <v>3</v>
      </c>
      <c r="E45" s="67" t="s">
        <v>132</v>
      </c>
      <c r="F45" s="68">
        <v>32</v>
      </c>
      <c r="G45" s="65"/>
      <c r="H45" s="69"/>
      <c r="I45" s="70"/>
      <c r="J45" s="70"/>
      <c r="K45" s="34" t="s">
        <v>65</v>
      </c>
      <c r="L45" s="77">
        <v>45</v>
      </c>
      <c r="M45" s="77"/>
      <c r="N45" s="72"/>
      <c r="O45" s="79" t="s">
        <v>263</v>
      </c>
      <c r="P45" s="81">
        <v>43539.87739583333</v>
      </c>
      <c r="Q45" s="79" t="s">
        <v>271</v>
      </c>
      <c r="R45" s="83" t="s">
        <v>308</v>
      </c>
      <c r="S45" s="79" t="s">
        <v>322</v>
      </c>
      <c r="T45" s="79"/>
      <c r="U45" s="79"/>
      <c r="V45" s="83" t="s">
        <v>375</v>
      </c>
      <c r="W45" s="81">
        <v>43539.87739583333</v>
      </c>
      <c r="X45" s="83" t="s">
        <v>410</v>
      </c>
      <c r="Y45" s="79"/>
      <c r="Z45" s="79"/>
      <c r="AA45" s="85" t="s">
        <v>468</v>
      </c>
      <c r="AB45" s="79"/>
      <c r="AC45" s="79" t="b">
        <v>0</v>
      </c>
      <c r="AD45" s="79">
        <v>0</v>
      </c>
      <c r="AE45" s="85" t="s">
        <v>506</v>
      </c>
      <c r="AF45" s="79" t="b">
        <v>0</v>
      </c>
      <c r="AG45" s="79" t="s">
        <v>513</v>
      </c>
      <c r="AH45" s="79"/>
      <c r="AI45" s="85" t="s">
        <v>506</v>
      </c>
      <c r="AJ45" s="79" t="b">
        <v>0</v>
      </c>
      <c r="AK45" s="79">
        <v>6</v>
      </c>
      <c r="AL45" s="85" t="s">
        <v>449</v>
      </c>
      <c r="AM45" s="79" t="s">
        <v>520</v>
      </c>
      <c r="AN45" s="79" t="b">
        <v>0</v>
      </c>
      <c r="AO45" s="85" t="s">
        <v>449</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15</v>
      </c>
      <c r="BK45" s="49">
        <v>100</v>
      </c>
      <c r="BL45" s="48">
        <v>15</v>
      </c>
    </row>
    <row r="46" spans="1:64" ht="15">
      <c r="A46" s="64" t="s">
        <v>229</v>
      </c>
      <c r="B46" s="64" t="s">
        <v>214</v>
      </c>
      <c r="C46" s="65" t="s">
        <v>1348</v>
      </c>
      <c r="D46" s="66">
        <v>3</v>
      </c>
      <c r="E46" s="67" t="s">
        <v>132</v>
      </c>
      <c r="F46" s="68">
        <v>32</v>
      </c>
      <c r="G46" s="65"/>
      <c r="H46" s="69"/>
      <c r="I46" s="70"/>
      <c r="J46" s="70"/>
      <c r="K46" s="34" t="s">
        <v>65</v>
      </c>
      <c r="L46" s="77">
        <v>46</v>
      </c>
      <c r="M46" s="77"/>
      <c r="N46" s="72"/>
      <c r="O46" s="79" t="s">
        <v>263</v>
      </c>
      <c r="P46" s="81">
        <v>43540.45664351852</v>
      </c>
      <c r="Q46" s="79" t="s">
        <v>272</v>
      </c>
      <c r="R46" s="83" t="s">
        <v>308</v>
      </c>
      <c r="S46" s="79" t="s">
        <v>322</v>
      </c>
      <c r="T46" s="79"/>
      <c r="U46" s="79"/>
      <c r="V46" s="83" t="s">
        <v>376</v>
      </c>
      <c r="W46" s="81">
        <v>43540.45664351852</v>
      </c>
      <c r="X46" s="83" t="s">
        <v>411</v>
      </c>
      <c r="Y46" s="79"/>
      <c r="Z46" s="79"/>
      <c r="AA46" s="85" t="s">
        <v>469</v>
      </c>
      <c r="AB46" s="79"/>
      <c r="AC46" s="79" t="b">
        <v>0</v>
      </c>
      <c r="AD46" s="79">
        <v>0</v>
      </c>
      <c r="AE46" s="85" t="s">
        <v>506</v>
      </c>
      <c r="AF46" s="79" t="b">
        <v>0</v>
      </c>
      <c r="AG46" s="79" t="s">
        <v>513</v>
      </c>
      <c r="AH46" s="79"/>
      <c r="AI46" s="85" t="s">
        <v>506</v>
      </c>
      <c r="AJ46" s="79" t="b">
        <v>0</v>
      </c>
      <c r="AK46" s="79">
        <v>4</v>
      </c>
      <c r="AL46" s="85" t="s">
        <v>450</v>
      </c>
      <c r="AM46" s="79" t="s">
        <v>520</v>
      </c>
      <c r="AN46" s="79" t="b">
        <v>0</v>
      </c>
      <c r="AO46" s="85" t="s">
        <v>450</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3</v>
      </c>
      <c r="BE46" s="49">
        <v>17.647058823529413</v>
      </c>
      <c r="BF46" s="48">
        <v>0</v>
      </c>
      <c r="BG46" s="49">
        <v>0</v>
      </c>
      <c r="BH46" s="48">
        <v>0</v>
      </c>
      <c r="BI46" s="49">
        <v>0</v>
      </c>
      <c r="BJ46" s="48">
        <v>14</v>
      </c>
      <c r="BK46" s="49">
        <v>82.3529411764706</v>
      </c>
      <c r="BL46" s="48">
        <v>17</v>
      </c>
    </row>
    <row r="47" spans="1:64" ht="15">
      <c r="A47" s="64" t="s">
        <v>224</v>
      </c>
      <c r="B47" s="64" t="s">
        <v>230</v>
      </c>
      <c r="C47" s="65" t="s">
        <v>1348</v>
      </c>
      <c r="D47" s="66">
        <v>3</v>
      </c>
      <c r="E47" s="67" t="s">
        <v>132</v>
      </c>
      <c r="F47" s="68">
        <v>32</v>
      </c>
      <c r="G47" s="65"/>
      <c r="H47" s="69"/>
      <c r="I47" s="70"/>
      <c r="J47" s="70"/>
      <c r="K47" s="34" t="s">
        <v>66</v>
      </c>
      <c r="L47" s="77">
        <v>47</v>
      </c>
      <c r="M47" s="77"/>
      <c r="N47" s="72"/>
      <c r="O47" s="79" t="s">
        <v>264</v>
      </c>
      <c r="P47" s="81">
        <v>43539.67800925926</v>
      </c>
      <c r="Q47" s="79" t="s">
        <v>276</v>
      </c>
      <c r="R47" s="79"/>
      <c r="S47" s="79"/>
      <c r="T47" s="79"/>
      <c r="U47" s="79"/>
      <c r="V47" s="83" t="s">
        <v>372</v>
      </c>
      <c r="W47" s="81">
        <v>43539.67800925926</v>
      </c>
      <c r="X47" s="83" t="s">
        <v>412</v>
      </c>
      <c r="Y47" s="79"/>
      <c r="Z47" s="79"/>
      <c r="AA47" s="85" t="s">
        <v>470</v>
      </c>
      <c r="AB47" s="85" t="s">
        <v>505</v>
      </c>
      <c r="AC47" s="79" t="b">
        <v>0</v>
      </c>
      <c r="AD47" s="79">
        <v>1</v>
      </c>
      <c r="AE47" s="85" t="s">
        <v>508</v>
      </c>
      <c r="AF47" s="79" t="b">
        <v>0</v>
      </c>
      <c r="AG47" s="79" t="s">
        <v>514</v>
      </c>
      <c r="AH47" s="79"/>
      <c r="AI47" s="85" t="s">
        <v>506</v>
      </c>
      <c r="AJ47" s="79" t="b">
        <v>0</v>
      </c>
      <c r="AK47" s="79">
        <v>2</v>
      </c>
      <c r="AL47" s="85" t="s">
        <v>506</v>
      </c>
      <c r="AM47" s="79" t="s">
        <v>517</v>
      </c>
      <c r="AN47" s="79" t="b">
        <v>0</v>
      </c>
      <c r="AO47" s="85" t="s">
        <v>505</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230</v>
      </c>
      <c r="B48" s="64" t="s">
        <v>241</v>
      </c>
      <c r="C48" s="65" t="s">
        <v>1348</v>
      </c>
      <c r="D48" s="66">
        <v>3</v>
      </c>
      <c r="E48" s="67" t="s">
        <v>132</v>
      </c>
      <c r="F48" s="68">
        <v>32</v>
      </c>
      <c r="G48" s="65"/>
      <c r="H48" s="69"/>
      <c r="I48" s="70"/>
      <c r="J48" s="70"/>
      <c r="K48" s="34" t="s">
        <v>65</v>
      </c>
      <c r="L48" s="77">
        <v>48</v>
      </c>
      <c r="M48" s="77"/>
      <c r="N48" s="72"/>
      <c r="O48" s="79" t="s">
        <v>263</v>
      </c>
      <c r="P48" s="81">
        <v>43539.82540509259</v>
      </c>
      <c r="Q48" s="79" t="s">
        <v>277</v>
      </c>
      <c r="R48" s="79"/>
      <c r="S48" s="79"/>
      <c r="T48" s="79"/>
      <c r="U48" s="79"/>
      <c r="V48" s="83" t="s">
        <v>377</v>
      </c>
      <c r="W48" s="81">
        <v>43539.82540509259</v>
      </c>
      <c r="X48" s="83" t="s">
        <v>413</v>
      </c>
      <c r="Y48" s="79"/>
      <c r="Z48" s="79"/>
      <c r="AA48" s="85" t="s">
        <v>471</v>
      </c>
      <c r="AB48" s="85" t="s">
        <v>470</v>
      </c>
      <c r="AC48" s="79" t="b">
        <v>0</v>
      </c>
      <c r="AD48" s="79">
        <v>1</v>
      </c>
      <c r="AE48" s="85" t="s">
        <v>509</v>
      </c>
      <c r="AF48" s="79" t="b">
        <v>0</v>
      </c>
      <c r="AG48" s="79" t="s">
        <v>514</v>
      </c>
      <c r="AH48" s="79"/>
      <c r="AI48" s="85" t="s">
        <v>506</v>
      </c>
      <c r="AJ48" s="79" t="b">
        <v>0</v>
      </c>
      <c r="AK48" s="79">
        <v>0</v>
      </c>
      <c r="AL48" s="85" t="s">
        <v>506</v>
      </c>
      <c r="AM48" s="79" t="s">
        <v>517</v>
      </c>
      <c r="AN48" s="79" t="b">
        <v>0</v>
      </c>
      <c r="AO48" s="85" t="s">
        <v>470</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2</v>
      </c>
      <c r="BG48" s="49">
        <v>4.545454545454546</v>
      </c>
      <c r="BH48" s="48">
        <v>0</v>
      </c>
      <c r="BI48" s="49">
        <v>0</v>
      </c>
      <c r="BJ48" s="48">
        <v>42</v>
      </c>
      <c r="BK48" s="49">
        <v>95.45454545454545</v>
      </c>
      <c r="BL48" s="48">
        <v>44</v>
      </c>
    </row>
    <row r="49" spans="1:64" ht="15">
      <c r="A49" s="64" t="s">
        <v>230</v>
      </c>
      <c r="B49" s="64" t="s">
        <v>224</v>
      </c>
      <c r="C49" s="65" t="s">
        <v>1348</v>
      </c>
      <c r="D49" s="66">
        <v>3</v>
      </c>
      <c r="E49" s="67" t="s">
        <v>132</v>
      </c>
      <c r="F49" s="68">
        <v>32</v>
      </c>
      <c r="G49" s="65"/>
      <c r="H49" s="69"/>
      <c r="I49" s="70"/>
      <c r="J49" s="70"/>
      <c r="K49" s="34" t="s">
        <v>66</v>
      </c>
      <c r="L49" s="77">
        <v>49</v>
      </c>
      <c r="M49" s="77"/>
      <c r="N49" s="72"/>
      <c r="O49" s="79" t="s">
        <v>264</v>
      </c>
      <c r="P49" s="81">
        <v>43539.82540509259</v>
      </c>
      <c r="Q49" s="79" t="s">
        <v>277</v>
      </c>
      <c r="R49" s="79"/>
      <c r="S49" s="79"/>
      <c r="T49" s="79"/>
      <c r="U49" s="79"/>
      <c r="V49" s="83" t="s">
        <v>377</v>
      </c>
      <c r="W49" s="81">
        <v>43539.82540509259</v>
      </c>
      <c r="X49" s="83" t="s">
        <v>413</v>
      </c>
      <c r="Y49" s="79"/>
      <c r="Z49" s="79"/>
      <c r="AA49" s="85" t="s">
        <v>471</v>
      </c>
      <c r="AB49" s="85" t="s">
        <v>470</v>
      </c>
      <c r="AC49" s="79" t="b">
        <v>0</v>
      </c>
      <c r="AD49" s="79">
        <v>1</v>
      </c>
      <c r="AE49" s="85" t="s">
        <v>509</v>
      </c>
      <c r="AF49" s="79" t="b">
        <v>0</v>
      </c>
      <c r="AG49" s="79" t="s">
        <v>514</v>
      </c>
      <c r="AH49" s="79"/>
      <c r="AI49" s="85" t="s">
        <v>506</v>
      </c>
      <c r="AJ49" s="79" t="b">
        <v>0</v>
      </c>
      <c r="AK49" s="79">
        <v>0</v>
      </c>
      <c r="AL49" s="85" t="s">
        <v>506</v>
      </c>
      <c r="AM49" s="79" t="s">
        <v>517</v>
      </c>
      <c r="AN49" s="79" t="b">
        <v>0</v>
      </c>
      <c r="AO49" s="85" t="s">
        <v>470</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231</v>
      </c>
      <c r="B50" s="64" t="s">
        <v>230</v>
      </c>
      <c r="C50" s="65" t="s">
        <v>1348</v>
      </c>
      <c r="D50" s="66">
        <v>3</v>
      </c>
      <c r="E50" s="67" t="s">
        <v>132</v>
      </c>
      <c r="F50" s="68">
        <v>32</v>
      </c>
      <c r="G50" s="65"/>
      <c r="H50" s="69"/>
      <c r="I50" s="70"/>
      <c r="J50" s="70"/>
      <c r="K50" s="34" t="s">
        <v>65</v>
      </c>
      <c r="L50" s="77">
        <v>50</v>
      </c>
      <c r="M50" s="77"/>
      <c r="N50" s="72"/>
      <c r="O50" s="79" t="s">
        <v>263</v>
      </c>
      <c r="P50" s="81">
        <v>43540.47079861111</v>
      </c>
      <c r="Q50" s="79" t="s">
        <v>274</v>
      </c>
      <c r="R50" s="79"/>
      <c r="S50" s="79"/>
      <c r="T50" s="79"/>
      <c r="U50" s="79"/>
      <c r="V50" s="83" t="s">
        <v>378</v>
      </c>
      <c r="W50" s="81">
        <v>43540.47079861111</v>
      </c>
      <c r="X50" s="83" t="s">
        <v>414</v>
      </c>
      <c r="Y50" s="79"/>
      <c r="Z50" s="79"/>
      <c r="AA50" s="85" t="s">
        <v>472</v>
      </c>
      <c r="AB50" s="79"/>
      <c r="AC50" s="79" t="b">
        <v>0</v>
      </c>
      <c r="AD50" s="79">
        <v>0</v>
      </c>
      <c r="AE50" s="85" t="s">
        <v>506</v>
      </c>
      <c r="AF50" s="79" t="b">
        <v>0</v>
      </c>
      <c r="AG50" s="79" t="s">
        <v>514</v>
      </c>
      <c r="AH50" s="79"/>
      <c r="AI50" s="85" t="s">
        <v>506</v>
      </c>
      <c r="AJ50" s="79" t="b">
        <v>0</v>
      </c>
      <c r="AK50" s="79">
        <v>2</v>
      </c>
      <c r="AL50" s="85" t="s">
        <v>470</v>
      </c>
      <c r="AM50" s="79" t="s">
        <v>519</v>
      </c>
      <c r="AN50" s="79" t="b">
        <v>0</v>
      </c>
      <c r="AO50" s="85" t="s">
        <v>470</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224</v>
      </c>
      <c r="B51" s="64" t="s">
        <v>241</v>
      </c>
      <c r="C51" s="65" t="s">
        <v>1350</v>
      </c>
      <c r="D51" s="66">
        <v>6.5</v>
      </c>
      <c r="E51" s="67" t="s">
        <v>136</v>
      </c>
      <c r="F51" s="68">
        <v>25.5</v>
      </c>
      <c r="G51" s="65"/>
      <c r="H51" s="69"/>
      <c r="I51" s="70"/>
      <c r="J51" s="70"/>
      <c r="K51" s="34" t="s">
        <v>65</v>
      </c>
      <c r="L51" s="77">
        <v>51</v>
      </c>
      <c r="M51" s="77"/>
      <c r="N51" s="72"/>
      <c r="O51" s="79" t="s">
        <v>263</v>
      </c>
      <c r="P51" s="81">
        <v>43539.67561342593</v>
      </c>
      <c r="Q51" s="79" t="s">
        <v>273</v>
      </c>
      <c r="R51" s="79"/>
      <c r="S51" s="79"/>
      <c r="T51" s="79"/>
      <c r="U51" s="79"/>
      <c r="V51" s="83" t="s">
        <v>372</v>
      </c>
      <c r="W51" s="81">
        <v>43539.67561342593</v>
      </c>
      <c r="X51" s="83" t="s">
        <v>406</v>
      </c>
      <c r="Y51" s="79"/>
      <c r="Z51" s="79"/>
      <c r="AA51" s="85" t="s">
        <v>464</v>
      </c>
      <c r="AB51" s="85" t="s">
        <v>504</v>
      </c>
      <c r="AC51" s="79" t="b">
        <v>0</v>
      </c>
      <c r="AD51" s="79">
        <v>0</v>
      </c>
      <c r="AE51" s="85" t="s">
        <v>507</v>
      </c>
      <c r="AF51" s="79" t="b">
        <v>0</v>
      </c>
      <c r="AG51" s="79" t="s">
        <v>514</v>
      </c>
      <c r="AH51" s="79"/>
      <c r="AI51" s="85" t="s">
        <v>506</v>
      </c>
      <c r="AJ51" s="79" t="b">
        <v>0</v>
      </c>
      <c r="AK51" s="79">
        <v>0</v>
      </c>
      <c r="AL51" s="85" t="s">
        <v>506</v>
      </c>
      <c r="AM51" s="79" t="s">
        <v>517</v>
      </c>
      <c r="AN51" s="79" t="b">
        <v>0</v>
      </c>
      <c r="AO51" s="85" t="s">
        <v>504</v>
      </c>
      <c r="AP51" s="79" t="s">
        <v>176</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21</v>
      </c>
      <c r="BK51" s="49">
        <v>100</v>
      </c>
      <c r="BL51" s="48">
        <v>21</v>
      </c>
    </row>
    <row r="52" spans="1:64" ht="15">
      <c r="A52" s="64" t="s">
        <v>224</v>
      </c>
      <c r="B52" s="64" t="s">
        <v>241</v>
      </c>
      <c r="C52" s="65" t="s">
        <v>1350</v>
      </c>
      <c r="D52" s="66">
        <v>6.5</v>
      </c>
      <c r="E52" s="67" t="s">
        <v>136</v>
      </c>
      <c r="F52" s="68">
        <v>25.5</v>
      </c>
      <c r="G52" s="65"/>
      <c r="H52" s="69"/>
      <c r="I52" s="70"/>
      <c r="J52" s="70"/>
      <c r="K52" s="34" t="s">
        <v>65</v>
      </c>
      <c r="L52" s="77">
        <v>52</v>
      </c>
      <c r="M52" s="77"/>
      <c r="N52" s="72"/>
      <c r="O52" s="79" t="s">
        <v>263</v>
      </c>
      <c r="P52" s="81">
        <v>43539.67800925926</v>
      </c>
      <c r="Q52" s="79" t="s">
        <v>276</v>
      </c>
      <c r="R52" s="79"/>
      <c r="S52" s="79"/>
      <c r="T52" s="79"/>
      <c r="U52" s="79"/>
      <c r="V52" s="83" t="s">
        <v>372</v>
      </c>
      <c r="W52" s="81">
        <v>43539.67800925926</v>
      </c>
      <c r="X52" s="83" t="s">
        <v>412</v>
      </c>
      <c r="Y52" s="79"/>
      <c r="Z52" s="79"/>
      <c r="AA52" s="85" t="s">
        <v>470</v>
      </c>
      <c r="AB52" s="85" t="s">
        <v>505</v>
      </c>
      <c r="AC52" s="79" t="b">
        <v>0</v>
      </c>
      <c r="AD52" s="79">
        <v>1</v>
      </c>
      <c r="AE52" s="85" t="s">
        <v>508</v>
      </c>
      <c r="AF52" s="79" t="b">
        <v>0</v>
      </c>
      <c r="AG52" s="79" t="s">
        <v>514</v>
      </c>
      <c r="AH52" s="79"/>
      <c r="AI52" s="85" t="s">
        <v>506</v>
      </c>
      <c r="AJ52" s="79" t="b">
        <v>0</v>
      </c>
      <c r="AK52" s="79">
        <v>2</v>
      </c>
      <c r="AL52" s="85" t="s">
        <v>506</v>
      </c>
      <c r="AM52" s="79" t="s">
        <v>517</v>
      </c>
      <c r="AN52" s="79" t="b">
        <v>0</v>
      </c>
      <c r="AO52" s="85" t="s">
        <v>505</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v>0</v>
      </c>
      <c r="BE52" s="49">
        <v>0</v>
      </c>
      <c r="BF52" s="48">
        <v>1</v>
      </c>
      <c r="BG52" s="49">
        <v>2.2222222222222223</v>
      </c>
      <c r="BH52" s="48">
        <v>0</v>
      </c>
      <c r="BI52" s="49">
        <v>0</v>
      </c>
      <c r="BJ52" s="48">
        <v>44</v>
      </c>
      <c r="BK52" s="49">
        <v>97.77777777777777</v>
      </c>
      <c r="BL52" s="48">
        <v>45</v>
      </c>
    </row>
    <row r="53" spans="1:64" ht="15">
      <c r="A53" s="64" t="s">
        <v>231</v>
      </c>
      <c r="B53" s="64" t="s">
        <v>224</v>
      </c>
      <c r="C53" s="65" t="s">
        <v>1348</v>
      </c>
      <c r="D53" s="66">
        <v>3</v>
      </c>
      <c r="E53" s="67" t="s">
        <v>132</v>
      </c>
      <c r="F53" s="68">
        <v>32</v>
      </c>
      <c r="G53" s="65"/>
      <c r="H53" s="69"/>
      <c r="I53" s="70"/>
      <c r="J53" s="70"/>
      <c r="K53" s="34" t="s">
        <v>65</v>
      </c>
      <c r="L53" s="77">
        <v>53</v>
      </c>
      <c r="M53" s="77"/>
      <c r="N53" s="72"/>
      <c r="O53" s="79" t="s">
        <v>263</v>
      </c>
      <c r="P53" s="81">
        <v>43540.47079861111</v>
      </c>
      <c r="Q53" s="79" t="s">
        <v>274</v>
      </c>
      <c r="R53" s="79"/>
      <c r="S53" s="79"/>
      <c r="T53" s="79"/>
      <c r="U53" s="79"/>
      <c r="V53" s="83" t="s">
        <v>378</v>
      </c>
      <c r="W53" s="81">
        <v>43540.47079861111</v>
      </c>
      <c r="X53" s="83" t="s">
        <v>414</v>
      </c>
      <c r="Y53" s="79"/>
      <c r="Z53" s="79"/>
      <c r="AA53" s="85" t="s">
        <v>472</v>
      </c>
      <c r="AB53" s="79"/>
      <c r="AC53" s="79" t="b">
        <v>0</v>
      </c>
      <c r="AD53" s="79">
        <v>0</v>
      </c>
      <c r="AE53" s="85" t="s">
        <v>506</v>
      </c>
      <c r="AF53" s="79" t="b">
        <v>0</v>
      </c>
      <c r="AG53" s="79" t="s">
        <v>514</v>
      </c>
      <c r="AH53" s="79"/>
      <c r="AI53" s="85" t="s">
        <v>506</v>
      </c>
      <c r="AJ53" s="79" t="b">
        <v>0</v>
      </c>
      <c r="AK53" s="79">
        <v>2</v>
      </c>
      <c r="AL53" s="85" t="s">
        <v>470</v>
      </c>
      <c r="AM53" s="79" t="s">
        <v>519</v>
      </c>
      <c r="AN53" s="79" t="b">
        <v>0</v>
      </c>
      <c r="AO53" s="85" t="s">
        <v>470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1</v>
      </c>
      <c r="BG53" s="49">
        <v>4.545454545454546</v>
      </c>
      <c r="BH53" s="48">
        <v>0</v>
      </c>
      <c r="BI53" s="49">
        <v>0</v>
      </c>
      <c r="BJ53" s="48">
        <v>21</v>
      </c>
      <c r="BK53" s="49">
        <v>95.45454545454545</v>
      </c>
      <c r="BL53" s="48">
        <v>22</v>
      </c>
    </row>
    <row r="54" spans="1:64" ht="15">
      <c r="A54" s="64" t="s">
        <v>214</v>
      </c>
      <c r="B54" s="64" t="s">
        <v>240</v>
      </c>
      <c r="C54" s="65" t="s">
        <v>1349</v>
      </c>
      <c r="D54" s="66">
        <v>10</v>
      </c>
      <c r="E54" s="67" t="s">
        <v>136</v>
      </c>
      <c r="F54" s="68">
        <v>19</v>
      </c>
      <c r="G54" s="65"/>
      <c r="H54" s="69"/>
      <c r="I54" s="70"/>
      <c r="J54" s="70"/>
      <c r="K54" s="34" t="s">
        <v>65</v>
      </c>
      <c r="L54" s="77">
        <v>54</v>
      </c>
      <c r="M54" s="77"/>
      <c r="N54" s="72"/>
      <c r="O54" s="79" t="s">
        <v>263</v>
      </c>
      <c r="P54" s="81">
        <v>43537.730416666665</v>
      </c>
      <c r="Q54" s="79" t="s">
        <v>267</v>
      </c>
      <c r="R54" s="83" t="s">
        <v>308</v>
      </c>
      <c r="S54" s="79" t="s">
        <v>322</v>
      </c>
      <c r="T54" s="79" t="s">
        <v>327</v>
      </c>
      <c r="U54" s="83" t="s">
        <v>344</v>
      </c>
      <c r="V54" s="83" t="s">
        <v>344</v>
      </c>
      <c r="W54" s="81">
        <v>43537.730416666665</v>
      </c>
      <c r="X54" s="83" t="s">
        <v>390</v>
      </c>
      <c r="Y54" s="79"/>
      <c r="Z54" s="79"/>
      <c r="AA54" s="85" t="s">
        <v>448</v>
      </c>
      <c r="AB54" s="79"/>
      <c r="AC54" s="79" t="b">
        <v>0</v>
      </c>
      <c r="AD54" s="79">
        <v>8</v>
      </c>
      <c r="AE54" s="85" t="s">
        <v>506</v>
      </c>
      <c r="AF54" s="79" t="b">
        <v>0</v>
      </c>
      <c r="AG54" s="79" t="s">
        <v>513</v>
      </c>
      <c r="AH54" s="79"/>
      <c r="AI54" s="85" t="s">
        <v>506</v>
      </c>
      <c r="AJ54" s="79" t="b">
        <v>0</v>
      </c>
      <c r="AK54" s="79">
        <v>12</v>
      </c>
      <c r="AL54" s="85" t="s">
        <v>506</v>
      </c>
      <c r="AM54" s="79" t="s">
        <v>517</v>
      </c>
      <c r="AN54" s="79" t="b">
        <v>0</v>
      </c>
      <c r="AO54" s="85" t="s">
        <v>448</v>
      </c>
      <c r="AP54" s="79" t="s">
        <v>524</v>
      </c>
      <c r="AQ54" s="79">
        <v>0</v>
      </c>
      <c r="AR54" s="79">
        <v>0</v>
      </c>
      <c r="AS54" s="79"/>
      <c r="AT54" s="79"/>
      <c r="AU54" s="79"/>
      <c r="AV54" s="79"/>
      <c r="AW54" s="79"/>
      <c r="AX54" s="79"/>
      <c r="AY54" s="79"/>
      <c r="AZ54" s="79"/>
      <c r="BA54">
        <v>3</v>
      </c>
      <c r="BB54" s="78" t="str">
        <f>REPLACE(INDEX(GroupVertices[Group],MATCH(Edges[[#This Row],[Vertex 1]],GroupVertices[Vertex],0)),1,1,"")</f>
        <v>1</v>
      </c>
      <c r="BC54" s="78" t="str">
        <f>REPLACE(INDEX(GroupVertices[Group],MATCH(Edges[[#This Row],[Vertex 2]],GroupVertices[Vertex],0)),1,1,"")</f>
        <v>4</v>
      </c>
      <c r="BD54" s="48">
        <v>0</v>
      </c>
      <c r="BE54" s="49">
        <v>0</v>
      </c>
      <c r="BF54" s="48">
        <v>0</v>
      </c>
      <c r="BG54" s="49">
        <v>0</v>
      </c>
      <c r="BH54" s="48">
        <v>0</v>
      </c>
      <c r="BI54" s="49">
        <v>0</v>
      </c>
      <c r="BJ54" s="48">
        <v>26</v>
      </c>
      <c r="BK54" s="49">
        <v>100</v>
      </c>
      <c r="BL54" s="48">
        <v>26</v>
      </c>
    </row>
    <row r="55" spans="1:64" ht="15">
      <c r="A55" s="64" t="s">
        <v>214</v>
      </c>
      <c r="B55" s="64" t="s">
        <v>240</v>
      </c>
      <c r="C55" s="65" t="s">
        <v>1349</v>
      </c>
      <c r="D55" s="66">
        <v>10</v>
      </c>
      <c r="E55" s="67" t="s">
        <v>136</v>
      </c>
      <c r="F55" s="68">
        <v>19</v>
      </c>
      <c r="G55" s="65"/>
      <c r="H55" s="69"/>
      <c r="I55" s="70"/>
      <c r="J55" s="70"/>
      <c r="K55" s="34" t="s">
        <v>65</v>
      </c>
      <c r="L55" s="77">
        <v>55</v>
      </c>
      <c r="M55" s="77"/>
      <c r="N55" s="72"/>
      <c r="O55" s="79" t="s">
        <v>263</v>
      </c>
      <c r="P55" s="81">
        <v>43538.46503472222</v>
      </c>
      <c r="Q55" s="79" t="s">
        <v>268</v>
      </c>
      <c r="R55" s="83" t="s">
        <v>308</v>
      </c>
      <c r="S55" s="79" t="s">
        <v>322</v>
      </c>
      <c r="T55" s="79" t="s">
        <v>327</v>
      </c>
      <c r="U55" s="83" t="s">
        <v>345</v>
      </c>
      <c r="V55" s="83" t="s">
        <v>345</v>
      </c>
      <c r="W55" s="81">
        <v>43538.46503472222</v>
      </c>
      <c r="X55" s="83" t="s">
        <v>391</v>
      </c>
      <c r="Y55" s="79"/>
      <c r="Z55" s="79"/>
      <c r="AA55" s="85" t="s">
        <v>449</v>
      </c>
      <c r="AB55" s="79"/>
      <c r="AC55" s="79" t="b">
        <v>0</v>
      </c>
      <c r="AD55" s="79">
        <v>8</v>
      </c>
      <c r="AE55" s="85" t="s">
        <v>506</v>
      </c>
      <c r="AF55" s="79" t="b">
        <v>0</v>
      </c>
      <c r="AG55" s="79" t="s">
        <v>513</v>
      </c>
      <c r="AH55" s="79"/>
      <c r="AI55" s="85" t="s">
        <v>506</v>
      </c>
      <c r="AJ55" s="79" t="b">
        <v>0</v>
      </c>
      <c r="AK55" s="79">
        <v>6</v>
      </c>
      <c r="AL55" s="85" t="s">
        <v>506</v>
      </c>
      <c r="AM55" s="79" t="s">
        <v>517</v>
      </c>
      <c r="AN55" s="79" t="b">
        <v>0</v>
      </c>
      <c r="AO55" s="85" t="s">
        <v>449</v>
      </c>
      <c r="AP55" s="79" t="s">
        <v>176</v>
      </c>
      <c r="AQ55" s="79">
        <v>0</v>
      </c>
      <c r="AR55" s="79">
        <v>0</v>
      </c>
      <c r="AS55" s="79"/>
      <c r="AT55" s="79"/>
      <c r="AU55" s="79"/>
      <c r="AV55" s="79"/>
      <c r="AW55" s="79"/>
      <c r="AX55" s="79"/>
      <c r="AY55" s="79"/>
      <c r="AZ55" s="79"/>
      <c r="BA55">
        <v>3</v>
      </c>
      <c r="BB55" s="78" t="str">
        <f>REPLACE(INDEX(GroupVertices[Group],MATCH(Edges[[#This Row],[Vertex 1]],GroupVertices[Vertex],0)),1,1,"")</f>
        <v>1</v>
      </c>
      <c r="BC55" s="78" t="str">
        <f>REPLACE(INDEX(GroupVertices[Group],MATCH(Edges[[#This Row],[Vertex 2]],GroupVertices[Vertex],0)),1,1,"")</f>
        <v>4</v>
      </c>
      <c r="BD55" s="48">
        <v>0</v>
      </c>
      <c r="BE55" s="49">
        <v>0</v>
      </c>
      <c r="BF55" s="48">
        <v>0</v>
      </c>
      <c r="BG55" s="49">
        <v>0</v>
      </c>
      <c r="BH55" s="48">
        <v>0</v>
      </c>
      <c r="BI55" s="49">
        <v>0</v>
      </c>
      <c r="BJ55" s="48">
        <v>23</v>
      </c>
      <c r="BK55" s="49">
        <v>100</v>
      </c>
      <c r="BL55" s="48">
        <v>23</v>
      </c>
    </row>
    <row r="56" spans="1:64" ht="15">
      <c r="A56" s="64" t="s">
        <v>214</v>
      </c>
      <c r="B56" s="64" t="s">
        <v>240</v>
      </c>
      <c r="C56" s="65" t="s">
        <v>1349</v>
      </c>
      <c r="D56" s="66">
        <v>10</v>
      </c>
      <c r="E56" s="67" t="s">
        <v>136</v>
      </c>
      <c r="F56" s="68">
        <v>19</v>
      </c>
      <c r="G56" s="65"/>
      <c r="H56" s="69"/>
      <c r="I56" s="70"/>
      <c r="J56" s="70"/>
      <c r="K56" s="34" t="s">
        <v>65</v>
      </c>
      <c r="L56" s="77">
        <v>56</v>
      </c>
      <c r="M56" s="77"/>
      <c r="N56" s="72"/>
      <c r="O56" s="79" t="s">
        <v>263</v>
      </c>
      <c r="P56" s="81">
        <v>43538.55509259259</v>
      </c>
      <c r="Q56" s="79" t="s">
        <v>269</v>
      </c>
      <c r="R56" s="83" t="s">
        <v>308</v>
      </c>
      <c r="S56" s="79" t="s">
        <v>322</v>
      </c>
      <c r="T56" s="79" t="s">
        <v>327</v>
      </c>
      <c r="U56" s="83" t="s">
        <v>346</v>
      </c>
      <c r="V56" s="83" t="s">
        <v>346</v>
      </c>
      <c r="W56" s="81">
        <v>43538.55509259259</v>
      </c>
      <c r="X56" s="83" t="s">
        <v>392</v>
      </c>
      <c r="Y56" s="79"/>
      <c r="Z56" s="79"/>
      <c r="AA56" s="85" t="s">
        <v>450</v>
      </c>
      <c r="AB56" s="79"/>
      <c r="AC56" s="79" t="b">
        <v>0</v>
      </c>
      <c r="AD56" s="79">
        <v>6</v>
      </c>
      <c r="AE56" s="85" t="s">
        <v>506</v>
      </c>
      <c r="AF56" s="79" t="b">
        <v>0</v>
      </c>
      <c r="AG56" s="79" t="s">
        <v>513</v>
      </c>
      <c r="AH56" s="79"/>
      <c r="AI56" s="85" t="s">
        <v>506</v>
      </c>
      <c r="AJ56" s="79" t="b">
        <v>0</v>
      </c>
      <c r="AK56" s="79">
        <v>4</v>
      </c>
      <c r="AL56" s="85" t="s">
        <v>506</v>
      </c>
      <c r="AM56" s="79" t="s">
        <v>517</v>
      </c>
      <c r="AN56" s="79" t="b">
        <v>0</v>
      </c>
      <c r="AO56" s="85" t="s">
        <v>450</v>
      </c>
      <c r="AP56" s="79" t="s">
        <v>176</v>
      </c>
      <c r="AQ56" s="79">
        <v>0</v>
      </c>
      <c r="AR56" s="79">
        <v>0</v>
      </c>
      <c r="AS56" s="79"/>
      <c r="AT56" s="79"/>
      <c r="AU56" s="79"/>
      <c r="AV56" s="79"/>
      <c r="AW56" s="79"/>
      <c r="AX56" s="79"/>
      <c r="AY56" s="79"/>
      <c r="AZ56" s="79"/>
      <c r="BA56">
        <v>3</v>
      </c>
      <c r="BB56" s="78" t="str">
        <f>REPLACE(INDEX(GroupVertices[Group],MATCH(Edges[[#This Row],[Vertex 1]],GroupVertices[Vertex],0)),1,1,"")</f>
        <v>1</v>
      </c>
      <c r="BC56" s="78" t="str">
        <f>REPLACE(INDEX(GroupVertices[Group],MATCH(Edges[[#This Row],[Vertex 2]],GroupVertices[Vertex],0)),1,1,"")</f>
        <v>4</v>
      </c>
      <c r="BD56" s="48">
        <v>3</v>
      </c>
      <c r="BE56" s="49">
        <v>12.5</v>
      </c>
      <c r="BF56" s="48">
        <v>0</v>
      </c>
      <c r="BG56" s="49">
        <v>0</v>
      </c>
      <c r="BH56" s="48">
        <v>0</v>
      </c>
      <c r="BI56" s="49">
        <v>0</v>
      </c>
      <c r="BJ56" s="48">
        <v>21</v>
      </c>
      <c r="BK56" s="49">
        <v>87.5</v>
      </c>
      <c r="BL56" s="48">
        <v>24</v>
      </c>
    </row>
    <row r="57" spans="1:64" ht="15">
      <c r="A57" s="64" t="s">
        <v>232</v>
      </c>
      <c r="B57" s="64" t="s">
        <v>214</v>
      </c>
      <c r="C57" s="65" t="s">
        <v>1348</v>
      </c>
      <c r="D57" s="66">
        <v>3</v>
      </c>
      <c r="E57" s="67" t="s">
        <v>132</v>
      </c>
      <c r="F57" s="68">
        <v>32</v>
      </c>
      <c r="G57" s="65"/>
      <c r="H57" s="69"/>
      <c r="I57" s="70"/>
      <c r="J57" s="70"/>
      <c r="K57" s="34" t="s">
        <v>65</v>
      </c>
      <c r="L57" s="77">
        <v>57</v>
      </c>
      <c r="M57" s="77"/>
      <c r="N57" s="72"/>
      <c r="O57" s="79" t="s">
        <v>263</v>
      </c>
      <c r="P57" s="81">
        <v>43540.73357638889</v>
      </c>
      <c r="Q57" s="79" t="s">
        <v>272</v>
      </c>
      <c r="R57" s="83" t="s">
        <v>308</v>
      </c>
      <c r="S57" s="79" t="s">
        <v>322</v>
      </c>
      <c r="T57" s="79"/>
      <c r="U57" s="79"/>
      <c r="V57" s="83" t="s">
        <v>378</v>
      </c>
      <c r="W57" s="81">
        <v>43540.73357638889</v>
      </c>
      <c r="X57" s="83" t="s">
        <v>415</v>
      </c>
      <c r="Y57" s="79"/>
      <c r="Z57" s="79"/>
      <c r="AA57" s="85" t="s">
        <v>473</v>
      </c>
      <c r="AB57" s="79"/>
      <c r="AC57" s="79" t="b">
        <v>0</v>
      </c>
      <c r="AD57" s="79">
        <v>0</v>
      </c>
      <c r="AE57" s="85" t="s">
        <v>506</v>
      </c>
      <c r="AF57" s="79" t="b">
        <v>0</v>
      </c>
      <c r="AG57" s="79" t="s">
        <v>513</v>
      </c>
      <c r="AH57" s="79"/>
      <c r="AI57" s="85" t="s">
        <v>506</v>
      </c>
      <c r="AJ57" s="79" t="b">
        <v>0</v>
      </c>
      <c r="AK57" s="79">
        <v>4</v>
      </c>
      <c r="AL57" s="85" t="s">
        <v>450</v>
      </c>
      <c r="AM57" s="79" t="s">
        <v>520</v>
      </c>
      <c r="AN57" s="79" t="b">
        <v>0</v>
      </c>
      <c r="AO57" s="85" t="s">
        <v>450</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3</v>
      </c>
      <c r="BE57" s="49">
        <v>17.647058823529413</v>
      </c>
      <c r="BF57" s="48">
        <v>0</v>
      </c>
      <c r="BG57" s="49">
        <v>0</v>
      </c>
      <c r="BH57" s="48">
        <v>0</v>
      </c>
      <c r="BI57" s="49">
        <v>0</v>
      </c>
      <c r="BJ57" s="48">
        <v>14</v>
      </c>
      <c r="BK57" s="49">
        <v>82.3529411764706</v>
      </c>
      <c r="BL57" s="48">
        <v>17</v>
      </c>
    </row>
    <row r="58" spans="1:64" ht="15">
      <c r="A58" s="64" t="s">
        <v>233</v>
      </c>
      <c r="B58" s="64" t="s">
        <v>240</v>
      </c>
      <c r="C58" s="65" t="s">
        <v>1348</v>
      </c>
      <c r="D58" s="66">
        <v>3</v>
      </c>
      <c r="E58" s="67" t="s">
        <v>132</v>
      </c>
      <c r="F58" s="68">
        <v>32</v>
      </c>
      <c r="G58" s="65"/>
      <c r="H58" s="69"/>
      <c r="I58" s="70"/>
      <c r="J58" s="70"/>
      <c r="K58" s="34" t="s">
        <v>65</v>
      </c>
      <c r="L58" s="77">
        <v>58</v>
      </c>
      <c r="M58" s="77"/>
      <c r="N58" s="72"/>
      <c r="O58" s="79" t="s">
        <v>263</v>
      </c>
      <c r="P58" s="81">
        <v>43541.559641203705</v>
      </c>
      <c r="Q58" s="79" t="s">
        <v>278</v>
      </c>
      <c r="R58" s="83" t="s">
        <v>309</v>
      </c>
      <c r="S58" s="79" t="s">
        <v>323</v>
      </c>
      <c r="T58" s="79"/>
      <c r="U58" s="79"/>
      <c r="V58" s="83" t="s">
        <v>379</v>
      </c>
      <c r="W58" s="81">
        <v>43541.559641203705</v>
      </c>
      <c r="X58" s="83" t="s">
        <v>416</v>
      </c>
      <c r="Y58" s="79"/>
      <c r="Z58" s="79"/>
      <c r="AA58" s="85" t="s">
        <v>474</v>
      </c>
      <c r="AB58" s="79"/>
      <c r="AC58" s="79" t="b">
        <v>0</v>
      </c>
      <c r="AD58" s="79">
        <v>2</v>
      </c>
      <c r="AE58" s="85" t="s">
        <v>506</v>
      </c>
      <c r="AF58" s="79" t="b">
        <v>1</v>
      </c>
      <c r="AG58" s="79" t="s">
        <v>515</v>
      </c>
      <c r="AH58" s="79"/>
      <c r="AI58" s="85" t="s">
        <v>495</v>
      </c>
      <c r="AJ58" s="79" t="b">
        <v>0</v>
      </c>
      <c r="AK58" s="79">
        <v>0</v>
      </c>
      <c r="AL58" s="85" t="s">
        <v>506</v>
      </c>
      <c r="AM58" s="79" t="s">
        <v>519</v>
      </c>
      <c r="AN58" s="79" t="b">
        <v>0</v>
      </c>
      <c r="AO58" s="85" t="s">
        <v>474</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4</v>
      </c>
      <c r="BD58" s="48"/>
      <c r="BE58" s="49"/>
      <c r="BF58" s="48"/>
      <c r="BG58" s="49"/>
      <c r="BH58" s="48"/>
      <c r="BI58" s="49"/>
      <c r="BJ58" s="48"/>
      <c r="BK58" s="49"/>
      <c r="BL58" s="48"/>
    </row>
    <row r="59" spans="1:64" ht="15">
      <c r="A59" s="64" t="s">
        <v>233</v>
      </c>
      <c r="B59" s="64" t="s">
        <v>251</v>
      </c>
      <c r="C59" s="65" t="s">
        <v>1348</v>
      </c>
      <c r="D59" s="66">
        <v>3</v>
      </c>
      <c r="E59" s="67" t="s">
        <v>132</v>
      </c>
      <c r="F59" s="68">
        <v>32</v>
      </c>
      <c r="G59" s="65"/>
      <c r="H59" s="69"/>
      <c r="I59" s="70"/>
      <c r="J59" s="70"/>
      <c r="K59" s="34" t="s">
        <v>65</v>
      </c>
      <c r="L59" s="77">
        <v>59</v>
      </c>
      <c r="M59" s="77"/>
      <c r="N59" s="72"/>
      <c r="O59" s="79" t="s">
        <v>263</v>
      </c>
      <c r="P59" s="81">
        <v>43541.559641203705</v>
      </c>
      <c r="Q59" s="79" t="s">
        <v>278</v>
      </c>
      <c r="R59" s="83" t="s">
        <v>309</v>
      </c>
      <c r="S59" s="79" t="s">
        <v>323</v>
      </c>
      <c r="T59" s="79"/>
      <c r="U59" s="79"/>
      <c r="V59" s="83" t="s">
        <v>379</v>
      </c>
      <c r="W59" s="81">
        <v>43541.559641203705</v>
      </c>
      <c r="X59" s="83" t="s">
        <v>416</v>
      </c>
      <c r="Y59" s="79"/>
      <c r="Z59" s="79"/>
      <c r="AA59" s="85" t="s">
        <v>474</v>
      </c>
      <c r="AB59" s="79"/>
      <c r="AC59" s="79" t="b">
        <v>0</v>
      </c>
      <c r="AD59" s="79">
        <v>2</v>
      </c>
      <c r="AE59" s="85" t="s">
        <v>506</v>
      </c>
      <c r="AF59" s="79" t="b">
        <v>1</v>
      </c>
      <c r="AG59" s="79" t="s">
        <v>515</v>
      </c>
      <c r="AH59" s="79"/>
      <c r="AI59" s="85" t="s">
        <v>495</v>
      </c>
      <c r="AJ59" s="79" t="b">
        <v>0</v>
      </c>
      <c r="AK59" s="79">
        <v>0</v>
      </c>
      <c r="AL59" s="85" t="s">
        <v>506</v>
      </c>
      <c r="AM59" s="79" t="s">
        <v>519</v>
      </c>
      <c r="AN59" s="79" t="b">
        <v>0</v>
      </c>
      <c r="AO59" s="85" t="s">
        <v>474</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2</v>
      </c>
      <c r="BK59" s="49">
        <v>100</v>
      </c>
      <c r="BL59" s="48">
        <v>2</v>
      </c>
    </row>
    <row r="60" spans="1:64" ht="15">
      <c r="A60" s="64" t="s">
        <v>234</v>
      </c>
      <c r="B60" s="64" t="s">
        <v>252</v>
      </c>
      <c r="C60" s="65" t="s">
        <v>1348</v>
      </c>
      <c r="D60" s="66">
        <v>3</v>
      </c>
      <c r="E60" s="67" t="s">
        <v>132</v>
      </c>
      <c r="F60" s="68">
        <v>32</v>
      </c>
      <c r="G60" s="65"/>
      <c r="H60" s="69"/>
      <c r="I60" s="70"/>
      <c r="J60" s="70"/>
      <c r="K60" s="34" t="s">
        <v>65</v>
      </c>
      <c r="L60" s="77">
        <v>60</v>
      </c>
      <c r="M60" s="77"/>
      <c r="N60" s="72"/>
      <c r="O60" s="79" t="s">
        <v>263</v>
      </c>
      <c r="P60" s="81">
        <v>43540.82802083333</v>
      </c>
      <c r="Q60" s="79" t="s">
        <v>279</v>
      </c>
      <c r="R60" s="83" t="s">
        <v>310</v>
      </c>
      <c r="S60" s="79" t="s">
        <v>323</v>
      </c>
      <c r="T60" s="79"/>
      <c r="U60" s="79"/>
      <c r="V60" s="83" t="s">
        <v>380</v>
      </c>
      <c r="W60" s="81">
        <v>43540.82802083333</v>
      </c>
      <c r="X60" s="83" t="s">
        <v>417</v>
      </c>
      <c r="Y60" s="79"/>
      <c r="Z60" s="79"/>
      <c r="AA60" s="85" t="s">
        <v>475</v>
      </c>
      <c r="AB60" s="79"/>
      <c r="AC60" s="79" t="b">
        <v>0</v>
      </c>
      <c r="AD60" s="79">
        <v>8</v>
      </c>
      <c r="AE60" s="85" t="s">
        <v>506</v>
      </c>
      <c r="AF60" s="79" t="b">
        <v>1</v>
      </c>
      <c r="AG60" s="79" t="s">
        <v>513</v>
      </c>
      <c r="AH60" s="79"/>
      <c r="AI60" s="85" t="s">
        <v>516</v>
      </c>
      <c r="AJ60" s="79" t="b">
        <v>0</v>
      </c>
      <c r="AK60" s="79">
        <v>1</v>
      </c>
      <c r="AL60" s="85" t="s">
        <v>506</v>
      </c>
      <c r="AM60" s="79" t="s">
        <v>519</v>
      </c>
      <c r="AN60" s="79" t="b">
        <v>0</v>
      </c>
      <c r="AO60" s="85" t="s">
        <v>475</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234</v>
      </c>
      <c r="B61" s="64" t="s">
        <v>253</v>
      </c>
      <c r="C61" s="65" t="s">
        <v>1348</v>
      </c>
      <c r="D61" s="66">
        <v>3</v>
      </c>
      <c r="E61" s="67" t="s">
        <v>132</v>
      </c>
      <c r="F61" s="68">
        <v>32</v>
      </c>
      <c r="G61" s="65"/>
      <c r="H61" s="69"/>
      <c r="I61" s="70"/>
      <c r="J61" s="70"/>
      <c r="K61" s="34" t="s">
        <v>65</v>
      </c>
      <c r="L61" s="77">
        <v>61</v>
      </c>
      <c r="M61" s="77"/>
      <c r="N61" s="72"/>
      <c r="O61" s="79" t="s">
        <v>263</v>
      </c>
      <c r="P61" s="81">
        <v>43540.82802083333</v>
      </c>
      <c r="Q61" s="79" t="s">
        <v>279</v>
      </c>
      <c r="R61" s="83" t="s">
        <v>310</v>
      </c>
      <c r="S61" s="79" t="s">
        <v>323</v>
      </c>
      <c r="T61" s="79"/>
      <c r="U61" s="79"/>
      <c r="V61" s="83" t="s">
        <v>380</v>
      </c>
      <c r="W61" s="81">
        <v>43540.82802083333</v>
      </c>
      <c r="X61" s="83" t="s">
        <v>417</v>
      </c>
      <c r="Y61" s="79"/>
      <c r="Z61" s="79"/>
      <c r="AA61" s="85" t="s">
        <v>475</v>
      </c>
      <c r="AB61" s="79"/>
      <c r="AC61" s="79" t="b">
        <v>0</v>
      </c>
      <c r="AD61" s="79">
        <v>8</v>
      </c>
      <c r="AE61" s="85" t="s">
        <v>506</v>
      </c>
      <c r="AF61" s="79" t="b">
        <v>1</v>
      </c>
      <c r="AG61" s="79" t="s">
        <v>513</v>
      </c>
      <c r="AH61" s="79"/>
      <c r="AI61" s="85" t="s">
        <v>516</v>
      </c>
      <c r="AJ61" s="79" t="b">
        <v>0</v>
      </c>
      <c r="AK61" s="79">
        <v>1</v>
      </c>
      <c r="AL61" s="85" t="s">
        <v>506</v>
      </c>
      <c r="AM61" s="79" t="s">
        <v>519</v>
      </c>
      <c r="AN61" s="79" t="b">
        <v>0</v>
      </c>
      <c r="AO61" s="85" t="s">
        <v>475</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234</v>
      </c>
      <c r="B62" s="64" t="s">
        <v>254</v>
      </c>
      <c r="C62" s="65" t="s">
        <v>1348</v>
      </c>
      <c r="D62" s="66">
        <v>3</v>
      </c>
      <c r="E62" s="67" t="s">
        <v>132</v>
      </c>
      <c r="F62" s="68">
        <v>32</v>
      </c>
      <c r="G62" s="65"/>
      <c r="H62" s="69"/>
      <c r="I62" s="70"/>
      <c r="J62" s="70"/>
      <c r="K62" s="34" t="s">
        <v>65</v>
      </c>
      <c r="L62" s="77">
        <v>62</v>
      </c>
      <c r="M62" s="77"/>
      <c r="N62" s="72"/>
      <c r="O62" s="79" t="s">
        <v>263</v>
      </c>
      <c r="P62" s="81">
        <v>43541.60912037037</v>
      </c>
      <c r="Q62" s="79" t="s">
        <v>280</v>
      </c>
      <c r="R62" s="79"/>
      <c r="S62" s="79"/>
      <c r="T62" s="79"/>
      <c r="U62" s="79"/>
      <c r="V62" s="83" t="s">
        <v>380</v>
      </c>
      <c r="W62" s="81">
        <v>43541.60912037037</v>
      </c>
      <c r="X62" s="83" t="s">
        <v>418</v>
      </c>
      <c r="Y62" s="79"/>
      <c r="Z62" s="79"/>
      <c r="AA62" s="85" t="s">
        <v>476</v>
      </c>
      <c r="AB62" s="79"/>
      <c r="AC62" s="79" t="b">
        <v>0</v>
      </c>
      <c r="AD62" s="79">
        <v>0</v>
      </c>
      <c r="AE62" s="85" t="s">
        <v>506</v>
      </c>
      <c r="AF62" s="79" t="b">
        <v>1</v>
      </c>
      <c r="AG62" s="79" t="s">
        <v>513</v>
      </c>
      <c r="AH62" s="79"/>
      <c r="AI62" s="85" t="s">
        <v>516</v>
      </c>
      <c r="AJ62" s="79" t="b">
        <v>0</v>
      </c>
      <c r="AK62" s="79">
        <v>1</v>
      </c>
      <c r="AL62" s="85" t="s">
        <v>475</v>
      </c>
      <c r="AM62" s="79" t="s">
        <v>519</v>
      </c>
      <c r="AN62" s="79" t="b">
        <v>0</v>
      </c>
      <c r="AO62" s="85" t="s">
        <v>475</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234</v>
      </c>
      <c r="B63" s="64" t="s">
        <v>255</v>
      </c>
      <c r="C63" s="65" t="s">
        <v>1350</v>
      </c>
      <c r="D63" s="66">
        <v>6.5</v>
      </c>
      <c r="E63" s="67" t="s">
        <v>136</v>
      </c>
      <c r="F63" s="68">
        <v>25.5</v>
      </c>
      <c r="G63" s="65"/>
      <c r="H63" s="69"/>
      <c r="I63" s="70"/>
      <c r="J63" s="70"/>
      <c r="K63" s="34" t="s">
        <v>65</v>
      </c>
      <c r="L63" s="77">
        <v>63</v>
      </c>
      <c r="M63" s="77"/>
      <c r="N63" s="72"/>
      <c r="O63" s="79" t="s">
        <v>263</v>
      </c>
      <c r="P63" s="81">
        <v>43540.82802083333</v>
      </c>
      <c r="Q63" s="79" t="s">
        <v>279</v>
      </c>
      <c r="R63" s="83" t="s">
        <v>310</v>
      </c>
      <c r="S63" s="79" t="s">
        <v>323</v>
      </c>
      <c r="T63" s="79"/>
      <c r="U63" s="79"/>
      <c r="V63" s="83" t="s">
        <v>380</v>
      </c>
      <c r="W63" s="81">
        <v>43540.82802083333</v>
      </c>
      <c r="X63" s="83" t="s">
        <v>417</v>
      </c>
      <c r="Y63" s="79"/>
      <c r="Z63" s="79"/>
      <c r="AA63" s="85" t="s">
        <v>475</v>
      </c>
      <c r="AB63" s="79"/>
      <c r="AC63" s="79" t="b">
        <v>0</v>
      </c>
      <c r="AD63" s="79">
        <v>8</v>
      </c>
      <c r="AE63" s="85" t="s">
        <v>506</v>
      </c>
      <c r="AF63" s="79" t="b">
        <v>1</v>
      </c>
      <c r="AG63" s="79" t="s">
        <v>513</v>
      </c>
      <c r="AH63" s="79"/>
      <c r="AI63" s="85" t="s">
        <v>516</v>
      </c>
      <c r="AJ63" s="79" t="b">
        <v>0</v>
      </c>
      <c r="AK63" s="79">
        <v>1</v>
      </c>
      <c r="AL63" s="85" t="s">
        <v>506</v>
      </c>
      <c r="AM63" s="79" t="s">
        <v>519</v>
      </c>
      <c r="AN63" s="79" t="b">
        <v>0</v>
      </c>
      <c r="AO63" s="85" t="s">
        <v>475</v>
      </c>
      <c r="AP63" s="79" t="s">
        <v>176</v>
      </c>
      <c r="AQ63" s="79">
        <v>0</v>
      </c>
      <c r="AR63" s="79">
        <v>0</v>
      </c>
      <c r="AS63" s="79"/>
      <c r="AT63" s="79"/>
      <c r="AU63" s="79"/>
      <c r="AV63" s="79"/>
      <c r="AW63" s="79"/>
      <c r="AX63" s="79"/>
      <c r="AY63" s="79"/>
      <c r="AZ63" s="79"/>
      <c r="BA63">
        <v>2</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234</v>
      </c>
      <c r="B64" s="64" t="s">
        <v>255</v>
      </c>
      <c r="C64" s="65" t="s">
        <v>1350</v>
      </c>
      <c r="D64" s="66">
        <v>6.5</v>
      </c>
      <c r="E64" s="67" t="s">
        <v>136</v>
      </c>
      <c r="F64" s="68">
        <v>25.5</v>
      </c>
      <c r="G64" s="65"/>
      <c r="H64" s="69"/>
      <c r="I64" s="70"/>
      <c r="J64" s="70"/>
      <c r="K64" s="34" t="s">
        <v>65</v>
      </c>
      <c r="L64" s="77">
        <v>64</v>
      </c>
      <c r="M64" s="77"/>
      <c r="N64" s="72"/>
      <c r="O64" s="79" t="s">
        <v>263</v>
      </c>
      <c r="P64" s="81">
        <v>43541.60912037037</v>
      </c>
      <c r="Q64" s="79" t="s">
        <v>280</v>
      </c>
      <c r="R64" s="79"/>
      <c r="S64" s="79"/>
      <c r="T64" s="79"/>
      <c r="U64" s="79"/>
      <c r="V64" s="83" t="s">
        <v>380</v>
      </c>
      <c r="W64" s="81">
        <v>43541.60912037037</v>
      </c>
      <c r="X64" s="83" t="s">
        <v>418</v>
      </c>
      <c r="Y64" s="79"/>
      <c r="Z64" s="79"/>
      <c r="AA64" s="85" t="s">
        <v>476</v>
      </c>
      <c r="AB64" s="79"/>
      <c r="AC64" s="79" t="b">
        <v>0</v>
      </c>
      <c r="AD64" s="79">
        <v>0</v>
      </c>
      <c r="AE64" s="85" t="s">
        <v>506</v>
      </c>
      <c r="AF64" s="79" t="b">
        <v>1</v>
      </c>
      <c r="AG64" s="79" t="s">
        <v>513</v>
      </c>
      <c r="AH64" s="79"/>
      <c r="AI64" s="85" t="s">
        <v>516</v>
      </c>
      <c r="AJ64" s="79" t="b">
        <v>0</v>
      </c>
      <c r="AK64" s="79">
        <v>1</v>
      </c>
      <c r="AL64" s="85" t="s">
        <v>475</v>
      </c>
      <c r="AM64" s="79" t="s">
        <v>519</v>
      </c>
      <c r="AN64" s="79" t="b">
        <v>0</v>
      </c>
      <c r="AO64" s="85" t="s">
        <v>475</v>
      </c>
      <c r="AP64" s="79" t="s">
        <v>176</v>
      </c>
      <c r="AQ64" s="79">
        <v>0</v>
      </c>
      <c r="AR64" s="79">
        <v>0</v>
      </c>
      <c r="AS64" s="79"/>
      <c r="AT64" s="79"/>
      <c r="AU64" s="79"/>
      <c r="AV64" s="79"/>
      <c r="AW64" s="79"/>
      <c r="AX64" s="79"/>
      <c r="AY64" s="79"/>
      <c r="AZ64" s="79"/>
      <c r="BA64">
        <v>2</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234</v>
      </c>
      <c r="B65" s="64" t="s">
        <v>256</v>
      </c>
      <c r="C65" s="65" t="s">
        <v>1350</v>
      </c>
      <c r="D65" s="66">
        <v>6.5</v>
      </c>
      <c r="E65" s="67" t="s">
        <v>136</v>
      </c>
      <c r="F65" s="68">
        <v>25.5</v>
      </c>
      <c r="G65" s="65"/>
      <c r="H65" s="69"/>
      <c r="I65" s="70"/>
      <c r="J65" s="70"/>
      <c r="K65" s="34" t="s">
        <v>65</v>
      </c>
      <c r="L65" s="77">
        <v>65</v>
      </c>
      <c r="M65" s="77"/>
      <c r="N65" s="72"/>
      <c r="O65" s="79" t="s">
        <v>263</v>
      </c>
      <c r="P65" s="81">
        <v>43540.82802083333</v>
      </c>
      <c r="Q65" s="79" t="s">
        <v>279</v>
      </c>
      <c r="R65" s="83" t="s">
        <v>310</v>
      </c>
      <c r="S65" s="79" t="s">
        <v>323</v>
      </c>
      <c r="T65" s="79"/>
      <c r="U65" s="79"/>
      <c r="V65" s="83" t="s">
        <v>380</v>
      </c>
      <c r="W65" s="81">
        <v>43540.82802083333</v>
      </c>
      <c r="X65" s="83" t="s">
        <v>417</v>
      </c>
      <c r="Y65" s="79"/>
      <c r="Z65" s="79"/>
      <c r="AA65" s="85" t="s">
        <v>475</v>
      </c>
      <c r="AB65" s="79"/>
      <c r="AC65" s="79" t="b">
        <v>0</v>
      </c>
      <c r="AD65" s="79">
        <v>8</v>
      </c>
      <c r="AE65" s="85" t="s">
        <v>506</v>
      </c>
      <c r="AF65" s="79" t="b">
        <v>1</v>
      </c>
      <c r="AG65" s="79" t="s">
        <v>513</v>
      </c>
      <c r="AH65" s="79"/>
      <c r="AI65" s="85" t="s">
        <v>516</v>
      </c>
      <c r="AJ65" s="79" t="b">
        <v>0</v>
      </c>
      <c r="AK65" s="79">
        <v>1</v>
      </c>
      <c r="AL65" s="85" t="s">
        <v>506</v>
      </c>
      <c r="AM65" s="79" t="s">
        <v>519</v>
      </c>
      <c r="AN65" s="79" t="b">
        <v>0</v>
      </c>
      <c r="AO65" s="85" t="s">
        <v>475</v>
      </c>
      <c r="AP65" s="79" t="s">
        <v>176</v>
      </c>
      <c r="AQ65" s="79">
        <v>0</v>
      </c>
      <c r="AR65" s="79">
        <v>0</v>
      </c>
      <c r="AS65" s="79"/>
      <c r="AT65" s="79"/>
      <c r="AU65" s="79"/>
      <c r="AV65" s="79"/>
      <c r="AW65" s="79"/>
      <c r="AX65" s="79"/>
      <c r="AY65" s="79"/>
      <c r="AZ65" s="79"/>
      <c r="BA65">
        <v>2</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234</v>
      </c>
      <c r="B66" s="64" t="s">
        <v>256</v>
      </c>
      <c r="C66" s="65" t="s">
        <v>1350</v>
      </c>
      <c r="D66" s="66">
        <v>6.5</v>
      </c>
      <c r="E66" s="67" t="s">
        <v>136</v>
      </c>
      <c r="F66" s="68">
        <v>25.5</v>
      </c>
      <c r="G66" s="65"/>
      <c r="H66" s="69"/>
      <c r="I66" s="70"/>
      <c r="J66" s="70"/>
      <c r="K66" s="34" t="s">
        <v>65</v>
      </c>
      <c r="L66" s="77">
        <v>66</v>
      </c>
      <c r="M66" s="77"/>
      <c r="N66" s="72"/>
      <c r="O66" s="79" t="s">
        <v>263</v>
      </c>
      <c r="P66" s="81">
        <v>43541.60912037037</v>
      </c>
      <c r="Q66" s="79" t="s">
        <v>280</v>
      </c>
      <c r="R66" s="79"/>
      <c r="S66" s="79"/>
      <c r="T66" s="79"/>
      <c r="U66" s="79"/>
      <c r="V66" s="83" t="s">
        <v>380</v>
      </c>
      <c r="W66" s="81">
        <v>43541.60912037037</v>
      </c>
      <c r="X66" s="83" t="s">
        <v>418</v>
      </c>
      <c r="Y66" s="79"/>
      <c r="Z66" s="79"/>
      <c r="AA66" s="85" t="s">
        <v>476</v>
      </c>
      <c r="AB66" s="79"/>
      <c r="AC66" s="79" t="b">
        <v>0</v>
      </c>
      <c r="AD66" s="79">
        <v>0</v>
      </c>
      <c r="AE66" s="85" t="s">
        <v>506</v>
      </c>
      <c r="AF66" s="79" t="b">
        <v>1</v>
      </c>
      <c r="AG66" s="79" t="s">
        <v>513</v>
      </c>
      <c r="AH66" s="79"/>
      <c r="AI66" s="85" t="s">
        <v>516</v>
      </c>
      <c r="AJ66" s="79" t="b">
        <v>0</v>
      </c>
      <c r="AK66" s="79">
        <v>1</v>
      </c>
      <c r="AL66" s="85" t="s">
        <v>475</v>
      </c>
      <c r="AM66" s="79" t="s">
        <v>519</v>
      </c>
      <c r="AN66" s="79" t="b">
        <v>0</v>
      </c>
      <c r="AO66" s="85" t="s">
        <v>475</v>
      </c>
      <c r="AP66" s="79" t="s">
        <v>176</v>
      </c>
      <c r="AQ66" s="79">
        <v>0</v>
      </c>
      <c r="AR66" s="79">
        <v>0</v>
      </c>
      <c r="AS66" s="79"/>
      <c r="AT66" s="79"/>
      <c r="AU66" s="79"/>
      <c r="AV66" s="79"/>
      <c r="AW66" s="79"/>
      <c r="AX66" s="79"/>
      <c r="AY66" s="79"/>
      <c r="AZ66" s="79"/>
      <c r="BA66">
        <v>2</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234</v>
      </c>
      <c r="B67" s="64" t="s">
        <v>257</v>
      </c>
      <c r="C67" s="65" t="s">
        <v>1350</v>
      </c>
      <c r="D67" s="66">
        <v>6.5</v>
      </c>
      <c r="E67" s="67" t="s">
        <v>136</v>
      </c>
      <c r="F67" s="68">
        <v>25.5</v>
      </c>
      <c r="G67" s="65"/>
      <c r="H67" s="69"/>
      <c r="I67" s="70"/>
      <c r="J67" s="70"/>
      <c r="K67" s="34" t="s">
        <v>65</v>
      </c>
      <c r="L67" s="77">
        <v>67</v>
      </c>
      <c r="M67" s="77"/>
      <c r="N67" s="72"/>
      <c r="O67" s="79" t="s">
        <v>263</v>
      </c>
      <c r="P67" s="81">
        <v>43540.82802083333</v>
      </c>
      <c r="Q67" s="79" t="s">
        <v>279</v>
      </c>
      <c r="R67" s="83" t="s">
        <v>310</v>
      </c>
      <c r="S67" s="79" t="s">
        <v>323</v>
      </c>
      <c r="T67" s="79"/>
      <c r="U67" s="79"/>
      <c r="V67" s="83" t="s">
        <v>380</v>
      </c>
      <c r="W67" s="81">
        <v>43540.82802083333</v>
      </c>
      <c r="X67" s="83" t="s">
        <v>417</v>
      </c>
      <c r="Y67" s="79"/>
      <c r="Z67" s="79"/>
      <c r="AA67" s="85" t="s">
        <v>475</v>
      </c>
      <c r="AB67" s="79"/>
      <c r="AC67" s="79" t="b">
        <v>0</v>
      </c>
      <c r="AD67" s="79">
        <v>8</v>
      </c>
      <c r="AE67" s="85" t="s">
        <v>506</v>
      </c>
      <c r="AF67" s="79" t="b">
        <v>1</v>
      </c>
      <c r="AG67" s="79" t="s">
        <v>513</v>
      </c>
      <c r="AH67" s="79"/>
      <c r="AI67" s="85" t="s">
        <v>516</v>
      </c>
      <c r="AJ67" s="79" t="b">
        <v>0</v>
      </c>
      <c r="AK67" s="79">
        <v>1</v>
      </c>
      <c r="AL67" s="85" t="s">
        <v>506</v>
      </c>
      <c r="AM67" s="79" t="s">
        <v>519</v>
      </c>
      <c r="AN67" s="79" t="b">
        <v>0</v>
      </c>
      <c r="AO67" s="85" t="s">
        <v>475</v>
      </c>
      <c r="AP67" s="79" t="s">
        <v>176</v>
      </c>
      <c r="AQ67" s="79">
        <v>0</v>
      </c>
      <c r="AR67" s="79">
        <v>0</v>
      </c>
      <c r="AS67" s="79"/>
      <c r="AT67" s="79"/>
      <c r="AU67" s="79"/>
      <c r="AV67" s="79"/>
      <c r="AW67" s="79"/>
      <c r="AX67" s="79"/>
      <c r="AY67" s="79"/>
      <c r="AZ67" s="79"/>
      <c r="BA67">
        <v>2</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234</v>
      </c>
      <c r="B68" s="64" t="s">
        <v>257</v>
      </c>
      <c r="C68" s="65" t="s">
        <v>1350</v>
      </c>
      <c r="D68" s="66">
        <v>6.5</v>
      </c>
      <c r="E68" s="67" t="s">
        <v>136</v>
      </c>
      <c r="F68" s="68">
        <v>25.5</v>
      </c>
      <c r="G68" s="65"/>
      <c r="H68" s="69"/>
      <c r="I68" s="70"/>
      <c r="J68" s="70"/>
      <c r="K68" s="34" t="s">
        <v>65</v>
      </c>
      <c r="L68" s="77">
        <v>68</v>
      </c>
      <c r="M68" s="77"/>
      <c r="N68" s="72"/>
      <c r="O68" s="79" t="s">
        <v>263</v>
      </c>
      <c r="P68" s="81">
        <v>43541.60912037037</v>
      </c>
      <c r="Q68" s="79" t="s">
        <v>280</v>
      </c>
      <c r="R68" s="79"/>
      <c r="S68" s="79"/>
      <c r="T68" s="79"/>
      <c r="U68" s="79"/>
      <c r="V68" s="83" t="s">
        <v>380</v>
      </c>
      <c r="W68" s="81">
        <v>43541.60912037037</v>
      </c>
      <c r="X68" s="83" t="s">
        <v>418</v>
      </c>
      <c r="Y68" s="79"/>
      <c r="Z68" s="79"/>
      <c r="AA68" s="85" t="s">
        <v>476</v>
      </c>
      <c r="AB68" s="79"/>
      <c r="AC68" s="79" t="b">
        <v>0</v>
      </c>
      <c r="AD68" s="79">
        <v>0</v>
      </c>
      <c r="AE68" s="85" t="s">
        <v>506</v>
      </c>
      <c r="AF68" s="79" t="b">
        <v>1</v>
      </c>
      <c r="AG68" s="79" t="s">
        <v>513</v>
      </c>
      <c r="AH68" s="79"/>
      <c r="AI68" s="85" t="s">
        <v>516</v>
      </c>
      <c r="AJ68" s="79" t="b">
        <v>0</v>
      </c>
      <c r="AK68" s="79">
        <v>1</v>
      </c>
      <c r="AL68" s="85" t="s">
        <v>475</v>
      </c>
      <c r="AM68" s="79" t="s">
        <v>519</v>
      </c>
      <c r="AN68" s="79" t="b">
        <v>0</v>
      </c>
      <c r="AO68" s="85" t="s">
        <v>475</v>
      </c>
      <c r="AP68" s="79" t="s">
        <v>176</v>
      </c>
      <c r="AQ68" s="79">
        <v>0</v>
      </c>
      <c r="AR68" s="79">
        <v>0</v>
      </c>
      <c r="AS68" s="79"/>
      <c r="AT68" s="79"/>
      <c r="AU68" s="79"/>
      <c r="AV68" s="79"/>
      <c r="AW68" s="79"/>
      <c r="AX68" s="79"/>
      <c r="AY68" s="79"/>
      <c r="AZ68" s="79"/>
      <c r="BA68">
        <v>2</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234</v>
      </c>
      <c r="B69" s="64" t="s">
        <v>258</v>
      </c>
      <c r="C69" s="65" t="s">
        <v>1350</v>
      </c>
      <c r="D69" s="66">
        <v>6.5</v>
      </c>
      <c r="E69" s="67" t="s">
        <v>136</v>
      </c>
      <c r="F69" s="68">
        <v>25.5</v>
      </c>
      <c r="G69" s="65"/>
      <c r="H69" s="69"/>
      <c r="I69" s="70"/>
      <c r="J69" s="70"/>
      <c r="K69" s="34" t="s">
        <v>65</v>
      </c>
      <c r="L69" s="77">
        <v>69</v>
      </c>
      <c r="M69" s="77"/>
      <c r="N69" s="72"/>
      <c r="O69" s="79" t="s">
        <v>263</v>
      </c>
      <c r="P69" s="81">
        <v>43540.82802083333</v>
      </c>
      <c r="Q69" s="79" t="s">
        <v>279</v>
      </c>
      <c r="R69" s="83" t="s">
        <v>310</v>
      </c>
      <c r="S69" s="79" t="s">
        <v>323</v>
      </c>
      <c r="T69" s="79"/>
      <c r="U69" s="79"/>
      <c r="V69" s="83" t="s">
        <v>380</v>
      </c>
      <c r="W69" s="81">
        <v>43540.82802083333</v>
      </c>
      <c r="X69" s="83" t="s">
        <v>417</v>
      </c>
      <c r="Y69" s="79"/>
      <c r="Z69" s="79"/>
      <c r="AA69" s="85" t="s">
        <v>475</v>
      </c>
      <c r="AB69" s="79"/>
      <c r="AC69" s="79" t="b">
        <v>0</v>
      </c>
      <c r="AD69" s="79">
        <v>8</v>
      </c>
      <c r="AE69" s="85" t="s">
        <v>506</v>
      </c>
      <c r="AF69" s="79" t="b">
        <v>1</v>
      </c>
      <c r="AG69" s="79" t="s">
        <v>513</v>
      </c>
      <c r="AH69" s="79"/>
      <c r="AI69" s="85" t="s">
        <v>516</v>
      </c>
      <c r="AJ69" s="79" t="b">
        <v>0</v>
      </c>
      <c r="AK69" s="79">
        <v>1</v>
      </c>
      <c r="AL69" s="85" t="s">
        <v>506</v>
      </c>
      <c r="AM69" s="79" t="s">
        <v>519</v>
      </c>
      <c r="AN69" s="79" t="b">
        <v>0</v>
      </c>
      <c r="AO69" s="85" t="s">
        <v>475</v>
      </c>
      <c r="AP69" s="79" t="s">
        <v>176</v>
      </c>
      <c r="AQ69" s="79">
        <v>0</v>
      </c>
      <c r="AR69" s="79">
        <v>0</v>
      </c>
      <c r="AS69" s="79"/>
      <c r="AT69" s="79"/>
      <c r="AU69" s="79"/>
      <c r="AV69" s="79"/>
      <c r="AW69" s="79"/>
      <c r="AX69" s="79"/>
      <c r="AY69" s="79"/>
      <c r="AZ69" s="79"/>
      <c r="BA69">
        <v>2</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234</v>
      </c>
      <c r="B70" s="64" t="s">
        <v>258</v>
      </c>
      <c r="C70" s="65" t="s">
        <v>1350</v>
      </c>
      <c r="D70" s="66">
        <v>6.5</v>
      </c>
      <c r="E70" s="67" t="s">
        <v>136</v>
      </c>
      <c r="F70" s="68">
        <v>25.5</v>
      </c>
      <c r="G70" s="65"/>
      <c r="H70" s="69"/>
      <c r="I70" s="70"/>
      <c r="J70" s="70"/>
      <c r="K70" s="34" t="s">
        <v>65</v>
      </c>
      <c r="L70" s="77">
        <v>70</v>
      </c>
      <c r="M70" s="77"/>
      <c r="N70" s="72"/>
      <c r="O70" s="79" t="s">
        <v>263</v>
      </c>
      <c r="P70" s="81">
        <v>43541.60912037037</v>
      </c>
      <c r="Q70" s="79" t="s">
        <v>280</v>
      </c>
      <c r="R70" s="79"/>
      <c r="S70" s="79"/>
      <c r="T70" s="79"/>
      <c r="U70" s="79"/>
      <c r="V70" s="83" t="s">
        <v>380</v>
      </c>
      <c r="W70" s="81">
        <v>43541.60912037037</v>
      </c>
      <c r="X70" s="83" t="s">
        <v>418</v>
      </c>
      <c r="Y70" s="79"/>
      <c r="Z70" s="79"/>
      <c r="AA70" s="85" t="s">
        <v>476</v>
      </c>
      <c r="AB70" s="79"/>
      <c r="AC70" s="79" t="b">
        <v>0</v>
      </c>
      <c r="AD70" s="79">
        <v>0</v>
      </c>
      <c r="AE70" s="85" t="s">
        <v>506</v>
      </c>
      <c r="AF70" s="79" t="b">
        <v>1</v>
      </c>
      <c r="AG70" s="79" t="s">
        <v>513</v>
      </c>
      <c r="AH70" s="79"/>
      <c r="AI70" s="85" t="s">
        <v>516</v>
      </c>
      <c r="AJ70" s="79" t="b">
        <v>0</v>
      </c>
      <c r="AK70" s="79">
        <v>1</v>
      </c>
      <c r="AL70" s="85" t="s">
        <v>475</v>
      </c>
      <c r="AM70" s="79" t="s">
        <v>519</v>
      </c>
      <c r="AN70" s="79" t="b">
        <v>0</v>
      </c>
      <c r="AO70" s="85" t="s">
        <v>475</v>
      </c>
      <c r="AP70" s="79" t="s">
        <v>176</v>
      </c>
      <c r="AQ70" s="79">
        <v>0</v>
      </c>
      <c r="AR70" s="79">
        <v>0</v>
      </c>
      <c r="AS70" s="79"/>
      <c r="AT70" s="79"/>
      <c r="AU70" s="79"/>
      <c r="AV70" s="79"/>
      <c r="AW70" s="79"/>
      <c r="AX70" s="79"/>
      <c r="AY70" s="79"/>
      <c r="AZ70" s="79"/>
      <c r="BA70">
        <v>2</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234</v>
      </c>
      <c r="B71" s="64" t="s">
        <v>259</v>
      </c>
      <c r="C71" s="65" t="s">
        <v>1350</v>
      </c>
      <c r="D71" s="66">
        <v>6.5</v>
      </c>
      <c r="E71" s="67" t="s">
        <v>136</v>
      </c>
      <c r="F71" s="68">
        <v>25.5</v>
      </c>
      <c r="G71" s="65"/>
      <c r="H71" s="69"/>
      <c r="I71" s="70"/>
      <c r="J71" s="70"/>
      <c r="K71" s="34" t="s">
        <v>65</v>
      </c>
      <c r="L71" s="77">
        <v>71</v>
      </c>
      <c r="M71" s="77"/>
      <c r="N71" s="72"/>
      <c r="O71" s="79" t="s">
        <v>263</v>
      </c>
      <c r="P71" s="81">
        <v>43540.82802083333</v>
      </c>
      <c r="Q71" s="79" t="s">
        <v>279</v>
      </c>
      <c r="R71" s="83" t="s">
        <v>310</v>
      </c>
      <c r="S71" s="79" t="s">
        <v>323</v>
      </c>
      <c r="T71" s="79"/>
      <c r="U71" s="79"/>
      <c r="V71" s="83" t="s">
        <v>380</v>
      </c>
      <c r="W71" s="81">
        <v>43540.82802083333</v>
      </c>
      <c r="X71" s="83" t="s">
        <v>417</v>
      </c>
      <c r="Y71" s="79"/>
      <c r="Z71" s="79"/>
      <c r="AA71" s="85" t="s">
        <v>475</v>
      </c>
      <c r="AB71" s="79"/>
      <c r="AC71" s="79" t="b">
        <v>0</v>
      </c>
      <c r="AD71" s="79">
        <v>8</v>
      </c>
      <c r="AE71" s="85" t="s">
        <v>506</v>
      </c>
      <c r="AF71" s="79" t="b">
        <v>1</v>
      </c>
      <c r="AG71" s="79" t="s">
        <v>513</v>
      </c>
      <c r="AH71" s="79"/>
      <c r="AI71" s="85" t="s">
        <v>516</v>
      </c>
      <c r="AJ71" s="79" t="b">
        <v>0</v>
      </c>
      <c r="AK71" s="79">
        <v>1</v>
      </c>
      <c r="AL71" s="85" t="s">
        <v>506</v>
      </c>
      <c r="AM71" s="79" t="s">
        <v>519</v>
      </c>
      <c r="AN71" s="79" t="b">
        <v>0</v>
      </c>
      <c r="AO71" s="85" t="s">
        <v>475</v>
      </c>
      <c r="AP71" s="79" t="s">
        <v>176</v>
      </c>
      <c r="AQ71" s="79">
        <v>0</v>
      </c>
      <c r="AR71" s="79">
        <v>0</v>
      </c>
      <c r="AS71" s="79"/>
      <c r="AT71" s="79"/>
      <c r="AU71" s="79"/>
      <c r="AV71" s="79"/>
      <c r="AW71" s="79"/>
      <c r="AX71" s="79"/>
      <c r="AY71" s="79"/>
      <c r="AZ71" s="79"/>
      <c r="BA71">
        <v>2</v>
      </c>
      <c r="BB71" s="78" t="str">
        <f>REPLACE(INDEX(GroupVertices[Group],MATCH(Edges[[#This Row],[Vertex 1]],GroupVertices[Vertex],0)),1,1,"")</f>
        <v>3</v>
      </c>
      <c r="BC71" s="78" t="str">
        <f>REPLACE(INDEX(GroupVertices[Group],MATCH(Edges[[#This Row],[Vertex 2]],GroupVertices[Vertex],0)),1,1,"")</f>
        <v>3</v>
      </c>
      <c r="BD71" s="48">
        <v>0</v>
      </c>
      <c r="BE71" s="49">
        <v>0</v>
      </c>
      <c r="BF71" s="48">
        <v>0</v>
      </c>
      <c r="BG71" s="49">
        <v>0</v>
      </c>
      <c r="BH71" s="48">
        <v>0</v>
      </c>
      <c r="BI71" s="49">
        <v>0</v>
      </c>
      <c r="BJ71" s="48">
        <v>14</v>
      </c>
      <c r="BK71" s="49">
        <v>100</v>
      </c>
      <c r="BL71" s="48">
        <v>14</v>
      </c>
    </row>
    <row r="72" spans="1:64" ht="15">
      <c r="A72" s="64" t="s">
        <v>234</v>
      </c>
      <c r="B72" s="64" t="s">
        <v>240</v>
      </c>
      <c r="C72" s="65" t="s">
        <v>1350</v>
      </c>
      <c r="D72" s="66">
        <v>6.5</v>
      </c>
      <c r="E72" s="67" t="s">
        <v>136</v>
      </c>
      <c r="F72" s="68">
        <v>25.5</v>
      </c>
      <c r="G72" s="65"/>
      <c r="H72" s="69"/>
      <c r="I72" s="70"/>
      <c r="J72" s="70"/>
      <c r="K72" s="34" t="s">
        <v>65</v>
      </c>
      <c r="L72" s="77">
        <v>72</v>
      </c>
      <c r="M72" s="77"/>
      <c r="N72" s="72"/>
      <c r="O72" s="79" t="s">
        <v>263</v>
      </c>
      <c r="P72" s="81">
        <v>43540.82802083333</v>
      </c>
      <c r="Q72" s="79" t="s">
        <v>279</v>
      </c>
      <c r="R72" s="83" t="s">
        <v>310</v>
      </c>
      <c r="S72" s="79" t="s">
        <v>323</v>
      </c>
      <c r="T72" s="79"/>
      <c r="U72" s="79"/>
      <c r="V72" s="83" t="s">
        <v>380</v>
      </c>
      <c r="W72" s="81">
        <v>43540.82802083333</v>
      </c>
      <c r="X72" s="83" t="s">
        <v>417</v>
      </c>
      <c r="Y72" s="79"/>
      <c r="Z72" s="79"/>
      <c r="AA72" s="85" t="s">
        <v>475</v>
      </c>
      <c r="AB72" s="79"/>
      <c r="AC72" s="79" t="b">
        <v>0</v>
      </c>
      <c r="AD72" s="79">
        <v>8</v>
      </c>
      <c r="AE72" s="85" t="s">
        <v>506</v>
      </c>
      <c r="AF72" s="79" t="b">
        <v>1</v>
      </c>
      <c r="AG72" s="79" t="s">
        <v>513</v>
      </c>
      <c r="AH72" s="79"/>
      <c r="AI72" s="85" t="s">
        <v>516</v>
      </c>
      <c r="AJ72" s="79" t="b">
        <v>0</v>
      </c>
      <c r="AK72" s="79">
        <v>1</v>
      </c>
      <c r="AL72" s="85" t="s">
        <v>506</v>
      </c>
      <c r="AM72" s="79" t="s">
        <v>519</v>
      </c>
      <c r="AN72" s="79" t="b">
        <v>0</v>
      </c>
      <c r="AO72" s="85" t="s">
        <v>475</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4</v>
      </c>
      <c r="BD72" s="48"/>
      <c r="BE72" s="49"/>
      <c r="BF72" s="48"/>
      <c r="BG72" s="49"/>
      <c r="BH72" s="48"/>
      <c r="BI72" s="49"/>
      <c r="BJ72" s="48"/>
      <c r="BK72" s="49"/>
      <c r="BL72" s="48"/>
    </row>
    <row r="73" spans="1:64" ht="15">
      <c r="A73" s="64" t="s">
        <v>234</v>
      </c>
      <c r="B73" s="64" t="s">
        <v>259</v>
      </c>
      <c r="C73" s="65" t="s">
        <v>1350</v>
      </c>
      <c r="D73" s="66">
        <v>6.5</v>
      </c>
      <c r="E73" s="67" t="s">
        <v>136</v>
      </c>
      <c r="F73" s="68">
        <v>25.5</v>
      </c>
      <c r="G73" s="65"/>
      <c r="H73" s="69"/>
      <c r="I73" s="70"/>
      <c r="J73" s="70"/>
      <c r="K73" s="34" t="s">
        <v>65</v>
      </c>
      <c r="L73" s="77">
        <v>73</v>
      </c>
      <c r="M73" s="77"/>
      <c r="N73" s="72"/>
      <c r="O73" s="79" t="s">
        <v>263</v>
      </c>
      <c r="P73" s="81">
        <v>43541.60912037037</v>
      </c>
      <c r="Q73" s="79" t="s">
        <v>280</v>
      </c>
      <c r="R73" s="79"/>
      <c r="S73" s="79"/>
      <c r="T73" s="79"/>
      <c r="U73" s="79"/>
      <c r="V73" s="83" t="s">
        <v>380</v>
      </c>
      <c r="W73" s="81">
        <v>43541.60912037037</v>
      </c>
      <c r="X73" s="83" t="s">
        <v>418</v>
      </c>
      <c r="Y73" s="79"/>
      <c r="Z73" s="79"/>
      <c r="AA73" s="85" t="s">
        <v>476</v>
      </c>
      <c r="AB73" s="79"/>
      <c r="AC73" s="79" t="b">
        <v>0</v>
      </c>
      <c r="AD73" s="79">
        <v>0</v>
      </c>
      <c r="AE73" s="85" t="s">
        <v>506</v>
      </c>
      <c r="AF73" s="79" t="b">
        <v>1</v>
      </c>
      <c r="AG73" s="79" t="s">
        <v>513</v>
      </c>
      <c r="AH73" s="79"/>
      <c r="AI73" s="85" t="s">
        <v>516</v>
      </c>
      <c r="AJ73" s="79" t="b">
        <v>0</v>
      </c>
      <c r="AK73" s="79">
        <v>1</v>
      </c>
      <c r="AL73" s="85" t="s">
        <v>475</v>
      </c>
      <c r="AM73" s="79" t="s">
        <v>519</v>
      </c>
      <c r="AN73" s="79" t="b">
        <v>0</v>
      </c>
      <c r="AO73" s="85" t="s">
        <v>475</v>
      </c>
      <c r="AP73" s="79" t="s">
        <v>176</v>
      </c>
      <c r="AQ73" s="79">
        <v>0</v>
      </c>
      <c r="AR73" s="79">
        <v>0</v>
      </c>
      <c r="AS73" s="79"/>
      <c r="AT73" s="79"/>
      <c r="AU73" s="79"/>
      <c r="AV73" s="79"/>
      <c r="AW73" s="79"/>
      <c r="AX73" s="79"/>
      <c r="AY73" s="79"/>
      <c r="AZ73" s="79"/>
      <c r="BA73">
        <v>2</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15</v>
      </c>
      <c r="BK73" s="49">
        <v>100</v>
      </c>
      <c r="BL73" s="48">
        <v>15</v>
      </c>
    </row>
    <row r="74" spans="1:64" ht="15">
      <c r="A74" s="64" t="s">
        <v>234</v>
      </c>
      <c r="B74" s="64" t="s">
        <v>240</v>
      </c>
      <c r="C74" s="65" t="s">
        <v>1350</v>
      </c>
      <c r="D74" s="66">
        <v>6.5</v>
      </c>
      <c r="E74" s="67" t="s">
        <v>136</v>
      </c>
      <c r="F74" s="68">
        <v>25.5</v>
      </c>
      <c r="G74" s="65"/>
      <c r="H74" s="69"/>
      <c r="I74" s="70"/>
      <c r="J74" s="70"/>
      <c r="K74" s="34" t="s">
        <v>65</v>
      </c>
      <c r="L74" s="77">
        <v>74</v>
      </c>
      <c r="M74" s="77"/>
      <c r="N74" s="72"/>
      <c r="O74" s="79" t="s">
        <v>263</v>
      </c>
      <c r="P74" s="81">
        <v>43541.60912037037</v>
      </c>
      <c r="Q74" s="79" t="s">
        <v>280</v>
      </c>
      <c r="R74" s="79"/>
      <c r="S74" s="79"/>
      <c r="T74" s="79"/>
      <c r="U74" s="79"/>
      <c r="V74" s="83" t="s">
        <v>380</v>
      </c>
      <c r="W74" s="81">
        <v>43541.60912037037</v>
      </c>
      <c r="X74" s="83" t="s">
        <v>418</v>
      </c>
      <c r="Y74" s="79"/>
      <c r="Z74" s="79"/>
      <c r="AA74" s="85" t="s">
        <v>476</v>
      </c>
      <c r="AB74" s="79"/>
      <c r="AC74" s="79" t="b">
        <v>0</v>
      </c>
      <c r="AD74" s="79">
        <v>0</v>
      </c>
      <c r="AE74" s="85" t="s">
        <v>506</v>
      </c>
      <c r="AF74" s="79" t="b">
        <v>1</v>
      </c>
      <c r="AG74" s="79" t="s">
        <v>513</v>
      </c>
      <c r="AH74" s="79"/>
      <c r="AI74" s="85" t="s">
        <v>516</v>
      </c>
      <c r="AJ74" s="79" t="b">
        <v>0</v>
      </c>
      <c r="AK74" s="79">
        <v>1</v>
      </c>
      <c r="AL74" s="85" t="s">
        <v>475</v>
      </c>
      <c r="AM74" s="79" t="s">
        <v>519</v>
      </c>
      <c r="AN74" s="79" t="b">
        <v>0</v>
      </c>
      <c r="AO74" s="85" t="s">
        <v>475</v>
      </c>
      <c r="AP74" s="79" t="s">
        <v>176</v>
      </c>
      <c r="AQ74" s="79">
        <v>0</v>
      </c>
      <c r="AR74" s="79">
        <v>0</v>
      </c>
      <c r="AS74" s="79"/>
      <c r="AT74" s="79"/>
      <c r="AU74" s="79"/>
      <c r="AV74" s="79"/>
      <c r="AW74" s="79"/>
      <c r="AX74" s="79"/>
      <c r="AY74" s="79"/>
      <c r="AZ74" s="79"/>
      <c r="BA74">
        <v>2</v>
      </c>
      <c r="BB74" s="78" t="str">
        <f>REPLACE(INDEX(GroupVertices[Group],MATCH(Edges[[#This Row],[Vertex 1]],GroupVertices[Vertex],0)),1,1,"")</f>
        <v>3</v>
      </c>
      <c r="BC74" s="78" t="str">
        <f>REPLACE(INDEX(GroupVertices[Group],MATCH(Edges[[#This Row],[Vertex 2]],GroupVertices[Vertex],0)),1,1,"")</f>
        <v>4</v>
      </c>
      <c r="BD74" s="48"/>
      <c r="BE74" s="49"/>
      <c r="BF74" s="48"/>
      <c r="BG74" s="49"/>
      <c r="BH74" s="48"/>
      <c r="BI74" s="49"/>
      <c r="BJ74" s="48"/>
      <c r="BK74" s="49"/>
      <c r="BL74" s="48"/>
    </row>
    <row r="75" spans="1:64" ht="15">
      <c r="A75" s="64" t="s">
        <v>235</v>
      </c>
      <c r="B75" s="64" t="s">
        <v>260</v>
      </c>
      <c r="C75" s="65" t="s">
        <v>1348</v>
      </c>
      <c r="D75" s="66">
        <v>3</v>
      </c>
      <c r="E75" s="67" t="s">
        <v>132</v>
      </c>
      <c r="F75" s="68">
        <v>32</v>
      </c>
      <c r="G75" s="65"/>
      <c r="H75" s="69"/>
      <c r="I75" s="70"/>
      <c r="J75" s="70"/>
      <c r="K75" s="34" t="s">
        <v>65</v>
      </c>
      <c r="L75" s="77">
        <v>75</v>
      </c>
      <c r="M75" s="77"/>
      <c r="N75" s="72"/>
      <c r="O75" s="79" t="s">
        <v>263</v>
      </c>
      <c r="P75" s="81">
        <v>43542.88317129629</v>
      </c>
      <c r="Q75" s="79" t="s">
        <v>281</v>
      </c>
      <c r="R75" s="79"/>
      <c r="S75" s="79"/>
      <c r="T75" s="79"/>
      <c r="U75" s="79"/>
      <c r="V75" s="83" t="s">
        <v>381</v>
      </c>
      <c r="W75" s="81">
        <v>43542.88317129629</v>
      </c>
      <c r="X75" s="83" t="s">
        <v>419</v>
      </c>
      <c r="Y75" s="79"/>
      <c r="Z75" s="79"/>
      <c r="AA75" s="85" t="s">
        <v>477</v>
      </c>
      <c r="AB75" s="79"/>
      <c r="AC75" s="79" t="b">
        <v>0</v>
      </c>
      <c r="AD75" s="79">
        <v>0</v>
      </c>
      <c r="AE75" s="85" t="s">
        <v>506</v>
      </c>
      <c r="AF75" s="79" t="b">
        <v>1</v>
      </c>
      <c r="AG75" s="79" t="s">
        <v>513</v>
      </c>
      <c r="AH75" s="79"/>
      <c r="AI75" s="85" t="s">
        <v>491</v>
      </c>
      <c r="AJ75" s="79" t="b">
        <v>0</v>
      </c>
      <c r="AK75" s="79">
        <v>2</v>
      </c>
      <c r="AL75" s="85" t="s">
        <v>480</v>
      </c>
      <c r="AM75" s="79" t="s">
        <v>519</v>
      </c>
      <c r="AN75" s="79" t="b">
        <v>0</v>
      </c>
      <c r="AO75" s="85" t="s">
        <v>480</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235</v>
      </c>
      <c r="B76" s="64" t="s">
        <v>237</v>
      </c>
      <c r="C76" s="65" t="s">
        <v>1348</v>
      </c>
      <c r="D76" s="66">
        <v>3</v>
      </c>
      <c r="E76" s="67" t="s">
        <v>132</v>
      </c>
      <c r="F76" s="68">
        <v>32</v>
      </c>
      <c r="G76" s="65"/>
      <c r="H76" s="69"/>
      <c r="I76" s="70"/>
      <c r="J76" s="70"/>
      <c r="K76" s="34" t="s">
        <v>65</v>
      </c>
      <c r="L76" s="77">
        <v>76</v>
      </c>
      <c r="M76" s="77"/>
      <c r="N76" s="72"/>
      <c r="O76" s="79" t="s">
        <v>263</v>
      </c>
      <c r="P76" s="81">
        <v>43542.88317129629</v>
      </c>
      <c r="Q76" s="79" t="s">
        <v>281</v>
      </c>
      <c r="R76" s="79"/>
      <c r="S76" s="79"/>
      <c r="T76" s="79"/>
      <c r="U76" s="79"/>
      <c r="V76" s="83" t="s">
        <v>381</v>
      </c>
      <c r="W76" s="81">
        <v>43542.88317129629</v>
      </c>
      <c r="X76" s="83" t="s">
        <v>419</v>
      </c>
      <c r="Y76" s="79"/>
      <c r="Z76" s="79"/>
      <c r="AA76" s="85" t="s">
        <v>477</v>
      </c>
      <c r="AB76" s="79"/>
      <c r="AC76" s="79" t="b">
        <v>0</v>
      </c>
      <c r="AD76" s="79">
        <v>0</v>
      </c>
      <c r="AE76" s="85" t="s">
        <v>506</v>
      </c>
      <c r="AF76" s="79" t="b">
        <v>1</v>
      </c>
      <c r="AG76" s="79" t="s">
        <v>513</v>
      </c>
      <c r="AH76" s="79"/>
      <c r="AI76" s="85" t="s">
        <v>491</v>
      </c>
      <c r="AJ76" s="79" t="b">
        <v>0</v>
      </c>
      <c r="AK76" s="79">
        <v>2</v>
      </c>
      <c r="AL76" s="85" t="s">
        <v>480</v>
      </c>
      <c r="AM76" s="79" t="s">
        <v>519</v>
      </c>
      <c r="AN76" s="79" t="b">
        <v>0</v>
      </c>
      <c r="AO76" s="85" t="s">
        <v>480</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v>0</v>
      </c>
      <c r="BE76" s="49">
        <v>0</v>
      </c>
      <c r="BF76" s="48">
        <v>1</v>
      </c>
      <c r="BG76" s="49">
        <v>4.761904761904762</v>
      </c>
      <c r="BH76" s="48">
        <v>0</v>
      </c>
      <c r="BI76" s="49">
        <v>0</v>
      </c>
      <c r="BJ76" s="48">
        <v>20</v>
      </c>
      <c r="BK76" s="49">
        <v>95.23809523809524</v>
      </c>
      <c r="BL76" s="48">
        <v>21</v>
      </c>
    </row>
    <row r="77" spans="1:64" ht="15">
      <c r="A77" s="64" t="s">
        <v>236</v>
      </c>
      <c r="B77" s="64" t="s">
        <v>260</v>
      </c>
      <c r="C77" s="65" t="s">
        <v>1348</v>
      </c>
      <c r="D77" s="66">
        <v>3</v>
      </c>
      <c r="E77" s="67" t="s">
        <v>132</v>
      </c>
      <c r="F77" s="68">
        <v>32</v>
      </c>
      <c r="G77" s="65"/>
      <c r="H77" s="69"/>
      <c r="I77" s="70"/>
      <c r="J77" s="70"/>
      <c r="K77" s="34" t="s">
        <v>65</v>
      </c>
      <c r="L77" s="77">
        <v>77</v>
      </c>
      <c r="M77" s="77"/>
      <c r="N77" s="72"/>
      <c r="O77" s="79" t="s">
        <v>263</v>
      </c>
      <c r="P77" s="81">
        <v>43543.11769675926</v>
      </c>
      <c r="Q77" s="79" t="s">
        <v>281</v>
      </c>
      <c r="R77" s="79"/>
      <c r="S77" s="79"/>
      <c r="T77" s="79"/>
      <c r="U77" s="79"/>
      <c r="V77" s="83" t="s">
        <v>382</v>
      </c>
      <c r="W77" s="81">
        <v>43543.11769675926</v>
      </c>
      <c r="X77" s="83" t="s">
        <v>420</v>
      </c>
      <c r="Y77" s="79"/>
      <c r="Z77" s="79"/>
      <c r="AA77" s="85" t="s">
        <v>478</v>
      </c>
      <c r="AB77" s="79"/>
      <c r="AC77" s="79" t="b">
        <v>0</v>
      </c>
      <c r="AD77" s="79">
        <v>0</v>
      </c>
      <c r="AE77" s="85" t="s">
        <v>506</v>
      </c>
      <c r="AF77" s="79" t="b">
        <v>1</v>
      </c>
      <c r="AG77" s="79" t="s">
        <v>513</v>
      </c>
      <c r="AH77" s="79"/>
      <c r="AI77" s="85" t="s">
        <v>491</v>
      </c>
      <c r="AJ77" s="79" t="b">
        <v>0</v>
      </c>
      <c r="AK77" s="79">
        <v>2</v>
      </c>
      <c r="AL77" s="85" t="s">
        <v>480</v>
      </c>
      <c r="AM77" s="79" t="s">
        <v>519</v>
      </c>
      <c r="AN77" s="79" t="b">
        <v>0</v>
      </c>
      <c r="AO77" s="85" t="s">
        <v>480</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237</v>
      </c>
      <c r="B78" s="64" t="s">
        <v>241</v>
      </c>
      <c r="C78" s="65" t="s">
        <v>1348</v>
      </c>
      <c r="D78" s="66">
        <v>3</v>
      </c>
      <c r="E78" s="67" t="s">
        <v>132</v>
      </c>
      <c r="F78" s="68">
        <v>32</v>
      </c>
      <c r="G78" s="65"/>
      <c r="H78" s="69"/>
      <c r="I78" s="70"/>
      <c r="J78" s="70"/>
      <c r="K78" s="34" t="s">
        <v>65</v>
      </c>
      <c r="L78" s="77">
        <v>78</v>
      </c>
      <c r="M78" s="77"/>
      <c r="N78" s="72"/>
      <c r="O78" s="79" t="s">
        <v>263</v>
      </c>
      <c r="P78" s="81">
        <v>43542.74255787037</v>
      </c>
      <c r="Q78" s="79" t="s">
        <v>282</v>
      </c>
      <c r="R78" s="83" t="s">
        <v>311</v>
      </c>
      <c r="S78" s="79" t="s">
        <v>323</v>
      </c>
      <c r="T78" s="79"/>
      <c r="U78" s="79"/>
      <c r="V78" s="83" t="s">
        <v>383</v>
      </c>
      <c r="W78" s="81">
        <v>43542.74255787037</v>
      </c>
      <c r="X78" s="83" t="s">
        <v>421</v>
      </c>
      <c r="Y78" s="79"/>
      <c r="Z78" s="79"/>
      <c r="AA78" s="85" t="s">
        <v>479</v>
      </c>
      <c r="AB78" s="79"/>
      <c r="AC78" s="79" t="b">
        <v>0</v>
      </c>
      <c r="AD78" s="79">
        <v>2</v>
      </c>
      <c r="AE78" s="85" t="s">
        <v>506</v>
      </c>
      <c r="AF78" s="79" t="b">
        <v>1</v>
      </c>
      <c r="AG78" s="79" t="s">
        <v>514</v>
      </c>
      <c r="AH78" s="79"/>
      <c r="AI78" s="85" t="s">
        <v>502</v>
      </c>
      <c r="AJ78" s="79" t="b">
        <v>0</v>
      </c>
      <c r="AK78" s="79">
        <v>0</v>
      </c>
      <c r="AL78" s="85" t="s">
        <v>506</v>
      </c>
      <c r="AM78" s="79" t="s">
        <v>517</v>
      </c>
      <c r="AN78" s="79" t="b">
        <v>0</v>
      </c>
      <c r="AO78" s="85" t="s">
        <v>479</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2</v>
      </c>
      <c r="BD78" s="48">
        <v>0</v>
      </c>
      <c r="BE78" s="49">
        <v>0</v>
      </c>
      <c r="BF78" s="48">
        <v>0</v>
      </c>
      <c r="BG78" s="49">
        <v>0</v>
      </c>
      <c r="BH78" s="48">
        <v>0</v>
      </c>
      <c r="BI78" s="49">
        <v>0</v>
      </c>
      <c r="BJ78" s="48">
        <v>22</v>
      </c>
      <c r="BK78" s="49">
        <v>100</v>
      </c>
      <c r="BL78" s="48">
        <v>22</v>
      </c>
    </row>
    <row r="79" spans="1:64" ht="15">
      <c r="A79" s="64" t="s">
        <v>237</v>
      </c>
      <c r="B79" s="64" t="s">
        <v>240</v>
      </c>
      <c r="C79" s="65" t="s">
        <v>1348</v>
      </c>
      <c r="D79" s="66">
        <v>3</v>
      </c>
      <c r="E79" s="67" t="s">
        <v>132</v>
      </c>
      <c r="F79" s="68">
        <v>32</v>
      </c>
      <c r="G79" s="65"/>
      <c r="H79" s="69"/>
      <c r="I79" s="70"/>
      <c r="J79" s="70"/>
      <c r="K79" s="34" t="s">
        <v>65</v>
      </c>
      <c r="L79" s="77">
        <v>79</v>
      </c>
      <c r="M79" s="77"/>
      <c r="N79" s="72"/>
      <c r="O79" s="79" t="s">
        <v>263</v>
      </c>
      <c r="P79" s="81">
        <v>43542.74302083333</v>
      </c>
      <c r="Q79" s="79" t="s">
        <v>283</v>
      </c>
      <c r="R79" s="83" t="s">
        <v>312</v>
      </c>
      <c r="S79" s="79" t="s">
        <v>323</v>
      </c>
      <c r="T79" s="79"/>
      <c r="U79" s="79"/>
      <c r="V79" s="83" t="s">
        <v>383</v>
      </c>
      <c r="W79" s="81">
        <v>43542.74302083333</v>
      </c>
      <c r="X79" s="83" t="s">
        <v>422</v>
      </c>
      <c r="Y79" s="79"/>
      <c r="Z79" s="79"/>
      <c r="AA79" s="85" t="s">
        <v>480</v>
      </c>
      <c r="AB79" s="79"/>
      <c r="AC79" s="79" t="b">
        <v>0</v>
      </c>
      <c r="AD79" s="79">
        <v>5</v>
      </c>
      <c r="AE79" s="85" t="s">
        <v>506</v>
      </c>
      <c r="AF79" s="79" t="b">
        <v>1</v>
      </c>
      <c r="AG79" s="79" t="s">
        <v>513</v>
      </c>
      <c r="AH79" s="79"/>
      <c r="AI79" s="85" t="s">
        <v>491</v>
      </c>
      <c r="AJ79" s="79" t="b">
        <v>0</v>
      </c>
      <c r="AK79" s="79">
        <v>2</v>
      </c>
      <c r="AL79" s="85" t="s">
        <v>506</v>
      </c>
      <c r="AM79" s="79" t="s">
        <v>517</v>
      </c>
      <c r="AN79" s="79" t="b">
        <v>0</v>
      </c>
      <c r="AO79" s="85" t="s">
        <v>480</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v>0</v>
      </c>
      <c r="BE79" s="49">
        <v>0</v>
      </c>
      <c r="BF79" s="48">
        <v>1</v>
      </c>
      <c r="BG79" s="49">
        <v>5.2631578947368425</v>
      </c>
      <c r="BH79" s="48">
        <v>0</v>
      </c>
      <c r="BI79" s="49">
        <v>0</v>
      </c>
      <c r="BJ79" s="48">
        <v>18</v>
      </c>
      <c r="BK79" s="49">
        <v>94.73684210526316</v>
      </c>
      <c r="BL79" s="48">
        <v>19</v>
      </c>
    </row>
    <row r="80" spans="1:64" ht="15">
      <c r="A80" s="64" t="s">
        <v>236</v>
      </c>
      <c r="B80" s="64" t="s">
        <v>237</v>
      </c>
      <c r="C80" s="65" t="s">
        <v>1350</v>
      </c>
      <c r="D80" s="66">
        <v>6.5</v>
      </c>
      <c r="E80" s="67" t="s">
        <v>136</v>
      </c>
      <c r="F80" s="68">
        <v>25.5</v>
      </c>
      <c r="G80" s="65"/>
      <c r="H80" s="69"/>
      <c r="I80" s="70"/>
      <c r="J80" s="70"/>
      <c r="K80" s="34" t="s">
        <v>65</v>
      </c>
      <c r="L80" s="77">
        <v>80</v>
      </c>
      <c r="M80" s="77"/>
      <c r="N80" s="72"/>
      <c r="O80" s="79" t="s">
        <v>263</v>
      </c>
      <c r="P80" s="81">
        <v>43543.11769675926</v>
      </c>
      <c r="Q80" s="79" t="s">
        <v>281</v>
      </c>
      <c r="R80" s="79"/>
      <c r="S80" s="79"/>
      <c r="T80" s="79"/>
      <c r="U80" s="79"/>
      <c r="V80" s="83" t="s">
        <v>382</v>
      </c>
      <c r="W80" s="81">
        <v>43543.11769675926</v>
      </c>
      <c r="X80" s="83" t="s">
        <v>420</v>
      </c>
      <c r="Y80" s="79"/>
      <c r="Z80" s="79"/>
      <c r="AA80" s="85" t="s">
        <v>478</v>
      </c>
      <c r="AB80" s="79"/>
      <c r="AC80" s="79" t="b">
        <v>0</v>
      </c>
      <c r="AD80" s="79">
        <v>0</v>
      </c>
      <c r="AE80" s="85" t="s">
        <v>506</v>
      </c>
      <c r="AF80" s="79" t="b">
        <v>1</v>
      </c>
      <c r="AG80" s="79" t="s">
        <v>513</v>
      </c>
      <c r="AH80" s="79"/>
      <c r="AI80" s="85" t="s">
        <v>491</v>
      </c>
      <c r="AJ80" s="79" t="b">
        <v>0</v>
      </c>
      <c r="AK80" s="79">
        <v>2</v>
      </c>
      <c r="AL80" s="85" t="s">
        <v>480</v>
      </c>
      <c r="AM80" s="79" t="s">
        <v>519</v>
      </c>
      <c r="AN80" s="79" t="b">
        <v>0</v>
      </c>
      <c r="AO80" s="85" t="s">
        <v>480</v>
      </c>
      <c r="AP80" s="79" t="s">
        <v>176</v>
      </c>
      <c r="AQ80" s="79">
        <v>0</v>
      </c>
      <c r="AR80" s="79">
        <v>0</v>
      </c>
      <c r="AS80" s="79"/>
      <c r="AT80" s="79"/>
      <c r="AU80" s="79"/>
      <c r="AV80" s="79"/>
      <c r="AW80" s="79"/>
      <c r="AX80" s="79"/>
      <c r="AY80" s="79"/>
      <c r="AZ80" s="79"/>
      <c r="BA80">
        <v>2</v>
      </c>
      <c r="BB80" s="78" t="str">
        <f>REPLACE(INDEX(GroupVertices[Group],MATCH(Edges[[#This Row],[Vertex 1]],GroupVertices[Vertex],0)),1,1,"")</f>
        <v>4</v>
      </c>
      <c r="BC80" s="78" t="str">
        <f>REPLACE(INDEX(GroupVertices[Group],MATCH(Edges[[#This Row],[Vertex 2]],GroupVertices[Vertex],0)),1,1,"")</f>
        <v>4</v>
      </c>
      <c r="BD80" s="48">
        <v>0</v>
      </c>
      <c r="BE80" s="49">
        <v>0</v>
      </c>
      <c r="BF80" s="48">
        <v>1</v>
      </c>
      <c r="BG80" s="49">
        <v>4.761904761904762</v>
      </c>
      <c r="BH80" s="48">
        <v>0</v>
      </c>
      <c r="BI80" s="49">
        <v>0</v>
      </c>
      <c r="BJ80" s="48">
        <v>20</v>
      </c>
      <c r="BK80" s="49">
        <v>95.23809523809524</v>
      </c>
      <c r="BL80" s="48">
        <v>21</v>
      </c>
    </row>
    <row r="81" spans="1:64" ht="15">
      <c r="A81" s="64" t="s">
        <v>236</v>
      </c>
      <c r="B81" s="64" t="s">
        <v>237</v>
      </c>
      <c r="C81" s="65" t="s">
        <v>1350</v>
      </c>
      <c r="D81" s="66">
        <v>6.5</v>
      </c>
      <c r="E81" s="67" t="s">
        <v>136</v>
      </c>
      <c r="F81" s="68">
        <v>25.5</v>
      </c>
      <c r="G81" s="65"/>
      <c r="H81" s="69"/>
      <c r="I81" s="70"/>
      <c r="J81" s="70"/>
      <c r="K81" s="34" t="s">
        <v>65</v>
      </c>
      <c r="L81" s="77">
        <v>81</v>
      </c>
      <c r="M81" s="77"/>
      <c r="N81" s="72"/>
      <c r="O81" s="79" t="s">
        <v>263</v>
      </c>
      <c r="P81" s="81">
        <v>43543.14293981482</v>
      </c>
      <c r="Q81" s="79" t="s">
        <v>284</v>
      </c>
      <c r="R81" s="79"/>
      <c r="S81" s="79"/>
      <c r="T81" s="79"/>
      <c r="U81" s="79"/>
      <c r="V81" s="83" t="s">
        <v>382</v>
      </c>
      <c r="W81" s="81">
        <v>43543.14293981482</v>
      </c>
      <c r="X81" s="83" t="s">
        <v>423</v>
      </c>
      <c r="Y81" s="79"/>
      <c r="Z81" s="79"/>
      <c r="AA81" s="85" t="s">
        <v>481</v>
      </c>
      <c r="AB81" s="85" t="s">
        <v>482</v>
      </c>
      <c r="AC81" s="79" t="b">
        <v>0</v>
      </c>
      <c r="AD81" s="79">
        <v>1</v>
      </c>
      <c r="AE81" s="85" t="s">
        <v>510</v>
      </c>
      <c r="AF81" s="79" t="b">
        <v>0</v>
      </c>
      <c r="AG81" s="79" t="s">
        <v>513</v>
      </c>
      <c r="AH81" s="79"/>
      <c r="AI81" s="85" t="s">
        <v>506</v>
      </c>
      <c r="AJ81" s="79" t="b">
        <v>0</v>
      </c>
      <c r="AK81" s="79">
        <v>0</v>
      </c>
      <c r="AL81" s="85" t="s">
        <v>506</v>
      </c>
      <c r="AM81" s="79" t="s">
        <v>519</v>
      </c>
      <c r="AN81" s="79" t="b">
        <v>0</v>
      </c>
      <c r="AO81" s="85" t="s">
        <v>482</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238</v>
      </c>
      <c r="B82" s="64" t="s">
        <v>237</v>
      </c>
      <c r="C82" s="65" t="s">
        <v>1348</v>
      </c>
      <c r="D82" s="66">
        <v>3</v>
      </c>
      <c r="E82" s="67" t="s">
        <v>132</v>
      </c>
      <c r="F82" s="68">
        <v>32</v>
      </c>
      <c r="G82" s="65"/>
      <c r="H82" s="69"/>
      <c r="I82" s="70"/>
      <c r="J82" s="70"/>
      <c r="K82" s="34" t="s">
        <v>65</v>
      </c>
      <c r="L82" s="77">
        <v>82</v>
      </c>
      <c r="M82" s="77"/>
      <c r="N82" s="72"/>
      <c r="O82" s="79" t="s">
        <v>264</v>
      </c>
      <c r="P82" s="81">
        <v>43543.12878472222</v>
      </c>
      <c r="Q82" s="79" t="s">
        <v>285</v>
      </c>
      <c r="R82" s="79"/>
      <c r="S82" s="79"/>
      <c r="T82" s="79"/>
      <c r="U82" s="79"/>
      <c r="V82" s="83" t="s">
        <v>384</v>
      </c>
      <c r="W82" s="81">
        <v>43543.12878472222</v>
      </c>
      <c r="X82" s="83" t="s">
        <v>424</v>
      </c>
      <c r="Y82" s="79"/>
      <c r="Z82" s="79"/>
      <c r="AA82" s="85" t="s">
        <v>482</v>
      </c>
      <c r="AB82" s="85" t="s">
        <v>480</v>
      </c>
      <c r="AC82" s="79" t="b">
        <v>0</v>
      </c>
      <c r="AD82" s="79">
        <v>0</v>
      </c>
      <c r="AE82" s="85" t="s">
        <v>511</v>
      </c>
      <c r="AF82" s="79" t="b">
        <v>0</v>
      </c>
      <c r="AG82" s="79" t="s">
        <v>513</v>
      </c>
      <c r="AH82" s="79"/>
      <c r="AI82" s="85" t="s">
        <v>506</v>
      </c>
      <c r="AJ82" s="79" t="b">
        <v>0</v>
      </c>
      <c r="AK82" s="79">
        <v>0</v>
      </c>
      <c r="AL82" s="85" t="s">
        <v>506</v>
      </c>
      <c r="AM82" s="79" t="s">
        <v>519</v>
      </c>
      <c r="AN82" s="79" t="b">
        <v>0</v>
      </c>
      <c r="AO82" s="85" t="s">
        <v>480</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238</v>
      </c>
      <c r="B83" s="64" t="s">
        <v>237</v>
      </c>
      <c r="C83" s="65" t="s">
        <v>1348</v>
      </c>
      <c r="D83" s="66">
        <v>3</v>
      </c>
      <c r="E83" s="67" t="s">
        <v>132</v>
      </c>
      <c r="F83" s="68">
        <v>32</v>
      </c>
      <c r="G83" s="65"/>
      <c r="H83" s="69"/>
      <c r="I83" s="70"/>
      <c r="J83" s="70"/>
      <c r="K83" s="34" t="s">
        <v>65</v>
      </c>
      <c r="L83" s="77">
        <v>83</v>
      </c>
      <c r="M83" s="77"/>
      <c r="N83" s="72"/>
      <c r="O83" s="79" t="s">
        <v>263</v>
      </c>
      <c r="P83" s="81">
        <v>43543.15380787037</v>
      </c>
      <c r="Q83" s="79" t="s">
        <v>286</v>
      </c>
      <c r="R83" s="79"/>
      <c r="S83" s="79"/>
      <c r="T83" s="79"/>
      <c r="U83" s="83" t="s">
        <v>348</v>
      </c>
      <c r="V83" s="83" t="s">
        <v>348</v>
      </c>
      <c r="W83" s="81">
        <v>43543.15380787037</v>
      </c>
      <c r="X83" s="83" t="s">
        <v>425</v>
      </c>
      <c r="Y83" s="79"/>
      <c r="Z83" s="79"/>
      <c r="AA83" s="85" t="s">
        <v>483</v>
      </c>
      <c r="AB83" s="85" t="s">
        <v>481</v>
      </c>
      <c r="AC83" s="79" t="b">
        <v>0</v>
      </c>
      <c r="AD83" s="79">
        <v>1</v>
      </c>
      <c r="AE83" s="85" t="s">
        <v>512</v>
      </c>
      <c r="AF83" s="79" t="b">
        <v>0</v>
      </c>
      <c r="AG83" s="79" t="s">
        <v>515</v>
      </c>
      <c r="AH83" s="79"/>
      <c r="AI83" s="85" t="s">
        <v>506</v>
      </c>
      <c r="AJ83" s="79" t="b">
        <v>0</v>
      </c>
      <c r="AK83" s="79">
        <v>0</v>
      </c>
      <c r="AL83" s="85" t="s">
        <v>506</v>
      </c>
      <c r="AM83" s="79" t="s">
        <v>519</v>
      </c>
      <c r="AN83" s="79" t="b">
        <v>0</v>
      </c>
      <c r="AO83" s="85" t="s">
        <v>481</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236</v>
      </c>
      <c r="B84" s="64" t="s">
        <v>240</v>
      </c>
      <c r="C84" s="65" t="s">
        <v>1348</v>
      </c>
      <c r="D84" s="66">
        <v>3</v>
      </c>
      <c r="E84" s="67" t="s">
        <v>132</v>
      </c>
      <c r="F84" s="68">
        <v>32</v>
      </c>
      <c r="G84" s="65"/>
      <c r="H84" s="69"/>
      <c r="I84" s="70"/>
      <c r="J84" s="70"/>
      <c r="K84" s="34" t="s">
        <v>65</v>
      </c>
      <c r="L84" s="77">
        <v>84</v>
      </c>
      <c r="M84" s="77"/>
      <c r="N84" s="72"/>
      <c r="O84" s="79" t="s">
        <v>263</v>
      </c>
      <c r="P84" s="81">
        <v>43543.14293981482</v>
      </c>
      <c r="Q84" s="79" t="s">
        <v>284</v>
      </c>
      <c r="R84" s="79"/>
      <c r="S84" s="79"/>
      <c r="T84" s="79"/>
      <c r="U84" s="79"/>
      <c r="V84" s="83" t="s">
        <v>382</v>
      </c>
      <c r="W84" s="81">
        <v>43543.14293981482</v>
      </c>
      <c r="X84" s="83" t="s">
        <v>423</v>
      </c>
      <c r="Y84" s="79"/>
      <c r="Z84" s="79"/>
      <c r="AA84" s="85" t="s">
        <v>481</v>
      </c>
      <c r="AB84" s="85" t="s">
        <v>482</v>
      </c>
      <c r="AC84" s="79" t="b">
        <v>0</v>
      </c>
      <c r="AD84" s="79">
        <v>1</v>
      </c>
      <c r="AE84" s="85" t="s">
        <v>510</v>
      </c>
      <c r="AF84" s="79" t="b">
        <v>0</v>
      </c>
      <c r="AG84" s="79" t="s">
        <v>513</v>
      </c>
      <c r="AH84" s="79"/>
      <c r="AI84" s="85" t="s">
        <v>506</v>
      </c>
      <c r="AJ84" s="79" t="b">
        <v>0</v>
      </c>
      <c r="AK84" s="79">
        <v>0</v>
      </c>
      <c r="AL84" s="85" t="s">
        <v>506</v>
      </c>
      <c r="AM84" s="79" t="s">
        <v>519</v>
      </c>
      <c r="AN84" s="79" t="b">
        <v>0</v>
      </c>
      <c r="AO84" s="85" t="s">
        <v>482</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236</v>
      </c>
      <c r="B85" s="64" t="s">
        <v>238</v>
      </c>
      <c r="C85" s="65" t="s">
        <v>1348</v>
      </c>
      <c r="D85" s="66">
        <v>3</v>
      </c>
      <c r="E85" s="67" t="s">
        <v>132</v>
      </c>
      <c r="F85" s="68">
        <v>32</v>
      </c>
      <c r="G85" s="65"/>
      <c r="H85" s="69"/>
      <c r="I85" s="70"/>
      <c r="J85" s="70"/>
      <c r="K85" s="34" t="s">
        <v>66</v>
      </c>
      <c r="L85" s="77">
        <v>85</v>
      </c>
      <c r="M85" s="77"/>
      <c r="N85" s="72"/>
      <c r="O85" s="79" t="s">
        <v>264</v>
      </c>
      <c r="P85" s="81">
        <v>43543.14293981482</v>
      </c>
      <c r="Q85" s="79" t="s">
        <v>284</v>
      </c>
      <c r="R85" s="79"/>
      <c r="S85" s="79"/>
      <c r="T85" s="79"/>
      <c r="U85" s="79"/>
      <c r="V85" s="83" t="s">
        <v>382</v>
      </c>
      <c r="W85" s="81">
        <v>43543.14293981482</v>
      </c>
      <c r="X85" s="83" t="s">
        <v>423</v>
      </c>
      <c r="Y85" s="79"/>
      <c r="Z85" s="79"/>
      <c r="AA85" s="85" t="s">
        <v>481</v>
      </c>
      <c r="AB85" s="85" t="s">
        <v>482</v>
      </c>
      <c r="AC85" s="79" t="b">
        <v>0</v>
      </c>
      <c r="AD85" s="79">
        <v>1</v>
      </c>
      <c r="AE85" s="85" t="s">
        <v>510</v>
      </c>
      <c r="AF85" s="79" t="b">
        <v>0</v>
      </c>
      <c r="AG85" s="79" t="s">
        <v>513</v>
      </c>
      <c r="AH85" s="79"/>
      <c r="AI85" s="85" t="s">
        <v>506</v>
      </c>
      <c r="AJ85" s="79" t="b">
        <v>0</v>
      </c>
      <c r="AK85" s="79">
        <v>0</v>
      </c>
      <c r="AL85" s="85" t="s">
        <v>506</v>
      </c>
      <c r="AM85" s="79" t="s">
        <v>519</v>
      </c>
      <c r="AN85" s="79" t="b">
        <v>0</v>
      </c>
      <c r="AO85" s="85" t="s">
        <v>482</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v>2</v>
      </c>
      <c r="BE85" s="49">
        <v>6.25</v>
      </c>
      <c r="BF85" s="48">
        <v>0</v>
      </c>
      <c r="BG85" s="49">
        <v>0</v>
      </c>
      <c r="BH85" s="48">
        <v>0</v>
      </c>
      <c r="BI85" s="49">
        <v>0</v>
      </c>
      <c r="BJ85" s="48">
        <v>30</v>
      </c>
      <c r="BK85" s="49">
        <v>93.75</v>
      </c>
      <c r="BL85" s="48">
        <v>32</v>
      </c>
    </row>
    <row r="86" spans="1:64" ht="15">
      <c r="A86" s="64" t="s">
        <v>238</v>
      </c>
      <c r="B86" s="64" t="s">
        <v>236</v>
      </c>
      <c r="C86" s="65" t="s">
        <v>1348</v>
      </c>
      <c r="D86" s="66">
        <v>3</v>
      </c>
      <c r="E86" s="67" t="s">
        <v>132</v>
      </c>
      <c r="F86" s="68">
        <v>32</v>
      </c>
      <c r="G86" s="65"/>
      <c r="H86" s="69"/>
      <c r="I86" s="70"/>
      <c r="J86" s="70"/>
      <c r="K86" s="34" t="s">
        <v>66</v>
      </c>
      <c r="L86" s="77">
        <v>86</v>
      </c>
      <c r="M86" s="77"/>
      <c r="N86" s="72"/>
      <c r="O86" s="79" t="s">
        <v>263</v>
      </c>
      <c r="P86" s="81">
        <v>43543.12878472222</v>
      </c>
      <c r="Q86" s="79" t="s">
        <v>285</v>
      </c>
      <c r="R86" s="79"/>
      <c r="S86" s="79"/>
      <c r="T86" s="79"/>
      <c r="U86" s="79"/>
      <c r="V86" s="83" t="s">
        <v>384</v>
      </c>
      <c r="W86" s="81">
        <v>43543.12878472222</v>
      </c>
      <c r="X86" s="83" t="s">
        <v>424</v>
      </c>
      <c r="Y86" s="79"/>
      <c r="Z86" s="79"/>
      <c r="AA86" s="85" t="s">
        <v>482</v>
      </c>
      <c r="AB86" s="85" t="s">
        <v>480</v>
      </c>
      <c r="AC86" s="79" t="b">
        <v>0</v>
      </c>
      <c r="AD86" s="79">
        <v>0</v>
      </c>
      <c r="AE86" s="85" t="s">
        <v>511</v>
      </c>
      <c r="AF86" s="79" t="b">
        <v>0</v>
      </c>
      <c r="AG86" s="79" t="s">
        <v>513</v>
      </c>
      <c r="AH86" s="79"/>
      <c r="AI86" s="85" t="s">
        <v>506</v>
      </c>
      <c r="AJ86" s="79" t="b">
        <v>0</v>
      </c>
      <c r="AK86" s="79">
        <v>0</v>
      </c>
      <c r="AL86" s="85" t="s">
        <v>506</v>
      </c>
      <c r="AM86" s="79" t="s">
        <v>519</v>
      </c>
      <c r="AN86" s="79" t="b">
        <v>0</v>
      </c>
      <c r="AO86" s="85" t="s">
        <v>480</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238</v>
      </c>
      <c r="B87" s="64" t="s">
        <v>236</v>
      </c>
      <c r="C87" s="65" t="s">
        <v>1348</v>
      </c>
      <c r="D87" s="66">
        <v>3</v>
      </c>
      <c r="E87" s="67" t="s">
        <v>132</v>
      </c>
      <c r="F87" s="68">
        <v>32</v>
      </c>
      <c r="G87" s="65"/>
      <c r="H87" s="69"/>
      <c r="I87" s="70"/>
      <c r="J87" s="70"/>
      <c r="K87" s="34" t="s">
        <v>66</v>
      </c>
      <c r="L87" s="77">
        <v>87</v>
      </c>
      <c r="M87" s="77"/>
      <c r="N87" s="72"/>
      <c r="O87" s="79" t="s">
        <v>264</v>
      </c>
      <c r="P87" s="81">
        <v>43543.15380787037</v>
      </c>
      <c r="Q87" s="79" t="s">
        <v>286</v>
      </c>
      <c r="R87" s="79"/>
      <c r="S87" s="79"/>
      <c r="T87" s="79"/>
      <c r="U87" s="83" t="s">
        <v>348</v>
      </c>
      <c r="V87" s="83" t="s">
        <v>348</v>
      </c>
      <c r="W87" s="81">
        <v>43543.15380787037</v>
      </c>
      <c r="X87" s="83" t="s">
        <v>425</v>
      </c>
      <c r="Y87" s="79"/>
      <c r="Z87" s="79"/>
      <c r="AA87" s="85" t="s">
        <v>483</v>
      </c>
      <c r="AB87" s="85" t="s">
        <v>481</v>
      </c>
      <c r="AC87" s="79" t="b">
        <v>0</v>
      </c>
      <c r="AD87" s="79">
        <v>1</v>
      </c>
      <c r="AE87" s="85" t="s">
        <v>512</v>
      </c>
      <c r="AF87" s="79" t="b">
        <v>0</v>
      </c>
      <c r="AG87" s="79" t="s">
        <v>515</v>
      </c>
      <c r="AH87" s="79"/>
      <c r="AI87" s="85" t="s">
        <v>506</v>
      </c>
      <c r="AJ87" s="79" t="b">
        <v>0</v>
      </c>
      <c r="AK87" s="79">
        <v>0</v>
      </c>
      <c r="AL87" s="85" t="s">
        <v>506</v>
      </c>
      <c r="AM87" s="79" t="s">
        <v>519</v>
      </c>
      <c r="AN87" s="79" t="b">
        <v>0</v>
      </c>
      <c r="AO87" s="85" t="s">
        <v>481</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4</v>
      </c>
      <c r="BD87" s="48"/>
      <c r="BE87" s="49"/>
      <c r="BF87" s="48"/>
      <c r="BG87" s="49"/>
      <c r="BH87" s="48"/>
      <c r="BI87" s="49"/>
      <c r="BJ87" s="48"/>
      <c r="BK87" s="49"/>
      <c r="BL87" s="48"/>
    </row>
    <row r="88" spans="1:64" ht="15">
      <c r="A88" s="64" t="s">
        <v>238</v>
      </c>
      <c r="B88" s="64" t="s">
        <v>240</v>
      </c>
      <c r="C88" s="65" t="s">
        <v>1350</v>
      </c>
      <c r="D88" s="66">
        <v>6.5</v>
      </c>
      <c r="E88" s="67" t="s">
        <v>136</v>
      </c>
      <c r="F88" s="68">
        <v>25.5</v>
      </c>
      <c r="G88" s="65"/>
      <c r="H88" s="69"/>
      <c r="I88" s="70"/>
      <c r="J88" s="70"/>
      <c r="K88" s="34" t="s">
        <v>65</v>
      </c>
      <c r="L88" s="77">
        <v>88</v>
      </c>
      <c r="M88" s="77"/>
      <c r="N88" s="72"/>
      <c r="O88" s="79" t="s">
        <v>263</v>
      </c>
      <c r="P88" s="81">
        <v>43543.12878472222</v>
      </c>
      <c r="Q88" s="79" t="s">
        <v>285</v>
      </c>
      <c r="R88" s="79"/>
      <c r="S88" s="79"/>
      <c r="T88" s="79"/>
      <c r="U88" s="79"/>
      <c r="V88" s="83" t="s">
        <v>384</v>
      </c>
      <c r="W88" s="81">
        <v>43543.12878472222</v>
      </c>
      <c r="X88" s="83" t="s">
        <v>424</v>
      </c>
      <c r="Y88" s="79"/>
      <c r="Z88" s="79"/>
      <c r="AA88" s="85" t="s">
        <v>482</v>
      </c>
      <c r="AB88" s="85" t="s">
        <v>480</v>
      </c>
      <c r="AC88" s="79" t="b">
        <v>0</v>
      </c>
      <c r="AD88" s="79">
        <v>0</v>
      </c>
      <c r="AE88" s="85" t="s">
        <v>511</v>
      </c>
      <c r="AF88" s="79" t="b">
        <v>0</v>
      </c>
      <c r="AG88" s="79" t="s">
        <v>513</v>
      </c>
      <c r="AH88" s="79"/>
      <c r="AI88" s="85" t="s">
        <v>506</v>
      </c>
      <c r="AJ88" s="79" t="b">
        <v>0</v>
      </c>
      <c r="AK88" s="79">
        <v>0</v>
      </c>
      <c r="AL88" s="85" t="s">
        <v>506</v>
      </c>
      <c r="AM88" s="79" t="s">
        <v>519</v>
      </c>
      <c r="AN88" s="79" t="b">
        <v>0</v>
      </c>
      <c r="AO88" s="85" t="s">
        <v>480</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4</v>
      </c>
      <c r="BD88" s="48">
        <v>1</v>
      </c>
      <c r="BE88" s="49">
        <v>9.090909090909092</v>
      </c>
      <c r="BF88" s="48">
        <v>0</v>
      </c>
      <c r="BG88" s="49">
        <v>0</v>
      </c>
      <c r="BH88" s="48">
        <v>0</v>
      </c>
      <c r="BI88" s="49">
        <v>0</v>
      </c>
      <c r="BJ88" s="48">
        <v>10</v>
      </c>
      <c r="BK88" s="49">
        <v>90.9090909090909</v>
      </c>
      <c r="BL88" s="48">
        <v>11</v>
      </c>
    </row>
    <row r="89" spans="1:64" ht="15">
      <c r="A89" s="64" t="s">
        <v>238</v>
      </c>
      <c r="B89" s="64" t="s">
        <v>240</v>
      </c>
      <c r="C89" s="65" t="s">
        <v>1350</v>
      </c>
      <c r="D89" s="66">
        <v>6.5</v>
      </c>
      <c r="E89" s="67" t="s">
        <v>136</v>
      </c>
      <c r="F89" s="68">
        <v>25.5</v>
      </c>
      <c r="G89" s="65"/>
      <c r="H89" s="69"/>
      <c r="I89" s="70"/>
      <c r="J89" s="70"/>
      <c r="K89" s="34" t="s">
        <v>65</v>
      </c>
      <c r="L89" s="77">
        <v>89</v>
      </c>
      <c r="M89" s="77"/>
      <c r="N89" s="72"/>
      <c r="O89" s="79" t="s">
        <v>263</v>
      </c>
      <c r="P89" s="81">
        <v>43543.15380787037</v>
      </c>
      <c r="Q89" s="79" t="s">
        <v>286</v>
      </c>
      <c r="R89" s="79"/>
      <c r="S89" s="79"/>
      <c r="T89" s="79"/>
      <c r="U89" s="83" t="s">
        <v>348</v>
      </c>
      <c r="V89" s="83" t="s">
        <v>348</v>
      </c>
      <c r="W89" s="81">
        <v>43543.15380787037</v>
      </c>
      <c r="X89" s="83" t="s">
        <v>425</v>
      </c>
      <c r="Y89" s="79"/>
      <c r="Z89" s="79"/>
      <c r="AA89" s="85" t="s">
        <v>483</v>
      </c>
      <c r="AB89" s="85" t="s">
        <v>481</v>
      </c>
      <c r="AC89" s="79" t="b">
        <v>0</v>
      </c>
      <c r="AD89" s="79">
        <v>1</v>
      </c>
      <c r="AE89" s="85" t="s">
        <v>512</v>
      </c>
      <c r="AF89" s="79" t="b">
        <v>0</v>
      </c>
      <c r="AG89" s="79" t="s">
        <v>515</v>
      </c>
      <c r="AH89" s="79"/>
      <c r="AI89" s="85" t="s">
        <v>506</v>
      </c>
      <c r="AJ89" s="79" t="b">
        <v>0</v>
      </c>
      <c r="AK89" s="79">
        <v>0</v>
      </c>
      <c r="AL89" s="85" t="s">
        <v>506</v>
      </c>
      <c r="AM89" s="79" t="s">
        <v>519</v>
      </c>
      <c r="AN89" s="79" t="b">
        <v>0</v>
      </c>
      <c r="AO89" s="85" t="s">
        <v>481</v>
      </c>
      <c r="AP89" s="79" t="s">
        <v>176</v>
      </c>
      <c r="AQ89" s="79">
        <v>0</v>
      </c>
      <c r="AR89" s="79">
        <v>0</v>
      </c>
      <c r="AS89" s="79"/>
      <c r="AT89" s="79"/>
      <c r="AU89" s="79"/>
      <c r="AV89" s="79"/>
      <c r="AW89" s="79"/>
      <c r="AX89" s="79"/>
      <c r="AY89" s="79"/>
      <c r="AZ89" s="79"/>
      <c r="BA89">
        <v>2</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3</v>
      </c>
      <c r="BK89" s="49">
        <v>100</v>
      </c>
      <c r="BL89" s="48">
        <v>3</v>
      </c>
    </row>
    <row r="90" spans="1:64" ht="15">
      <c r="A90" s="64" t="s">
        <v>239</v>
      </c>
      <c r="B90" s="64" t="s">
        <v>239</v>
      </c>
      <c r="C90" s="65" t="s">
        <v>1348</v>
      </c>
      <c r="D90" s="66">
        <v>3</v>
      </c>
      <c r="E90" s="67" t="s">
        <v>132</v>
      </c>
      <c r="F90" s="68">
        <v>32</v>
      </c>
      <c r="G90" s="65"/>
      <c r="H90" s="69"/>
      <c r="I90" s="70"/>
      <c r="J90" s="70"/>
      <c r="K90" s="34" t="s">
        <v>65</v>
      </c>
      <c r="L90" s="77">
        <v>90</v>
      </c>
      <c r="M90" s="77"/>
      <c r="N90" s="72"/>
      <c r="O90" s="79" t="s">
        <v>176</v>
      </c>
      <c r="P90" s="81">
        <v>43537.736655092594</v>
      </c>
      <c r="Q90" s="79" t="s">
        <v>287</v>
      </c>
      <c r="R90" s="79"/>
      <c r="S90" s="79"/>
      <c r="T90" s="79" t="s">
        <v>329</v>
      </c>
      <c r="U90" s="79"/>
      <c r="V90" s="83" t="s">
        <v>385</v>
      </c>
      <c r="W90" s="81">
        <v>43537.736655092594</v>
      </c>
      <c r="X90" s="83" t="s">
        <v>426</v>
      </c>
      <c r="Y90" s="79"/>
      <c r="Z90" s="79"/>
      <c r="AA90" s="85" t="s">
        <v>484</v>
      </c>
      <c r="AB90" s="79"/>
      <c r="AC90" s="79" t="b">
        <v>0</v>
      </c>
      <c r="AD90" s="79">
        <v>8</v>
      </c>
      <c r="AE90" s="85" t="s">
        <v>506</v>
      </c>
      <c r="AF90" s="79" t="b">
        <v>0</v>
      </c>
      <c r="AG90" s="79" t="s">
        <v>513</v>
      </c>
      <c r="AH90" s="79"/>
      <c r="AI90" s="85" t="s">
        <v>506</v>
      </c>
      <c r="AJ90" s="79" t="b">
        <v>0</v>
      </c>
      <c r="AK90" s="79">
        <v>4</v>
      </c>
      <c r="AL90" s="85" t="s">
        <v>506</v>
      </c>
      <c r="AM90" s="79" t="s">
        <v>517</v>
      </c>
      <c r="AN90" s="79" t="b">
        <v>0</v>
      </c>
      <c r="AO90" s="85" t="s">
        <v>484</v>
      </c>
      <c r="AP90" s="79" t="s">
        <v>524</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v>1</v>
      </c>
      <c r="BE90" s="49">
        <v>4.166666666666667</v>
      </c>
      <c r="BF90" s="48">
        <v>1</v>
      </c>
      <c r="BG90" s="49">
        <v>4.166666666666667</v>
      </c>
      <c r="BH90" s="48">
        <v>0</v>
      </c>
      <c r="BI90" s="49">
        <v>0</v>
      </c>
      <c r="BJ90" s="48">
        <v>22</v>
      </c>
      <c r="BK90" s="49">
        <v>91.66666666666667</v>
      </c>
      <c r="BL90" s="48">
        <v>24</v>
      </c>
    </row>
    <row r="91" spans="1:64" ht="15">
      <c r="A91" s="64" t="s">
        <v>240</v>
      </c>
      <c r="B91" s="64" t="s">
        <v>239</v>
      </c>
      <c r="C91" s="65" t="s">
        <v>1348</v>
      </c>
      <c r="D91" s="66">
        <v>3</v>
      </c>
      <c r="E91" s="67" t="s">
        <v>132</v>
      </c>
      <c r="F91" s="68">
        <v>32</v>
      </c>
      <c r="G91" s="65"/>
      <c r="H91" s="69"/>
      <c r="I91" s="70"/>
      <c r="J91" s="70"/>
      <c r="K91" s="34" t="s">
        <v>65</v>
      </c>
      <c r="L91" s="77">
        <v>91</v>
      </c>
      <c r="M91" s="77"/>
      <c r="N91" s="72"/>
      <c r="O91" s="79" t="s">
        <v>263</v>
      </c>
      <c r="P91" s="81">
        <v>43538.88202546296</v>
      </c>
      <c r="Q91" s="79" t="s">
        <v>288</v>
      </c>
      <c r="R91" s="79"/>
      <c r="S91" s="79"/>
      <c r="T91" s="79"/>
      <c r="U91" s="79"/>
      <c r="V91" s="83" t="s">
        <v>386</v>
      </c>
      <c r="W91" s="81">
        <v>43538.88202546296</v>
      </c>
      <c r="X91" s="83" t="s">
        <v>427</v>
      </c>
      <c r="Y91" s="79"/>
      <c r="Z91" s="79"/>
      <c r="AA91" s="85" t="s">
        <v>485</v>
      </c>
      <c r="AB91" s="79"/>
      <c r="AC91" s="79" t="b">
        <v>0</v>
      </c>
      <c r="AD91" s="79">
        <v>0</v>
      </c>
      <c r="AE91" s="85" t="s">
        <v>506</v>
      </c>
      <c r="AF91" s="79" t="b">
        <v>0</v>
      </c>
      <c r="AG91" s="79" t="s">
        <v>513</v>
      </c>
      <c r="AH91" s="79"/>
      <c r="AI91" s="85" t="s">
        <v>506</v>
      </c>
      <c r="AJ91" s="79" t="b">
        <v>0</v>
      </c>
      <c r="AK91" s="79">
        <v>4</v>
      </c>
      <c r="AL91" s="85" t="s">
        <v>484</v>
      </c>
      <c r="AM91" s="79" t="s">
        <v>523</v>
      </c>
      <c r="AN91" s="79" t="b">
        <v>0</v>
      </c>
      <c r="AO91" s="85" t="s">
        <v>484</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v>0</v>
      </c>
      <c r="BE91" s="49">
        <v>0</v>
      </c>
      <c r="BF91" s="48">
        <v>0</v>
      </c>
      <c r="BG91" s="49">
        <v>0</v>
      </c>
      <c r="BH91" s="48">
        <v>0</v>
      </c>
      <c r="BI91" s="49">
        <v>0</v>
      </c>
      <c r="BJ91" s="48">
        <v>19</v>
      </c>
      <c r="BK91" s="49">
        <v>100</v>
      </c>
      <c r="BL91" s="48">
        <v>19</v>
      </c>
    </row>
    <row r="92" spans="1:64" ht="15">
      <c r="A92" s="64" t="s">
        <v>240</v>
      </c>
      <c r="B92" s="64" t="s">
        <v>259</v>
      </c>
      <c r="C92" s="65" t="s">
        <v>1348</v>
      </c>
      <c r="D92" s="66">
        <v>3</v>
      </c>
      <c r="E92" s="67" t="s">
        <v>132</v>
      </c>
      <c r="F92" s="68">
        <v>32</v>
      </c>
      <c r="G92" s="65"/>
      <c r="H92" s="69"/>
      <c r="I92" s="70"/>
      <c r="J92" s="70"/>
      <c r="K92" s="34" t="s">
        <v>65</v>
      </c>
      <c r="L92" s="77">
        <v>92</v>
      </c>
      <c r="M92" s="77"/>
      <c r="N92" s="72"/>
      <c r="O92" s="79" t="s">
        <v>263</v>
      </c>
      <c r="P92" s="81">
        <v>43539.611180555556</v>
      </c>
      <c r="Q92" s="79" t="s">
        <v>289</v>
      </c>
      <c r="R92" s="83" t="s">
        <v>313</v>
      </c>
      <c r="S92" s="79" t="s">
        <v>324</v>
      </c>
      <c r="T92" s="79" t="s">
        <v>330</v>
      </c>
      <c r="U92" s="83" t="s">
        <v>349</v>
      </c>
      <c r="V92" s="83" t="s">
        <v>349</v>
      </c>
      <c r="W92" s="81">
        <v>43539.611180555556</v>
      </c>
      <c r="X92" s="83" t="s">
        <v>428</v>
      </c>
      <c r="Y92" s="79"/>
      <c r="Z92" s="79"/>
      <c r="AA92" s="85" t="s">
        <v>486</v>
      </c>
      <c r="AB92" s="79"/>
      <c r="AC92" s="79" t="b">
        <v>0</v>
      </c>
      <c r="AD92" s="79">
        <v>8</v>
      </c>
      <c r="AE92" s="85" t="s">
        <v>506</v>
      </c>
      <c r="AF92" s="79" t="b">
        <v>0</v>
      </c>
      <c r="AG92" s="79" t="s">
        <v>513</v>
      </c>
      <c r="AH92" s="79"/>
      <c r="AI92" s="85" t="s">
        <v>506</v>
      </c>
      <c r="AJ92" s="79" t="b">
        <v>0</v>
      </c>
      <c r="AK92" s="79">
        <v>6</v>
      </c>
      <c r="AL92" s="85" t="s">
        <v>506</v>
      </c>
      <c r="AM92" s="79" t="s">
        <v>523</v>
      </c>
      <c r="AN92" s="79" t="b">
        <v>0</v>
      </c>
      <c r="AO92" s="85" t="s">
        <v>486</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3</v>
      </c>
      <c r="BD92" s="48">
        <v>0</v>
      </c>
      <c r="BE92" s="49">
        <v>0</v>
      </c>
      <c r="BF92" s="48">
        <v>2</v>
      </c>
      <c r="BG92" s="49">
        <v>11.11111111111111</v>
      </c>
      <c r="BH92" s="48">
        <v>0</v>
      </c>
      <c r="BI92" s="49">
        <v>0</v>
      </c>
      <c r="BJ92" s="48">
        <v>16</v>
      </c>
      <c r="BK92" s="49">
        <v>88.88888888888889</v>
      </c>
      <c r="BL92" s="48">
        <v>18</v>
      </c>
    </row>
    <row r="93" spans="1:64" ht="15">
      <c r="A93" s="64" t="s">
        <v>240</v>
      </c>
      <c r="B93" s="64" t="s">
        <v>212</v>
      </c>
      <c r="C93" s="65" t="s">
        <v>1348</v>
      </c>
      <c r="D93" s="66">
        <v>3</v>
      </c>
      <c r="E93" s="67" t="s">
        <v>132</v>
      </c>
      <c r="F93" s="68">
        <v>32</v>
      </c>
      <c r="G93" s="65"/>
      <c r="H93" s="69"/>
      <c r="I93" s="70"/>
      <c r="J93" s="70"/>
      <c r="K93" s="34" t="s">
        <v>65</v>
      </c>
      <c r="L93" s="77">
        <v>93</v>
      </c>
      <c r="M93" s="77"/>
      <c r="N93" s="72"/>
      <c r="O93" s="79" t="s">
        <v>263</v>
      </c>
      <c r="P93" s="81">
        <v>43543.52578703704</v>
      </c>
      <c r="Q93" s="79" t="s">
        <v>290</v>
      </c>
      <c r="R93" s="79"/>
      <c r="S93" s="79"/>
      <c r="T93" s="79"/>
      <c r="U93" s="79"/>
      <c r="V93" s="83" t="s">
        <v>386</v>
      </c>
      <c r="W93" s="81">
        <v>43543.52578703704</v>
      </c>
      <c r="X93" s="83" t="s">
        <v>429</v>
      </c>
      <c r="Y93" s="79"/>
      <c r="Z93" s="79"/>
      <c r="AA93" s="85" t="s">
        <v>487</v>
      </c>
      <c r="AB93" s="79"/>
      <c r="AC93" s="79" t="b">
        <v>0</v>
      </c>
      <c r="AD93" s="79">
        <v>0</v>
      </c>
      <c r="AE93" s="85" t="s">
        <v>506</v>
      </c>
      <c r="AF93" s="79" t="b">
        <v>0</v>
      </c>
      <c r="AG93" s="79" t="s">
        <v>513</v>
      </c>
      <c r="AH93" s="79"/>
      <c r="AI93" s="85" t="s">
        <v>506</v>
      </c>
      <c r="AJ93" s="79" t="b">
        <v>0</v>
      </c>
      <c r="AK93" s="79">
        <v>72</v>
      </c>
      <c r="AL93" s="85" t="s">
        <v>446</v>
      </c>
      <c r="AM93" s="79" t="s">
        <v>517</v>
      </c>
      <c r="AN93" s="79" t="b">
        <v>0</v>
      </c>
      <c r="AO93" s="85" t="s">
        <v>446</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5</v>
      </c>
      <c r="BD93" s="48">
        <v>1</v>
      </c>
      <c r="BE93" s="49">
        <v>5</v>
      </c>
      <c r="BF93" s="48">
        <v>0</v>
      </c>
      <c r="BG93" s="49">
        <v>0</v>
      </c>
      <c r="BH93" s="48">
        <v>0</v>
      </c>
      <c r="BI93" s="49">
        <v>0</v>
      </c>
      <c r="BJ93" s="48">
        <v>19</v>
      </c>
      <c r="BK93" s="49">
        <v>95</v>
      </c>
      <c r="BL93" s="48">
        <v>20</v>
      </c>
    </row>
    <row r="94" spans="1:64" ht="15">
      <c r="A94" s="64" t="s">
        <v>240</v>
      </c>
      <c r="B94" s="64" t="s">
        <v>240</v>
      </c>
      <c r="C94" s="65" t="s">
        <v>1351</v>
      </c>
      <c r="D94" s="66">
        <v>10</v>
      </c>
      <c r="E94" s="67" t="s">
        <v>136</v>
      </c>
      <c r="F94" s="68">
        <v>6</v>
      </c>
      <c r="G94" s="65"/>
      <c r="H94" s="69"/>
      <c r="I94" s="70"/>
      <c r="J94" s="70"/>
      <c r="K94" s="34" t="s">
        <v>65</v>
      </c>
      <c r="L94" s="77">
        <v>94</v>
      </c>
      <c r="M94" s="77"/>
      <c r="N94" s="72"/>
      <c r="O94" s="79" t="s">
        <v>176</v>
      </c>
      <c r="P94" s="81">
        <v>43538.59290509259</v>
      </c>
      <c r="Q94" s="79" t="s">
        <v>291</v>
      </c>
      <c r="R94" s="79"/>
      <c r="S94" s="79"/>
      <c r="T94" s="79" t="s">
        <v>331</v>
      </c>
      <c r="U94" s="83" t="s">
        <v>350</v>
      </c>
      <c r="V94" s="83" t="s">
        <v>350</v>
      </c>
      <c r="W94" s="81">
        <v>43538.59290509259</v>
      </c>
      <c r="X94" s="83" t="s">
        <v>430</v>
      </c>
      <c r="Y94" s="79"/>
      <c r="Z94" s="79"/>
      <c r="AA94" s="85" t="s">
        <v>488</v>
      </c>
      <c r="AB94" s="79"/>
      <c r="AC94" s="79" t="b">
        <v>0</v>
      </c>
      <c r="AD94" s="79">
        <v>7</v>
      </c>
      <c r="AE94" s="85" t="s">
        <v>506</v>
      </c>
      <c r="AF94" s="79" t="b">
        <v>0</v>
      </c>
      <c r="AG94" s="79" t="s">
        <v>513</v>
      </c>
      <c r="AH94" s="79"/>
      <c r="AI94" s="85" t="s">
        <v>506</v>
      </c>
      <c r="AJ94" s="79" t="b">
        <v>0</v>
      </c>
      <c r="AK94" s="79">
        <v>3</v>
      </c>
      <c r="AL94" s="85" t="s">
        <v>506</v>
      </c>
      <c r="AM94" s="79" t="s">
        <v>523</v>
      </c>
      <c r="AN94" s="79" t="b">
        <v>0</v>
      </c>
      <c r="AO94" s="85" t="s">
        <v>488</v>
      </c>
      <c r="AP94" s="79" t="s">
        <v>176</v>
      </c>
      <c r="AQ94" s="79">
        <v>0</v>
      </c>
      <c r="AR94" s="79">
        <v>0</v>
      </c>
      <c r="AS94" s="79"/>
      <c r="AT94" s="79"/>
      <c r="AU94" s="79"/>
      <c r="AV94" s="79"/>
      <c r="AW94" s="79"/>
      <c r="AX94" s="79"/>
      <c r="AY94" s="79"/>
      <c r="AZ94" s="79"/>
      <c r="BA94">
        <v>5</v>
      </c>
      <c r="BB94" s="78" t="str">
        <f>REPLACE(INDEX(GroupVertices[Group],MATCH(Edges[[#This Row],[Vertex 1]],GroupVertices[Vertex],0)),1,1,"")</f>
        <v>4</v>
      </c>
      <c r="BC94" s="78" t="str">
        <f>REPLACE(INDEX(GroupVertices[Group],MATCH(Edges[[#This Row],[Vertex 2]],GroupVertices[Vertex],0)),1,1,"")</f>
        <v>4</v>
      </c>
      <c r="BD94" s="48">
        <v>1</v>
      </c>
      <c r="BE94" s="49">
        <v>2.272727272727273</v>
      </c>
      <c r="BF94" s="48">
        <v>1</v>
      </c>
      <c r="BG94" s="49">
        <v>2.272727272727273</v>
      </c>
      <c r="BH94" s="48">
        <v>0</v>
      </c>
      <c r="BI94" s="49">
        <v>0</v>
      </c>
      <c r="BJ94" s="48">
        <v>42</v>
      </c>
      <c r="BK94" s="49">
        <v>95.45454545454545</v>
      </c>
      <c r="BL94" s="48">
        <v>44</v>
      </c>
    </row>
    <row r="95" spans="1:64" ht="15">
      <c r="A95" s="64" t="s">
        <v>240</v>
      </c>
      <c r="B95" s="64" t="s">
        <v>240</v>
      </c>
      <c r="C95" s="65" t="s">
        <v>1351</v>
      </c>
      <c r="D95" s="66">
        <v>10</v>
      </c>
      <c r="E95" s="67" t="s">
        <v>136</v>
      </c>
      <c r="F95" s="68">
        <v>6</v>
      </c>
      <c r="G95" s="65"/>
      <c r="H95" s="69"/>
      <c r="I95" s="70"/>
      <c r="J95" s="70"/>
      <c r="K95" s="34" t="s">
        <v>65</v>
      </c>
      <c r="L95" s="77">
        <v>95</v>
      </c>
      <c r="M95" s="77"/>
      <c r="N95" s="72"/>
      <c r="O95" s="79" t="s">
        <v>176</v>
      </c>
      <c r="P95" s="81">
        <v>43538.6090625</v>
      </c>
      <c r="Q95" s="79" t="s">
        <v>292</v>
      </c>
      <c r="R95" s="83" t="s">
        <v>314</v>
      </c>
      <c r="S95" s="79" t="s">
        <v>325</v>
      </c>
      <c r="T95" s="79"/>
      <c r="U95" s="79"/>
      <c r="V95" s="83" t="s">
        <v>386</v>
      </c>
      <c r="W95" s="81">
        <v>43538.6090625</v>
      </c>
      <c r="X95" s="83" t="s">
        <v>431</v>
      </c>
      <c r="Y95" s="79"/>
      <c r="Z95" s="79"/>
      <c r="AA95" s="85" t="s">
        <v>489</v>
      </c>
      <c r="AB95" s="79"/>
      <c r="AC95" s="79" t="b">
        <v>0</v>
      </c>
      <c r="AD95" s="79">
        <v>1</v>
      </c>
      <c r="AE95" s="85" t="s">
        <v>506</v>
      </c>
      <c r="AF95" s="79" t="b">
        <v>0</v>
      </c>
      <c r="AG95" s="79" t="s">
        <v>513</v>
      </c>
      <c r="AH95" s="79"/>
      <c r="AI95" s="85" t="s">
        <v>506</v>
      </c>
      <c r="AJ95" s="79" t="b">
        <v>0</v>
      </c>
      <c r="AK95" s="79">
        <v>0</v>
      </c>
      <c r="AL95" s="85" t="s">
        <v>506</v>
      </c>
      <c r="AM95" s="79" t="s">
        <v>523</v>
      </c>
      <c r="AN95" s="79" t="b">
        <v>0</v>
      </c>
      <c r="AO95" s="85" t="s">
        <v>489</v>
      </c>
      <c r="AP95" s="79" t="s">
        <v>176</v>
      </c>
      <c r="AQ95" s="79">
        <v>0</v>
      </c>
      <c r="AR95" s="79">
        <v>0</v>
      </c>
      <c r="AS95" s="79"/>
      <c r="AT95" s="79"/>
      <c r="AU95" s="79"/>
      <c r="AV95" s="79"/>
      <c r="AW95" s="79"/>
      <c r="AX95" s="79"/>
      <c r="AY95" s="79"/>
      <c r="AZ95" s="79"/>
      <c r="BA95">
        <v>5</v>
      </c>
      <c r="BB95" s="78" t="str">
        <f>REPLACE(INDEX(GroupVertices[Group],MATCH(Edges[[#This Row],[Vertex 1]],GroupVertices[Vertex],0)),1,1,"")</f>
        <v>4</v>
      </c>
      <c r="BC95" s="78" t="str">
        <f>REPLACE(INDEX(GroupVertices[Group],MATCH(Edges[[#This Row],[Vertex 2]],GroupVertices[Vertex],0)),1,1,"")</f>
        <v>4</v>
      </c>
      <c r="BD95" s="48">
        <v>0</v>
      </c>
      <c r="BE95" s="49">
        <v>0</v>
      </c>
      <c r="BF95" s="48">
        <v>1</v>
      </c>
      <c r="BG95" s="49">
        <v>16.666666666666668</v>
      </c>
      <c r="BH95" s="48">
        <v>0</v>
      </c>
      <c r="BI95" s="49">
        <v>0</v>
      </c>
      <c r="BJ95" s="48">
        <v>5</v>
      </c>
      <c r="BK95" s="49">
        <v>83.33333333333333</v>
      </c>
      <c r="BL95" s="48">
        <v>6</v>
      </c>
    </row>
    <row r="96" spans="1:64" ht="15">
      <c r="A96" s="64" t="s">
        <v>240</v>
      </c>
      <c r="B96" s="64" t="s">
        <v>240</v>
      </c>
      <c r="C96" s="65" t="s">
        <v>1351</v>
      </c>
      <c r="D96" s="66">
        <v>10</v>
      </c>
      <c r="E96" s="67" t="s">
        <v>136</v>
      </c>
      <c r="F96" s="68">
        <v>6</v>
      </c>
      <c r="G96" s="65"/>
      <c r="H96" s="69"/>
      <c r="I96" s="70"/>
      <c r="J96" s="70"/>
      <c r="K96" s="34" t="s">
        <v>65</v>
      </c>
      <c r="L96" s="77">
        <v>96</v>
      </c>
      <c r="M96" s="77"/>
      <c r="N96" s="72"/>
      <c r="O96" s="79" t="s">
        <v>176</v>
      </c>
      <c r="P96" s="81">
        <v>43539.78974537037</v>
      </c>
      <c r="Q96" s="79" t="s">
        <v>293</v>
      </c>
      <c r="R96" s="83" t="s">
        <v>315</v>
      </c>
      <c r="S96" s="79" t="s">
        <v>325</v>
      </c>
      <c r="T96" s="79"/>
      <c r="U96" s="83" t="s">
        <v>351</v>
      </c>
      <c r="V96" s="83" t="s">
        <v>351</v>
      </c>
      <c r="W96" s="81">
        <v>43539.78974537037</v>
      </c>
      <c r="X96" s="83" t="s">
        <v>432</v>
      </c>
      <c r="Y96" s="79"/>
      <c r="Z96" s="79"/>
      <c r="AA96" s="85" t="s">
        <v>490</v>
      </c>
      <c r="AB96" s="79"/>
      <c r="AC96" s="79" t="b">
        <v>0</v>
      </c>
      <c r="AD96" s="79">
        <v>3</v>
      </c>
      <c r="AE96" s="85" t="s">
        <v>506</v>
      </c>
      <c r="AF96" s="79" t="b">
        <v>0</v>
      </c>
      <c r="AG96" s="79" t="s">
        <v>513</v>
      </c>
      <c r="AH96" s="79"/>
      <c r="AI96" s="85" t="s">
        <v>506</v>
      </c>
      <c r="AJ96" s="79" t="b">
        <v>0</v>
      </c>
      <c r="AK96" s="79">
        <v>1</v>
      </c>
      <c r="AL96" s="85" t="s">
        <v>506</v>
      </c>
      <c r="AM96" s="79" t="s">
        <v>523</v>
      </c>
      <c r="AN96" s="79" t="b">
        <v>0</v>
      </c>
      <c r="AO96" s="85" t="s">
        <v>490</v>
      </c>
      <c r="AP96" s="79" t="s">
        <v>176</v>
      </c>
      <c r="AQ96" s="79">
        <v>0</v>
      </c>
      <c r="AR96" s="79">
        <v>0</v>
      </c>
      <c r="AS96" s="79"/>
      <c r="AT96" s="79"/>
      <c r="AU96" s="79"/>
      <c r="AV96" s="79"/>
      <c r="AW96" s="79"/>
      <c r="AX96" s="79"/>
      <c r="AY96" s="79"/>
      <c r="AZ96" s="79"/>
      <c r="BA96">
        <v>5</v>
      </c>
      <c r="BB96" s="78" t="str">
        <f>REPLACE(INDEX(GroupVertices[Group],MATCH(Edges[[#This Row],[Vertex 1]],GroupVertices[Vertex],0)),1,1,"")</f>
        <v>4</v>
      </c>
      <c r="BC96" s="78" t="str">
        <f>REPLACE(INDEX(GroupVertices[Group],MATCH(Edges[[#This Row],[Vertex 2]],GroupVertices[Vertex],0)),1,1,"")</f>
        <v>4</v>
      </c>
      <c r="BD96" s="48">
        <v>2</v>
      </c>
      <c r="BE96" s="49">
        <v>7.407407407407407</v>
      </c>
      <c r="BF96" s="48">
        <v>0</v>
      </c>
      <c r="BG96" s="49">
        <v>0</v>
      </c>
      <c r="BH96" s="48">
        <v>0</v>
      </c>
      <c r="BI96" s="49">
        <v>0</v>
      </c>
      <c r="BJ96" s="48">
        <v>25</v>
      </c>
      <c r="BK96" s="49">
        <v>92.5925925925926</v>
      </c>
      <c r="BL96" s="48">
        <v>27</v>
      </c>
    </row>
    <row r="97" spans="1:64" ht="15">
      <c r="A97" s="64" t="s">
        <v>240</v>
      </c>
      <c r="B97" s="64" t="s">
        <v>240</v>
      </c>
      <c r="C97" s="65" t="s">
        <v>1351</v>
      </c>
      <c r="D97" s="66">
        <v>10</v>
      </c>
      <c r="E97" s="67" t="s">
        <v>136</v>
      </c>
      <c r="F97" s="68">
        <v>6</v>
      </c>
      <c r="G97" s="65"/>
      <c r="H97" s="69"/>
      <c r="I97" s="70"/>
      <c r="J97" s="70"/>
      <c r="K97" s="34" t="s">
        <v>65</v>
      </c>
      <c r="L97" s="77">
        <v>97</v>
      </c>
      <c r="M97" s="77"/>
      <c r="N97" s="72"/>
      <c r="O97" s="79" t="s">
        <v>176</v>
      </c>
      <c r="P97" s="81">
        <v>43542.65149305556</v>
      </c>
      <c r="Q97" s="79" t="s">
        <v>294</v>
      </c>
      <c r="R97" s="83" t="s">
        <v>316</v>
      </c>
      <c r="S97" s="79" t="s">
        <v>325</v>
      </c>
      <c r="T97" s="79" t="s">
        <v>332</v>
      </c>
      <c r="U97" s="83" t="s">
        <v>352</v>
      </c>
      <c r="V97" s="83" t="s">
        <v>352</v>
      </c>
      <c r="W97" s="81">
        <v>43542.65149305556</v>
      </c>
      <c r="X97" s="83" t="s">
        <v>433</v>
      </c>
      <c r="Y97" s="79"/>
      <c r="Z97" s="79"/>
      <c r="AA97" s="85" t="s">
        <v>491</v>
      </c>
      <c r="AB97" s="79"/>
      <c r="AC97" s="79" t="b">
        <v>0</v>
      </c>
      <c r="AD97" s="79">
        <v>2</v>
      </c>
      <c r="AE97" s="85" t="s">
        <v>506</v>
      </c>
      <c r="AF97" s="79" t="b">
        <v>0</v>
      </c>
      <c r="AG97" s="79" t="s">
        <v>513</v>
      </c>
      <c r="AH97" s="79"/>
      <c r="AI97" s="85" t="s">
        <v>506</v>
      </c>
      <c r="AJ97" s="79" t="b">
        <v>0</v>
      </c>
      <c r="AK97" s="79">
        <v>4</v>
      </c>
      <c r="AL97" s="85" t="s">
        <v>506</v>
      </c>
      <c r="AM97" s="79" t="s">
        <v>523</v>
      </c>
      <c r="AN97" s="79" t="b">
        <v>0</v>
      </c>
      <c r="AO97" s="85" t="s">
        <v>491</v>
      </c>
      <c r="AP97" s="79" t="s">
        <v>176</v>
      </c>
      <c r="AQ97" s="79">
        <v>0</v>
      </c>
      <c r="AR97" s="79">
        <v>0</v>
      </c>
      <c r="AS97" s="79"/>
      <c r="AT97" s="79"/>
      <c r="AU97" s="79"/>
      <c r="AV97" s="79"/>
      <c r="AW97" s="79"/>
      <c r="AX97" s="79"/>
      <c r="AY97" s="79"/>
      <c r="AZ97" s="79"/>
      <c r="BA97">
        <v>5</v>
      </c>
      <c r="BB97" s="78" t="str">
        <f>REPLACE(INDEX(GroupVertices[Group],MATCH(Edges[[#This Row],[Vertex 1]],GroupVertices[Vertex],0)),1,1,"")</f>
        <v>4</v>
      </c>
      <c r="BC97" s="78" t="str">
        <f>REPLACE(INDEX(GroupVertices[Group],MATCH(Edges[[#This Row],[Vertex 2]],GroupVertices[Vertex],0)),1,1,"")</f>
        <v>4</v>
      </c>
      <c r="BD97" s="48">
        <v>0</v>
      </c>
      <c r="BE97" s="49">
        <v>0</v>
      </c>
      <c r="BF97" s="48">
        <v>1</v>
      </c>
      <c r="BG97" s="49">
        <v>5.2631578947368425</v>
      </c>
      <c r="BH97" s="48">
        <v>0</v>
      </c>
      <c r="BI97" s="49">
        <v>0</v>
      </c>
      <c r="BJ97" s="48">
        <v>18</v>
      </c>
      <c r="BK97" s="49">
        <v>94.73684210526316</v>
      </c>
      <c r="BL97" s="48">
        <v>19</v>
      </c>
    </row>
    <row r="98" spans="1:64" ht="15">
      <c r="A98" s="64" t="s">
        <v>240</v>
      </c>
      <c r="B98" s="64" t="s">
        <v>240</v>
      </c>
      <c r="C98" s="65" t="s">
        <v>1351</v>
      </c>
      <c r="D98" s="66">
        <v>10</v>
      </c>
      <c r="E98" s="67" t="s">
        <v>136</v>
      </c>
      <c r="F98" s="68">
        <v>6</v>
      </c>
      <c r="G98" s="65"/>
      <c r="H98" s="69"/>
      <c r="I98" s="70"/>
      <c r="J98" s="70"/>
      <c r="K98" s="34" t="s">
        <v>65</v>
      </c>
      <c r="L98" s="77">
        <v>98</v>
      </c>
      <c r="M98" s="77"/>
      <c r="N98" s="72"/>
      <c r="O98" s="79" t="s">
        <v>176</v>
      </c>
      <c r="P98" s="81">
        <v>43543.78732638889</v>
      </c>
      <c r="Q98" s="79" t="s">
        <v>295</v>
      </c>
      <c r="R98" s="79"/>
      <c r="S98" s="79"/>
      <c r="T98" s="79" t="s">
        <v>333</v>
      </c>
      <c r="U98" s="83" t="s">
        <v>353</v>
      </c>
      <c r="V98" s="83" t="s">
        <v>353</v>
      </c>
      <c r="W98" s="81">
        <v>43543.78732638889</v>
      </c>
      <c r="X98" s="83" t="s">
        <v>434</v>
      </c>
      <c r="Y98" s="79"/>
      <c r="Z98" s="79"/>
      <c r="AA98" s="85" t="s">
        <v>492</v>
      </c>
      <c r="AB98" s="79"/>
      <c r="AC98" s="79" t="b">
        <v>0</v>
      </c>
      <c r="AD98" s="79">
        <v>9</v>
      </c>
      <c r="AE98" s="85" t="s">
        <v>506</v>
      </c>
      <c r="AF98" s="79" t="b">
        <v>0</v>
      </c>
      <c r="AG98" s="79" t="s">
        <v>513</v>
      </c>
      <c r="AH98" s="79"/>
      <c r="AI98" s="85" t="s">
        <v>506</v>
      </c>
      <c r="AJ98" s="79" t="b">
        <v>0</v>
      </c>
      <c r="AK98" s="79">
        <v>7</v>
      </c>
      <c r="AL98" s="85" t="s">
        <v>506</v>
      </c>
      <c r="AM98" s="79" t="s">
        <v>523</v>
      </c>
      <c r="AN98" s="79" t="b">
        <v>0</v>
      </c>
      <c r="AO98" s="85" t="s">
        <v>492</v>
      </c>
      <c r="AP98" s="79" t="s">
        <v>176</v>
      </c>
      <c r="AQ98" s="79">
        <v>0</v>
      </c>
      <c r="AR98" s="79">
        <v>0</v>
      </c>
      <c r="AS98" s="79"/>
      <c r="AT98" s="79"/>
      <c r="AU98" s="79"/>
      <c r="AV98" s="79"/>
      <c r="AW98" s="79"/>
      <c r="AX98" s="79"/>
      <c r="AY98" s="79"/>
      <c r="AZ98" s="79"/>
      <c r="BA98">
        <v>5</v>
      </c>
      <c r="BB98" s="78" t="str">
        <f>REPLACE(INDEX(GroupVertices[Group],MATCH(Edges[[#This Row],[Vertex 1]],GroupVertices[Vertex],0)),1,1,"")</f>
        <v>4</v>
      </c>
      <c r="BC98" s="78" t="str">
        <f>REPLACE(INDEX(GroupVertices[Group],MATCH(Edges[[#This Row],[Vertex 2]],GroupVertices[Vertex],0)),1,1,"")</f>
        <v>4</v>
      </c>
      <c r="BD98" s="48">
        <v>0</v>
      </c>
      <c r="BE98" s="49">
        <v>0</v>
      </c>
      <c r="BF98" s="48">
        <v>0</v>
      </c>
      <c r="BG98" s="49">
        <v>0</v>
      </c>
      <c r="BH98" s="48">
        <v>0</v>
      </c>
      <c r="BI98" s="49">
        <v>0</v>
      </c>
      <c r="BJ98" s="48">
        <v>26</v>
      </c>
      <c r="BK98" s="49">
        <v>100</v>
      </c>
      <c r="BL98" s="48">
        <v>26</v>
      </c>
    </row>
    <row r="99" spans="1:64" ht="15">
      <c r="A99" s="64" t="s">
        <v>240</v>
      </c>
      <c r="B99" s="64" t="s">
        <v>261</v>
      </c>
      <c r="C99" s="65" t="s">
        <v>1348</v>
      </c>
      <c r="D99" s="66">
        <v>3</v>
      </c>
      <c r="E99" s="67" t="s">
        <v>132</v>
      </c>
      <c r="F99" s="68">
        <v>32</v>
      </c>
      <c r="G99" s="65"/>
      <c r="H99" s="69"/>
      <c r="I99" s="70"/>
      <c r="J99" s="70"/>
      <c r="K99" s="34" t="s">
        <v>65</v>
      </c>
      <c r="L99" s="77">
        <v>99</v>
      </c>
      <c r="M99" s="77"/>
      <c r="N99" s="72"/>
      <c r="O99" s="79" t="s">
        <v>263</v>
      </c>
      <c r="P99" s="81">
        <v>43544.85711805556</v>
      </c>
      <c r="Q99" s="79" t="s">
        <v>296</v>
      </c>
      <c r="R99" s="79"/>
      <c r="S99" s="79"/>
      <c r="T99" s="79" t="s">
        <v>334</v>
      </c>
      <c r="U99" s="83" t="s">
        <v>354</v>
      </c>
      <c r="V99" s="83" t="s">
        <v>354</v>
      </c>
      <c r="W99" s="81">
        <v>43544.85711805556</v>
      </c>
      <c r="X99" s="83" t="s">
        <v>435</v>
      </c>
      <c r="Y99" s="79"/>
      <c r="Z99" s="79"/>
      <c r="AA99" s="85" t="s">
        <v>493</v>
      </c>
      <c r="AB99" s="79"/>
      <c r="AC99" s="79" t="b">
        <v>0</v>
      </c>
      <c r="AD99" s="79">
        <v>9</v>
      </c>
      <c r="AE99" s="85" t="s">
        <v>506</v>
      </c>
      <c r="AF99" s="79" t="b">
        <v>0</v>
      </c>
      <c r="AG99" s="79" t="s">
        <v>513</v>
      </c>
      <c r="AH99" s="79"/>
      <c r="AI99" s="85" t="s">
        <v>506</v>
      </c>
      <c r="AJ99" s="79" t="b">
        <v>0</v>
      </c>
      <c r="AK99" s="79">
        <v>0</v>
      </c>
      <c r="AL99" s="85" t="s">
        <v>506</v>
      </c>
      <c r="AM99" s="79" t="s">
        <v>523</v>
      </c>
      <c r="AN99" s="79" t="b">
        <v>0</v>
      </c>
      <c r="AO99" s="85" t="s">
        <v>493</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2</v>
      </c>
      <c r="BD99" s="48">
        <v>4</v>
      </c>
      <c r="BE99" s="49">
        <v>11.11111111111111</v>
      </c>
      <c r="BF99" s="48">
        <v>0</v>
      </c>
      <c r="BG99" s="49">
        <v>0</v>
      </c>
      <c r="BH99" s="48">
        <v>0</v>
      </c>
      <c r="BI99" s="49">
        <v>0</v>
      </c>
      <c r="BJ99" s="48">
        <v>32</v>
      </c>
      <c r="BK99" s="49">
        <v>88.88888888888889</v>
      </c>
      <c r="BL99" s="48">
        <v>36</v>
      </c>
    </row>
    <row r="100" spans="1:64" ht="15">
      <c r="A100" s="64" t="s">
        <v>240</v>
      </c>
      <c r="B100" s="64" t="s">
        <v>262</v>
      </c>
      <c r="C100" s="65" t="s">
        <v>1348</v>
      </c>
      <c r="D100" s="66">
        <v>3</v>
      </c>
      <c r="E100" s="67" t="s">
        <v>132</v>
      </c>
      <c r="F100" s="68">
        <v>32</v>
      </c>
      <c r="G100" s="65"/>
      <c r="H100" s="69"/>
      <c r="I100" s="70"/>
      <c r="J100" s="70"/>
      <c r="K100" s="34" t="s">
        <v>65</v>
      </c>
      <c r="L100" s="77">
        <v>100</v>
      </c>
      <c r="M100" s="77"/>
      <c r="N100" s="72"/>
      <c r="O100" s="79" t="s">
        <v>263</v>
      </c>
      <c r="P100" s="81">
        <v>43545.81232638889</v>
      </c>
      <c r="Q100" s="79" t="s">
        <v>297</v>
      </c>
      <c r="R100" s="79"/>
      <c r="S100" s="79"/>
      <c r="T100" s="79" t="s">
        <v>335</v>
      </c>
      <c r="U100" s="83" t="s">
        <v>355</v>
      </c>
      <c r="V100" s="83" t="s">
        <v>355</v>
      </c>
      <c r="W100" s="81">
        <v>43545.81232638889</v>
      </c>
      <c r="X100" s="83" t="s">
        <v>436</v>
      </c>
      <c r="Y100" s="79"/>
      <c r="Z100" s="79"/>
      <c r="AA100" s="85" t="s">
        <v>494</v>
      </c>
      <c r="AB100" s="79"/>
      <c r="AC100" s="79" t="b">
        <v>0</v>
      </c>
      <c r="AD100" s="79">
        <v>4</v>
      </c>
      <c r="AE100" s="85" t="s">
        <v>506</v>
      </c>
      <c r="AF100" s="79" t="b">
        <v>0</v>
      </c>
      <c r="AG100" s="79" t="s">
        <v>513</v>
      </c>
      <c r="AH100" s="79"/>
      <c r="AI100" s="85" t="s">
        <v>506</v>
      </c>
      <c r="AJ100" s="79" t="b">
        <v>0</v>
      </c>
      <c r="AK100" s="79">
        <v>2</v>
      </c>
      <c r="AL100" s="85" t="s">
        <v>506</v>
      </c>
      <c r="AM100" s="79" t="s">
        <v>523</v>
      </c>
      <c r="AN100" s="79" t="b">
        <v>0</v>
      </c>
      <c r="AO100" s="85" t="s">
        <v>494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2</v>
      </c>
      <c r="BD100" s="48">
        <v>1</v>
      </c>
      <c r="BE100" s="49">
        <v>2.272727272727273</v>
      </c>
      <c r="BF100" s="48">
        <v>0</v>
      </c>
      <c r="BG100" s="49">
        <v>0</v>
      </c>
      <c r="BH100" s="48">
        <v>0</v>
      </c>
      <c r="BI100" s="49">
        <v>0</v>
      </c>
      <c r="BJ100" s="48">
        <v>43</v>
      </c>
      <c r="BK100" s="49">
        <v>97.72727272727273</v>
      </c>
      <c r="BL100" s="48">
        <v>44</v>
      </c>
    </row>
    <row r="101" spans="1:64" ht="15">
      <c r="A101" s="64" t="s">
        <v>241</v>
      </c>
      <c r="B101" s="64" t="s">
        <v>251</v>
      </c>
      <c r="C101" s="65" t="s">
        <v>1348</v>
      </c>
      <c r="D101" s="66">
        <v>3</v>
      </c>
      <c r="E101" s="67" t="s">
        <v>132</v>
      </c>
      <c r="F101" s="68">
        <v>32</v>
      </c>
      <c r="G101" s="65"/>
      <c r="H101" s="69"/>
      <c r="I101" s="70"/>
      <c r="J101" s="70"/>
      <c r="K101" s="34" t="s">
        <v>65</v>
      </c>
      <c r="L101" s="77">
        <v>101</v>
      </c>
      <c r="M101" s="77"/>
      <c r="N101" s="72"/>
      <c r="O101" s="79" t="s">
        <v>263</v>
      </c>
      <c r="P101" s="81">
        <v>43539.61116898148</v>
      </c>
      <c r="Q101" s="79" t="s">
        <v>298</v>
      </c>
      <c r="R101" s="83" t="s">
        <v>317</v>
      </c>
      <c r="S101" s="79" t="s">
        <v>324</v>
      </c>
      <c r="T101" s="79" t="s">
        <v>336</v>
      </c>
      <c r="U101" s="83" t="s">
        <v>356</v>
      </c>
      <c r="V101" s="83" t="s">
        <v>356</v>
      </c>
      <c r="W101" s="81">
        <v>43539.61116898148</v>
      </c>
      <c r="X101" s="83" t="s">
        <v>437</v>
      </c>
      <c r="Y101" s="79"/>
      <c r="Z101" s="79"/>
      <c r="AA101" s="85" t="s">
        <v>495</v>
      </c>
      <c r="AB101" s="79"/>
      <c r="AC101" s="79" t="b">
        <v>0</v>
      </c>
      <c r="AD101" s="79">
        <v>1</v>
      </c>
      <c r="AE101" s="85" t="s">
        <v>506</v>
      </c>
      <c r="AF101" s="79" t="b">
        <v>0</v>
      </c>
      <c r="AG101" s="79" t="s">
        <v>514</v>
      </c>
      <c r="AH101" s="79"/>
      <c r="AI101" s="85" t="s">
        <v>506</v>
      </c>
      <c r="AJ101" s="79" t="b">
        <v>0</v>
      </c>
      <c r="AK101" s="79">
        <v>1</v>
      </c>
      <c r="AL101" s="85" t="s">
        <v>506</v>
      </c>
      <c r="AM101" s="79" t="s">
        <v>523</v>
      </c>
      <c r="AN101" s="79" t="b">
        <v>0</v>
      </c>
      <c r="AO101" s="85" t="s">
        <v>495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0</v>
      </c>
      <c r="BE101" s="49">
        <v>0</v>
      </c>
      <c r="BF101" s="48">
        <v>1</v>
      </c>
      <c r="BG101" s="49">
        <v>3.7037037037037037</v>
      </c>
      <c r="BH101" s="48">
        <v>0</v>
      </c>
      <c r="BI101" s="49">
        <v>0</v>
      </c>
      <c r="BJ101" s="48">
        <v>26</v>
      </c>
      <c r="BK101" s="49">
        <v>96.29629629629629</v>
      </c>
      <c r="BL101" s="48">
        <v>27</v>
      </c>
    </row>
    <row r="102" spans="1:64" ht="15">
      <c r="A102" s="64" t="s">
        <v>241</v>
      </c>
      <c r="B102" s="64" t="s">
        <v>213</v>
      </c>
      <c r="C102" s="65" t="s">
        <v>1348</v>
      </c>
      <c r="D102" s="66">
        <v>3</v>
      </c>
      <c r="E102" s="67" t="s">
        <v>132</v>
      </c>
      <c r="F102" s="68">
        <v>32</v>
      </c>
      <c r="G102" s="65"/>
      <c r="H102" s="69"/>
      <c r="I102" s="70"/>
      <c r="J102" s="70"/>
      <c r="K102" s="34" t="s">
        <v>65</v>
      </c>
      <c r="L102" s="77">
        <v>102</v>
      </c>
      <c r="M102" s="77"/>
      <c r="N102" s="72"/>
      <c r="O102" s="79" t="s">
        <v>263</v>
      </c>
      <c r="P102" s="81">
        <v>43543.52637731482</v>
      </c>
      <c r="Q102" s="79" t="s">
        <v>299</v>
      </c>
      <c r="R102" s="79"/>
      <c r="S102" s="79"/>
      <c r="T102" s="79"/>
      <c r="U102" s="79"/>
      <c r="V102" s="83" t="s">
        <v>387</v>
      </c>
      <c r="W102" s="81">
        <v>43543.52637731482</v>
      </c>
      <c r="X102" s="83" t="s">
        <v>438</v>
      </c>
      <c r="Y102" s="79"/>
      <c r="Z102" s="79"/>
      <c r="AA102" s="85" t="s">
        <v>496</v>
      </c>
      <c r="AB102" s="79"/>
      <c r="AC102" s="79" t="b">
        <v>0</v>
      </c>
      <c r="AD102" s="79">
        <v>0</v>
      </c>
      <c r="AE102" s="85" t="s">
        <v>506</v>
      </c>
      <c r="AF102" s="79" t="b">
        <v>0</v>
      </c>
      <c r="AG102" s="79" t="s">
        <v>514</v>
      </c>
      <c r="AH102" s="79"/>
      <c r="AI102" s="85" t="s">
        <v>506</v>
      </c>
      <c r="AJ102" s="79" t="b">
        <v>0</v>
      </c>
      <c r="AK102" s="79">
        <v>32</v>
      </c>
      <c r="AL102" s="85" t="s">
        <v>447</v>
      </c>
      <c r="AM102" s="79" t="s">
        <v>517</v>
      </c>
      <c r="AN102" s="79" t="b">
        <v>0</v>
      </c>
      <c r="AO102" s="85" t="s">
        <v>447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5</v>
      </c>
      <c r="BD102" s="48">
        <v>0</v>
      </c>
      <c r="BE102" s="49">
        <v>0</v>
      </c>
      <c r="BF102" s="48">
        <v>0</v>
      </c>
      <c r="BG102" s="49">
        <v>0</v>
      </c>
      <c r="BH102" s="48">
        <v>0</v>
      </c>
      <c r="BI102" s="49">
        <v>0</v>
      </c>
      <c r="BJ102" s="48">
        <v>23</v>
      </c>
      <c r="BK102" s="49">
        <v>100</v>
      </c>
      <c r="BL102" s="48">
        <v>23</v>
      </c>
    </row>
    <row r="103" spans="1:64" ht="15">
      <c r="A103" s="64" t="s">
        <v>241</v>
      </c>
      <c r="B103" s="64" t="s">
        <v>261</v>
      </c>
      <c r="C103" s="65" t="s">
        <v>1348</v>
      </c>
      <c r="D103" s="66">
        <v>3</v>
      </c>
      <c r="E103" s="67" t="s">
        <v>132</v>
      </c>
      <c r="F103" s="68">
        <v>32</v>
      </c>
      <c r="G103" s="65"/>
      <c r="H103" s="69"/>
      <c r="I103" s="70"/>
      <c r="J103" s="70"/>
      <c r="K103" s="34" t="s">
        <v>65</v>
      </c>
      <c r="L103" s="77">
        <v>103</v>
      </c>
      <c r="M103" s="77"/>
      <c r="N103" s="72"/>
      <c r="O103" s="79" t="s">
        <v>263</v>
      </c>
      <c r="P103" s="81">
        <v>43544.8575</v>
      </c>
      <c r="Q103" s="79" t="s">
        <v>300</v>
      </c>
      <c r="R103" s="79"/>
      <c r="S103" s="79"/>
      <c r="T103" s="79" t="s">
        <v>337</v>
      </c>
      <c r="U103" s="83" t="s">
        <v>357</v>
      </c>
      <c r="V103" s="83" t="s">
        <v>357</v>
      </c>
      <c r="W103" s="81">
        <v>43544.8575</v>
      </c>
      <c r="X103" s="83" t="s">
        <v>439</v>
      </c>
      <c r="Y103" s="79"/>
      <c r="Z103" s="79"/>
      <c r="AA103" s="85" t="s">
        <v>497</v>
      </c>
      <c r="AB103" s="79"/>
      <c r="AC103" s="79" t="b">
        <v>0</v>
      </c>
      <c r="AD103" s="79">
        <v>0</v>
      </c>
      <c r="AE103" s="85" t="s">
        <v>506</v>
      </c>
      <c r="AF103" s="79" t="b">
        <v>0</v>
      </c>
      <c r="AG103" s="79" t="s">
        <v>514</v>
      </c>
      <c r="AH103" s="79"/>
      <c r="AI103" s="85" t="s">
        <v>506</v>
      </c>
      <c r="AJ103" s="79" t="b">
        <v>0</v>
      </c>
      <c r="AK103" s="79">
        <v>0</v>
      </c>
      <c r="AL103" s="85" t="s">
        <v>506</v>
      </c>
      <c r="AM103" s="79" t="s">
        <v>523</v>
      </c>
      <c r="AN103" s="79" t="b">
        <v>0</v>
      </c>
      <c r="AO103" s="85" t="s">
        <v>497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42</v>
      </c>
      <c r="BK103" s="49">
        <v>100</v>
      </c>
      <c r="BL103" s="48">
        <v>42</v>
      </c>
    </row>
    <row r="104" spans="1:64" ht="15">
      <c r="A104" s="64" t="s">
        <v>241</v>
      </c>
      <c r="B104" s="64" t="s">
        <v>262</v>
      </c>
      <c r="C104" s="65" t="s">
        <v>1348</v>
      </c>
      <c r="D104" s="66">
        <v>3</v>
      </c>
      <c r="E104" s="67" t="s">
        <v>132</v>
      </c>
      <c r="F104" s="68">
        <v>32</v>
      </c>
      <c r="G104" s="65"/>
      <c r="H104" s="69"/>
      <c r="I104" s="70"/>
      <c r="J104" s="70"/>
      <c r="K104" s="34" t="s">
        <v>65</v>
      </c>
      <c r="L104" s="77">
        <v>104</v>
      </c>
      <c r="M104" s="77"/>
      <c r="N104" s="72"/>
      <c r="O104" s="79" t="s">
        <v>263</v>
      </c>
      <c r="P104" s="81">
        <v>43545.812951388885</v>
      </c>
      <c r="Q104" s="79" t="s">
        <v>301</v>
      </c>
      <c r="R104" s="79"/>
      <c r="S104" s="79"/>
      <c r="T104" s="79" t="s">
        <v>338</v>
      </c>
      <c r="U104" s="83" t="s">
        <v>358</v>
      </c>
      <c r="V104" s="83" t="s">
        <v>358</v>
      </c>
      <c r="W104" s="81">
        <v>43545.812951388885</v>
      </c>
      <c r="X104" s="83" t="s">
        <v>440</v>
      </c>
      <c r="Y104" s="79"/>
      <c r="Z104" s="79"/>
      <c r="AA104" s="85" t="s">
        <v>498</v>
      </c>
      <c r="AB104" s="79"/>
      <c r="AC104" s="79" t="b">
        <v>0</v>
      </c>
      <c r="AD104" s="79">
        <v>0</v>
      </c>
      <c r="AE104" s="85" t="s">
        <v>506</v>
      </c>
      <c r="AF104" s="79" t="b">
        <v>0</v>
      </c>
      <c r="AG104" s="79" t="s">
        <v>514</v>
      </c>
      <c r="AH104" s="79"/>
      <c r="AI104" s="85" t="s">
        <v>506</v>
      </c>
      <c r="AJ104" s="79" t="b">
        <v>0</v>
      </c>
      <c r="AK104" s="79">
        <v>0</v>
      </c>
      <c r="AL104" s="85" t="s">
        <v>506</v>
      </c>
      <c r="AM104" s="79" t="s">
        <v>523</v>
      </c>
      <c r="AN104" s="79" t="b">
        <v>0</v>
      </c>
      <c r="AO104" s="85" t="s">
        <v>498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43</v>
      </c>
      <c r="BK104" s="49">
        <v>100</v>
      </c>
      <c r="BL104" s="48">
        <v>43</v>
      </c>
    </row>
    <row r="105" spans="1:64" ht="15">
      <c r="A105" s="64" t="s">
        <v>241</v>
      </c>
      <c r="B105" s="64" t="s">
        <v>241</v>
      </c>
      <c r="C105" s="65" t="s">
        <v>1351</v>
      </c>
      <c r="D105" s="66">
        <v>10</v>
      </c>
      <c r="E105" s="67" t="s">
        <v>136</v>
      </c>
      <c r="F105" s="68">
        <v>6</v>
      </c>
      <c r="G105" s="65"/>
      <c r="H105" s="69"/>
      <c r="I105" s="70"/>
      <c r="J105" s="70"/>
      <c r="K105" s="34" t="s">
        <v>65</v>
      </c>
      <c r="L105" s="77">
        <v>105</v>
      </c>
      <c r="M105" s="77"/>
      <c r="N105" s="72"/>
      <c r="O105" s="79" t="s">
        <v>176</v>
      </c>
      <c r="P105" s="81">
        <v>43538.593310185184</v>
      </c>
      <c r="Q105" s="79" t="s">
        <v>302</v>
      </c>
      <c r="R105" s="79"/>
      <c r="S105" s="79"/>
      <c r="T105" s="79" t="s">
        <v>339</v>
      </c>
      <c r="U105" s="83" t="s">
        <v>359</v>
      </c>
      <c r="V105" s="83" t="s">
        <v>359</v>
      </c>
      <c r="W105" s="81">
        <v>43538.593310185184</v>
      </c>
      <c r="X105" s="83" t="s">
        <v>441</v>
      </c>
      <c r="Y105" s="79"/>
      <c r="Z105" s="79"/>
      <c r="AA105" s="85" t="s">
        <v>499</v>
      </c>
      <c r="AB105" s="79"/>
      <c r="AC105" s="79" t="b">
        <v>0</v>
      </c>
      <c r="AD105" s="79">
        <v>1</v>
      </c>
      <c r="AE105" s="85" t="s">
        <v>506</v>
      </c>
      <c r="AF105" s="79" t="b">
        <v>0</v>
      </c>
      <c r="AG105" s="79" t="s">
        <v>514</v>
      </c>
      <c r="AH105" s="79"/>
      <c r="AI105" s="85" t="s">
        <v>506</v>
      </c>
      <c r="AJ105" s="79" t="b">
        <v>0</v>
      </c>
      <c r="AK105" s="79">
        <v>1</v>
      </c>
      <c r="AL105" s="85" t="s">
        <v>506</v>
      </c>
      <c r="AM105" s="79" t="s">
        <v>523</v>
      </c>
      <c r="AN105" s="79" t="b">
        <v>0</v>
      </c>
      <c r="AO105" s="85" t="s">
        <v>499</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36</v>
      </c>
      <c r="BK105" s="49">
        <v>100</v>
      </c>
      <c r="BL105" s="48">
        <v>36</v>
      </c>
    </row>
    <row r="106" spans="1:64" ht="15">
      <c r="A106" s="64" t="s">
        <v>241</v>
      </c>
      <c r="B106" s="64" t="s">
        <v>241</v>
      </c>
      <c r="C106" s="65" t="s">
        <v>1351</v>
      </c>
      <c r="D106" s="66">
        <v>10</v>
      </c>
      <c r="E106" s="67" t="s">
        <v>136</v>
      </c>
      <c r="F106" s="68">
        <v>6</v>
      </c>
      <c r="G106" s="65"/>
      <c r="H106" s="69"/>
      <c r="I106" s="70"/>
      <c r="J106" s="70"/>
      <c r="K106" s="34" t="s">
        <v>65</v>
      </c>
      <c r="L106" s="77">
        <v>106</v>
      </c>
      <c r="M106" s="77"/>
      <c r="N106" s="72"/>
      <c r="O106" s="79" t="s">
        <v>176</v>
      </c>
      <c r="P106" s="81">
        <v>43538.60938657408</v>
      </c>
      <c r="Q106" s="79" t="s">
        <v>303</v>
      </c>
      <c r="R106" s="83" t="s">
        <v>318</v>
      </c>
      <c r="S106" s="79" t="s">
        <v>325</v>
      </c>
      <c r="T106" s="79"/>
      <c r="U106" s="79"/>
      <c r="V106" s="83" t="s">
        <v>387</v>
      </c>
      <c r="W106" s="81">
        <v>43538.60938657408</v>
      </c>
      <c r="X106" s="83" t="s">
        <v>442</v>
      </c>
      <c r="Y106" s="79"/>
      <c r="Z106" s="79"/>
      <c r="AA106" s="85" t="s">
        <v>500</v>
      </c>
      <c r="AB106" s="79"/>
      <c r="AC106" s="79" t="b">
        <v>0</v>
      </c>
      <c r="AD106" s="79">
        <v>0</v>
      </c>
      <c r="AE106" s="85" t="s">
        <v>506</v>
      </c>
      <c r="AF106" s="79" t="b">
        <v>0</v>
      </c>
      <c r="AG106" s="79" t="s">
        <v>514</v>
      </c>
      <c r="AH106" s="79"/>
      <c r="AI106" s="85" t="s">
        <v>506</v>
      </c>
      <c r="AJ106" s="79" t="b">
        <v>0</v>
      </c>
      <c r="AK106" s="79">
        <v>0</v>
      </c>
      <c r="AL106" s="85" t="s">
        <v>506</v>
      </c>
      <c r="AM106" s="79" t="s">
        <v>523</v>
      </c>
      <c r="AN106" s="79" t="b">
        <v>0</v>
      </c>
      <c r="AO106" s="85" t="s">
        <v>500</v>
      </c>
      <c r="AP106" s="79" t="s">
        <v>176</v>
      </c>
      <c r="AQ106" s="79">
        <v>0</v>
      </c>
      <c r="AR106" s="79">
        <v>0</v>
      </c>
      <c r="AS106" s="79"/>
      <c r="AT106" s="79"/>
      <c r="AU106" s="79"/>
      <c r="AV106" s="79"/>
      <c r="AW106" s="79"/>
      <c r="AX106" s="79"/>
      <c r="AY106" s="79"/>
      <c r="AZ106" s="79"/>
      <c r="BA106">
        <v>5</v>
      </c>
      <c r="BB106" s="78" t="str">
        <f>REPLACE(INDEX(GroupVertices[Group],MATCH(Edges[[#This Row],[Vertex 1]],GroupVertices[Vertex],0)),1,1,"")</f>
        <v>2</v>
      </c>
      <c r="BC106" s="78" t="str">
        <f>REPLACE(INDEX(GroupVertices[Group],MATCH(Edges[[#This Row],[Vertex 2]],GroupVertices[Vertex],0)),1,1,"")</f>
        <v>2</v>
      </c>
      <c r="BD106" s="48">
        <v>0</v>
      </c>
      <c r="BE106" s="49">
        <v>0</v>
      </c>
      <c r="BF106" s="48">
        <v>1</v>
      </c>
      <c r="BG106" s="49">
        <v>16.666666666666668</v>
      </c>
      <c r="BH106" s="48">
        <v>0</v>
      </c>
      <c r="BI106" s="49">
        <v>0</v>
      </c>
      <c r="BJ106" s="48">
        <v>5</v>
      </c>
      <c r="BK106" s="49">
        <v>83.33333333333333</v>
      </c>
      <c r="BL106" s="48">
        <v>6</v>
      </c>
    </row>
    <row r="107" spans="1:64" ht="15">
      <c r="A107" s="64" t="s">
        <v>241</v>
      </c>
      <c r="B107" s="64" t="s">
        <v>241</v>
      </c>
      <c r="C107" s="65" t="s">
        <v>1351</v>
      </c>
      <c r="D107" s="66">
        <v>10</v>
      </c>
      <c r="E107" s="67" t="s">
        <v>136</v>
      </c>
      <c r="F107" s="68">
        <v>6</v>
      </c>
      <c r="G107" s="65"/>
      <c r="H107" s="69"/>
      <c r="I107" s="70"/>
      <c r="J107" s="70"/>
      <c r="K107" s="34" t="s">
        <v>65</v>
      </c>
      <c r="L107" s="77">
        <v>107</v>
      </c>
      <c r="M107" s="77"/>
      <c r="N107" s="72"/>
      <c r="O107" s="79" t="s">
        <v>176</v>
      </c>
      <c r="P107" s="81">
        <v>43539.789722222224</v>
      </c>
      <c r="Q107" s="79" t="s">
        <v>304</v>
      </c>
      <c r="R107" s="83" t="s">
        <v>319</v>
      </c>
      <c r="S107" s="79" t="s">
        <v>325</v>
      </c>
      <c r="T107" s="79"/>
      <c r="U107" s="83" t="s">
        <v>360</v>
      </c>
      <c r="V107" s="83" t="s">
        <v>360</v>
      </c>
      <c r="W107" s="81">
        <v>43539.789722222224</v>
      </c>
      <c r="X107" s="83" t="s">
        <v>443</v>
      </c>
      <c r="Y107" s="79"/>
      <c r="Z107" s="79"/>
      <c r="AA107" s="85" t="s">
        <v>501</v>
      </c>
      <c r="AB107" s="79"/>
      <c r="AC107" s="79" t="b">
        <v>0</v>
      </c>
      <c r="AD107" s="79">
        <v>0</v>
      </c>
      <c r="AE107" s="85" t="s">
        <v>506</v>
      </c>
      <c r="AF107" s="79" t="b">
        <v>0</v>
      </c>
      <c r="AG107" s="79" t="s">
        <v>514</v>
      </c>
      <c r="AH107" s="79"/>
      <c r="AI107" s="85" t="s">
        <v>506</v>
      </c>
      <c r="AJ107" s="79" t="b">
        <v>0</v>
      </c>
      <c r="AK107" s="79">
        <v>0</v>
      </c>
      <c r="AL107" s="85" t="s">
        <v>506</v>
      </c>
      <c r="AM107" s="79" t="s">
        <v>523</v>
      </c>
      <c r="AN107" s="79" t="b">
        <v>0</v>
      </c>
      <c r="AO107" s="85" t="s">
        <v>501</v>
      </c>
      <c r="AP107" s="79" t="s">
        <v>176</v>
      </c>
      <c r="AQ107" s="79">
        <v>0</v>
      </c>
      <c r="AR107" s="79">
        <v>0</v>
      </c>
      <c r="AS107" s="79"/>
      <c r="AT107" s="79"/>
      <c r="AU107" s="79"/>
      <c r="AV107" s="79"/>
      <c r="AW107" s="79"/>
      <c r="AX107" s="79"/>
      <c r="AY107" s="79"/>
      <c r="AZ107" s="79"/>
      <c r="BA107">
        <v>5</v>
      </c>
      <c r="BB107" s="78" t="str">
        <f>REPLACE(INDEX(GroupVertices[Group],MATCH(Edges[[#This Row],[Vertex 1]],GroupVertices[Vertex],0)),1,1,"")</f>
        <v>2</v>
      </c>
      <c r="BC107" s="78" t="str">
        <f>REPLACE(INDEX(GroupVertices[Group],MATCH(Edges[[#This Row],[Vertex 2]],GroupVertices[Vertex],0)),1,1,"")</f>
        <v>2</v>
      </c>
      <c r="BD107" s="48">
        <v>1</v>
      </c>
      <c r="BE107" s="49">
        <v>2.3255813953488373</v>
      </c>
      <c r="BF107" s="48">
        <v>0</v>
      </c>
      <c r="BG107" s="49">
        <v>0</v>
      </c>
      <c r="BH107" s="48">
        <v>0</v>
      </c>
      <c r="BI107" s="49">
        <v>0</v>
      </c>
      <c r="BJ107" s="48">
        <v>42</v>
      </c>
      <c r="BK107" s="49">
        <v>97.67441860465117</v>
      </c>
      <c r="BL107" s="48">
        <v>43</v>
      </c>
    </row>
    <row r="108" spans="1:64" ht="15">
      <c r="A108" s="64" t="s">
        <v>241</v>
      </c>
      <c r="B108" s="64" t="s">
        <v>241</v>
      </c>
      <c r="C108" s="65" t="s">
        <v>1351</v>
      </c>
      <c r="D108" s="66">
        <v>10</v>
      </c>
      <c r="E108" s="67" t="s">
        <v>136</v>
      </c>
      <c r="F108" s="68">
        <v>6</v>
      </c>
      <c r="G108" s="65"/>
      <c r="H108" s="69"/>
      <c r="I108" s="70"/>
      <c r="J108" s="70"/>
      <c r="K108" s="34" t="s">
        <v>65</v>
      </c>
      <c r="L108" s="77">
        <v>108</v>
      </c>
      <c r="M108" s="77"/>
      <c r="N108" s="72"/>
      <c r="O108" s="79" t="s">
        <v>176</v>
      </c>
      <c r="P108" s="81">
        <v>43542.65246527778</v>
      </c>
      <c r="Q108" s="79" t="s">
        <v>305</v>
      </c>
      <c r="R108" s="83" t="s">
        <v>320</v>
      </c>
      <c r="S108" s="79" t="s">
        <v>325</v>
      </c>
      <c r="T108" s="79" t="s">
        <v>340</v>
      </c>
      <c r="U108" s="83" t="s">
        <v>361</v>
      </c>
      <c r="V108" s="83" t="s">
        <v>361</v>
      </c>
      <c r="W108" s="81">
        <v>43542.65246527778</v>
      </c>
      <c r="X108" s="83" t="s">
        <v>444</v>
      </c>
      <c r="Y108" s="79"/>
      <c r="Z108" s="79"/>
      <c r="AA108" s="85" t="s">
        <v>502</v>
      </c>
      <c r="AB108" s="79"/>
      <c r="AC108" s="79" t="b">
        <v>0</v>
      </c>
      <c r="AD108" s="79">
        <v>1</v>
      </c>
      <c r="AE108" s="85" t="s">
        <v>506</v>
      </c>
      <c r="AF108" s="79" t="b">
        <v>0</v>
      </c>
      <c r="AG108" s="79" t="s">
        <v>514</v>
      </c>
      <c r="AH108" s="79"/>
      <c r="AI108" s="85" t="s">
        <v>506</v>
      </c>
      <c r="AJ108" s="79" t="b">
        <v>0</v>
      </c>
      <c r="AK108" s="79">
        <v>1</v>
      </c>
      <c r="AL108" s="85" t="s">
        <v>506</v>
      </c>
      <c r="AM108" s="79" t="s">
        <v>523</v>
      </c>
      <c r="AN108" s="79" t="b">
        <v>0</v>
      </c>
      <c r="AO108" s="85" t="s">
        <v>502</v>
      </c>
      <c r="AP108" s="79" t="s">
        <v>176</v>
      </c>
      <c r="AQ108" s="79">
        <v>0</v>
      </c>
      <c r="AR108" s="79">
        <v>0</v>
      </c>
      <c r="AS108" s="79"/>
      <c r="AT108" s="79"/>
      <c r="AU108" s="79"/>
      <c r="AV108" s="79"/>
      <c r="AW108" s="79"/>
      <c r="AX108" s="79"/>
      <c r="AY108" s="79"/>
      <c r="AZ108" s="79"/>
      <c r="BA108">
        <v>5</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27</v>
      </c>
      <c r="BK108" s="49">
        <v>100</v>
      </c>
      <c r="BL108" s="48">
        <v>27</v>
      </c>
    </row>
    <row r="109" spans="1:64" ht="15">
      <c r="A109" s="64" t="s">
        <v>241</v>
      </c>
      <c r="B109" s="64" t="s">
        <v>241</v>
      </c>
      <c r="C109" s="65" t="s">
        <v>1351</v>
      </c>
      <c r="D109" s="66">
        <v>10</v>
      </c>
      <c r="E109" s="67" t="s">
        <v>136</v>
      </c>
      <c r="F109" s="68">
        <v>6</v>
      </c>
      <c r="G109" s="65"/>
      <c r="H109" s="69"/>
      <c r="I109" s="70"/>
      <c r="J109" s="70"/>
      <c r="K109" s="34" t="s">
        <v>65</v>
      </c>
      <c r="L109" s="77">
        <v>109</v>
      </c>
      <c r="M109" s="77"/>
      <c r="N109" s="72"/>
      <c r="O109" s="79" t="s">
        <v>176</v>
      </c>
      <c r="P109" s="81">
        <v>43543.78828703704</v>
      </c>
      <c r="Q109" s="79" t="s">
        <v>306</v>
      </c>
      <c r="R109" s="79"/>
      <c r="S109" s="79"/>
      <c r="T109" s="79" t="s">
        <v>341</v>
      </c>
      <c r="U109" s="83" t="s">
        <v>362</v>
      </c>
      <c r="V109" s="83" t="s">
        <v>362</v>
      </c>
      <c r="W109" s="81">
        <v>43543.78828703704</v>
      </c>
      <c r="X109" s="83" t="s">
        <v>445</v>
      </c>
      <c r="Y109" s="79"/>
      <c r="Z109" s="79"/>
      <c r="AA109" s="85" t="s">
        <v>503</v>
      </c>
      <c r="AB109" s="79"/>
      <c r="AC109" s="79" t="b">
        <v>0</v>
      </c>
      <c r="AD109" s="79">
        <v>1</v>
      </c>
      <c r="AE109" s="85" t="s">
        <v>506</v>
      </c>
      <c r="AF109" s="79" t="b">
        <v>0</v>
      </c>
      <c r="AG109" s="79" t="s">
        <v>514</v>
      </c>
      <c r="AH109" s="79"/>
      <c r="AI109" s="85" t="s">
        <v>506</v>
      </c>
      <c r="AJ109" s="79" t="b">
        <v>0</v>
      </c>
      <c r="AK109" s="79">
        <v>1</v>
      </c>
      <c r="AL109" s="85" t="s">
        <v>506</v>
      </c>
      <c r="AM109" s="79" t="s">
        <v>523</v>
      </c>
      <c r="AN109" s="79" t="b">
        <v>0</v>
      </c>
      <c r="AO109" s="85" t="s">
        <v>503</v>
      </c>
      <c r="AP109" s="79" t="s">
        <v>176</v>
      </c>
      <c r="AQ109" s="79">
        <v>0</v>
      </c>
      <c r="AR109" s="79">
        <v>0</v>
      </c>
      <c r="AS109" s="79"/>
      <c r="AT109" s="79"/>
      <c r="AU109" s="79"/>
      <c r="AV109" s="79"/>
      <c r="AW109" s="79"/>
      <c r="AX109" s="79"/>
      <c r="AY109" s="79"/>
      <c r="AZ109" s="79"/>
      <c r="BA109">
        <v>5</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28</v>
      </c>
      <c r="BK109" s="49">
        <v>100</v>
      </c>
      <c r="BL109"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9"/>
    <dataValidation allowBlank="1" showErrorMessage="1" sqref="N2:N1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9"/>
    <dataValidation allowBlank="1" showInputMessage="1" promptTitle="Edge Color" prompt="To select an optional edge color, right-click and select Select Color on the right-click menu." sqref="C3:C109"/>
    <dataValidation allowBlank="1" showInputMessage="1" promptTitle="Edge Width" prompt="Enter an optional edge width between 1 and 10." errorTitle="Invalid Edge Width" error="The optional edge width must be a whole number between 1 and 10." sqref="D3:D109"/>
    <dataValidation allowBlank="1" showInputMessage="1" promptTitle="Edge Opacity" prompt="Enter an optional edge opacity between 0 (transparent) and 100 (opaque)." errorTitle="Invalid Edge Opacity" error="The optional edge opacity must be a whole number between 0 and 10." sqref="F3:F1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9">
      <formula1>ValidEdgeVisibilities</formula1>
    </dataValidation>
    <dataValidation allowBlank="1" showInputMessage="1" showErrorMessage="1" promptTitle="Vertex 1 Name" prompt="Enter the name of the edge's first vertex." sqref="A3:A109"/>
    <dataValidation allowBlank="1" showInputMessage="1" showErrorMessage="1" promptTitle="Vertex 2 Name" prompt="Enter the name of the edge's second vertex." sqref="B3:B109"/>
    <dataValidation allowBlank="1" showInputMessage="1" showErrorMessage="1" promptTitle="Edge Label" prompt="Enter an optional edge label." errorTitle="Invalid Edge Visibility" error="You have entered an unrecognized edge visibility.  Try selecting from the drop-down list instead." sqref="H3:H1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9"/>
  </dataValidations>
  <hyperlinks>
    <hyperlink ref="R3" r:id="rId1" display="https://gccollab.ca/groups/profile/1227749"/>
    <hyperlink ref="R4" r:id="rId2" display="https://gccollab.ca/groups/profile/1227749"/>
    <hyperlink ref="R5" r:id="rId3" display="https://gccollab.ca/groups/profile/1227749"/>
    <hyperlink ref="R6" r:id="rId4" display="http://analysis.nuclearenergyinsider.com/canada-smr-groups-pass-early-development-tests-first-reactor-push"/>
    <hyperlink ref="R7" r:id="rId5" display="http://analysis.nuclearenergyinsider.com/canada-smr-groups-pass-early-development-tests-first-reactor-push"/>
    <hyperlink ref="R8" r:id="rId6" display="http://analysis.nuclearenergyinsider.com/canada-smr-groups-pass-early-development-tests-first-reactor-push"/>
    <hyperlink ref="R9" r:id="rId7" display="http://analysis.nuclearenergyinsider.com/canada-smr-groups-pass-early-development-tests-first-reactor-push"/>
    <hyperlink ref="R10" r:id="rId8" display="http://analysis.nuclearenergyinsider.com/canada-smr-groups-pass-early-development-tests-first-reactor-push"/>
    <hyperlink ref="R11" r:id="rId9" display="http://analysis.nuclearenergyinsider.com/canada-smr-groups-pass-early-development-tests-first-reactor-push"/>
    <hyperlink ref="R12" r:id="rId10" display="http://analysis.nuclearenergyinsider.com/canada-smr-groups-pass-early-development-tests-first-reactor-push"/>
    <hyperlink ref="R13" r:id="rId11" display="http://analysis.nuclearenergyinsider.com/canada-smr-groups-pass-early-development-tests-first-reactor-push"/>
    <hyperlink ref="R14" r:id="rId12" display="http://analysis.nuclearenergyinsider.com/canada-smr-groups-pass-early-development-tests-first-reactor-push"/>
    <hyperlink ref="R15" r:id="rId13" display="http://analysis.nuclearenergyinsider.com/canada-smr-groups-pass-early-development-tests-first-reactor-push"/>
    <hyperlink ref="R16" r:id="rId14" display="http://analysis.nuclearenergyinsider.com/canada-smr-groups-pass-early-development-tests-first-reactor-push"/>
    <hyperlink ref="R17" r:id="rId15" display="http://analysis.nuclearenergyinsider.com/canada-smr-groups-pass-early-development-tests-first-reactor-push"/>
    <hyperlink ref="R18" r:id="rId16" display="http://analysis.nuclearenergyinsider.com/canada-smr-groups-pass-early-development-tests-first-reactor-push"/>
    <hyperlink ref="R19" r:id="rId17" display="http://analysis.nuclearenergyinsider.com/canada-smr-groups-pass-early-development-tests-first-reactor-push"/>
    <hyperlink ref="R20" r:id="rId18" display="http://analysis.nuclearenergyinsider.com/canada-smr-groups-pass-early-development-tests-first-reactor-push"/>
    <hyperlink ref="R21" r:id="rId19" display="http://analysis.nuclearenergyinsider.com/canada-smr-groups-pass-early-development-tests-first-reactor-push"/>
    <hyperlink ref="R22" r:id="rId20" display="http://analysis.nuclearenergyinsider.com/canada-smr-groups-pass-early-development-tests-first-reactor-push"/>
    <hyperlink ref="R23" r:id="rId21" display="http://analysis.nuclearenergyinsider.com/canada-smr-groups-pass-early-development-tests-first-reactor-push"/>
    <hyperlink ref="R25" r:id="rId22" display="http://analysis.nuclearenergyinsider.com/canada-smr-groups-pass-early-development-tests-first-reactor-push"/>
    <hyperlink ref="R26" r:id="rId23" display="http://analysis.nuclearenergyinsider.com/canada-smr-groups-pass-early-development-tests-first-reactor-push"/>
    <hyperlink ref="R27" r:id="rId24" display="http://analysis.nuclearenergyinsider.com/canada-smr-groups-pass-early-development-tests-first-reactor-push"/>
    <hyperlink ref="R29" r:id="rId25" display="http://analysis.nuclearenergyinsider.com/canada-smr-groups-pass-early-development-tests-first-reactor-push"/>
    <hyperlink ref="R30" r:id="rId26" display="http://analysis.nuclearenergyinsider.com/canada-smr-groups-pass-early-development-tests-first-reactor-push"/>
    <hyperlink ref="R31" r:id="rId27" display="http://analysis.nuclearenergyinsider.com/canada-smr-groups-pass-early-development-tests-first-reactor-push"/>
    <hyperlink ref="R33" r:id="rId28" display="http://analysis.nuclearenergyinsider.com/canada-smr-groups-pass-early-development-tests-first-reactor-push"/>
    <hyperlink ref="R34" r:id="rId29" display="http://analysis.nuclearenergyinsider.com/canada-smr-groups-pass-early-development-tests-first-reactor-push"/>
    <hyperlink ref="R37" r:id="rId30" display="http://analysis.nuclearenergyinsider.com/canada-smr-groups-pass-early-development-tests-first-reactor-push"/>
    <hyperlink ref="R43" r:id="rId31" display="http://analysis.nuclearenergyinsider.com/canada-smr-groups-pass-early-development-tests-first-reactor-push"/>
    <hyperlink ref="R45" r:id="rId32" display="http://analysis.nuclearenergyinsider.com/canada-smr-groups-pass-early-development-tests-first-reactor-push"/>
    <hyperlink ref="R46" r:id="rId33" display="http://analysis.nuclearenergyinsider.com/canada-smr-groups-pass-early-development-tests-first-reactor-push"/>
    <hyperlink ref="R54" r:id="rId34" display="http://analysis.nuclearenergyinsider.com/canada-smr-groups-pass-early-development-tests-first-reactor-push"/>
    <hyperlink ref="R55" r:id="rId35" display="http://analysis.nuclearenergyinsider.com/canada-smr-groups-pass-early-development-tests-first-reactor-push"/>
    <hyperlink ref="R56" r:id="rId36" display="http://analysis.nuclearenergyinsider.com/canada-smr-groups-pass-early-development-tests-first-reactor-push"/>
    <hyperlink ref="R57" r:id="rId37" display="http://analysis.nuclearenergyinsider.com/canada-smr-groups-pass-early-development-tests-first-reactor-push"/>
    <hyperlink ref="R58" r:id="rId38" display="https://twitter.com/CCSN_CNSC/status/1106565737043365893"/>
    <hyperlink ref="R59" r:id="rId39" display="https://twitter.com/CCSN_CNSC/status/1106565737043365893"/>
    <hyperlink ref="R60" r:id="rId40" display="https://twitter.com/ESfS_canada/status/1106967383833362432"/>
    <hyperlink ref="R61" r:id="rId41" display="https://twitter.com/ESfS_canada/status/1106967383833362432"/>
    <hyperlink ref="R63" r:id="rId42" display="https://twitter.com/ESfS_canada/status/1106967383833362432"/>
    <hyperlink ref="R65" r:id="rId43" display="https://twitter.com/ESfS_canada/status/1106967383833362432"/>
    <hyperlink ref="R67" r:id="rId44" display="https://twitter.com/ESfS_canada/status/1106967383833362432"/>
    <hyperlink ref="R69" r:id="rId45" display="https://twitter.com/ESfS_canada/status/1106967383833362432"/>
    <hyperlink ref="R71" r:id="rId46" display="https://twitter.com/ESfS_canada/status/1106967383833362432"/>
    <hyperlink ref="R72" r:id="rId47" display="https://twitter.com/ESfS_canada/status/1106967383833362432"/>
    <hyperlink ref="R78" r:id="rId48" display="https://twitter.com/CCSN_CNSC/status/1107667867368083458"/>
    <hyperlink ref="R79" r:id="rId49" display="https://twitter.com/CNSC_CCSN/status/1107667515348529152"/>
    <hyperlink ref="R92" r:id="rId50" display="https://www.youtube.com/watch?v=EaaVmMuIfjI&amp;feature=youtu.be"/>
    <hyperlink ref="R95" r:id="rId51" display="http://nuclearsafety.gc.ca/eng/acts-and-regulations/regulatory-action/orbit-engineering-ltd.cfm"/>
    <hyperlink ref="R96" r:id="rId52" display="http://www.nuclearsafety.gc.ca/eng/the-commission/hearings/documents_browse/results.cfm?dt=15-May-2019&amp;yr=2019"/>
    <hyperlink ref="R97" r:id="rId53" display="http://nuclearsafety.gc.ca/eng/resources/infographics/waste/index.cfm?hootPostID=61269fd74c1151bc2a16ec7ae19378d9"/>
    <hyperlink ref="R101" r:id="rId54" display="https://www.youtube.com/watch?v=lCeuOCCUIxE&amp;feature=youtu.be"/>
    <hyperlink ref="R106" r:id="rId55" display="http://nuclearsafety.gc.ca/fra/acts-and-regulations/regulatory-action/orbit-engineering-ltd.cfm"/>
    <hyperlink ref="R107" r:id="rId56" display="http://www.nuclearsafety.gc.ca/fra/the-commission/hearings/documents_browse/results.cfm?dt=15-May-2019&amp;yr=2019"/>
    <hyperlink ref="R108" r:id="rId57" display="http://suretenucleaire.gc.ca/fra/resources/infographics/waste/index.cfm?hootPostID=f8bb73c677eb8942cc915ce6a3377700"/>
    <hyperlink ref="U3" r:id="rId58" display="https://pbs.twimg.com/ext_tw_video_thumb/1106538579046658048/pu/img/KKU0sMdhtmRd3QtB.jpg"/>
    <hyperlink ref="U4" r:id="rId59" display="https://pbs.twimg.com/ext_tw_video_thumb/1106538579046658048/pu/img/KKU0sMdhtmRd3QtB.jpg"/>
    <hyperlink ref="U5" r:id="rId60" display="https://pbs.twimg.com/ext_tw_video_thumb/1106544234973351937/pu/img/RuREKDBneJCIiycs.jpg"/>
    <hyperlink ref="U6" r:id="rId61" display="https://pbs.twimg.com/media/D1jjg1TX0AIwz0h.jpg"/>
    <hyperlink ref="U7" r:id="rId62" display="https://pbs.twimg.com/media/D1nVwBFXcAAKsZ9.jpg"/>
    <hyperlink ref="U8" r:id="rId63" display="https://pbs.twimg.com/media/D1nzkXfXgAAzL2R.jpg"/>
    <hyperlink ref="U9" r:id="rId64" display="https://pbs.twimg.com/media/D1jjg1TX0AIwz0h.jpg"/>
    <hyperlink ref="U10" r:id="rId65" display="https://pbs.twimg.com/media/D1nVwBFXcAAKsZ9.jpg"/>
    <hyperlink ref="U11" r:id="rId66" display="https://pbs.twimg.com/media/D1nzkXfXgAAzL2R.jpg"/>
    <hyperlink ref="U12" r:id="rId67" display="https://pbs.twimg.com/media/D1jjg1TX0AIwz0h.jpg"/>
    <hyperlink ref="U13" r:id="rId68" display="https://pbs.twimg.com/media/D1nVwBFXcAAKsZ9.jpg"/>
    <hyperlink ref="U14" r:id="rId69" display="https://pbs.twimg.com/media/D1nzkXfXgAAzL2R.jpg"/>
    <hyperlink ref="U15" r:id="rId70" display="https://pbs.twimg.com/media/D1jjg1TX0AIwz0h.jpg"/>
    <hyperlink ref="U16" r:id="rId71" display="https://pbs.twimg.com/media/D1nVwBFXcAAKsZ9.jpg"/>
    <hyperlink ref="U17" r:id="rId72" display="https://pbs.twimg.com/media/D1nzkXfXgAAzL2R.jpg"/>
    <hyperlink ref="U18" r:id="rId73" display="https://pbs.twimg.com/media/D1jjg1TX0AIwz0h.jpg"/>
    <hyperlink ref="U19" r:id="rId74" display="https://pbs.twimg.com/media/D1nVwBFXcAAKsZ9.jpg"/>
    <hyperlink ref="U20" r:id="rId75" display="https://pbs.twimg.com/media/D1nzkXfXgAAzL2R.jpg"/>
    <hyperlink ref="U21" r:id="rId76" display="https://pbs.twimg.com/media/D1jjg1TX0AIwz0h.jpg"/>
    <hyperlink ref="U22" r:id="rId77" display="https://pbs.twimg.com/media/D1nVwBFXcAAKsZ9.jpg"/>
    <hyperlink ref="U23" r:id="rId78" display="https://pbs.twimg.com/media/D1nzkXfXgAAzL2R.jpg"/>
    <hyperlink ref="U25" r:id="rId79" display="https://pbs.twimg.com/media/D1jjg1TX0AIwz0h.jpg"/>
    <hyperlink ref="U26" r:id="rId80" display="https://pbs.twimg.com/media/D1nVwBFXcAAKsZ9.jpg"/>
    <hyperlink ref="U27" r:id="rId81" display="https://pbs.twimg.com/media/D1nzkXfXgAAzL2R.jpg"/>
    <hyperlink ref="U44" r:id="rId82" display="https://pbs.twimg.com/media/D1uZNySXcAA748B.jpg"/>
    <hyperlink ref="U54" r:id="rId83" display="https://pbs.twimg.com/media/D1jjg1TX0AIwz0h.jpg"/>
    <hyperlink ref="U55" r:id="rId84" display="https://pbs.twimg.com/media/D1nVwBFXcAAKsZ9.jpg"/>
    <hyperlink ref="U56" r:id="rId85" display="https://pbs.twimg.com/media/D1nzkXfXgAAzL2R.jpg"/>
    <hyperlink ref="U83" r:id="rId86" display="https://pbs.twimg.com/tweet_video_thumb/D1_fSaaX0AEGGEo.jpg"/>
    <hyperlink ref="U87" r:id="rId87" display="https://pbs.twimg.com/tweet_video_thumb/D1_fSaaX0AEGGEo.jpg"/>
    <hyperlink ref="U89" r:id="rId88" display="https://pbs.twimg.com/tweet_video_thumb/D1_fSaaX0AEGGEo.jpg"/>
    <hyperlink ref="U92" r:id="rId89" display="https://pbs.twimg.com/media/D1tPrRMX4AAQWqj.png"/>
    <hyperlink ref="U94" r:id="rId90" display="https://pbs.twimg.com/media/D1oAENTWoAArn6u.jpg"/>
    <hyperlink ref="U96" r:id="rId91" display="https://pbs.twimg.com/media/D1uKh8kW0AAKbBB.jpg"/>
    <hyperlink ref="U97" r:id="rId92" display="https://pbs.twimg.com/media/D185vDzWkAcwxO7.png"/>
    <hyperlink ref="U98" r:id="rId93" display="https://pbs.twimg.com/media/D2CwF54XQAUXuK0.jpg"/>
    <hyperlink ref="U99" r:id="rId94" display="https://pbs.twimg.com/media/D2IQr-uWwAACzKQ.jpg"/>
    <hyperlink ref="U100" r:id="rId95" display="https://pbs.twimg.com/media/D2NLg4KWsAAX7WP.jpg"/>
    <hyperlink ref="U101" r:id="rId96" display="https://pbs.twimg.com/media/D1tPrFeXcAUUnpi.png"/>
    <hyperlink ref="U103" r:id="rId97" display="https://pbs.twimg.com/media/D2IQ0B3WkAAu5Sa.jpg"/>
    <hyperlink ref="U104" r:id="rId98" display="https://pbs.twimg.com/media/D2NLuE7XQAA7mKt.jpg"/>
    <hyperlink ref="U105" r:id="rId99" display="https://pbs.twimg.com/media/D1oAMnXW0AIuEYR.jpg"/>
    <hyperlink ref="U107" r:id="rId100" display="https://pbs.twimg.com/media/D1uKhdmXQAAtOSZ.jpg"/>
    <hyperlink ref="U108" r:id="rId101" display="https://pbs.twimg.com/media/D186Dh_XcAEVkRq.png"/>
    <hyperlink ref="U109" r:id="rId102" display="https://pbs.twimg.com/media/D2CwaLTXcAEmBP_.jpg"/>
    <hyperlink ref="V3" r:id="rId103" display="https://pbs.twimg.com/ext_tw_video_thumb/1106538579046658048/pu/img/KKU0sMdhtmRd3QtB.jpg"/>
    <hyperlink ref="V4" r:id="rId104" display="https://pbs.twimg.com/ext_tw_video_thumb/1106538579046658048/pu/img/KKU0sMdhtmRd3QtB.jpg"/>
    <hyperlink ref="V5" r:id="rId105" display="https://pbs.twimg.com/ext_tw_video_thumb/1106544234973351937/pu/img/RuREKDBneJCIiycs.jpg"/>
    <hyperlink ref="V6" r:id="rId106" display="https://pbs.twimg.com/media/D1jjg1TX0AIwz0h.jpg"/>
    <hyperlink ref="V7" r:id="rId107" display="https://pbs.twimg.com/media/D1nVwBFXcAAKsZ9.jpg"/>
    <hyperlink ref="V8" r:id="rId108" display="https://pbs.twimg.com/media/D1nzkXfXgAAzL2R.jpg"/>
    <hyperlink ref="V9" r:id="rId109" display="https://pbs.twimg.com/media/D1jjg1TX0AIwz0h.jpg"/>
    <hyperlink ref="V10" r:id="rId110" display="https://pbs.twimg.com/media/D1nVwBFXcAAKsZ9.jpg"/>
    <hyperlink ref="V11" r:id="rId111" display="https://pbs.twimg.com/media/D1nzkXfXgAAzL2R.jpg"/>
    <hyperlink ref="V12" r:id="rId112" display="https://pbs.twimg.com/media/D1jjg1TX0AIwz0h.jpg"/>
    <hyperlink ref="V13" r:id="rId113" display="https://pbs.twimg.com/media/D1nVwBFXcAAKsZ9.jpg"/>
    <hyperlink ref="V14" r:id="rId114" display="https://pbs.twimg.com/media/D1nzkXfXgAAzL2R.jpg"/>
    <hyperlink ref="V15" r:id="rId115" display="https://pbs.twimg.com/media/D1jjg1TX0AIwz0h.jpg"/>
    <hyperlink ref="V16" r:id="rId116" display="https://pbs.twimg.com/media/D1nVwBFXcAAKsZ9.jpg"/>
    <hyperlink ref="V17" r:id="rId117" display="https://pbs.twimg.com/media/D1nzkXfXgAAzL2R.jpg"/>
    <hyperlink ref="V18" r:id="rId118" display="https://pbs.twimg.com/media/D1jjg1TX0AIwz0h.jpg"/>
    <hyperlink ref="V19" r:id="rId119" display="https://pbs.twimg.com/media/D1nVwBFXcAAKsZ9.jpg"/>
    <hyperlink ref="V20" r:id="rId120" display="https://pbs.twimg.com/media/D1nzkXfXgAAzL2R.jpg"/>
    <hyperlink ref="V21" r:id="rId121" display="https://pbs.twimg.com/media/D1jjg1TX0AIwz0h.jpg"/>
    <hyperlink ref="V22" r:id="rId122" display="https://pbs.twimg.com/media/D1nVwBFXcAAKsZ9.jpg"/>
    <hyperlink ref="V23" r:id="rId123" display="https://pbs.twimg.com/media/D1nzkXfXgAAzL2R.jpg"/>
    <hyperlink ref="V24" r:id="rId124" display="http://pbs.twimg.com/profile_images/815450169739120640/R0c5tHTO_normal.jpg"/>
    <hyperlink ref="V25" r:id="rId125" display="https://pbs.twimg.com/media/D1jjg1TX0AIwz0h.jpg"/>
    <hyperlink ref="V26" r:id="rId126" display="https://pbs.twimg.com/media/D1nVwBFXcAAKsZ9.jpg"/>
    <hyperlink ref="V27" r:id="rId127" display="https://pbs.twimg.com/media/D1nzkXfXgAAzL2R.jpg"/>
    <hyperlink ref="V28" r:id="rId128" display="http://pbs.twimg.com/profile_images/993903265283760129/h_yGAjEF_normal.jpg"/>
    <hyperlink ref="V29" r:id="rId129" display="http://pbs.twimg.com/profile_images/993903265283760129/h_yGAjEF_normal.jpg"/>
    <hyperlink ref="V30" r:id="rId130" display="http://pbs.twimg.com/profile_images/993903265283760129/h_yGAjEF_normal.jpg"/>
    <hyperlink ref="V31" r:id="rId131" display="http://pbs.twimg.com/profile_images/1081957139566997509/R3kEZoP8_normal.jpg"/>
    <hyperlink ref="V32" r:id="rId132" display="http://pbs.twimg.com/profile_images/821140320737849344/3zr3gXw0_normal.jpg"/>
    <hyperlink ref="V33" r:id="rId133" display="http://pbs.twimg.com/profile_images/1007051468552134656/lSV8U_gX_normal.jpg"/>
    <hyperlink ref="V34" r:id="rId134" display="http://pbs.twimg.com/profile_images/1007051468552134656/lSV8U_gX_normal.jpg"/>
    <hyperlink ref="V35" r:id="rId135" display="http://pbs.twimg.com/profile_images/1007051468552134656/lSV8U_gX_normal.jpg"/>
    <hyperlink ref="V36" r:id="rId136" display="http://pbs.twimg.com/profile_images/830168612371460096/QP5k1wIA_normal.jpg"/>
    <hyperlink ref="V37" r:id="rId137" display="http://pbs.twimg.com/profile_images/1107536013117796352/h1GoXnQf_normal.jpg"/>
    <hyperlink ref="V38" r:id="rId138" display="http://pbs.twimg.com/profile_images/568146590649425920/BwT-ZNLg_normal.jpeg"/>
    <hyperlink ref="V39" r:id="rId139" display="http://pbs.twimg.com/profile_images/755909511374839808/xudZx8ku_normal.jpg"/>
    <hyperlink ref="V40" r:id="rId140" display="http://pbs.twimg.com/profile_images/646360742170624000/EGNsZUMw_normal.jpg"/>
    <hyperlink ref="V41" r:id="rId141" display="http://pbs.twimg.com/profile_images/378800000185415882/b5d2dc66bbc07f49b07762f9d49d059f_normal.jpeg"/>
    <hyperlink ref="V42" r:id="rId142" display="http://pbs.twimg.com/profile_images/378800000185415882/b5d2dc66bbc07f49b07762f9d49d059f_normal.jpeg"/>
    <hyperlink ref="V43" r:id="rId143" display="http://pbs.twimg.com/profile_images/658443961556738048/02kf8p_A_normal.jpg"/>
    <hyperlink ref="V44" r:id="rId144" display="https://pbs.twimg.com/media/D1uZNySXcAA748B.jpg"/>
    <hyperlink ref="V45" r:id="rId145" display="http://pbs.twimg.com/profile_images/1095055445578792960/Fw_KlBfN_normal.jpg"/>
    <hyperlink ref="V46" r:id="rId146" display="http://pbs.twimg.com/profile_images/876431082865868800/OrOBU_GE_normal.jpg"/>
    <hyperlink ref="V47" r:id="rId147" display="http://pbs.twimg.com/profile_images/646360742170624000/EGNsZUMw_normal.jpg"/>
    <hyperlink ref="V48" r:id="rId148" display="http://pbs.twimg.com/profile_images/1086549477299757057/ljIcv_JF_normal.jpg"/>
    <hyperlink ref="V49" r:id="rId149" display="http://pbs.twimg.com/profile_images/1086549477299757057/ljIcv_JF_normal.jpg"/>
    <hyperlink ref="V50" r:id="rId150" display="http://abs.twimg.com/sticky/default_profile_images/default_profile_normal.png"/>
    <hyperlink ref="V51" r:id="rId151" display="http://pbs.twimg.com/profile_images/646360742170624000/EGNsZUMw_normal.jpg"/>
    <hyperlink ref="V52" r:id="rId152" display="http://pbs.twimg.com/profile_images/646360742170624000/EGNsZUMw_normal.jpg"/>
    <hyperlink ref="V53" r:id="rId153" display="http://abs.twimg.com/sticky/default_profile_images/default_profile_normal.png"/>
    <hyperlink ref="V54" r:id="rId154" display="https://pbs.twimg.com/media/D1jjg1TX0AIwz0h.jpg"/>
    <hyperlink ref="V55" r:id="rId155" display="https://pbs.twimg.com/media/D1nVwBFXcAAKsZ9.jpg"/>
    <hyperlink ref="V56" r:id="rId156" display="https://pbs.twimg.com/media/D1nzkXfXgAAzL2R.jpg"/>
    <hyperlink ref="V57" r:id="rId157" display="http://abs.twimg.com/sticky/default_profile_images/default_profile_normal.png"/>
    <hyperlink ref="V58" r:id="rId158" display="http://pbs.twimg.com/profile_images/1104601817558732800/ZXGunb5l_normal.jpg"/>
    <hyperlink ref="V59" r:id="rId159" display="http://pbs.twimg.com/profile_images/1104601817558732800/ZXGunb5l_normal.jpg"/>
    <hyperlink ref="V60" r:id="rId160" display="http://pbs.twimg.com/profile_images/785930991495892992/kV1pF79A_normal.jpg"/>
    <hyperlink ref="V61" r:id="rId161" display="http://pbs.twimg.com/profile_images/785930991495892992/kV1pF79A_normal.jpg"/>
    <hyperlink ref="V62" r:id="rId162" display="http://pbs.twimg.com/profile_images/785930991495892992/kV1pF79A_normal.jpg"/>
    <hyperlink ref="V63" r:id="rId163" display="http://pbs.twimg.com/profile_images/785930991495892992/kV1pF79A_normal.jpg"/>
    <hyperlink ref="V64" r:id="rId164" display="http://pbs.twimg.com/profile_images/785930991495892992/kV1pF79A_normal.jpg"/>
    <hyperlink ref="V65" r:id="rId165" display="http://pbs.twimg.com/profile_images/785930991495892992/kV1pF79A_normal.jpg"/>
    <hyperlink ref="V66" r:id="rId166" display="http://pbs.twimg.com/profile_images/785930991495892992/kV1pF79A_normal.jpg"/>
    <hyperlink ref="V67" r:id="rId167" display="http://pbs.twimg.com/profile_images/785930991495892992/kV1pF79A_normal.jpg"/>
    <hyperlink ref="V68" r:id="rId168" display="http://pbs.twimg.com/profile_images/785930991495892992/kV1pF79A_normal.jpg"/>
    <hyperlink ref="V69" r:id="rId169" display="http://pbs.twimg.com/profile_images/785930991495892992/kV1pF79A_normal.jpg"/>
    <hyperlink ref="V70" r:id="rId170" display="http://pbs.twimg.com/profile_images/785930991495892992/kV1pF79A_normal.jpg"/>
    <hyperlink ref="V71" r:id="rId171" display="http://pbs.twimg.com/profile_images/785930991495892992/kV1pF79A_normal.jpg"/>
    <hyperlink ref="V72" r:id="rId172" display="http://pbs.twimg.com/profile_images/785930991495892992/kV1pF79A_normal.jpg"/>
    <hyperlink ref="V73" r:id="rId173" display="http://pbs.twimg.com/profile_images/785930991495892992/kV1pF79A_normal.jpg"/>
    <hyperlink ref="V74" r:id="rId174" display="http://pbs.twimg.com/profile_images/785930991495892992/kV1pF79A_normal.jpg"/>
    <hyperlink ref="V75" r:id="rId175" display="http://pbs.twimg.com/profile_images/915699043308679169/VvIAAFsv_normal.jpg"/>
    <hyperlink ref="V76" r:id="rId176" display="http://pbs.twimg.com/profile_images/915699043308679169/VvIAAFsv_normal.jpg"/>
    <hyperlink ref="V77" r:id="rId177" display="http://pbs.twimg.com/profile_images/1078639812612100098/Y2J4yLgW_normal.jpg"/>
    <hyperlink ref="V78" r:id="rId178" display="http://pbs.twimg.com/profile_images/1104027883549405184/U3B7hafx_normal.png"/>
    <hyperlink ref="V79" r:id="rId179" display="http://pbs.twimg.com/profile_images/1104027883549405184/U3B7hafx_normal.png"/>
    <hyperlink ref="V80" r:id="rId180" display="http://pbs.twimg.com/profile_images/1078639812612100098/Y2J4yLgW_normal.jpg"/>
    <hyperlink ref="V81" r:id="rId181" display="http://pbs.twimg.com/profile_images/1078639812612100098/Y2J4yLgW_normal.jpg"/>
    <hyperlink ref="V82" r:id="rId182" display="http://pbs.twimg.com/profile_images/703053164543676416/L4tebOqm_normal.jpg"/>
    <hyperlink ref="V83" r:id="rId183" display="https://pbs.twimg.com/tweet_video_thumb/D1_fSaaX0AEGGEo.jpg"/>
    <hyperlink ref="V84" r:id="rId184" display="http://pbs.twimg.com/profile_images/1078639812612100098/Y2J4yLgW_normal.jpg"/>
    <hyperlink ref="V85" r:id="rId185" display="http://pbs.twimg.com/profile_images/1078639812612100098/Y2J4yLgW_normal.jpg"/>
    <hyperlink ref="V86" r:id="rId186" display="http://pbs.twimg.com/profile_images/703053164543676416/L4tebOqm_normal.jpg"/>
    <hyperlink ref="V87" r:id="rId187" display="https://pbs.twimg.com/tweet_video_thumb/D1_fSaaX0AEGGEo.jpg"/>
    <hyperlink ref="V88" r:id="rId188" display="http://pbs.twimg.com/profile_images/703053164543676416/L4tebOqm_normal.jpg"/>
    <hyperlink ref="V89" r:id="rId189" display="https://pbs.twimg.com/tweet_video_thumb/D1_fSaaX0AEGGEo.jpg"/>
    <hyperlink ref="V90" r:id="rId190" display="http://pbs.twimg.com/profile_images/476697399688056833/JopddDVf_normal.jpeg"/>
    <hyperlink ref="V91" r:id="rId191" display="http://pbs.twimg.com/profile_images/928713862626414592/VdPRZ4R1_normal.jpg"/>
    <hyperlink ref="V92" r:id="rId192" display="https://pbs.twimg.com/media/D1tPrRMX4AAQWqj.png"/>
    <hyperlink ref="V93" r:id="rId193" display="http://pbs.twimg.com/profile_images/928713862626414592/VdPRZ4R1_normal.jpg"/>
    <hyperlink ref="V94" r:id="rId194" display="https://pbs.twimg.com/media/D1oAENTWoAArn6u.jpg"/>
    <hyperlink ref="V95" r:id="rId195" display="http://pbs.twimg.com/profile_images/928713862626414592/VdPRZ4R1_normal.jpg"/>
    <hyperlink ref="V96" r:id="rId196" display="https://pbs.twimg.com/media/D1uKh8kW0AAKbBB.jpg"/>
    <hyperlink ref="V97" r:id="rId197" display="https://pbs.twimg.com/media/D185vDzWkAcwxO7.png"/>
    <hyperlink ref="V98" r:id="rId198" display="https://pbs.twimg.com/media/D2CwF54XQAUXuK0.jpg"/>
    <hyperlink ref="V99" r:id="rId199" display="https://pbs.twimg.com/media/D2IQr-uWwAACzKQ.jpg"/>
    <hyperlink ref="V100" r:id="rId200" display="https://pbs.twimg.com/media/D2NLg4KWsAAX7WP.jpg"/>
    <hyperlink ref="V101" r:id="rId201" display="https://pbs.twimg.com/media/D1tPrFeXcAUUnpi.png"/>
    <hyperlink ref="V102" r:id="rId202" display="http://pbs.twimg.com/profile_images/928984593729863680/47pP1CR4_normal.jpg"/>
    <hyperlink ref="V103" r:id="rId203" display="https://pbs.twimg.com/media/D2IQ0B3WkAAu5Sa.jpg"/>
    <hyperlink ref="V104" r:id="rId204" display="https://pbs.twimg.com/media/D2NLuE7XQAA7mKt.jpg"/>
    <hyperlink ref="V105" r:id="rId205" display="https://pbs.twimg.com/media/D1oAMnXW0AIuEYR.jpg"/>
    <hyperlink ref="V106" r:id="rId206" display="http://pbs.twimg.com/profile_images/928984593729863680/47pP1CR4_normal.jpg"/>
    <hyperlink ref="V107" r:id="rId207" display="https://pbs.twimg.com/media/D1uKhdmXQAAtOSZ.jpg"/>
    <hyperlink ref="V108" r:id="rId208" display="https://pbs.twimg.com/media/D186Dh_XcAEVkRq.png"/>
    <hyperlink ref="V109" r:id="rId209" display="https://pbs.twimg.com/media/D2CwaLTXcAEmBP_.jpg"/>
    <hyperlink ref="X3" r:id="rId210" display="https://twitter.com/#!/beyondgc2020/status/1106545681240637448"/>
    <hyperlink ref="X4" r:id="rId211" display="https://twitter.com/#!/beyondgc2020/status/1106545681240637448"/>
    <hyperlink ref="X5" r:id="rId212" display="https://twitter.com/#!/audelagc2020/status/1106545766833762306"/>
    <hyperlink ref="X6" r:id="rId213" display="https://twitter.com/#!/nuclearenergy1/status/1105884175356358656"/>
    <hyperlink ref="X7" r:id="rId214" display="https://twitter.com/#!/nuclearenergy1/status/1106150391920631808"/>
    <hyperlink ref="X8" r:id="rId215" display="https://twitter.com/#!/nuclearenergy1/status/1106183026516676608"/>
    <hyperlink ref="X9" r:id="rId216" display="https://twitter.com/#!/nuclearenergy1/status/1105884175356358656"/>
    <hyperlink ref="X10" r:id="rId217" display="https://twitter.com/#!/nuclearenergy1/status/1106150391920631808"/>
    <hyperlink ref="X11" r:id="rId218" display="https://twitter.com/#!/nuclearenergy1/status/1106183026516676608"/>
    <hyperlink ref="X12" r:id="rId219" display="https://twitter.com/#!/nuclearenergy1/status/1105884175356358656"/>
    <hyperlink ref="X13" r:id="rId220" display="https://twitter.com/#!/nuclearenergy1/status/1106150391920631808"/>
    <hyperlink ref="X14" r:id="rId221" display="https://twitter.com/#!/nuclearenergy1/status/1106183026516676608"/>
    <hyperlink ref="X15" r:id="rId222" display="https://twitter.com/#!/nuclearenergy1/status/1105884175356358656"/>
    <hyperlink ref="X16" r:id="rId223" display="https://twitter.com/#!/nuclearenergy1/status/1106150391920631808"/>
    <hyperlink ref="X17" r:id="rId224" display="https://twitter.com/#!/nuclearenergy1/status/1106183026516676608"/>
    <hyperlink ref="X18" r:id="rId225" display="https://twitter.com/#!/nuclearenergy1/status/1105884175356358656"/>
    <hyperlink ref="X19" r:id="rId226" display="https://twitter.com/#!/nuclearenergy1/status/1106150391920631808"/>
    <hyperlink ref="X20" r:id="rId227" display="https://twitter.com/#!/nuclearenergy1/status/1106183026516676608"/>
    <hyperlink ref="X21" r:id="rId228" display="https://twitter.com/#!/nuclearenergy1/status/1105884175356358656"/>
    <hyperlink ref="X22" r:id="rId229" display="https://twitter.com/#!/nuclearenergy1/status/1106150391920631808"/>
    <hyperlink ref="X23" r:id="rId230" display="https://twitter.com/#!/nuclearenergy1/status/1106183026516676608"/>
    <hyperlink ref="X24" r:id="rId231" display="https://twitter.com/#!/benross_akl/status/1106380995840765952"/>
    <hyperlink ref="X25" r:id="rId232" display="https://twitter.com/#!/nuclearenergy1/status/1105884175356358656"/>
    <hyperlink ref="X26" r:id="rId233" display="https://twitter.com/#!/nuclearenergy1/status/1106150391920631808"/>
    <hyperlink ref="X27" r:id="rId234" display="https://twitter.com/#!/nuclearenergy1/status/1106183026516676608"/>
    <hyperlink ref="X28" r:id="rId235" display="https://twitter.com/#!/terrestrialmsr/status/1106380940287205377"/>
    <hyperlink ref="X29" r:id="rId236" display="https://twitter.com/#!/terrestrialmsr/status/1106381211075698688"/>
    <hyperlink ref="X30" r:id="rId237" display="https://twitter.com/#!/terrestrialmsr/status/1106381416219054082"/>
    <hyperlink ref="X31" r:id="rId238" display="https://twitter.com/#!/juhanipiri/status/1106381552718671877"/>
    <hyperlink ref="X32" r:id="rId239" display="https://twitter.com/#!/dodijusra/status/1106386514676584448"/>
    <hyperlink ref="X33" r:id="rId240" display="https://twitter.com/#!/4thgenblog/status/1106423321673920512"/>
    <hyperlink ref="X34" r:id="rId241" display="https://twitter.com/#!/4thgenblog/status/1106423632660582400"/>
    <hyperlink ref="X35" r:id="rId242" display="https://twitter.com/#!/4thgenblog/status/1106423884667150336"/>
    <hyperlink ref="X36" r:id="rId243" display="https://twitter.com/#!/keirdouglas/status/1106448464869679104"/>
    <hyperlink ref="X37" r:id="rId244" display="https://twitter.com/#!/pronuclear/status/1106450281921945600"/>
    <hyperlink ref="X38" r:id="rId245" display="https://twitter.com/#!/fashermichael/status/1106452268742631424"/>
    <hyperlink ref="X39" r:id="rId246" display="https://twitter.com/#!/janebenholtz/status/1106587714248470528"/>
    <hyperlink ref="X40" r:id="rId247" display="https://twitter.com/#!/nikopol/status/1106589091179782145"/>
    <hyperlink ref="X41" r:id="rId248" display="https://twitter.com/#!/fraggyfred/status/1106596781251547141"/>
    <hyperlink ref="X42" r:id="rId249" display="https://twitter.com/#!/fraggyfred/status/1106596781251547141"/>
    <hyperlink ref="X43" r:id="rId250" display="https://twitter.com/#!/craig_hotrum/status/1106619213341515777"/>
    <hyperlink ref="X44" r:id="rId251" display="https://twitter.com/#!/phai_port_hope/status/1106646597125971968"/>
    <hyperlink ref="X45" r:id="rId252" display="https://twitter.com/#!/albertanuclear/status/1106662213450752002"/>
    <hyperlink ref="X46" r:id="rId253" display="https://twitter.com/#!/djysrv/status/1106872127876149253"/>
    <hyperlink ref="X47" r:id="rId254" display="https://twitter.com/#!/nikopol/status/1106589959320993793"/>
    <hyperlink ref="X48" r:id="rId255" display="https://twitter.com/#!/catalinakentia/status/1106643374218661891"/>
    <hyperlink ref="X49" r:id="rId256" display="https://twitter.com/#!/catalinakentia/status/1106643374218661891"/>
    <hyperlink ref="X50" r:id="rId257" display="https://twitter.com/#!/petitarnaud13/status/1106877257186983936"/>
    <hyperlink ref="X51" r:id="rId258" display="https://twitter.com/#!/nikopol/status/1106589091179782145"/>
    <hyperlink ref="X52" r:id="rId259" display="https://twitter.com/#!/nikopol/status/1106589959320993793"/>
    <hyperlink ref="X53" r:id="rId260" display="https://twitter.com/#!/petitarnaud13/status/1106877257186983936"/>
    <hyperlink ref="X54" r:id="rId261" display="https://twitter.com/#!/nuclearenergy1/status/1105884175356358656"/>
    <hyperlink ref="X55" r:id="rId262" display="https://twitter.com/#!/nuclearenergy1/status/1106150391920631808"/>
    <hyperlink ref="X56" r:id="rId263" display="https://twitter.com/#!/nuclearenergy1/status/1106183026516676608"/>
    <hyperlink ref="X57" r:id="rId264" display="https://twitter.com/#!/bobehpearson/status/1106972483255758849"/>
    <hyperlink ref="X58" r:id="rId265" display="https://twitter.com/#!/fabdark2/status/1107271840513380352"/>
    <hyperlink ref="X59" r:id="rId266" display="https://twitter.com/#!/fabdark2/status/1107271840513380352"/>
    <hyperlink ref="X60" r:id="rId267" display="https://twitter.com/#!/esfs_canada/status/1107006709220827137"/>
    <hyperlink ref="X61" r:id="rId268" display="https://twitter.com/#!/esfs_canada/status/1107006709220827137"/>
    <hyperlink ref="X62" r:id="rId269" display="https://twitter.com/#!/esfs_canada/status/1107289771687047169"/>
    <hyperlink ref="X63" r:id="rId270" display="https://twitter.com/#!/esfs_canada/status/1107006709220827137"/>
    <hyperlink ref="X64" r:id="rId271" display="https://twitter.com/#!/esfs_canada/status/1107289771687047169"/>
    <hyperlink ref="X65" r:id="rId272" display="https://twitter.com/#!/esfs_canada/status/1107006709220827137"/>
    <hyperlink ref="X66" r:id="rId273" display="https://twitter.com/#!/esfs_canada/status/1107289771687047169"/>
    <hyperlink ref="X67" r:id="rId274" display="https://twitter.com/#!/esfs_canada/status/1107006709220827137"/>
    <hyperlink ref="X68" r:id="rId275" display="https://twitter.com/#!/esfs_canada/status/1107289771687047169"/>
    <hyperlink ref="X69" r:id="rId276" display="https://twitter.com/#!/esfs_canada/status/1107006709220827137"/>
    <hyperlink ref="X70" r:id="rId277" display="https://twitter.com/#!/esfs_canada/status/1107289771687047169"/>
    <hyperlink ref="X71" r:id="rId278" display="https://twitter.com/#!/esfs_canada/status/1107006709220827137"/>
    <hyperlink ref="X72" r:id="rId279" display="https://twitter.com/#!/esfs_canada/status/1107006709220827137"/>
    <hyperlink ref="X73" r:id="rId280" display="https://twitter.com/#!/esfs_canada/status/1107289771687047169"/>
    <hyperlink ref="X74" r:id="rId281" display="https://twitter.com/#!/esfs_canada/status/1107289771687047169"/>
    <hyperlink ref="X75" r:id="rId282" display="https://twitter.com/#!/cvouicni/status/1107751471192436739"/>
    <hyperlink ref="X76" r:id="rId283" display="https://twitter.com/#!/cvouicni/status/1107751471192436739"/>
    <hyperlink ref="X77" r:id="rId284" display="https://twitter.com/#!/davidhe88839831/status/1107836462500708352"/>
    <hyperlink ref="X78" r:id="rId285" display="https://twitter.com/#!/aecl_eacl/status/1107700513657798656"/>
    <hyperlink ref="X79" r:id="rId286" display="https://twitter.com/#!/aecl_eacl/status/1107700684336574465"/>
    <hyperlink ref="X80" r:id="rId287" display="https://twitter.com/#!/davidhe88839831/status/1107836462500708352"/>
    <hyperlink ref="X81" r:id="rId288" display="https://twitter.com/#!/davidhe88839831/status/1107845607744389121"/>
    <hyperlink ref="X82" r:id="rId289" display="https://twitter.com/#!/bekkawwww/status/1107840477125070849"/>
    <hyperlink ref="X83" r:id="rId290" display="https://twitter.com/#!/bekkawwww/status/1107849546632257537"/>
    <hyperlink ref="X84" r:id="rId291" display="https://twitter.com/#!/davidhe88839831/status/1107845607744389121"/>
    <hyperlink ref="X85" r:id="rId292" display="https://twitter.com/#!/davidhe88839831/status/1107845607744389121"/>
    <hyperlink ref="X86" r:id="rId293" display="https://twitter.com/#!/bekkawwww/status/1107840477125070849"/>
    <hyperlink ref="X87" r:id="rId294" display="https://twitter.com/#!/bekkawwww/status/1107849546632257537"/>
    <hyperlink ref="X88" r:id="rId295" display="https://twitter.com/#!/bekkawwww/status/1107840477125070849"/>
    <hyperlink ref="X89" r:id="rId296" display="https://twitter.com/#!/bekkawwww/status/1107849546632257537"/>
    <hyperlink ref="X90" r:id="rId297" display="https://twitter.com/#!/nrcgov/status/1105886434446266368"/>
    <hyperlink ref="X91" r:id="rId298" display="https://twitter.com/#!/cnsc_ccsn/status/1106301503663411208"/>
    <hyperlink ref="X92" r:id="rId299" display="https://twitter.com/#!/cnsc_ccsn/status/1106565740231053313"/>
    <hyperlink ref="X93" r:id="rId300" display="https://twitter.com/#!/cnsc_ccsn/status/1107984349083906048"/>
    <hyperlink ref="X94" r:id="rId301" display="https://twitter.com/#!/cnsc_ccsn/status/1106196732533198854"/>
    <hyperlink ref="X95" r:id="rId302" display="https://twitter.com/#!/cnsc_ccsn/status/1106202584359022593"/>
    <hyperlink ref="X96" r:id="rId303" display="https://twitter.com/#!/cnsc_ccsn/status/1106630452226469891"/>
    <hyperlink ref="X97" r:id="rId304" display="https://twitter.com/#!/cnsc_ccsn/status/1107667515348529152"/>
    <hyperlink ref="X98" r:id="rId305" display="https://twitter.com/#!/cnsc_ccsn/status/1108079125292609537"/>
    <hyperlink ref="X99" r:id="rId306" display="https://twitter.com/#!/cnsc_ccsn/status/1108466807558602755"/>
    <hyperlink ref="X100" r:id="rId307" display="https://twitter.com/#!/cnsc_ccsn/status/1108812962813411330"/>
    <hyperlink ref="X101" r:id="rId308" display="https://twitter.com/#!/ccsn_cnsc/status/1106565737043365893"/>
    <hyperlink ref="X102" r:id="rId309" display="https://twitter.com/#!/ccsn_cnsc/status/1107984560896335872"/>
    <hyperlink ref="X103" r:id="rId310" display="https://twitter.com/#!/ccsn_cnsc/status/1108466946029297665"/>
    <hyperlink ref="X104" r:id="rId311" display="https://twitter.com/#!/ccsn_cnsc/status/1108813189683265538"/>
    <hyperlink ref="X105" r:id="rId312" display="https://twitter.com/#!/ccsn_cnsc/status/1106196876804669440"/>
    <hyperlink ref="X106" r:id="rId313" display="https://twitter.com/#!/ccsn_cnsc/status/1106202703808684033"/>
    <hyperlink ref="X107" r:id="rId314" display="https://twitter.com/#!/ccsn_cnsc/status/1106630444093710338"/>
    <hyperlink ref="X108" r:id="rId315" display="https://twitter.com/#!/ccsn_cnsc/status/1107667867368083458"/>
    <hyperlink ref="X109" r:id="rId316" display="https://twitter.com/#!/ccsn_cnsc/status/1108079473646362626"/>
  </hyperlinks>
  <printOptions/>
  <pageMargins left="0.7" right="0.7" top="0.75" bottom="0.75" header="0.3" footer="0.3"/>
  <pageSetup horizontalDpi="600" verticalDpi="600" orientation="portrait" r:id="rId320"/>
  <legacyDrawing r:id="rId318"/>
  <tableParts>
    <tablePart r:id="rId3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1207</v>
      </c>
      <c r="B1" s="13" t="s">
        <v>1321</v>
      </c>
      <c r="C1" s="13" t="s">
        <v>1322</v>
      </c>
      <c r="D1" s="13" t="s">
        <v>144</v>
      </c>
      <c r="E1" s="13" t="s">
        <v>1324</v>
      </c>
      <c r="F1" s="13" t="s">
        <v>1325</v>
      </c>
      <c r="G1" s="13" t="s">
        <v>1326</v>
      </c>
    </row>
    <row r="2" spans="1:7" ht="15">
      <c r="A2" s="78" t="s">
        <v>1000</v>
      </c>
      <c r="B2" s="78">
        <v>32</v>
      </c>
      <c r="C2" s="122">
        <v>0.024096385542168676</v>
      </c>
      <c r="D2" s="78" t="s">
        <v>1323</v>
      </c>
      <c r="E2" s="78"/>
      <c r="F2" s="78"/>
      <c r="G2" s="78"/>
    </row>
    <row r="3" spans="1:7" ht="15">
      <c r="A3" s="78" t="s">
        <v>1001</v>
      </c>
      <c r="B3" s="78">
        <v>16</v>
      </c>
      <c r="C3" s="122">
        <v>0.012048192771084338</v>
      </c>
      <c r="D3" s="78" t="s">
        <v>1323</v>
      </c>
      <c r="E3" s="78"/>
      <c r="F3" s="78"/>
      <c r="G3" s="78"/>
    </row>
    <row r="4" spans="1:7" ht="15">
      <c r="A4" s="78" t="s">
        <v>1002</v>
      </c>
      <c r="B4" s="78">
        <v>0</v>
      </c>
      <c r="C4" s="122">
        <v>0</v>
      </c>
      <c r="D4" s="78" t="s">
        <v>1323</v>
      </c>
      <c r="E4" s="78"/>
      <c r="F4" s="78"/>
      <c r="G4" s="78"/>
    </row>
    <row r="5" spans="1:7" ht="15">
      <c r="A5" s="78" t="s">
        <v>1003</v>
      </c>
      <c r="B5" s="78">
        <v>1280</v>
      </c>
      <c r="C5" s="122">
        <v>0.963855421686747</v>
      </c>
      <c r="D5" s="78" t="s">
        <v>1323</v>
      </c>
      <c r="E5" s="78"/>
      <c r="F5" s="78"/>
      <c r="G5" s="78"/>
    </row>
    <row r="6" spans="1:7" ht="15">
      <c r="A6" s="78" t="s">
        <v>1004</v>
      </c>
      <c r="B6" s="78">
        <v>1328</v>
      </c>
      <c r="C6" s="122">
        <v>1</v>
      </c>
      <c r="D6" s="78" t="s">
        <v>1323</v>
      </c>
      <c r="E6" s="78"/>
      <c r="F6" s="78"/>
      <c r="G6" s="78"/>
    </row>
    <row r="7" spans="1:7" ht="15">
      <c r="A7" s="84" t="s">
        <v>1005</v>
      </c>
      <c r="B7" s="84">
        <v>25</v>
      </c>
      <c r="C7" s="123">
        <v>0.0090021671155394</v>
      </c>
      <c r="D7" s="84" t="s">
        <v>1323</v>
      </c>
      <c r="E7" s="84" t="b">
        <v>0</v>
      </c>
      <c r="F7" s="84" t="b">
        <v>0</v>
      </c>
      <c r="G7" s="84" t="b">
        <v>0</v>
      </c>
    </row>
    <row r="8" spans="1:7" ht="15">
      <c r="A8" s="84" t="s">
        <v>1006</v>
      </c>
      <c r="B8" s="84">
        <v>21</v>
      </c>
      <c r="C8" s="123">
        <v>0.009128455837841751</v>
      </c>
      <c r="D8" s="84" t="s">
        <v>1323</v>
      </c>
      <c r="E8" s="84" t="b">
        <v>0</v>
      </c>
      <c r="F8" s="84" t="b">
        <v>0</v>
      </c>
      <c r="G8" s="84" t="b">
        <v>0</v>
      </c>
    </row>
    <row r="9" spans="1:7" ht="15">
      <c r="A9" s="84" t="s">
        <v>1007</v>
      </c>
      <c r="B9" s="84">
        <v>20</v>
      </c>
      <c r="C9" s="123">
        <v>0.00911129059899421</v>
      </c>
      <c r="D9" s="84" t="s">
        <v>1323</v>
      </c>
      <c r="E9" s="84" t="b">
        <v>0</v>
      </c>
      <c r="F9" s="84" t="b">
        <v>0</v>
      </c>
      <c r="G9" s="84" t="b">
        <v>0</v>
      </c>
    </row>
    <row r="10" spans="1:7" ht="15">
      <c r="A10" s="84" t="s">
        <v>1008</v>
      </c>
      <c r="B10" s="84">
        <v>20</v>
      </c>
      <c r="C10" s="123">
        <v>0.00911129059899421</v>
      </c>
      <c r="D10" s="84" t="s">
        <v>1323</v>
      </c>
      <c r="E10" s="84" t="b">
        <v>0</v>
      </c>
      <c r="F10" s="84" t="b">
        <v>0</v>
      </c>
      <c r="G10" s="84" t="b">
        <v>0</v>
      </c>
    </row>
    <row r="11" spans="1:7" ht="15">
      <c r="A11" s="84" t="s">
        <v>1009</v>
      </c>
      <c r="B11" s="84">
        <v>20</v>
      </c>
      <c r="C11" s="123">
        <v>0.00911129059899421</v>
      </c>
      <c r="D11" s="84" t="s">
        <v>1323</v>
      </c>
      <c r="E11" s="84" t="b">
        <v>0</v>
      </c>
      <c r="F11" s="84" t="b">
        <v>0</v>
      </c>
      <c r="G11" s="84" t="b">
        <v>0</v>
      </c>
    </row>
    <row r="12" spans="1:7" ht="15">
      <c r="A12" s="84" t="s">
        <v>214</v>
      </c>
      <c r="B12" s="84">
        <v>17</v>
      </c>
      <c r="C12" s="123">
        <v>0.008926743080925396</v>
      </c>
      <c r="D12" s="84" t="s">
        <v>1323</v>
      </c>
      <c r="E12" s="84" t="b">
        <v>0</v>
      </c>
      <c r="F12" s="84" t="b">
        <v>0</v>
      </c>
      <c r="G12" s="84" t="b">
        <v>0</v>
      </c>
    </row>
    <row r="13" spans="1:7" ht="15">
      <c r="A13" s="84" t="s">
        <v>1016</v>
      </c>
      <c r="B13" s="84">
        <v>16</v>
      </c>
      <c r="C13" s="123">
        <v>0.012755633247268767</v>
      </c>
      <c r="D13" s="84" t="s">
        <v>1323</v>
      </c>
      <c r="E13" s="84" t="b">
        <v>0</v>
      </c>
      <c r="F13" s="84" t="b">
        <v>0</v>
      </c>
      <c r="G13" s="84" t="b">
        <v>0</v>
      </c>
    </row>
    <row r="14" spans="1:7" ht="15">
      <c r="A14" s="84" t="s">
        <v>1011</v>
      </c>
      <c r="B14" s="84">
        <v>15</v>
      </c>
      <c r="C14" s="123">
        <v>0.008679853219319055</v>
      </c>
      <c r="D14" s="84" t="s">
        <v>1323</v>
      </c>
      <c r="E14" s="84" t="b">
        <v>0</v>
      </c>
      <c r="F14" s="84" t="b">
        <v>0</v>
      </c>
      <c r="G14" s="84" t="b">
        <v>0</v>
      </c>
    </row>
    <row r="15" spans="1:7" ht="15">
      <c r="A15" s="84" t="s">
        <v>1012</v>
      </c>
      <c r="B15" s="84">
        <v>13</v>
      </c>
      <c r="C15" s="123">
        <v>0.008318522498846608</v>
      </c>
      <c r="D15" s="84" t="s">
        <v>1323</v>
      </c>
      <c r="E15" s="84" t="b">
        <v>0</v>
      </c>
      <c r="F15" s="84" t="b">
        <v>0</v>
      </c>
      <c r="G15" s="84" t="b">
        <v>0</v>
      </c>
    </row>
    <row r="16" spans="1:7" ht="15">
      <c r="A16" s="84" t="s">
        <v>1017</v>
      </c>
      <c r="B16" s="84">
        <v>12</v>
      </c>
      <c r="C16" s="123">
        <v>0.009025749677591377</v>
      </c>
      <c r="D16" s="84" t="s">
        <v>1323</v>
      </c>
      <c r="E16" s="84" t="b">
        <v>0</v>
      </c>
      <c r="F16" s="84" t="b">
        <v>0</v>
      </c>
      <c r="G16" s="84" t="b">
        <v>0</v>
      </c>
    </row>
    <row r="17" spans="1:7" ht="15">
      <c r="A17" s="84" t="s">
        <v>240</v>
      </c>
      <c r="B17" s="84">
        <v>11</v>
      </c>
      <c r="C17" s="123">
        <v>0.007825013194533827</v>
      </c>
      <c r="D17" s="84" t="s">
        <v>1323</v>
      </c>
      <c r="E17" s="84" t="b">
        <v>0</v>
      </c>
      <c r="F17" s="84" t="b">
        <v>0</v>
      </c>
      <c r="G17" s="84" t="b">
        <v>0</v>
      </c>
    </row>
    <row r="18" spans="1:7" ht="15">
      <c r="A18" s="84" t="s">
        <v>1208</v>
      </c>
      <c r="B18" s="84">
        <v>9</v>
      </c>
      <c r="C18" s="123">
        <v>0.007175043701588683</v>
      </c>
      <c r="D18" s="84" t="s">
        <v>1323</v>
      </c>
      <c r="E18" s="84" t="b">
        <v>0</v>
      </c>
      <c r="F18" s="84" t="b">
        <v>0</v>
      </c>
      <c r="G18" s="84" t="b">
        <v>0</v>
      </c>
    </row>
    <row r="19" spans="1:7" ht="15">
      <c r="A19" s="84" t="s">
        <v>1018</v>
      </c>
      <c r="B19" s="84">
        <v>9</v>
      </c>
      <c r="C19" s="123">
        <v>0.007175043701588683</v>
      </c>
      <c r="D19" s="84" t="s">
        <v>1323</v>
      </c>
      <c r="E19" s="84" t="b">
        <v>0</v>
      </c>
      <c r="F19" s="84" t="b">
        <v>0</v>
      </c>
      <c r="G19" s="84" t="b">
        <v>0</v>
      </c>
    </row>
    <row r="20" spans="1:7" ht="15">
      <c r="A20" s="84" t="s">
        <v>1019</v>
      </c>
      <c r="B20" s="84">
        <v>8</v>
      </c>
      <c r="C20" s="123">
        <v>0.00915363942648256</v>
      </c>
      <c r="D20" s="84" t="s">
        <v>1323</v>
      </c>
      <c r="E20" s="84" t="b">
        <v>0</v>
      </c>
      <c r="F20" s="84" t="b">
        <v>0</v>
      </c>
      <c r="G20" s="84" t="b">
        <v>0</v>
      </c>
    </row>
    <row r="21" spans="1:7" ht="15">
      <c r="A21" s="84" t="s">
        <v>1013</v>
      </c>
      <c r="B21" s="84">
        <v>8</v>
      </c>
      <c r="C21" s="123">
        <v>0.006780989214352659</v>
      </c>
      <c r="D21" s="84" t="s">
        <v>1323</v>
      </c>
      <c r="E21" s="84" t="b">
        <v>0</v>
      </c>
      <c r="F21" s="84" t="b">
        <v>0</v>
      </c>
      <c r="G21" s="84" t="b">
        <v>0</v>
      </c>
    </row>
    <row r="22" spans="1:7" ht="15">
      <c r="A22" s="84" t="s">
        <v>1014</v>
      </c>
      <c r="B22" s="84">
        <v>8</v>
      </c>
      <c r="C22" s="123">
        <v>0.006780989214352659</v>
      </c>
      <c r="D22" s="84" t="s">
        <v>1323</v>
      </c>
      <c r="E22" s="84" t="b">
        <v>0</v>
      </c>
      <c r="F22" s="84" t="b">
        <v>0</v>
      </c>
      <c r="G22" s="84" t="b">
        <v>0</v>
      </c>
    </row>
    <row r="23" spans="1:7" ht="15">
      <c r="A23" s="84" t="s">
        <v>1209</v>
      </c>
      <c r="B23" s="84">
        <v>8</v>
      </c>
      <c r="C23" s="123">
        <v>0.006780989214352659</v>
      </c>
      <c r="D23" s="84" t="s">
        <v>1323</v>
      </c>
      <c r="E23" s="84" t="b">
        <v>0</v>
      </c>
      <c r="F23" s="84" t="b">
        <v>0</v>
      </c>
      <c r="G23" s="84" t="b">
        <v>0</v>
      </c>
    </row>
    <row r="24" spans="1:7" ht="15">
      <c r="A24" s="84" t="s">
        <v>1210</v>
      </c>
      <c r="B24" s="84">
        <v>8</v>
      </c>
      <c r="C24" s="123">
        <v>0.006780989214352659</v>
      </c>
      <c r="D24" s="84" t="s">
        <v>1323</v>
      </c>
      <c r="E24" s="84" t="b">
        <v>0</v>
      </c>
      <c r="F24" s="84" t="b">
        <v>0</v>
      </c>
      <c r="G24" s="84" t="b">
        <v>0</v>
      </c>
    </row>
    <row r="25" spans="1:7" ht="15">
      <c r="A25" s="84" t="s">
        <v>1211</v>
      </c>
      <c r="B25" s="84">
        <v>8</v>
      </c>
      <c r="C25" s="123">
        <v>0.006780989214352659</v>
      </c>
      <c r="D25" s="84" t="s">
        <v>1323</v>
      </c>
      <c r="E25" s="84" t="b">
        <v>0</v>
      </c>
      <c r="F25" s="84" t="b">
        <v>0</v>
      </c>
      <c r="G25" s="84" t="b">
        <v>0</v>
      </c>
    </row>
    <row r="26" spans="1:7" ht="15">
      <c r="A26" s="84" t="s">
        <v>1212</v>
      </c>
      <c r="B26" s="84">
        <v>8</v>
      </c>
      <c r="C26" s="123">
        <v>0.006780989214352659</v>
      </c>
      <c r="D26" s="84" t="s">
        <v>1323</v>
      </c>
      <c r="E26" s="84" t="b">
        <v>0</v>
      </c>
      <c r="F26" s="84" t="b">
        <v>0</v>
      </c>
      <c r="G26" s="84" t="b">
        <v>0</v>
      </c>
    </row>
    <row r="27" spans="1:7" ht="15">
      <c r="A27" s="84" t="s">
        <v>1020</v>
      </c>
      <c r="B27" s="84">
        <v>7</v>
      </c>
      <c r="C27" s="123">
        <v>0.00800943449817224</v>
      </c>
      <c r="D27" s="84" t="s">
        <v>1323</v>
      </c>
      <c r="E27" s="84" t="b">
        <v>0</v>
      </c>
      <c r="F27" s="84" t="b">
        <v>0</v>
      </c>
      <c r="G27" s="84" t="b">
        <v>0</v>
      </c>
    </row>
    <row r="28" spans="1:7" ht="15">
      <c r="A28" s="84" t="s">
        <v>973</v>
      </c>
      <c r="B28" s="84">
        <v>7</v>
      </c>
      <c r="C28" s="123">
        <v>0.006795012021926163</v>
      </c>
      <c r="D28" s="84" t="s">
        <v>1323</v>
      </c>
      <c r="E28" s="84" t="b">
        <v>0</v>
      </c>
      <c r="F28" s="84" t="b">
        <v>0</v>
      </c>
      <c r="G28" s="84" t="b">
        <v>0</v>
      </c>
    </row>
    <row r="29" spans="1:7" ht="15">
      <c r="A29" s="84" t="s">
        <v>1022</v>
      </c>
      <c r="B29" s="84">
        <v>7</v>
      </c>
      <c r="C29" s="123">
        <v>0.006795012021926163</v>
      </c>
      <c r="D29" s="84" t="s">
        <v>1323</v>
      </c>
      <c r="E29" s="84" t="b">
        <v>0</v>
      </c>
      <c r="F29" s="84" t="b">
        <v>0</v>
      </c>
      <c r="G29" s="84" t="b">
        <v>0</v>
      </c>
    </row>
    <row r="30" spans="1:7" ht="15">
      <c r="A30" s="84" t="s">
        <v>1023</v>
      </c>
      <c r="B30" s="84">
        <v>7</v>
      </c>
      <c r="C30" s="123">
        <v>0.007341089580875299</v>
      </c>
      <c r="D30" s="84" t="s">
        <v>1323</v>
      </c>
      <c r="E30" s="84" t="b">
        <v>0</v>
      </c>
      <c r="F30" s="84" t="b">
        <v>0</v>
      </c>
      <c r="G30" s="84" t="b">
        <v>0</v>
      </c>
    </row>
    <row r="31" spans="1:7" ht="15">
      <c r="A31" s="84" t="s">
        <v>1213</v>
      </c>
      <c r="B31" s="84">
        <v>7</v>
      </c>
      <c r="C31" s="123">
        <v>0.006333310024473658</v>
      </c>
      <c r="D31" s="84" t="s">
        <v>1323</v>
      </c>
      <c r="E31" s="84" t="b">
        <v>0</v>
      </c>
      <c r="F31" s="84" t="b">
        <v>0</v>
      </c>
      <c r="G31" s="84" t="b">
        <v>0</v>
      </c>
    </row>
    <row r="32" spans="1:7" ht="15">
      <c r="A32" s="84" t="s">
        <v>1214</v>
      </c>
      <c r="B32" s="84">
        <v>7</v>
      </c>
      <c r="C32" s="123">
        <v>0.006333310024473658</v>
      </c>
      <c r="D32" s="84" t="s">
        <v>1323</v>
      </c>
      <c r="E32" s="84" t="b">
        <v>0</v>
      </c>
      <c r="F32" s="84" t="b">
        <v>0</v>
      </c>
      <c r="G32" s="84" t="b">
        <v>0</v>
      </c>
    </row>
    <row r="33" spans="1:7" ht="15">
      <c r="A33" s="84" t="s">
        <v>1215</v>
      </c>
      <c r="B33" s="84">
        <v>7</v>
      </c>
      <c r="C33" s="123">
        <v>0.006333310024473658</v>
      </c>
      <c r="D33" s="84" t="s">
        <v>1323</v>
      </c>
      <c r="E33" s="84" t="b">
        <v>0</v>
      </c>
      <c r="F33" s="84" t="b">
        <v>0</v>
      </c>
      <c r="G33" s="84" t="b">
        <v>0</v>
      </c>
    </row>
    <row r="34" spans="1:7" ht="15">
      <c r="A34" s="84" t="s">
        <v>1216</v>
      </c>
      <c r="B34" s="84">
        <v>7</v>
      </c>
      <c r="C34" s="123">
        <v>0.006333310024473658</v>
      </c>
      <c r="D34" s="84" t="s">
        <v>1323</v>
      </c>
      <c r="E34" s="84" t="b">
        <v>0</v>
      </c>
      <c r="F34" s="84" t="b">
        <v>0</v>
      </c>
      <c r="G34" s="84" t="b">
        <v>0</v>
      </c>
    </row>
    <row r="35" spans="1:7" ht="15">
      <c r="A35" s="84" t="s">
        <v>1217</v>
      </c>
      <c r="B35" s="84">
        <v>7</v>
      </c>
      <c r="C35" s="123">
        <v>0.006333310024473658</v>
      </c>
      <c r="D35" s="84" t="s">
        <v>1323</v>
      </c>
      <c r="E35" s="84" t="b">
        <v>0</v>
      </c>
      <c r="F35" s="84" t="b">
        <v>0</v>
      </c>
      <c r="G35" s="84" t="b">
        <v>0</v>
      </c>
    </row>
    <row r="36" spans="1:7" ht="15">
      <c r="A36" s="84" t="s">
        <v>1021</v>
      </c>
      <c r="B36" s="84">
        <v>6</v>
      </c>
      <c r="C36" s="123">
        <v>0.00686522956986192</v>
      </c>
      <c r="D36" s="84" t="s">
        <v>1323</v>
      </c>
      <c r="E36" s="84" t="b">
        <v>0</v>
      </c>
      <c r="F36" s="84" t="b">
        <v>0</v>
      </c>
      <c r="G36" s="84" t="b">
        <v>0</v>
      </c>
    </row>
    <row r="37" spans="1:7" ht="15">
      <c r="A37" s="84" t="s">
        <v>1032</v>
      </c>
      <c r="B37" s="84">
        <v>6</v>
      </c>
      <c r="C37" s="123">
        <v>0.005824296018793854</v>
      </c>
      <c r="D37" s="84" t="s">
        <v>1323</v>
      </c>
      <c r="E37" s="84" t="b">
        <v>0</v>
      </c>
      <c r="F37" s="84" t="b">
        <v>0</v>
      </c>
      <c r="G37" s="84" t="b">
        <v>0</v>
      </c>
    </row>
    <row r="38" spans="1:7" ht="15">
      <c r="A38" s="84" t="s">
        <v>1033</v>
      </c>
      <c r="B38" s="84">
        <v>6</v>
      </c>
      <c r="C38" s="123">
        <v>0.00760378367789128</v>
      </c>
      <c r="D38" s="84" t="s">
        <v>1323</v>
      </c>
      <c r="E38" s="84" t="b">
        <v>0</v>
      </c>
      <c r="F38" s="84" t="b">
        <v>0</v>
      </c>
      <c r="G38" s="84" t="b">
        <v>0</v>
      </c>
    </row>
    <row r="39" spans="1:7" ht="15">
      <c r="A39" s="84" t="s">
        <v>237</v>
      </c>
      <c r="B39" s="84">
        <v>5</v>
      </c>
      <c r="C39" s="123">
        <v>0.005243635414910928</v>
      </c>
      <c r="D39" s="84" t="s">
        <v>1323</v>
      </c>
      <c r="E39" s="84" t="b">
        <v>0</v>
      </c>
      <c r="F39" s="84" t="b">
        <v>0</v>
      </c>
      <c r="G39" s="84" t="b">
        <v>0</v>
      </c>
    </row>
    <row r="40" spans="1:7" ht="15">
      <c r="A40" s="84" t="s">
        <v>332</v>
      </c>
      <c r="B40" s="84">
        <v>5</v>
      </c>
      <c r="C40" s="123">
        <v>0.0057210246415516</v>
      </c>
      <c r="D40" s="84" t="s">
        <v>1323</v>
      </c>
      <c r="E40" s="84" t="b">
        <v>0</v>
      </c>
      <c r="F40" s="84" t="b">
        <v>0</v>
      </c>
      <c r="G40" s="84" t="b">
        <v>0</v>
      </c>
    </row>
    <row r="41" spans="1:7" ht="15">
      <c r="A41" s="84" t="s">
        <v>1218</v>
      </c>
      <c r="B41" s="84">
        <v>5</v>
      </c>
      <c r="C41" s="123">
        <v>0.005243635414910928</v>
      </c>
      <c r="D41" s="84" t="s">
        <v>1323</v>
      </c>
      <c r="E41" s="84" t="b">
        <v>1</v>
      </c>
      <c r="F41" s="84" t="b">
        <v>0</v>
      </c>
      <c r="G41" s="84" t="b">
        <v>0</v>
      </c>
    </row>
    <row r="42" spans="1:7" ht="15">
      <c r="A42" s="84" t="s">
        <v>1219</v>
      </c>
      <c r="B42" s="84">
        <v>5</v>
      </c>
      <c r="C42" s="123">
        <v>0.005243635414910928</v>
      </c>
      <c r="D42" s="84" t="s">
        <v>1323</v>
      </c>
      <c r="E42" s="84" t="b">
        <v>0</v>
      </c>
      <c r="F42" s="84" t="b">
        <v>0</v>
      </c>
      <c r="G42" s="84" t="b">
        <v>0</v>
      </c>
    </row>
    <row r="43" spans="1:7" ht="15">
      <c r="A43" s="84" t="s">
        <v>1220</v>
      </c>
      <c r="B43" s="84">
        <v>5</v>
      </c>
      <c r="C43" s="123">
        <v>0.005243635414910928</v>
      </c>
      <c r="D43" s="84" t="s">
        <v>1323</v>
      </c>
      <c r="E43" s="84" t="b">
        <v>1</v>
      </c>
      <c r="F43" s="84" t="b">
        <v>0</v>
      </c>
      <c r="G43" s="84" t="b">
        <v>0</v>
      </c>
    </row>
    <row r="44" spans="1:7" ht="15">
      <c r="A44" s="84" t="s">
        <v>1221</v>
      </c>
      <c r="B44" s="84">
        <v>5</v>
      </c>
      <c r="C44" s="123">
        <v>0.005243635414910928</v>
      </c>
      <c r="D44" s="84" t="s">
        <v>1323</v>
      </c>
      <c r="E44" s="84" t="b">
        <v>1</v>
      </c>
      <c r="F44" s="84" t="b">
        <v>0</v>
      </c>
      <c r="G44" s="84" t="b">
        <v>0</v>
      </c>
    </row>
    <row r="45" spans="1:7" ht="15">
      <c r="A45" s="84" t="s">
        <v>1222</v>
      </c>
      <c r="B45" s="84">
        <v>5</v>
      </c>
      <c r="C45" s="123">
        <v>0.005243635414910928</v>
      </c>
      <c r="D45" s="84" t="s">
        <v>1323</v>
      </c>
      <c r="E45" s="84" t="b">
        <v>0</v>
      </c>
      <c r="F45" s="84" t="b">
        <v>0</v>
      </c>
      <c r="G45" s="84" t="b">
        <v>0</v>
      </c>
    </row>
    <row r="46" spans="1:7" ht="15">
      <c r="A46" s="84" t="s">
        <v>1223</v>
      </c>
      <c r="B46" s="84">
        <v>5</v>
      </c>
      <c r="C46" s="123">
        <v>0.005243635414910928</v>
      </c>
      <c r="D46" s="84" t="s">
        <v>1323</v>
      </c>
      <c r="E46" s="84" t="b">
        <v>0</v>
      </c>
      <c r="F46" s="84" t="b">
        <v>0</v>
      </c>
      <c r="G46" s="84" t="b">
        <v>0</v>
      </c>
    </row>
    <row r="47" spans="1:7" ht="15">
      <c r="A47" s="84" t="s">
        <v>1024</v>
      </c>
      <c r="B47" s="84">
        <v>5</v>
      </c>
      <c r="C47" s="123">
        <v>0.0057210246415516</v>
      </c>
      <c r="D47" s="84" t="s">
        <v>1323</v>
      </c>
      <c r="E47" s="84" t="b">
        <v>0</v>
      </c>
      <c r="F47" s="84" t="b">
        <v>0</v>
      </c>
      <c r="G47" s="84" t="b">
        <v>0</v>
      </c>
    </row>
    <row r="48" spans="1:7" ht="15">
      <c r="A48" s="84" t="s">
        <v>1224</v>
      </c>
      <c r="B48" s="84">
        <v>5</v>
      </c>
      <c r="C48" s="123">
        <v>0.005243635414910928</v>
      </c>
      <c r="D48" s="84" t="s">
        <v>1323</v>
      </c>
      <c r="E48" s="84" t="b">
        <v>0</v>
      </c>
      <c r="F48" s="84" t="b">
        <v>0</v>
      </c>
      <c r="G48" s="84" t="b">
        <v>0</v>
      </c>
    </row>
    <row r="49" spans="1:7" ht="15">
      <c r="A49" s="84" t="s">
        <v>1025</v>
      </c>
      <c r="B49" s="84">
        <v>4</v>
      </c>
      <c r="C49" s="123">
        <v>0.005069189118594186</v>
      </c>
      <c r="D49" s="84" t="s">
        <v>1323</v>
      </c>
      <c r="E49" s="84" t="b">
        <v>0</v>
      </c>
      <c r="F49" s="84" t="b">
        <v>0</v>
      </c>
      <c r="G49" s="84" t="b">
        <v>0</v>
      </c>
    </row>
    <row r="50" spans="1:7" ht="15">
      <c r="A50" s="84" t="s">
        <v>1225</v>
      </c>
      <c r="B50" s="84">
        <v>4</v>
      </c>
      <c r="C50" s="123">
        <v>0.00457681971324128</v>
      </c>
      <c r="D50" s="84" t="s">
        <v>1323</v>
      </c>
      <c r="E50" s="84" t="b">
        <v>1</v>
      </c>
      <c r="F50" s="84" t="b">
        <v>0</v>
      </c>
      <c r="G50" s="84" t="b">
        <v>0</v>
      </c>
    </row>
    <row r="51" spans="1:7" ht="15">
      <c r="A51" s="84" t="s">
        <v>1037</v>
      </c>
      <c r="B51" s="84">
        <v>4</v>
      </c>
      <c r="C51" s="123">
        <v>0.00457681971324128</v>
      </c>
      <c r="D51" s="84" t="s">
        <v>1323</v>
      </c>
      <c r="E51" s="84" t="b">
        <v>0</v>
      </c>
      <c r="F51" s="84" t="b">
        <v>0</v>
      </c>
      <c r="G51" s="84" t="b">
        <v>0</v>
      </c>
    </row>
    <row r="52" spans="1:7" ht="15">
      <c r="A52" s="84" t="s">
        <v>1226</v>
      </c>
      <c r="B52" s="84">
        <v>4</v>
      </c>
      <c r="C52" s="123">
        <v>0.00457681971324128</v>
      </c>
      <c r="D52" s="84" t="s">
        <v>1323</v>
      </c>
      <c r="E52" s="84" t="b">
        <v>0</v>
      </c>
      <c r="F52" s="84" t="b">
        <v>0</v>
      </c>
      <c r="G52" s="84" t="b">
        <v>0</v>
      </c>
    </row>
    <row r="53" spans="1:7" ht="15">
      <c r="A53" s="84" t="s">
        <v>1227</v>
      </c>
      <c r="B53" s="84">
        <v>4</v>
      </c>
      <c r="C53" s="123">
        <v>0.00457681971324128</v>
      </c>
      <c r="D53" s="84" t="s">
        <v>1323</v>
      </c>
      <c r="E53" s="84" t="b">
        <v>0</v>
      </c>
      <c r="F53" s="84" t="b">
        <v>0</v>
      </c>
      <c r="G53" s="84" t="b">
        <v>0</v>
      </c>
    </row>
    <row r="54" spans="1:7" ht="15">
      <c r="A54" s="84" t="s">
        <v>1036</v>
      </c>
      <c r="B54" s="84">
        <v>4</v>
      </c>
      <c r="C54" s="123">
        <v>0.00457681971324128</v>
      </c>
      <c r="D54" s="84" t="s">
        <v>1323</v>
      </c>
      <c r="E54" s="84" t="b">
        <v>0</v>
      </c>
      <c r="F54" s="84" t="b">
        <v>1</v>
      </c>
      <c r="G54" s="84" t="b">
        <v>0</v>
      </c>
    </row>
    <row r="55" spans="1:7" ht="15">
      <c r="A55" s="84" t="s">
        <v>1034</v>
      </c>
      <c r="B55" s="84">
        <v>4</v>
      </c>
      <c r="C55" s="123">
        <v>0.00457681971324128</v>
      </c>
      <c r="D55" s="84" t="s">
        <v>1323</v>
      </c>
      <c r="E55" s="84" t="b">
        <v>0</v>
      </c>
      <c r="F55" s="84" t="b">
        <v>0</v>
      </c>
      <c r="G55" s="84" t="b">
        <v>0</v>
      </c>
    </row>
    <row r="56" spans="1:7" ht="15">
      <c r="A56" s="84" t="s">
        <v>1035</v>
      </c>
      <c r="B56" s="84">
        <v>4</v>
      </c>
      <c r="C56" s="123">
        <v>0.00457681971324128</v>
      </c>
      <c r="D56" s="84" t="s">
        <v>1323</v>
      </c>
      <c r="E56" s="84" t="b">
        <v>0</v>
      </c>
      <c r="F56" s="84" t="b">
        <v>0</v>
      </c>
      <c r="G56" s="84" t="b">
        <v>0</v>
      </c>
    </row>
    <row r="57" spans="1:7" ht="15">
      <c r="A57" s="84" t="s">
        <v>1228</v>
      </c>
      <c r="B57" s="84">
        <v>4</v>
      </c>
      <c r="C57" s="123">
        <v>0.005069189118594186</v>
      </c>
      <c r="D57" s="84" t="s">
        <v>1323</v>
      </c>
      <c r="E57" s="84" t="b">
        <v>0</v>
      </c>
      <c r="F57" s="84" t="b">
        <v>0</v>
      </c>
      <c r="G57" s="84" t="b">
        <v>0</v>
      </c>
    </row>
    <row r="58" spans="1:7" ht="15">
      <c r="A58" s="84" t="s">
        <v>241</v>
      </c>
      <c r="B58" s="84">
        <v>4</v>
      </c>
      <c r="C58" s="123">
        <v>0.00457681971324128</v>
      </c>
      <c r="D58" s="84" t="s">
        <v>1323</v>
      </c>
      <c r="E58" s="84" t="b">
        <v>0</v>
      </c>
      <c r="F58" s="84" t="b">
        <v>0</v>
      </c>
      <c r="G58" s="84" t="b">
        <v>0</v>
      </c>
    </row>
    <row r="59" spans="1:7" ht="15">
      <c r="A59" s="84" t="s">
        <v>1102</v>
      </c>
      <c r="B59" s="84">
        <v>4</v>
      </c>
      <c r="C59" s="123">
        <v>0.00457681971324128</v>
      </c>
      <c r="D59" s="84" t="s">
        <v>1323</v>
      </c>
      <c r="E59" s="84" t="b">
        <v>0</v>
      </c>
      <c r="F59" s="84" t="b">
        <v>0</v>
      </c>
      <c r="G59" s="84" t="b">
        <v>0</v>
      </c>
    </row>
    <row r="60" spans="1:7" ht="15">
      <c r="A60" s="84" t="s">
        <v>1229</v>
      </c>
      <c r="B60" s="84">
        <v>4</v>
      </c>
      <c r="C60" s="123">
        <v>0.00457681971324128</v>
      </c>
      <c r="D60" s="84" t="s">
        <v>1323</v>
      </c>
      <c r="E60" s="84" t="b">
        <v>0</v>
      </c>
      <c r="F60" s="84" t="b">
        <v>0</v>
      </c>
      <c r="G60" s="84" t="b">
        <v>0</v>
      </c>
    </row>
    <row r="61" spans="1:7" ht="15">
      <c r="A61" s="84" t="s">
        <v>1230</v>
      </c>
      <c r="B61" s="84">
        <v>4</v>
      </c>
      <c r="C61" s="123">
        <v>0.00457681971324128</v>
      </c>
      <c r="D61" s="84" t="s">
        <v>1323</v>
      </c>
      <c r="E61" s="84" t="b">
        <v>0</v>
      </c>
      <c r="F61" s="84" t="b">
        <v>0</v>
      </c>
      <c r="G61" s="84" t="b">
        <v>0</v>
      </c>
    </row>
    <row r="62" spans="1:7" ht="15">
      <c r="A62" s="84" t="s">
        <v>1231</v>
      </c>
      <c r="B62" s="84">
        <v>4</v>
      </c>
      <c r="C62" s="123">
        <v>0.00457681971324128</v>
      </c>
      <c r="D62" s="84" t="s">
        <v>1323</v>
      </c>
      <c r="E62" s="84" t="b">
        <v>0</v>
      </c>
      <c r="F62" s="84" t="b">
        <v>1</v>
      </c>
      <c r="G62" s="84" t="b">
        <v>0</v>
      </c>
    </row>
    <row r="63" spans="1:7" ht="15">
      <c r="A63" s="84" t="s">
        <v>1232</v>
      </c>
      <c r="B63" s="84">
        <v>4</v>
      </c>
      <c r="C63" s="123">
        <v>0.00457681971324128</v>
      </c>
      <c r="D63" s="84" t="s">
        <v>1323</v>
      </c>
      <c r="E63" s="84" t="b">
        <v>0</v>
      </c>
      <c r="F63" s="84" t="b">
        <v>0</v>
      </c>
      <c r="G63" s="84" t="b">
        <v>0</v>
      </c>
    </row>
    <row r="64" spans="1:7" ht="15">
      <c r="A64" s="84" t="s">
        <v>1039</v>
      </c>
      <c r="B64" s="84">
        <v>4</v>
      </c>
      <c r="C64" s="123">
        <v>0.005069189118594186</v>
      </c>
      <c r="D64" s="84" t="s">
        <v>1323</v>
      </c>
      <c r="E64" s="84" t="b">
        <v>0</v>
      </c>
      <c r="F64" s="84" t="b">
        <v>0</v>
      </c>
      <c r="G64" s="84" t="b">
        <v>0</v>
      </c>
    </row>
    <row r="65" spans="1:7" ht="15">
      <c r="A65" s="84" t="s">
        <v>1040</v>
      </c>
      <c r="B65" s="84">
        <v>4</v>
      </c>
      <c r="C65" s="123">
        <v>0.00576314481930623</v>
      </c>
      <c r="D65" s="84" t="s">
        <v>1323</v>
      </c>
      <c r="E65" s="84" t="b">
        <v>0</v>
      </c>
      <c r="F65" s="84" t="b">
        <v>0</v>
      </c>
      <c r="G65" s="84" t="b">
        <v>0</v>
      </c>
    </row>
    <row r="66" spans="1:7" ht="15">
      <c r="A66" s="84" t="s">
        <v>1233</v>
      </c>
      <c r="B66" s="84">
        <v>3</v>
      </c>
      <c r="C66" s="123">
        <v>0.004322358614479674</v>
      </c>
      <c r="D66" s="84" t="s">
        <v>1323</v>
      </c>
      <c r="E66" s="84" t="b">
        <v>0</v>
      </c>
      <c r="F66" s="84" t="b">
        <v>0</v>
      </c>
      <c r="G66" s="84" t="b">
        <v>0</v>
      </c>
    </row>
    <row r="67" spans="1:7" ht="15">
      <c r="A67" s="84" t="s">
        <v>1234</v>
      </c>
      <c r="B67" s="84">
        <v>3</v>
      </c>
      <c r="C67" s="123">
        <v>0.004322358614479674</v>
      </c>
      <c r="D67" s="84" t="s">
        <v>1323</v>
      </c>
      <c r="E67" s="84" t="b">
        <v>0</v>
      </c>
      <c r="F67" s="84" t="b">
        <v>0</v>
      </c>
      <c r="G67" s="84" t="b">
        <v>0</v>
      </c>
    </row>
    <row r="68" spans="1:7" ht="15">
      <c r="A68" s="84" t="s">
        <v>1235</v>
      </c>
      <c r="B68" s="84">
        <v>3</v>
      </c>
      <c r="C68" s="123">
        <v>0.00380189183894564</v>
      </c>
      <c r="D68" s="84" t="s">
        <v>1323</v>
      </c>
      <c r="E68" s="84" t="b">
        <v>0</v>
      </c>
      <c r="F68" s="84" t="b">
        <v>0</v>
      </c>
      <c r="G68" s="84" t="b">
        <v>0</v>
      </c>
    </row>
    <row r="69" spans="1:7" ht="15">
      <c r="A69" s="84" t="s">
        <v>1236</v>
      </c>
      <c r="B69" s="84">
        <v>3</v>
      </c>
      <c r="C69" s="123">
        <v>0.00380189183894564</v>
      </c>
      <c r="D69" s="84" t="s">
        <v>1323</v>
      </c>
      <c r="E69" s="84" t="b">
        <v>0</v>
      </c>
      <c r="F69" s="84" t="b">
        <v>0</v>
      </c>
      <c r="G69" s="84" t="b">
        <v>0</v>
      </c>
    </row>
    <row r="70" spans="1:7" ht="15">
      <c r="A70" s="84" t="s">
        <v>1237</v>
      </c>
      <c r="B70" s="84">
        <v>3</v>
      </c>
      <c r="C70" s="123">
        <v>0.00380189183894564</v>
      </c>
      <c r="D70" s="84" t="s">
        <v>1323</v>
      </c>
      <c r="E70" s="84" t="b">
        <v>0</v>
      </c>
      <c r="F70" s="84" t="b">
        <v>0</v>
      </c>
      <c r="G70" s="84" t="b">
        <v>0</v>
      </c>
    </row>
    <row r="71" spans="1:7" ht="15">
      <c r="A71" s="84" t="s">
        <v>1238</v>
      </c>
      <c r="B71" s="84">
        <v>3</v>
      </c>
      <c r="C71" s="123">
        <v>0.00380189183894564</v>
      </c>
      <c r="D71" s="84" t="s">
        <v>1323</v>
      </c>
      <c r="E71" s="84" t="b">
        <v>0</v>
      </c>
      <c r="F71" s="84" t="b">
        <v>0</v>
      </c>
      <c r="G71" s="84" t="b">
        <v>0</v>
      </c>
    </row>
    <row r="72" spans="1:7" ht="15">
      <c r="A72" s="84" t="s">
        <v>1239</v>
      </c>
      <c r="B72" s="84">
        <v>3</v>
      </c>
      <c r="C72" s="123">
        <v>0.004322358614479674</v>
      </c>
      <c r="D72" s="84" t="s">
        <v>1323</v>
      </c>
      <c r="E72" s="84" t="b">
        <v>0</v>
      </c>
      <c r="F72" s="84" t="b">
        <v>0</v>
      </c>
      <c r="G72" s="84" t="b">
        <v>0</v>
      </c>
    </row>
    <row r="73" spans="1:7" ht="15">
      <c r="A73" s="84" t="s">
        <v>340</v>
      </c>
      <c r="B73" s="84">
        <v>3</v>
      </c>
      <c r="C73" s="123">
        <v>0.004322358614479674</v>
      </c>
      <c r="D73" s="84" t="s">
        <v>1323</v>
      </c>
      <c r="E73" s="84" t="b">
        <v>0</v>
      </c>
      <c r="F73" s="84" t="b">
        <v>0</v>
      </c>
      <c r="G73" s="84" t="b">
        <v>0</v>
      </c>
    </row>
    <row r="74" spans="1:7" ht="15">
      <c r="A74" s="84" t="s">
        <v>259</v>
      </c>
      <c r="B74" s="84">
        <v>3</v>
      </c>
      <c r="C74" s="123">
        <v>0.00380189183894564</v>
      </c>
      <c r="D74" s="84" t="s">
        <v>1323</v>
      </c>
      <c r="E74" s="84" t="b">
        <v>0</v>
      </c>
      <c r="F74" s="84" t="b">
        <v>0</v>
      </c>
      <c r="G74" s="84" t="b">
        <v>0</v>
      </c>
    </row>
    <row r="75" spans="1:7" ht="15">
      <c r="A75" s="84" t="s">
        <v>1240</v>
      </c>
      <c r="B75" s="84">
        <v>3</v>
      </c>
      <c r="C75" s="123">
        <v>0.00380189183894564</v>
      </c>
      <c r="D75" s="84" t="s">
        <v>1323</v>
      </c>
      <c r="E75" s="84" t="b">
        <v>0</v>
      </c>
      <c r="F75" s="84" t="b">
        <v>0</v>
      </c>
      <c r="G75" s="84" t="b">
        <v>0</v>
      </c>
    </row>
    <row r="76" spans="1:7" ht="15">
      <c r="A76" s="84" t="s">
        <v>224</v>
      </c>
      <c r="B76" s="84">
        <v>3</v>
      </c>
      <c r="C76" s="123">
        <v>0.00380189183894564</v>
      </c>
      <c r="D76" s="84" t="s">
        <v>1323</v>
      </c>
      <c r="E76" s="84" t="b">
        <v>0</v>
      </c>
      <c r="F76" s="84" t="b">
        <v>0</v>
      </c>
      <c r="G76" s="84" t="b">
        <v>0</v>
      </c>
    </row>
    <row r="77" spans="1:7" ht="15">
      <c r="A77" s="84" t="s">
        <v>230</v>
      </c>
      <c r="B77" s="84">
        <v>3</v>
      </c>
      <c r="C77" s="123">
        <v>0.00380189183894564</v>
      </c>
      <c r="D77" s="84" t="s">
        <v>1323</v>
      </c>
      <c r="E77" s="84" t="b">
        <v>0</v>
      </c>
      <c r="F77" s="84" t="b">
        <v>0</v>
      </c>
      <c r="G77" s="84" t="b">
        <v>0</v>
      </c>
    </row>
    <row r="78" spans="1:7" ht="15">
      <c r="A78" s="84" t="s">
        <v>1241</v>
      </c>
      <c r="B78" s="84">
        <v>3</v>
      </c>
      <c r="C78" s="123">
        <v>0.00380189183894564</v>
      </c>
      <c r="D78" s="84" t="s">
        <v>1323</v>
      </c>
      <c r="E78" s="84" t="b">
        <v>0</v>
      </c>
      <c r="F78" s="84" t="b">
        <v>0</v>
      </c>
      <c r="G78" s="84" t="b">
        <v>0</v>
      </c>
    </row>
    <row r="79" spans="1:7" ht="15">
      <c r="A79" s="84" t="s">
        <v>1242</v>
      </c>
      <c r="B79" s="84">
        <v>3</v>
      </c>
      <c r="C79" s="123">
        <v>0.00380189183894564</v>
      </c>
      <c r="D79" s="84" t="s">
        <v>1323</v>
      </c>
      <c r="E79" s="84" t="b">
        <v>0</v>
      </c>
      <c r="F79" s="84" t="b">
        <v>0</v>
      </c>
      <c r="G79" s="84" t="b">
        <v>0</v>
      </c>
    </row>
    <row r="80" spans="1:7" ht="15">
      <c r="A80" s="84" t="s">
        <v>1243</v>
      </c>
      <c r="B80" s="84">
        <v>3</v>
      </c>
      <c r="C80" s="123">
        <v>0.00380189183894564</v>
      </c>
      <c r="D80" s="84" t="s">
        <v>1323</v>
      </c>
      <c r="E80" s="84" t="b">
        <v>0</v>
      </c>
      <c r="F80" s="84" t="b">
        <v>0</v>
      </c>
      <c r="G80" s="84" t="b">
        <v>0</v>
      </c>
    </row>
    <row r="81" spans="1:7" ht="15">
      <c r="A81" s="84" t="s">
        <v>1244</v>
      </c>
      <c r="B81" s="84">
        <v>3</v>
      </c>
      <c r="C81" s="123">
        <v>0.00380189183894564</v>
      </c>
      <c r="D81" s="84" t="s">
        <v>1323</v>
      </c>
      <c r="E81" s="84" t="b">
        <v>0</v>
      </c>
      <c r="F81" s="84" t="b">
        <v>0</v>
      </c>
      <c r="G81" s="84" t="b">
        <v>0</v>
      </c>
    </row>
    <row r="82" spans="1:7" ht="15">
      <c r="A82" s="84" t="s">
        <v>1245</v>
      </c>
      <c r="B82" s="84">
        <v>3</v>
      </c>
      <c r="C82" s="123">
        <v>0.00380189183894564</v>
      </c>
      <c r="D82" s="84" t="s">
        <v>1323</v>
      </c>
      <c r="E82" s="84" t="b">
        <v>0</v>
      </c>
      <c r="F82" s="84" t="b">
        <v>0</v>
      </c>
      <c r="G82" s="84" t="b">
        <v>0</v>
      </c>
    </row>
    <row r="83" spans="1:7" ht="15">
      <c r="A83" s="84" t="s">
        <v>1246</v>
      </c>
      <c r="B83" s="84">
        <v>3</v>
      </c>
      <c r="C83" s="123">
        <v>0.00380189183894564</v>
      </c>
      <c r="D83" s="84" t="s">
        <v>1323</v>
      </c>
      <c r="E83" s="84" t="b">
        <v>0</v>
      </c>
      <c r="F83" s="84" t="b">
        <v>0</v>
      </c>
      <c r="G83" s="84" t="b">
        <v>0</v>
      </c>
    </row>
    <row r="84" spans="1:7" ht="15">
      <c r="A84" s="84" t="s">
        <v>1247</v>
      </c>
      <c r="B84" s="84">
        <v>3</v>
      </c>
      <c r="C84" s="123">
        <v>0.004322358614479674</v>
      </c>
      <c r="D84" s="84" t="s">
        <v>1323</v>
      </c>
      <c r="E84" s="84" t="b">
        <v>0</v>
      </c>
      <c r="F84" s="84" t="b">
        <v>0</v>
      </c>
      <c r="G84" s="84" t="b">
        <v>0</v>
      </c>
    </row>
    <row r="85" spans="1:7" ht="15">
      <c r="A85" s="84" t="s">
        <v>1248</v>
      </c>
      <c r="B85" s="84">
        <v>3</v>
      </c>
      <c r="C85" s="123">
        <v>0.004322358614479674</v>
      </c>
      <c r="D85" s="84" t="s">
        <v>1323</v>
      </c>
      <c r="E85" s="84" t="b">
        <v>0</v>
      </c>
      <c r="F85" s="84" t="b">
        <v>0</v>
      </c>
      <c r="G85" s="84" t="b">
        <v>0</v>
      </c>
    </row>
    <row r="86" spans="1:7" ht="15">
      <c r="A86" s="84" t="s">
        <v>971</v>
      </c>
      <c r="B86" s="84">
        <v>3</v>
      </c>
      <c r="C86" s="123">
        <v>0.00380189183894564</v>
      </c>
      <c r="D86" s="84" t="s">
        <v>1323</v>
      </c>
      <c r="E86" s="84" t="b">
        <v>0</v>
      </c>
      <c r="F86" s="84" t="b">
        <v>0</v>
      </c>
      <c r="G86" s="84" t="b">
        <v>0</v>
      </c>
    </row>
    <row r="87" spans="1:7" ht="15">
      <c r="A87" s="84" t="s">
        <v>1249</v>
      </c>
      <c r="B87" s="84">
        <v>3</v>
      </c>
      <c r="C87" s="123">
        <v>0.004322358614479674</v>
      </c>
      <c r="D87" s="84" t="s">
        <v>1323</v>
      </c>
      <c r="E87" s="84" t="b">
        <v>0</v>
      </c>
      <c r="F87" s="84" t="b">
        <v>0</v>
      </c>
      <c r="G87" s="84" t="b">
        <v>0</v>
      </c>
    </row>
    <row r="88" spans="1:7" ht="15">
      <c r="A88" s="84" t="s">
        <v>1041</v>
      </c>
      <c r="B88" s="84">
        <v>3</v>
      </c>
      <c r="C88" s="123">
        <v>0.00380189183894564</v>
      </c>
      <c r="D88" s="84" t="s">
        <v>1323</v>
      </c>
      <c r="E88" s="84" t="b">
        <v>1</v>
      </c>
      <c r="F88" s="84" t="b">
        <v>0</v>
      </c>
      <c r="G88" s="84" t="b">
        <v>0</v>
      </c>
    </row>
    <row r="89" spans="1:7" ht="15">
      <c r="A89" s="84" t="s">
        <v>1042</v>
      </c>
      <c r="B89" s="84">
        <v>3</v>
      </c>
      <c r="C89" s="123">
        <v>0.00380189183894564</v>
      </c>
      <c r="D89" s="84" t="s">
        <v>1323</v>
      </c>
      <c r="E89" s="84" t="b">
        <v>0</v>
      </c>
      <c r="F89" s="84" t="b">
        <v>0</v>
      </c>
      <c r="G89" s="84" t="b">
        <v>0</v>
      </c>
    </row>
    <row r="90" spans="1:7" ht="15">
      <c r="A90" s="84" t="s">
        <v>249</v>
      </c>
      <c r="B90" s="84">
        <v>3</v>
      </c>
      <c r="C90" s="123">
        <v>0.00380189183894564</v>
      </c>
      <c r="D90" s="84" t="s">
        <v>1323</v>
      </c>
      <c r="E90" s="84" t="b">
        <v>0</v>
      </c>
      <c r="F90" s="84" t="b">
        <v>0</v>
      </c>
      <c r="G90" s="84" t="b">
        <v>0</v>
      </c>
    </row>
    <row r="91" spans="1:7" ht="15">
      <c r="A91" s="84" t="s">
        <v>216</v>
      </c>
      <c r="B91" s="84">
        <v>3</v>
      </c>
      <c r="C91" s="123">
        <v>0.00380189183894564</v>
      </c>
      <c r="D91" s="84" t="s">
        <v>1323</v>
      </c>
      <c r="E91" s="84" t="b">
        <v>0</v>
      </c>
      <c r="F91" s="84" t="b">
        <v>0</v>
      </c>
      <c r="G91" s="84" t="b">
        <v>0</v>
      </c>
    </row>
    <row r="92" spans="1:7" ht="15">
      <c r="A92" s="84" t="s">
        <v>248</v>
      </c>
      <c r="B92" s="84">
        <v>3</v>
      </c>
      <c r="C92" s="123">
        <v>0.00380189183894564</v>
      </c>
      <c r="D92" s="84" t="s">
        <v>1323</v>
      </c>
      <c r="E92" s="84" t="b">
        <v>0</v>
      </c>
      <c r="F92" s="84" t="b">
        <v>0</v>
      </c>
      <c r="G92" s="84" t="b">
        <v>0</v>
      </c>
    </row>
    <row r="93" spans="1:7" ht="15">
      <c r="A93" s="84" t="s">
        <v>247</v>
      </c>
      <c r="B93" s="84">
        <v>3</v>
      </c>
      <c r="C93" s="123">
        <v>0.00380189183894564</v>
      </c>
      <c r="D93" s="84" t="s">
        <v>1323</v>
      </c>
      <c r="E93" s="84" t="b">
        <v>0</v>
      </c>
      <c r="F93" s="84" t="b">
        <v>0</v>
      </c>
      <c r="G93" s="84" t="b">
        <v>0</v>
      </c>
    </row>
    <row r="94" spans="1:7" ht="15">
      <c r="A94" s="84" t="s">
        <v>246</v>
      </c>
      <c r="B94" s="84">
        <v>3</v>
      </c>
      <c r="C94" s="123">
        <v>0.00380189183894564</v>
      </c>
      <c r="D94" s="84" t="s">
        <v>1323</v>
      </c>
      <c r="E94" s="84" t="b">
        <v>0</v>
      </c>
      <c r="F94" s="84" t="b">
        <v>0</v>
      </c>
      <c r="G94" s="84" t="b">
        <v>0</v>
      </c>
    </row>
    <row r="95" spans="1:7" ht="15">
      <c r="A95" s="84" t="s">
        <v>245</v>
      </c>
      <c r="B95" s="84">
        <v>3</v>
      </c>
      <c r="C95" s="123">
        <v>0.00380189183894564</v>
      </c>
      <c r="D95" s="84" t="s">
        <v>1323</v>
      </c>
      <c r="E95" s="84" t="b">
        <v>0</v>
      </c>
      <c r="F95" s="84" t="b">
        <v>0</v>
      </c>
      <c r="G95" s="84" t="b">
        <v>0</v>
      </c>
    </row>
    <row r="96" spans="1:7" ht="15">
      <c r="A96" s="84" t="s">
        <v>244</v>
      </c>
      <c r="B96" s="84">
        <v>3</v>
      </c>
      <c r="C96" s="123">
        <v>0.00380189183894564</v>
      </c>
      <c r="D96" s="84" t="s">
        <v>1323</v>
      </c>
      <c r="E96" s="84" t="b">
        <v>0</v>
      </c>
      <c r="F96" s="84" t="b">
        <v>0</v>
      </c>
      <c r="G96" s="84" t="b">
        <v>0</v>
      </c>
    </row>
    <row r="97" spans="1:7" ht="15">
      <c r="A97" s="84" t="s">
        <v>972</v>
      </c>
      <c r="B97" s="84">
        <v>3</v>
      </c>
      <c r="C97" s="123">
        <v>0.00380189183894564</v>
      </c>
      <c r="D97" s="84" t="s">
        <v>1323</v>
      </c>
      <c r="E97" s="84" t="b">
        <v>0</v>
      </c>
      <c r="F97" s="84" t="b">
        <v>0</v>
      </c>
      <c r="G97" s="84" t="b">
        <v>0</v>
      </c>
    </row>
    <row r="98" spans="1:7" ht="15">
      <c r="A98" s="84" t="s">
        <v>1250</v>
      </c>
      <c r="B98" s="84">
        <v>2</v>
      </c>
      <c r="C98" s="123">
        <v>0.002881572409653115</v>
      </c>
      <c r="D98" s="84" t="s">
        <v>1323</v>
      </c>
      <c r="E98" s="84" t="b">
        <v>0</v>
      </c>
      <c r="F98" s="84" t="b">
        <v>0</v>
      </c>
      <c r="G98" s="84" t="b">
        <v>0</v>
      </c>
    </row>
    <row r="99" spans="1:7" ht="15">
      <c r="A99" s="84" t="s">
        <v>1251</v>
      </c>
      <c r="B99" s="84">
        <v>2</v>
      </c>
      <c r="C99" s="123">
        <v>0.002881572409653115</v>
      </c>
      <c r="D99" s="84" t="s">
        <v>1323</v>
      </c>
      <c r="E99" s="84" t="b">
        <v>0</v>
      </c>
      <c r="F99" s="84" t="b">
        <v>0</v>
      </c>
      <c r="G99" s="84" t="b">
        <v>0</v>
      </c>
    </row>
    <row r="100" spans="1:7" ht="15">
      <c r="A100" s="84" t="s">
        <v>1252</v>
      </c>
      <c r="B100" s="84">
        <v>2</v>
      </c>
      <c r="C100" s="123">
        <v>0.0034747349626855907</v>
      </c>
      <c r="D100" s="84" t="s">
        <v>1323</v>
      </c>
      <c r="E100" s="84" t="b">
        <v>0</v>
      </c>
      <c r="F100" s="84" t="b">
        <v>0</v>
      </c>
      <c r="G100" s="84" t="b">
        <v>0</v>
      </c>
    </row>
    <row r="101" spans="1:7" ht="15">
      <c r="A101" s="84" t="s">
        <v>1253</v>
      </c>
      <c r="B101" s="84">
        <v>2</v>
      </c>
      <c r="C101" s="123">
        <v>0.0034747349626855907</v>
      </c>
      <c r="D101" s="84" t="s">
        <v>1323</v>
      </c>
      <c r="E101" s="84" t="b">
        <v>0</v>
      </c>
      <c r="F101" s="84" t="b">
        <v>0</v>
      </c>
      <c r="G101" s="84" t="b">
        <v>0</v>
      </c>
    </row>
    <row r="102" spans="1:7" ht="15">
      <c r="A102" s="84" t="s">
        <v>338</v>
      </c>
      <c r="B102" s="84">
        <v>2</v>
      </c>
      <c r="C102" s="123">
        <v>0.002881572409653115</v>
      </c>
      <c r="D102" s="84" t="s">
        <v>1323</v>
      </c>
      <c r="E102" s="84" t="b">
        <v>0</v>
      </c>
      <c r="F102" s="84" t="b">
        <v>0</v>
      </c>
      <c r="G102" s="84" t="b">
        <v>0</v>
      </c>
    </row>
    <row r="103" spans="1:7" ht="15">
      <c r="A103" s="84" t="s">
        <v>262</v>
      </c>
      <c r="B103" s="84">
        <v>2</v>
      </c>
      <c r="C103" s="123">
        <v>0.002881572409653115</v>
      </c>
      <c r="D103" s="84" t="s">
        <v>1323</v>
      </c>
      <c r="E103" s="84" t="b">
        <v>0</v>
      </c>
      <c r="F103" s="84" t="b">
        <v>0</v>
      </c>
      <c r="G103" s="84" t="b">
        <v>0</v>
      </c>
    </row>
    <row r="104" spans="1:7" ht="15">
      <c r="A104" s="84" t="s">
        <v>1254</v>
      </c>
      <c r="B104" s="84">
        <v>2</v>
      </c>
      <c r="C104" s="123">
        <v>0.002881572409653115</v>
      </c>
      <c r="D104" s="84" t="s">
        <v>1323</v>
      </c>
      <c r="E104" s="84" t="b">
        <v>0</v>
      </c>
      <c r="F104" s="84" t="b">
        <v>0</v>
      </c>
      <c r="G104" s="84" t="b">
        <v>0</v>
      </c>
    </row>
    <row r="105" spans="1:7" ht="15">
      <c r="A105" s="84" t="s">
        <v>974</v>
      </c>
      <c r="B105" s="84">
        <v>2</v>
      </c>
      <c r="C105" s="123">
        <v>0.002881572409653115</v>
      </c>
      <c r="D105" s="84" t="s">
        <v>1323</v>
      </c>
      <c r="E105" s="84" t="b">
        <v>0</v>
      </c>
      <c r="F105" s="84" t="b">
        <v>0</v>
      </c>
      <c r="G105" s="84" t="b">
        <v>0</v>
      </c>
    </row>
    <row r="106" spans="1:7" ht="15">
      <c r="A106" s="84" t="s">
        <v>975</v>
      </c>
      <c r="B106" s="84">
        <v>2</v>
      </c>
      <c r="C106" s="123">
        <v>0.002881572409653115</v>
      </c>
      <c r="D106" s="84" t="s">
        <v>1323</v>
      </c>
      <c r="E106" s="84" t="b">
        <v>0</v>
      </c>
      <c r="F106" s="84" t="b">
        <v>0</v>
      </c>
      <c r="G106" s="84" t="b">
        <v>0</v>
      </c>
    </row>
    <row r="107" spans="1:7" ht="15">
      <c r="A107" s="84" t="s">
        <v>261</v>
      </c>
      <c r="B107" s="84">
        <v>2</v>
      </c>
      <c r="C107" s="123">
        <v>0.002881572409653115</v>
      </c>
      <c r="D107" s="84" t="s">
        <v>1323</v>
      </c>
      <c r="E107" s="84" t="b">
        <v>0</v>
      </c>
      <c r="F107" s="84" t="b">
        <v>0</v>
      </c>
      <c r="G107" s="84" t="b">
        <v>0</v>
      </c>
    </row>
    <row r="108" spans="1:7" ht="15">
      <c r="A108" s="84" t="s">
        <v>1255</v>
      </c>
      <c r="B108" s="84">
        <v>2</v>
      </c>
      <c r="C108" s="123">
        <v>0.002881572409653115</v>
      </c>
      <c r="D108" s="84" t="s">
        <v>1323</v>
      </c>
      <c r="E108" s="84" t="b">
        <v>0</v>
      </c>
      <c r="F108" s="84" t="b">
        <v>0</v>
      </c>
      <c r="G108" s="84" t="b">
        <v>0</v>
      </c>
    </row>
    <row r="109" spans="1:7" ht="15">
      <c r="A109" s="84" t="s">
        <v>1256</v>
      </c>
      <c r="B109" s="84">
        <v>2</v>
      </c>
      <c r="C109" s="123">
        <v>0.002881572409653115</v>
      </c>
      <c r="D109" s="84" t="s">
        <v>1323</v>
      </c>
      <c r="E109" s="84" t="b">
        <v>0</v>
      </c>
      <c r="F109" s="84" t="b">
        <v>0</v>
      </c>
      <c r="G109" s="84" t="b">
        <v>0</v>
      </c>
    </row>
    <row r="110" spans="1:7" ht="15">
      <c r="A110" s="84" t="s">
        <v>1257</v>
      </c>
      <c r="B110" s="84">
        <v>2</v>
      </c>
      <c r="C110" s="123">
        <v>0.002881572409653115</v>
      </c>
      <c r="D110" s="84" t="s">
        <v>1323</v>
      </c>
      <c r="E110" s="84" t="b">
        <v>0</v>
      </c>
      <c r="F110" s="84" t="b">
        <v>0</v>
      </c>
      <c r="G110" s="84" t="b">
        <v>0</v>
      </c>
    </row>
    <row r="111" spans="1:7" ht="15">
      <c r="A111" s="84" t="s">
        <v>1258</v>
      </c>
      <c r="B111" s="84">
        <v>2</v>
      </c>
      <c r="C111" s="123">
        <v>0.002881572409653115</v>
      </c>
      <c r="D111" s="84" t="s">
        <v>1323</v>
      </c>
      <c r="E111" s="84" t="b">
        <v>0</v>
      </c>
      <c r="F111" s="84" t="b">
        <v>0</v>
      </c>
      <c r="G111" s="84" t="b">
        <v>0</v>
      </c>
    </row>
    <row r="112" spans="1:7" ht="15">
      <c r="A112" s="84" t="s">
        <v>1259</v>
      </c>
      <c r="B112" s="84">
        <v>2</v>
      </c>
      <c r="C112" s="123">
        <v>0.002881572409653115</v>
      </c>
      <c r="D112" s="84" t="s">
        <v>1323</v>
      </c>
      <c r="E112" s="84" t="b">
        <v>0</v>
      </c>
      <c r="F112" s="84" t="b">
        <v>0</v>
      </c>
      <c r="G112" s="84" t="b">
        <v>0</v>
      </c>
    </row>
    <row r="113" spans="1:7" ht="15">
      <c r="A113" s="84" t="s">
        <v>1260</v>
      </c>
      <c r="B113" s="84">
        <v>2</v>
      </c>
      <c r="C113" s="123">
        <v>0.002881572409653115</v>
      </c>
      <c r="D113" s="84" t="s">
        <v>1323</v>
      </c>
      <c r="E113" s="84" t="b">
        <v>0</v>
      </c>
      <c r="F113" s="84" t="b">
        <v>0</v>
      </c>
      <c r="G113" s="84" t="b">
        <v>0</v>
      </c>
    </row>
    <row r="114" spans="1:7" ht="15">
      <c r="A114" s="84" t="s">
        <v>1261</v>
      </c>
      <c r="B114" s="84">
        <v>2</v>
      </c>
      <c r="C114" s="123">
        <v>0.002881572409653115</v>
      </c>
      <c r="D114" s="84" t="s">
        <v>1323</v>
      </c>
      <c r="E114" s="84" t="b">
        <v>0</v>
      </c>
      <c r="F114" s="84" t="b">
        <v>0</v>
      </c>
      <c r="G114" s="84" t="b">
        <v>0</v>
      </c>
    </row>
    <row r="115" spans="1:7" ht="15">
      <c r="A115" s="84" t="s">
        <v>1262</v>
      </c>
      <c r="B115" s="84">
        <v>2</v>
      </c>
      <c r="C115" s="123">
        <v>0.002881572409653115</v>
      </c>
      <c r="D115" s="84" t="s">
        <v>1323</v>
      </c>
      <c r="E115" s="84" t="b">
        <v>0</v>
      </c>
      <c r="F115" s="84" t="b">
        <v>0</v>
      </c>
      <c r="G115" s="84" t="b">
        <v>0</v>
      </c>
    </row>
    <row r="116" spans="1:7" ht="15">
      <c r="A116" s="84" t="s">
        <v>1263</v>
      </c>
      <c r="B116" s="84">
        <v>2</v>
      </c>
      <c r="C116" s="123">
        <v>0.002881572409653115</v>
      </c>
      <c r="D116" s="84" t="s">
        <v>1323</v>
      </c>
      <c r="E116" s="84" t="b">
        <v>0</v>
      </c>
      <c r="F116" s="84" t="b">
        <v>0</v>
      </c>
      <c r="G116" s="84" t="b">
        <v>0</v>
      </c>
    </row>
    <row r="117" spans="1:7" ht="15">
      <c r="A117" s="84" t="s">
        <v>1264</v>
      </c>
      <c r="B117" s="84">
        <v>2</v>
      </c>
      <c r="C117" s="123">
        <v>0.002881572409653115</v>
      </c>
      <c r="D117" s="84" t="s">
        <v>1323</v>
      </c>
      <c r="E117" s="84" t="b">
        <v>0</v>
      </c>
      <c r="F117" s="84" t="b">
        <v>0</v>
      </c>
      <c r="G117" s="84" t="b">
        <v>0</v>
      </c>
    </row>
    <row r="118" spans="1:7" ht="15">
      <c r="A118" s="84" t="s">
        <v>1265</v>
      </c>
      <c r="B118" s="84">
        <v>2</v>
      </c>
      <c r="C118" s="123">
        <v>0.002881572409653115</v>
      </c>
      <c r="D118" s="84" t="s">
        <v>1323</v>
      </c>
      <c r="E118" s="84" t="b">
        <v>0</v>
      </c>
      <c r="F118" s="84" t="b">
        <v>0</v>
      </c>
      <c r="G118" s="84" t="b">
        <v>0</v>
      </c>
    </row>
    <row r="119" spans="1:7" ht="15">
      <c r="A119" s="84" t="s">
        <v>1266</v>
      </c>
      <c r="B119" s="84">
        <v>2</v>
      </c>
      <c r="C119" s="123">
        <v>0.002881572409653115</v>
      </c>
      <c r="D119" s="84" t="s">
        <v>1323</v>
      </c>
      <c r="E119" s="84" t="b">
        <v>0</v>
      </c>
      <c r="F119" s="84" t="b">
        <v>0</v>
      </c>
      <c r="G119" s="84" t="b">
        <v>0</v>
      </c>
    </row>
    <row r="120" spans="1:7" ht="15">
      <c r="A120" s="84" t="s">
        <v>1267</v>
      </c>
      <c r="B120" s="84">
        <v>2</v>
      </c>
      <c r="C120" s="123">
        <v>0.002881572409653115</v>
      </c>
      <c r="D120" s="84" t="s">
        <v>1323</v>
      </c>
      <c r="E120" s="84" t="b">
        <v>0</v>
      </c>
      <c r="F120" s="84" t="b">
        <v>0</v>
      </c>
      <c r="G120" s="84" t="b">
        <v>0</v>
      </c>
    </row>
    <row r="121" spans="1:7" ht="15">
      <c r="A121" s="84" t="s">
        <v>1268</v>
      </c>
      <c r="B121" s="84">
        <v>2</v>
      </c>
      <c r="C121" s="123">
        <v>0.002881572409653115</v>
      </c>
      <c r="D121" s="84" t="s">
        <v>1323</v>
      </c>
      <c r="E121" s="84" t="b">
        <v>0</v>
      </c>
      <c r="F121" s="84" t="b">
        <v>0</v>
      </c>
      <c r="G121" s="84" t="b">
        <v>0</v>
      </c>
    </row>
    <row r="122" spans="1:7" ht="15">
      <c r="A122" s="84" t="s">
        <v>1269</v>
      </c>
      <c r="B122" s="84">
        <v>2</v>
      </c>
      <c r="C122" s="123">
        <v>0.002881572409653115</v>
      </c>
      <c r="D122" s="84" t="s">
        <v>1323</v>
      </c>
      <c r="E122" s="84" t="b">
        <v>0</v>
      </c>
      <c r="F122" s="84" t="b">
        <v>0</v>
      </c>
      <c r="G122" s="84" t="b">
        <v>0</v>
      </c>
    </row>
    <row r="123" spans="1:7" ht="15">
      <c r="A123" s="84" t="s">
        <v>236</v>
      </c>
      <c r="B123" s="84">
        <v>2</v>
      </c>
      <c r="C123" s="123">
        <v>0.002881572409653115</v>
      </c>
      <c r="D123" s="84" t="s">
        <v>1323</v>
      </c>
      <c r="E123" s="84" t="b">
        <v>0</v>
      </c>
      <c r="F123" s="84" t="b">
        <v>0</v>
      </c>
      <c r="G123" s="84" t="b">
        <v>0</v>
      </c>
    </row>
    <row r="124" spans="1:7" ht="15">
      <c r="A124" s="84" t="s">
        <v>1270</v>
      </c>
      <c r="B124" s="84">
        <v>2</v>
      </c>
      <c r="C124" s="123">
        <v>0.0034747349626855907</v>
      </c>
      <c r="D124" s="84" t="s">
        <v>1323</v>
      </c>
      <c r="E124" s="84" t="b">
        <v>0</v>
      </c>
      <c r="F124" s="84" t="b">
        <v>0</v>
      </c>
      <c r="G124" s="84" t="b">
        <v>0</v>
      </c>
    </row>
    <row r="125" spans="1:7" ht="15">
      <c r="A125" s="84" t="s">
        <v>993</v>
      </c>
      <c r="B125" s="84">
        <v>2</v>
      </c>
      <c r="C125" s="123">
        <v>0.002881572409653115</v>
      </c>
      <c r="D125" s="84" t="s">
        <v>1323</v>
      </c>
      <c r="E125" s="84" t="b">
        <v>0</v>
      </c>
      <c r="F125" s="84" t="b">
        <v>0</v>
      </c>
      <c r="G125" s="84" t="b">
        <v>0</v>
      </c>
    </row>
    <row r="126" spans="1:7" ht="15">
      <c r="A126" s="84" t="s">
        <v>1271</v>
      </c>
      <c r="B126" s="84">
        <v>2</v>
      </c>
      <c r="C126" s="123">
        <v>0.002881572409653115</v>
      </c>
      <c r="D126" s="84" t="s">
        <v>1323</v>
      </c>
      <c r="E126" s="84" t="b">
        <v>0</v>
      </c>
      <c r="F126" s="84" t="b">
        <v>0</v>
      </c>
      <c r="G126" s="84" t="b">
        <v>0</v>
      </c>
    </row>
    <row r="127" spans="1:7" ht="15">
      <c r="A127" s="84" t="s">
        <v>260</v>
      </c>
      <c r="B127" s="84">
        <v>2</v>
      </c>
      <c r="C127" s="123">
        <v>0.002881572409653115</v>
      </c>
      <c r="D127" s="84" t="s">
        <v>1323</v>
      </c>
      <c r="E127" s="84" t="b">
        <v>0</v>
      </c>
      <c r="F127" s="84" t="b">
        <v>0</v>
      </c>
      <c r="G127" s="84" t="b">
        <v>0</v>
      </c>
    </row>
    <row r="128" spans="1:7" ht="15">
      <c r="A128" s="84" t="s">
        <v>1272</v>
      </c>
      <c r="B128" s="84">
        <v>2</v>
      </c>
      <c r="C128" s="123">
        <v>0.002881572409653115</v>
      </c>
      <c r="D128" s="84" t="s">
        <v>1323</v>
      </c>
      <c r="E128" s="84" t="b">
        <v>0</v>
      </c>
      <c r="F128" s="84" t="b">
        <v>0</v>
      </c>
      <c r="G128" s="84" t="b">
        <v>0</v>
      </c>
    </row>
    <row r="129" spans="1:7" ht="15">
      <c r="A129" s="84" t="s">
        <v>1273</v>
      </c>
      <c r="B129" s="84">
        <v>2</v>
      </c>
      <c r="C129" s="123">
        <v>0.002881572409653115</v>
      </c>
      <c r="D129" s="84" t="s">
        <v>1323</v>
      </c>
      <c r="E129" s="84" t="b">
        <v>0</v>
      </c>
      <c r="F129" s="84" t="b">
        <v>0</v>
      </c>
      <c r="G129" s="84" t="b">
        <v>0</v>
      </c>
    </row>
    <row r="130" spans="1:7" ht="15">
      <c r="A130" s="84" t="s">
        <v>1274</v>
      </c>
      <c r="B130" s="84">
        <v>2</v>
      </c>
      <c r="C130" s="123">
        <v>0.0034747349626855907</v>
      </c>
      <c r="D130" s="84" t="s">
        <v>1323</v>
      </c>
      <c r="E130" s="84" t="b">
        <v>0</v>
      </c>
      <c r="F130" s="84" t="b">
        <v>0</v>
      </c>
      <c r="G130" s="84" t="b">
        <v>0</v>
      </c>
    </row>
    <row r="131" spans="1:7" ht="15">
      <c r="A131" s="84" t="s">
        <v>976</v>
      </c>
      <c r="B131" s="84">
        <v>2</v>
      </c>
      <c r="C131" s="123">
        <v>0.002881572409653115</v>
      </c>
      <c r="D131" s="84" t="s">
        <v>1323</v>
      </c>
      <c r="E131" s="84" t="b">
        <v>0</v>
      </c>
      <c r="F131" s="84" t="b">
        <v>1</v>
      </c>
      <c r="G131" s="84" t="b">
        <v>0</v>
      </c>
    </row>
    <row r="132" spans="1:7" ht="15">
      <c r="A132" s="84" t="s">
        <v>1275</v>
      </c>
      <c r="B132" s="84">
        <v>2</v>
      </c>
      <c r="C132" s="123">
        <v>0.002881572409653115</v>
      </c>
      <c r="D132" s="84" t="s">
        <v>1323</v>
      </c>
      <c r="E132" s="84" t="b">
        <v>0</v>
      </c>
      <c r="F132" s="84" t="b">
        <v>0</v>
      </c>
      <c r="G132" s="84" t="b">
        <v>0</v>
      </c>
    </row>
    <row r="133" spans="1:7" ht="15">
      <c r="A133" s="84" t="s">
        <v>1027</v>
      </c>
      <c r="B133" s="84">
        <v>2</v>
      </c>
      <c r="C133" s="123">
        <v>0.002881572409653115</v>
      </c>
      <c r="D133" s="84" t="s">
        <v>1323</v>
      </c>
      <c r="E133" s="84" t="b">
        <v>0</v>
      </c>
      <c r="F133" s="84" t="b">
        <v>0</v>
      </c>
      <c r="G133" s="84" t="b">
        <v>0</v>
      </c>
    </row>
    <row r="134" spans="1:7" ht="15">
      <c r="A134" s="84" t="s">
        <v>1028</v>
      </c>
      <c r="B134" s="84">
        <v>2</v>
      </c>
      <c r="C134" s="123">
        <v>0.002881572409653115</v>
      </c>
      <c r="D134" s="84" t="s">
        <v>1323</v>
      </c>
      <c r="E134" s="84" t="b">
        <v>0</v>
      </c>
      <c r="F134" s="84" t="b">
        <v>0</v>
      </c>
      <c r="G134" s="84" t="b">
        <v>0</v>
      </c>
    </row>
    <row r="135" spans="1:7" ht="15">
      <c r="A135" s="84" t="s">
        <v>1029</v>
      </c>
      <c r="B135" s="84">
        <v>2</v>
      </c>
      <c r="C135" s="123">
        <v>0.002881572409653115</v>
      </c>
      <c r="D135" s="84" t="s">
        <v>1323</v>
      </c>
      <c r="E135" s="84" t="b">
        <v>0</v>
      </c>
      <c r="F135" s="84" t="b">
        <v>0</v>
      </c>
      <c r="G135" s="84" t="b">
        <v>0</v>
      </c>
    </row>
    <row r="136" spans="1:7" ht="15">
      <c r="A136" s="84" t="s">
        <v>1030</v>
      </c>
      <c r="B136" s="84">
        <v>2</v>
      </c>
      <c r="C136" s="123">
        <v>0.002881572409653115</v>
      </c>
      <c r="D136" s="84" t="s">
        <v>1323</v>
      </c>
      <c r="E136" s="84" t="b">
        <v>0</v>
      </c>
      <c r="F136" s="84" t="b">
        <v>0</v>
      </c>
      <c r="G136" s="84" t="b">
        <v>0</v>
      </c>
    </row>
    <row r="137" spans="1:7" ht="15">
      <c r="A137" s="84" t="s">
        <v>258</v>
      </c>
      <c r="B137" s="84">
        <v>2</v>
      </c>
      <c r="C137" s="123">
        <v>0.002881572409653115</v>
      </c>
      <c r="D137" s="84" t="s">
        <v>1323</v>
      </c>
      <c r="E137" s="84" t="b">
        <v>0</v>
      </c>
      <c r="F137" s="84" t="b">
        <v>0</v>
      </c>
      <c r="G137" s="84" t="b">
        <v>0</v>
      </c>
    </row>
    <row r="138" spans="1:7" ht="15">
      <c r="A138" s="84" t="s">
        <v>257</v>
      </c>
      <c r="B138" s="84">
        <v>2</v>
      </c>
      <c r="C138" s="123">
        <v>0.002881572409653115</v>
      </c>
      <c r="D138" s="84" t="s">
        <v>1323</v>
      </c>
      <c r="E138" s="84" t="b">
        <v>0</v>
      </c>
      <c r="F138" s="84" t="b">
        <v>0</v>
      </c>
      <c r="G138" s="84" t="b">
        <v>0</v>
      </c>
    </row>
    <row r="139" spans="1:7" ht="15">
      <c r="A139" s="84" t="s">
        <v>256</v>
      </c>
      <c r="B139" s="84">
        <v>2</v>
      </c>
      <c r="C139" s="123">
        <v>0.002881572409653115</v>
      </c>
      <c r="D139" s="84" t="s">
        <v>1323</v>
      </c>
      <c r="E139" s="84" t="b">
        <v>0</v>
      </c>
      <c r="F139" s="84" t="b">
        <v>0</v>
      </c>
      <c r="G139" s="84" t="b">
        <v>0</v>
      </c>
    </row>
    <row r="140" spans="1:7" ht="15">
      <c r="A140" s="84" t="s">
        <v>255</v>
      </c>
      <c r="B140" s="84">
        <v>2</v>
      </c>
      <c r="C140" s="123">
        <v>0.002881572409653115</v>
      </c>
      <c r="D140" s="84" t="s">
        <v>1323</v>
      </c>
      <c r="E140" s="84" t="b">
        <v>0</v>
      </c>
      <c r="F140" s="84" t="b">
        <v>0</v>
      </c>
      <c r="G140" s="84" t="b">
        <v>0</v>
      </c>
    </row>
    <row r="141" spans="1:7" ht="15">
      <c r="A141" s="84" t="s">
        <v>1276</v>
      </c>
      <c r="B141" s="84">
        <v>2</v>
      </c>
      <c r="C141" s="123">
        <v>0.0034747349626855907</v>
      </c>
      <c r="D141" s="84" t="s">
        <v>1323</v>
      </c>
      <c r="E141" s="84" t="b">
        <v>0</v>
      </c>
      <c r="F141" s="84" t="b">
        <v>0</v>
      </c>
      <c r="G141" s="84" t="b">
        <v>0</v>
      </c>
    </row>
    <row r="142" spans="1:7" ht="15">
      <c r="A142" s="84" t="s">
        <v>251</v>
      </c>
      <c r="B142" s="84">
        <v>2</v>
      </c>
      <c r="C142" s="123">
        <v>0.002881572409653115</v>
      </c>
      <c r="D142" s="84" t="s">
        <v>1323</v>
      </c>
      <c r="E142" s="84" t="b">
        <v>0</v>
      </c>
      <c r="F142" s="84" t="b">
        <v>0</v>
      </c>
      <c r="G142" s="84" t="b">
        <v>0</v>
      </c>
    </row>
    <row r="143" spans="1:7" ht="15">
      <c r="A143" s="84" t="s">
        <v>1277</v>
      </c>
      <c r="B143" s="84">
        <v>2</v>
      </c>
      <c r="C143" s="123">
        <v>0.002881572409653115</v>
      </c>
      <c r="D143" s="84" t="s">
        <v>1323</v>
      </c>
      <c r="E143" s="84" t="b">
        <v>0</v>
      </c>
      <c r="F143" s="84" t="b">
        <v>0</v>
      </c>
      <c r="G143" s="84" t="b">
        <v>0</v>
      </c>
    </row>
    <row r="144" spans="1:7" ht="15">
      <c r="A144" s="84" t="s">
        <v>1278</v>
      </c>
      <c r="B144" s="84">
        <v>2</v>
      </c>
      <c r="C144" s="123">
        <v>0.002881572409653115</v>
      </c>
      <c r="D144" s="84" t="s">
        <v>1323</v>
      </c>
      <c r="E144" s="84" t="b">
        <v>0</v>
      </c>
      <c r="F144" s="84" t="b">
        <v>0</v>
      </c>
      <c r="G144" s="84" t="b">
        <v>0</v>
      </c>
    </row>
    <row r="145" spans="1:7" ht="15">
      <c r="A145" s="84" t="s">
        <v>1279</v>
      </c>
      <c r="B145" s="84">
        <v>2</v>
      </c>
      <c r="C145" s="123">
        <v>0.002881572409653115</v>
      </c>
      <c r="D145" s="84" t="s">
        <v>1323</v>
      </c>
      <c r="E145" s="84" t="b">
        <v>0</v>
      </c>
      <c r="F145" s="84" t="b">
        <v>0</v>
      </c>
      <c r="G145" s="84" t="b">
        <v>0</v>
      </c>
    </row>
    <row r="146" spans="1:7" ht="15">
      <c r="A146" s="84" t="s">
        <v>1280</v>
      </c>
      <c r="B146" s="84">
        <v>2</v>
      </c>
      <c r="C146" s="123">
        <v>0.002881572409653115</v>
      </c>
      <c r="D146" s="84" t="s">
        <v>1323</v>
      </c>
      <c r="E146" s="84" t="b">
        <v>0</v>
      </c>
      <c r="F146" s="84" t="b">
        <v>0</v>
      </c>
      <c r="G146" s="84" t="b">
        <v>0</v>
      </c>
    </row>
    <row r="147" spans="1:7" ht="15">
      <c r="A147" s="84" t="s">
        <v>1281</v>
      </c>
      <c r="B147" s="84">
        <v>2</v>
      </c>
      <c r="C147" s="123">
        <v>0.002881572409653115</v>
      </c>
      <c r="D147" s="84" t="s">
        <v>1323</v>
      </c>
      <c r="E147" s="84" t="b">
        <v>0</v>
      </c>
      <c r="F147" s="84" t="b">
        <v>0</v>
      </c>
      <c r="G147" s="84" t="b">
        <v>0</v>
      </c>
    </row>
    <row r="148" spans="1:7" ht="15">
      <c r="A148" s="84" t="s">
        <v>1282</v>
      </c>
      <c r="B148" s="84">
        <v>2</v>
      </c>
      <c r="C148" s="123">
        <v>0.002881572409653115</v>
      </c>
      <c r="D148" s="84" t="s">
        <v>1323</v>
      </c>
      <c r="E148" s="84" t="b">
        <v>0</v>
      </c>
      <c r="F148" s="84" t="b">
        <v>0</v>
      </c>
      <c r="G148" s="84" t="b">
        <v>0</v>
      </c>
    </row>
    <row r="149" spans="1:7" ht="15">
      <c r="A149" s="84" t="s">
        <v>1283</v>
      </c>
      <c r="B149" s="84">
        <v>2</v>
      </c>
      <c r="C149" s="123">
        <v>0.0034747349626855907</v>
      </c>
      <c r="D149" s="84" t="s">
        <v>1323</v>
      </c>
      <c r="E149" s="84" t="b">
        <v>0</v>
      </c>
      <c r="F149" s="84" t="b">
        <v>0</v>
      </c>
      <c r="G149" s="84" t="b">
        <v>0</v>
      </c>
    </row>
    <row r="150" spans="1:7" ht="15">
      <c r="A150" s="84" t="s">
        <v>1284</v>
      </c>
      <c r="B150" s="84">
        <v>2</v>
      </c>
      <c r="C150" s="123">
        <v>0.002881572409653115</v>
      </c>
      <c r="D150" s="84" t="s">
        <v>1323</v>
      </c>
      <c r="E150" s="84" t="b">
        <v>0</v>
      </c>
      <c r="F150" s="84" t="b">
        <v>0</v>
      </c>
      <c r="G150" s="84" t="b">
        <v>0</v>
      </c>
    </row>
    <row r="151" spans="1:7" ht="15">
      <c r="A151" s="84" t="s">
        <v>1285</v>
      </c>
      <c r="B151" s="84">
        <v>2</v>
      </c>
      <c r="C151" s="123">
        <v>0.002881572409653115</v>
      </c>
      <c r="D151" s="84" t="s">
        <v>1323</v>
      </c>
      <c r="E151" s="84" t="b">
        <v>0</v>
      </c>
      <c r="F151" s="84" t="b">
        <v>0</v>
      </c>
      <c r="G151" s="84" t="b">
        <v>0</v>
      </c>
    </row>
    <row r="152" spans="1:7" ht="15">
      <c r="A152" s="84" t="s">
        <v>1286</v>
      </c>
      <c r="B152" s="84">
        <v>2</v>
      </c>
      <c r="C152" s="123">
        <v>0.002881572409653115</v>
      </c>
      <c r="D152" s="84" t="s">
        <v>1323</v>
      </c>
      <c r="E152" s="84" t="b">
        <v>0</v>
      </c>
      <c r="F152" s="84" t="b">
        <v>0</v>
      </c>
      <c r="G152" s="84" t="b">
        <v>0</v>
      </c>
    </row>
    <row r="153" spans="1:7" ht="15">
      <c r="A153" s="84" t="s">
        <v>1287</v>
      </c>
      <c r="B153" s="84">
        <v>2</v>
      </c>
      <c r="C153" s="123">
        <v>0.002881572409653115</v>
      </c>
      <c r="D153" s="84" t="s">
        <v>1323</v>
      </c>
      <c r="E153" s="84" t="b">
        <v>0</v>
      </c>
      <c r="F153" s="84" t="b">
        <v>0</v>
      </c>
      <c r="G153" s="84" t="b">
        <v>0</v>
      </c>
    </row>
    <row r="154" spans="1:7" ht="15">
      <c r="A154" s="84" t="s">
        <v>1288</v>
      </c>
      <c r="B154" s="84">
        <v>2</v>
      </c>
      <c r="C154" s="123">
        <v>0.002881572409653115</v>
      </c>
      <c r="D154" s="84" t="s">
        <v>1323</v>
      </c>
      <c r="E154" s="84" t="b">
        <v>0</v>
      </c>
      <c r="F154" s="84" t="b">
        <v>0</v>
      </c>
      <c r="G154" s="84" t="b">
        <v>0</v>
      </c>
    </row>
    <row r="155" spans="1:7" ht="15">
      <c r="A155" s="84" t="s">
        <v>1289</v>
      </c>
      <c r="B155" s="84">
        <v>2</v>
      </c>
      <c r="C155" s="123">
        <v>0.002881572409653115</v>
      </c>
      <c r="D155" s="84" t="s">
        <v>1323</v>
      </c>
      <c r="E155" s="84" t="b">
        <v>0</v>
      </c>
      <c r="F155" s="84" t="b">
        <v>0</v>
      </c>
      <c r="G155" s="84" t="b">
        <v>0</v>
      </c>
    </row>
    <row r="156" spans="1:7" ht="15">
      <c r="A156" s="84" t="s">
        <v>1290</v>
      </c>
      <c r="B156" s="84">
        <v>2</v>
      </c>
      <c r="C156" s="123">
        <v>0.002881572409653115</v>
      </c>
      <c r="D156" s="84" t="s">
        <v>1323</v>
      </c>
      <c r="E156" s="84" t="b">
        <v>0</v>
      </c>
      <c r="F156" s="84" t="b">
        <v>1</v>
      </c>
      <c r="G156" s="84" t="b">
        <v>0</v>
      </c>
    </row>
    <row r="157" spans="1:7" ht="15">
      <c r="A157" s="84" t="s">
        <v>1291</v>
      </c>
      <c r="B157" s="84">
        <v>2</v>
      </c>
      <c r="C157" s="123">
        <v>0.002881572409653115</v>
      </c>
      <c r="D157" s="84" t="s">
        <v>1323</v>
      </c>
      <c r="E157" s="84" t="b">
        <v>0</v>
      </c>
      <c r="F157" s="84" t="b">
        <v>0</v>
      </c>
      <c r="G157" s="84" t="b">
        <v>0</v>
      </c>
    </row>
    <row r="158" spans="1:7" ht="15">
      <c r="A158" s="84" t="s">
        <v>1292</v>
      </c>
      <c r="B158" s="84">
        <v>2</v>
      </c>
      <c r="C158" s="123">
        <v>0.002881572409653115</v>
      </c>
      <c r="D158" s="84" t="s">
        <v>1323</v>
      </c>
      <c r="E158" s="84" t="b">
        <v>0</v>
      </c>
      <c r="F158" s="84" t="b">
        <v>0</v>
      </c>
      <c r="G158" s="84" t="b">
        <v>0</v>
      </c>
    </row>
    <row r="159" spans="1:7" ht="15">
      <c r="A159" s="84" t="s">
        <v>1293</v>
      </c>
      <c r="B159" s="84">
        <v>2</v>
      </c>
      <c r="C159" s="123">
        <v>0.002881572409653115</v>
      </c>
      <c r="D159" s="84" t="s">
        <v>1323</v>
      </c>
      <c r="E159" s="84" t="b">
        <v>0</v>
      </c>
      <c r="F159" s="84" t="b">
        <v>0</v>
      </c>
      <c r="G159" s="84" t="b">
        <v>0</v>
      </c>
    </row>
    <row r="160" spans="1:7" ht="15">
      <c r="A160" s="84" t="s">
        <v>1294</v>
      </c>
      <c r="B160" s="84">
        <v>2</v>
      </c>
      <c r="C160" s="123">
        <v>0.002881572409653115</v>
      </c>
      <c r="D160" s="84" t="s">
        <v>1323</v>
      </c>
      <c r="E160" s="84" t="b">
        <v>0</v>
      </c>
      <c r="F160" s="84" t="b">
        <v>0</v>
      </c>
      <c r="G160" s="84" t="b">
        <v>0</v>
      </c>
    </row>
    <row r="161" spans="1:7" ht="15">
      <c r="A161" s="84" t="s">
        <v>1295</v>
      </c>
      <c r="B161" s="84">
        <v>2</v>
      </c>
      <c r="C161" s="123">
        <v>0.002881572409653115</v>
      </c>
      <c r="D161" s="84" t="s">
        <v>1323</v>
      </c>
      <c r="E161" s="84" t="b">
        <v>0</v>
      </c>
      <c r="F161" s="84" t="b">
        <v>0</v>
      </c>
      <c r="G161" s="84" t="b">
        <v>0</v>
      </c>
    </row>
    <row r="162" spans="1:7" ht="15">
      <c r="A162" s="84" t="s">
        <v>1296</v>
      </c>
      <c r="B162" s="84">
        <v>2</v>
      </c>
      <c r="C162" s="123">
        <v>0.002881572409653115</v>
      </c>
      <c r="D162" s="84" t="s">
        <v>1323</v>
      </c>
      <c r="E162" s="84" t="b">
        <v>0</v>
      </c>
      <c r="F162" s="84" t="b">
        <v>0</v>
      </c>
      <c r="G162" s="84" t="b">
        <v>0</v>
      </c>
    </row>
    <row r="163" spans="1:7" ht="15">
      <c r="A163" s="84" t="s">
        <v>1297</v>
      </c>
      <c r="B163" s="84">
        <v>2</v>
      </c>
      <c r="C163" s="123">
        <v>0.002881572409653115</v>
      </c>
      <c r="D163" s="84" t="s">
        <v>1323</v>
      </c>
      <c r="E163" s="84" t="b">
        <v>0</v>
      </c>
      <c r="F163" s="84" t="b">
        <v>0</v>
      </c>
      <c r="G163" s="84" t="b">
        <v>0</v>
      </c>
    </row>
    <row r="164" spans="1:7" ht="15">
      <c r="A164" s="84" t="s">
        <v>1298</v>
      </c>
      <c r="B164" s="84">
        <v>2</v>
      </c>
      <c r="C164" s="123">
        <v>0.002881572409653115</v>
      </c>
      <c r="D164" s="84" t="s">
        <v>1323</v>
      </c>
      <c r="E164" s="84" t="b">
        <v>0</v>
      </c>
      <c r="F164" s="84" t="b">
        <v>0</v>
      </c>
      <c r="G164" s="84" t="b">
        <v>0</v>
      </c>
    </row>
    <row r="165" spans="1:7" ht="15">
      <c r="A165" s="84" t="s">
        <v>1299</v>
      </c>
      <c r="B165" s="84">
        <v>2</v>
      </c>
      <c r="C165" s="123">
        <v>0.002881572409653115</v>
      </c>
      <c r="D165" s="84" t="s">
        <v>1323</v>
      </c>
      <c r="E165" s="84" t="b">
        <v>0</v>
      </c>
      <c r="F165" s="84" t="b">
        <v>0</v>
      </c>
      <c r="G165" s="84" t="b">
        <v>0</v>
      </c>
    </row>
    <row r="166" spans="1:7" ht="15">
      <c r="A166" s="84" t="s">
        <v>1300</v>
      </c>
      <c r="B166" s="84">
        <v>2</v>
      </c>
      <c r="C166" s="123">
        <v>0.002881572409653115</v>
      </c>
      <c r="D166" s="84" t="s">
        <v>1323</v>
      </c>
      <c r="E166" s="84" t="b">
        <v>0</v>
      </c>
      <c r="F166" s="84" t="b">
        <v>0</v>
      </c>
      <c r="G166" s="84" t="b">
        <v>0</v>
      </c>
    </row>
    <row r="167" spans="1:7" ht="15">
      <c r="A167" s="84" t="s">
        <v>1301</v>
      </c>
      <c r="B167" s="84">
        <v>2</v>
      </c>
      <c r="C167" s="123">
        <v>0.002881572409653115</v>
      </c>
      <c r="D167" s="84" t="s">
        <v>1323</v>
      </c>
      <c r="E167" s="84" t="b">
        <v>0</v>
      </c>
      <c r="F167" s="84" t="b">
        <v>0</v>
      </c>
      <c r="G167" s="84" t="b">
        <v>0</v>
      </c>
    </row>
    <row r="168" spans="1:7" ht="15">
      <c r="A168" s="84" t="s">
        <v>1302</v>
      </c>
      <c r="B168" s="84">
        <v>2</v>
      </c>
      <c r="C168" s="123">
        <v>0.002881572409653115</v>
      </c>
      <c r="D168" s="84" t="s">
        <v>1323</v>
      </c>
      <c r="E168" s="84" t="b">
        <v>0</v>
      </c>
      <c r="F168" s="84" t="b">
        <v>0</v>
      </c>
      <c r="G168" s="84" t="b">
        <v>0</v>
      </c>
    </row>
    <row r="169" spans="1:7" ht="15">
      <c r="A169" s="84" t="s">
        <v>1303</v>
      </c>
      <c r="B169" s="84">
        <v>2</v>
      </c>
      <c r="C169" s="123">
        <v>0.002881572409653115</v>
      </c>
      <c r="D169" s="84" t="s">
        <v>1323</v>
      </c>
      <c r="E169" s="84" t="b">
        <v>0</v>
      </c>
      <c r="F169" s="84" t="b">
        <v>0</v>
      </c>
      <c r="G169" s="84" t="b">
        <v>0</v>
      </c>
    </row>
    <row r="170" spans="1:7" ht="15">
      <c r="A170" s="84" t="s">
        <v>1304</v>
      </c>
      <c r="B170" s="84">
        <v>2</v>
      </c>
      <c r="C170" s="123">
        <v>0.002881572409653115</v>
      </c>
      <c r="D170" s="84" t="s">
        <v>1323</v>
      </c>
      <c r="E170" s="84" t="b">
        <v>0</v>
      </c>
      <c r="F170" s="84" t="b">
        <v>0</v>
      </c>
      <c r="G170" s="84" t="b">
        <v>0</v>
      </c>
    </row>
    <row r="171" spans="1:7" ht="15">
      <c r="A171" s="84" t="s">
        <v>1305</v>
      </c>
      <c r="B171" s="84">
        <v>2</v>
      </c>
      <c r="C171" s="123">
        <v>0.002881572409653115</v>
      </c>
      <c r="D171" s="84" t="s">
        <v>1323</v>
      </c>
      <c r="E171" s="84" t="b">
        <v>0</v>
      </c>
      <c r="F171" s="84" t="b">
        <v>0</v>
      </c>
      <c r="G171" s="84" t="b">
        <v>0</v>
      </c>
    </row>
    <row r="172" spans="1:7" ht="15">
      <c r="A172" s="84" t="s">
        <v>1306</v>
      </c>
      <c r="B172" s="84">
        <v>2</v>
      </c>
      <c r="C172" s="123">
        <v>0.002881572409653115</v>
      </c>
      <c r="D172" s="84" t="s">
        <v>1323</v>
      </c>
      <c r="E172" s="84" t="b">
        <v>0</v>
      </c>
      <c r="F172" s="84" t="b">
        <v>0</v>
      </c>
      <c r="G172" s="84" t="b">
        <v>0</v>
      </c>
    </row>
    <row r="173" spans="1:7" ht="15">
      <c r="A173" s="84" t="s">
        <v>1307</v>
      </c>
      <c r="B173" s="84">
        <v>2</v>
      </c>
      <c r="C173" s="123">
        <v>0.002881572409653115</v>
      </c>
      <c r="D173" s="84" t="s">
        <v>1323</v>
      </c>
      <c r="E173" s="84" t="b">
        <v>0</v>
      </c>
      <c r="F173" s="84" t="b">
        <v>0</v>
      </c>
      <c r="G173" s="84" t="b">
        <v>0</v>
      </c>
    </row>
    <row r="174" spans="1:7" ht="15">
      <c r="A174" s="84" t="s">
        <v>1308</v>
      </c>
      <c r="B174" s="84">
        <v>2</v>
      </c>
      <c r="C174" s="123">
        <v>0.002881572409653115</v>
      </c>
      <c r="D174" s="84" t="s">
        <v>1323</v>
      </c>
      <c r="E174" s="84" t="b">
        <v>0</v>
      </c>
      <c r="F174" s="84" t="b">
        <v>0</v>
      </c>
      <c r="G174" s="84" t="b">
        <v>0</v>
      </c>
    </row>
    <row r="175" spans="1:7" ht="15">
      <c r="A175" s="84" t="s">
        <v>1309</v>
      </c>
      <c r="B175" s="84">
        <v>2</v>
      </c>
      <c r="C175" s="123">
        <v>0.0034747349626855907</v>
      </c>
      <c r="D175" s="84" t="s">
        <v>1323</v>
      </c>
      <c r="E175" s="84" t="b">
        <v>0</v>
      </c>
      <c r="F175" s="84" t="b">
        <v>0</v>
      </c>
      <c r="G175" s="84" t="b">
        <v>0</v>
      </c>
    </row>
    <row r="176" spans="1:7" ht="15">
      <c r="A176" s="84" t="s">
        <v>1310</v>
      </c>
      <c r="B176" s="84">
        <v>2</v>
      </c>
      <c r="C176" s="123">
        <v>0.0034747349626855907</v>
      </c>
      <c r="D176" s="84" t="s">
        <v>1323</v>
      </c>
      <c r="E176" s="84" t="b">
        <v>0</v>
      </c>
      <c r="F176" s="84" t="b">
        <v>0</v>
      </c>
      <c r="G176" s="84" t="b">
        <v>0</v>
      </c>
    </row>
    <row r="177" spans="1:7" ht="15">
      <c r="A177" s="84" t="s">
        <v>1311</v>
      </c>
      <c r="B177" s="84">
        <v>2</v>
      </c>
      <c r="C177" s="123">
        <v>0.0034747349626855907</v>
      </c>
      <c r="D177" s="84" t="s">
        <v>1323</v>
      </c>
      <c r="E177" s="84" t="b">
        <v>0</v>
      </c>
      <c r="F177" s="84" t="b">
        <v>0</v>
      </c>
      <c r="G177" s="84" t="b">
        <v>0</v>
      </c>
    </row>
    <row r="178" spans="1:7" ht="15">
      <c r="A178" s="84" t="s">
        <v>1312</v>
      </c>
      <c r="B178" s="84">
        <v>2</v>
      </c>
      <c r="C178" s="123">
        <v>0.0034747349626855907</v>
      </c>
      <c r="D178" s="84" t="s">
        <v>1323</v>
      </c>
      <c r="E178" s="84" t="b">
        <v>0</v>
      </c>
      <c r="F178" s="84" t="b">
        <v>0</v>
      </c>
      <c r="G178" s="84" t="b">
        <v>0</v>
      </c>
    </row>
    <row r="179" spans="1:7" ht="15">
      <c r="A179" s="84" t="s">
        <v>1313</v>
      </c>
      <c r="B179" s="84">
        <v>2</v>
      </c>
      <c r="C179" s="123">
        <v>0.002881572409653115</v>
      </c>
      <c r="D179" s="84" t="s">
        <v>1323</v>
      </c>
      <c r="E179" s="84" t="b">
        <v>0</v>
      </c>
      <c r="F179" s="84" t="b">
        <v>0</v>
      </c>
      <c r="G179" s="84" t="b">
        <v>0</v>
      </c>
    </row>
    <row r="180" spans="1:7" ht="15">
      <c r="A180" s="84" t="s">
        <v>1314</v>
      </c>
      <c r="B180" s="84">
        <v>2</v>
      </c>
      <c r="C180" s="123">
        <v>0.002881572409653115</v>
      </c>
      <c r="D180" s="84" t="s">
        <v>1323</v>
      </c>
      <c r="E180" s="84" t="b">
        <v>0</v>
      </c>
      <c r="F180" s="84" t="b">
        <v>0</v>
      </c>
      <c r="G180" s="84" t="b">
        <v>0</v>
      </c>
    </row>
    <row r="181" spans="1:7" ht="15">
      <c r="A181" s="84" t="s">
        <v>1315</v>
      </c>
      <c r="B181" s="84">
        <v>2</v>
      </c>
      <c r="C181" s="123">
        <v>0.002881572409653115</v>
      </c>
      <c r="D181" s="84" t="s">
        <v>1323</v>
      </c>
      <c r="E181" s="84" t="b">
        <v>0</v>
      </c>
      <c r="F181" s="84" t="b">
        <v>0</v>
      </c>
      <c r="G181" s="84" t="b">
        <v>0</v>
      </c>
    </row>
    <row r="182" spans="1:7" ht="15">
      <c r="A182" s="84" t="s">
        <v>1316</v>
      </c>
      <c r="B182" s="84">
        <v>2</v>
      </c>
      <c r="C182" s="123">
        <v>0.002881572409653115</v>
      </c>
      <c r="D182" s="84" t="s">
        <v>1323</v>
      </c>
      <c r="E182" s="84" t="b">
        <v>0</v>
      </c>
      <c r="F182" s="84" t="b">
        <v>0</v>
      </c>
      <c r="G182" s="84" t="b">
        <v>0</v>
      </c>
    </row>
    <row r="183" spans="1:7" ht="15">
      <c r="A183" s="84" t="s">
        <v>1317</v>
      </c>
      <c r="B183" s="84">
        <v>2</v>
      </c>
      <c r="C183" s="123">
        <v>0.002881572409653115</v>
      </c>
      <c r="D183" s="84" t="s">
        <v>1323</v>
      </c>
      <c r="E183" s="84" t="b">
        <v>0</v>
      </c>
      <c r="F183" s="84" t="b">
        <v>0</v>
      </c>
      <c r="G183" s="84" t="b">
        <v>0</v>
      </c>
    </row>
    <row r="184" spans="1:7" ht="15">
      <c r="A184" s="84" t="s">
        <v>1318</v>
      </c>
      <c r="B184" s="84">
        <v>2</v>
      </c>
      <c r="C184" s="123">
        <v>0.002881572409653115</v>
      </c>
      <c r="D184" s="84" t="s">
        <v>1323</v>
      </c>
      <c r="E184" s="84" t="b">
        <v>0</v>
      </c>
      <c r="F184" s="84" t="b">
        <v>0</v>
      </c>
      <c r="G184" s="84" t="b">
        <v>0</v>
      </c>
    </row>
    <row r="185" spans="1:7" ht="15">
      <c r="A185" s="84" t="s">
        <v>1319</v>
      </c>
      <c r="B185" s="84">
        <v>2</v>
      </c>
      <c r="C185" s="123">
        <v>0.002881572409653115</v>
      </c>
      <c r="D185" s="84" t="s">
        <v>1323</v>
      </c>
      <c r="E185" s="84" t="b">
        <v>0</v>
      </c>
      <c r="F185" s="84" t="b">
        <v>0</v>
      </c>
      <c r="G185" s="84" t="b">
        <v>0</v>
      </c>
    </row>
    <row r="186" spans="1:7" ht="15">
      <c r="A186" s="84" t="s">
        <v>1320</v>
      </c>
      <c r="B186" s="84">
        <v>2</v>
      </c>
      <c r="C186" s="123">
        <v>0.002881572409653115</v>
      </c>
      <c r="D186" s="84" t="s">
        <v>1323</v>
      </c>
      <c r="E186" s="84" t="b">
        <v>0</v>
      </c>
      <c r="F186" s="84" t="b">
        <v>0</v>
      </c>
      <c r="G186" s="84" t="b">
        <v>0</v>
      </c>
    </row>
    <row r="187" spans="1:7" ht="15">
      <c r="A187" s="84" t="s">
        <v>1043</v>
      </c>
      <c r="B187" s="84">
        <v>2</v>
      </c>
      <c r="C187" s="123">
        <v>0.002881572409653115</v>
      </c>
      <c r="D187" s="84" t="s">
        <v>1323</v>
      </c>
      <c r="E187" s="84" t="b">
        <v>0</v>
      </c>
      <c r="F187" s="84" t="b">
        <v>0</v>
      </c>
      <c r="G187" s="84" t="b">
        <v>0</v>
      </c>
    </row>
    <row r="188" spans="1:7" ht="15">
      <c r="A188" s="84" t="s">
        <v>326</v>
      </c>
      <c r="B188" s="84">
        <v>2</v>
      </c>
      <c r="C188" s="123">
        <v>0.002881572409653115</v>
      </c>
      <c r="D188" s="84" t="s">
        <v>1323</v>
      </c>
      <c r="E188" s="84" t="b">
        <v>0</v>
      </c>
      <c r="F188" s="84" t="b">
        <v>0</v>
      </c>
      <c r="G188" s="84" t="b">
        <v>0</v>
      </c>
    </row>
    <row r="189" spans="1:7" ht="15">
      <c r="A189" s="84" t="s">
        <v>243</v>
      </c>
      <c r="B189" s="84">
        <v>2</v>
      </c>
      <c r="C189" s="123">
        <v>0.002881572409653115</v>
      </c>
      <c r="D189" s="84" t="s">
        <v>1323</v>
      </c>
      <c r="E189" s="84" t="b">
        <v>0</v>
      </c>
      <c r="F189" s="84" t="b">
        <v>0</v>
      </c>
      <c r="G189" s="84" t="b">
        <v>0</v>
      </c>
    </row>
    <row r="190" spans="1:7" ht="15">
      <c r="A190" s="84" t="s">
        <v>1005</v>
      </c>
      <c r="B190" s="84">
        <v>20</v>
      </c>
      <c r="C190" s="123">
        <v>0</v>
      </c>
      <c r="D190" s="84" t="s">
        <v>926</v>
      </c>
      <c r="E190" s="84" t="b">
        <v>0</v>
      </c>
      <c r="F190" s="84" t="b">
        <v>0</v>
      </c>
      <c r="G190" s="84" t="b">
        <v>0</v>
      </c>
    </row>
    <row r="191" spans="1:7" ht="15">
      <c r="A191" s="84" t="s">
        <v>1006</v>
      </c>
      <c r="B191" s="84">
        <v>20</v>
      </c>
      <c r="C191" s="123">
        <v>0</v>
      </c>
      <c r="D191" s="84" t="s">
        <v>926</v>
      </c>
      <c r="E191" s="84" t="b">
        <v>0</v>
      </c>
      <c r="F191" s="84" t="b">
        <v>0</v>
      </c>
      <c r="G191" s="84" t="b">
        <v>0</v>
      </c>
    </row>
    <row r="192" spans="1:7" ht="15">
      <c r="A192" s="84" t="s">
        <v>1007</v>
      </c>
      <c r="B192" s="84">
        <v>20</v>
      </c>
      <c r="C192" s="123">
        <v>0</v>
      </c>
      <c r="D192" s="84" t="s">
        <v>926</v>
      </c>
      <c r="E192" s="84" t="b">
        <v>0</v>
      </c>
      <c r="F192" s="84" t="b">
        <v>0</v>
      </c>
      <c r="G192" s="84" t="b">
        <v>0</v>
      </c>
    </row>
    <row r="193" spans="1:7" ht="15">
      <c r="A193" s="84" t="s">
        <v>1008</v>
      </c>
      <c r="B193" s="84">
        <v>20</v>
      </c>
      <c r="C193" s="123">
        <v>0</v>
      </c>
      <c r="D193" s="84" t="s">
        <v>926</v>
      </c>
      <c r="E193" s="84" t="b">
        <v>0</v>
      </c>
      <c r="F193" s="84" t="b">
        <v>0</v>
      </c>
      <c r="G193" s="84" t="b">
        <v>0</v>
      </c>
    </row>
    <row r="194" spans="1:7" ht="15">
      <c r="A194" s="84" t="s">
        <v>1009</v>
      </c>
      <c r="B194" s="84">
        <v>20</v>
      </c>
      <c r="C194" s="123">
        <v>0</v>
      </c>
      <c r="D194" s="84" t="s">
        <v>926</v>
      </c>
      <c r="E194" s="84" t="b">
        <v>0</v>
      </c>
      <c r="F194" s="84" t="b">
        <v>0</v>
      </c>
      <c r="G194" s="84" t="b">
        <v>0</v>
      </c>
    </row>
    <row r="195" spans="1:7" ht="15">
      <c r="A195" s="84" t="s">
        <v>214</v>
      </c>
      <c r="B195" s="84">
        <v>17</v>
      </c>
      <c r="C195" s="123">
        <v>0.003999594209523413</v>
      </c>
      <c r="D195" s="84" t="s">
        <v>926</v>
      </c>
      <c r="E195" s="84" t="b">
        <v>0</v>
      </c>
      <c r="F195" s="84" t="b">
        <v>0</v>
      </c>
      <c r="G195" s="84" t="b">
        <v>0</v>
      </c>
    </row>
    <row r="196" spans="1:7" ht="15">
      <c r="A196" s="84" t="s">
        <v>1011</v>
      </c>
      <c r="B196" s="84">
        <v>15</v>
      </c>
      <c r="C196" s="123">
        <v>0.006246936830414997</v>
      </c>
      <c r="D196" s="84" t="s">
        <v>926</v>
      </c>
      <c r="E196" s="84" t="b">
        <v>0</v>
      </c>
      <c r="F196" s="84" t="b">
        <v>0</v>
      </c>
      <c r="G196" s="84" t="b">
        <v>0</v>
      </c>
    </row>
    <row r="197" spans="1:7" ht="15">
      <c r="A197" s="84" t="s">
        <v>1012</v>
      </c>
      <c r="B197" s="84">
        <v>13</v>
      </c>
      <c r="C197" s="123">
        <v>0.008107087878809593</v>
      </c>
      <c r="D197" s="84" t="s">
        <v>926</v>
      </c>
      <c r="E197" s="84" t="b">
        <v>0</v>
      </c>
      <c r="F197" s="84" t="b">
        <v>0</v>
      </c>
      <c r="G197" s="84" t="b">
        <v>0</v>
      </c>
    </row>
    <row r="198" spans="1:7" ht="15">
      <c r="A198" s="84" t="s">
        <v>1013</v>
      </c>
      <c r="B198" s="84">
        <v>8</v>
      </c>
      <c r="C198" s="123">
        <v>0.01061173356458767</v>
      </c>
      <c r="D198" s="84" t="s">
        <v>926</v>
      </c>
      <c r="E198" s="84" t="b">
        <v>0</v>
      </c>
      <c r="F198" s="84" t="b">
        <v>0</v>
      </c>
      <c r="G198" s="84" t="b">
        <v>0</v>
      </c>
    </row>
    <row r="199" spans="1:7" ht="15">
      <c r="A199" s="84" t="s">
        <v>1014</v>
      </c>
      <c r="B199" s="84">
        <v>8</v>
      </c>
      <c r="C199" s="123">
        <v>0.01061173356458767</v>
      </c>
      <c r="D199" s="84" t="s">
        <v>926</v>
      </c>
      <c r="E199" s="84" t="b">
        <v>0</v>
      </c>
      <c r="F199" s="84" t="b">
        <v>0</v>
      </c>
      <c r="G199" s="84" t="b">
        <v>0</v>
      </c>
    </row>
    <row r="200" spans="1:7" ht="15">
      <c r="A200" s="84" t="s">
        <v>1209</v>
      </c>
      <c r="B200" s="84">
        <v>8</v>
      </c>
      <c r="C200" s="123">
        <v>0.01061173356458767</v>
      </c>
      <c r="D200" s="84" t="s">
        <v>926</v>
      </c>
      <c r="E200" s="84" t="b">
        <v>0</v>
      </c>
      <c r="F200" s="84" t="b">
        <v>0</v>
      </c>
      <c r="G200" s="84" t="b">
        <v>0</v>
      </c>
    </row>
    <row r="201" spans="1:7" ht="15">
      <c r="A201" s="84" t="s">
        <v>1208</v>
      </c>
      <c r="B201" s="84">
        <v>8</v>
      </c>
      <c r="C201" s="123">
        <v>0.01061173356458767</v>
      </c>
      <c r="D201" s="84" t="s">
        <v>926</v>
      </c>
      <c r="E201" s="84" t="b">
        <v>0</v>
      </c>
      <c r="F201" s="84" t="b">
        <v>0</v>
      </c>
      <c r="G201" s="84" t="b">
        <v>0</v>
      </c>
    </row>
    <row r="202" spans="1:7" ht="15">
      <c r="A202" s="84" t="s">
        <v>1210</v>
      </c>
      <c r="B202" s="84">
        <v>8</v>
      </c>
      <c r="C202" s="123">
        <v>0.01061173356458767</v>
      </c>
      <c r="D202" s="84" t="s">
        <v>926</v>
      </c>
      <c r="E202" s="84" t="b">
        <v>0</v>
      </c>
      <c r="F202" s="84" t="b">
        <v>0</v>
      </c>
      <c r="G202" s="84" t="b">
        <v>0</v>
      </c>
    </row>
    <row r="203" spans="1:7" ht="15">
      <c r="A203" s="84" t="s">
        <v>1211</v>
      </c>
      <c r="B203" s="84">
        <v>8</v>
      </c>
      <c r="C203" s="123">
        <v>0.01061173356458767</v>
      </c>
      <c r="D203" s="84" t="s">
        <v>926</v>
      </c>
      <c r="E203" s="84" t="b">
        <v>0</v>
      </c>
      <c r="F203" s="84" t="b">
        <v>0</v>
      </c>
      <c r="G203" s="84" t="b">
        <v>0</v>
      </c>
    </row>
    <row r="204" spans="1:7" ht="15">
      <c r="A204" s="84" t="s">
        <v>1212</v>
      </c>
      <c r="B204" s="84">
        <v>8</v>
      </c>
      <c r="C204" s="123">
        <v>0.01061173356458767</v>
      </c>
      <c r="D204" s="84" t="s">
        <v>926</v>
      </c>
      <c r="E204" s="84" t="b">
        <v>0</v>
      </c>
      <c r="F204" s="84" t="b">
        <v>0</v>
      </c>
      <c r="G204" s="84" t="b">
        <v>0</v>
      </c>
    </row>
    <row r="205" spans="1:7" ht="15">
      <c r="A205" s="84" t="s">
        <v>1213</v>
      </c>
      <c r="B205" s="84">
        <v>7</v>
      </c>
      <c r="C205" s="123">
        <v>0.01063841229849357</v>
      </c>
      <c r="D205" s="84" t="s">
        <v>926</v>
      </c>
      <c r="E205" s="84" t="b">
        <v>0</v>
      </c>
      <c r="F205" s="84" t="b">
        <v>0</v>
      </c>
      <c r="G205" s="84" t="b">
        <v>0</v>
      </c>
    </row>
    <row r="206" spans="1:7" ht="15">
      <c r="A206" s="84" t="s">
        <v>1214</v>
      </c>
      <c r="B206" s="84">
        <v>7</v>
      </c>
      <c r="C206" s="123">
        <v>0.01063841229849357</v>
      </c>
      <c r="D206" s="84" t="s">
        <v>926</v>
      </c>
      <c r="E206" s="84" t="b">
        <v>0</v>
      </c>
      <c r="F206" s="84" t="b">
        <v>0</v>
      </c>
      <c r="G206" s="84" t="b">
        <v>0</v>
      </c>
    </row>
    <row r="207" spans="1:7" ht="15">
      <c r="A207" s="84" t="s">
        <v>1215</v>
      </c>
      <c r="B207" s="84">
        <v>7</v>
      </c>
      <c r="C207" s="123">
        <v>0.01063841229849357</v>
      </c>
      <c r="D207" s="84" t="s">
        <v>926</v>
      </c>
      <c r="E207" s="84" t="b">
        <v>0</v>
      </c>
      <c r="F207" s="84" t="b">
        <v>0</v>
      </c>
      <c r="G207" s="84" t="b">
        <v>0</v>
      </c>
    </row>
    <row r="208" spans="1:7" ht="15">
      <c r="A208" s="84" t="s">
        <v>1216</v>
      </c>
      <c r="B208" s="84">
        <v>7</v>
      </c>
      <c r="C208" s="123">
        <v>0.01063841229849357</v>
      </c>
      <c r="D208" s="84" t="s">
        <v>926</v>
      </c>
      <c r="E208" s="84" t="b">
        <v>0</v>
      </c>
      <c r="F208" s="84" t="b">
        <v>0</v>
      </c>
      <c r="G208" s="84" t="b">
        <v>0</v>
      </c>
    </row>
    <row r="209" spans="1:7" ht="15">
      <c r="A209" s="84" t="s">
        <v>1217</v>
      </c>
      <c r="B209" s="84">
        <v>7</v>
      </c>
      <c r="C209" s="123">
        <v>0.01063841229849357</v>
      </c>
      <c r="D209" s="84" t="s">
        <v>926</v>
      </c>
      <c r="E209" s="84" t="b">
        <v>0</v>
      </c>
      <c r="F209" s="84" t="b">
        <v>0</v>
      </c>
      <c r="G209" s="84" t="b">
        <v>0</v>
      </c>
    </row>
    <row r="210" spans="1:7" ht="15">
      <c r="A210" s="84" t="s">
        <v>1218</v>
      </c>
      <c r="B210" s="84">
        <v>5</v>
      </c>
      <c r="C210" s="123">
        <v>0.010034333188799373</v>
      </c>
      <c r="D210" s="84" t="s">
        <v>926</v>
      </c>
      <c r="E210" s="84" t="b">
        <v>1</v>
      </c>
      <c r="F210" s="84" t="b">
        <v>0</v>
      </c>
      <c r="G210" s="84" t="b">
        <v>0</v>
      </c>
    </row>
    <row r="211" spans="1:7" ht="15">
      <c r="A211" s="84" t="s">
        <v>1219</v>
      </c>
      <c r="B211" s="84">
        <v>5</v>
      </c>
      <c r="C211" s="123">
        <v>0.010034333188799373</v>
      </c>
      <c r="D211" s="84" t="s">
        <v>926</v>
      </c>
      <c r="E211" s="84" t="b">
        <v>0</v>
      </c>
      <c r="F211" s="84" t="b">
        <v>0</v>
      </c>
      <c r="G211" s="84" t="b">
        <v>0</v>
      </c>
    </row>
    <row r="212" spans="1:7" ht="15">
      <c r="A212" s="84" t="s">
        <v>1220</v>
      </c>
      <c r="B212" s="84">
        <v>5</v>
      </c>
      <c r="C212" s="123">
        <v>0.010034333188799373</v>
      </c>
      <c r="D212" s="84" t="s">
        <v>926</v>
      </c>
      <c r="E212" s="84" t="b">
        <v>1</v>
      </c>
      <c r="F212" s="84" t="b">
        <v>0</v>
      </c>
      <c r="G212" s="84" t="b">
        <v>0</v>
      </c>
    </row>
    <row r="213" spans="1:7" ht="15">
      <c r="A213" s="84" t="s">
        <v>1221</v>
      </c>
      <c r="B213" s="84">
        <v>5</v>
      </c>
      <c r="C213" s="123">
        <v>0.010034333188799373</v>
      </c>
      <c r="D213" s="84" t="s">
        <v>926</v>
      </c>
      <c r="E213" s="84" t="b">
        <v>1</v>
      </c>
      <c r="F213" s="84" t="b">
        <v>0</v>
      </c>
      <c r="G213" s="84" t="b">
        <v>0</v>
      </c>
    </row>
    <row r="214" spans="1:7" ht="15">
      <c r="A214" s="84" t="s">
        <v>1222</v>
      </c>
      <c r="B214" s="84">
        <v>5</v>
      </c>
      <c r="C214" s="123">
        <v>0.010034333188799373</v>
      </c>
      <c r="D214" s="84" t="s">
        <v>926</v>
      </c>
      <c r="E214" s="84" t="b">
        <v>0</v>
      </c>
      <c r="F214" s="84" t="b">
        <v>0</v>
      </c>
      <c r="G214" s="84" t="b">
        <v>0</v>
      </c>
    </row>
    <row r="215" spans="1:7" ht="15">
      <c r="A215" s="84" t="s">
        <v>1223</v>
      </c>
      <c r="B215" s="84">
        <v>5</v>
      </c>
      <c r="C215" s="123">
        <v>0.010034333188799373</v>
      </c>
      <c r="D215" s="84" t="s">
        <v>926</v>
      </c>
      <c r="E215" s="84" t="b">
        <v>0</v>
      </c>
      <c r="F215" s="84" t="b">
        <v>0</v>
      </c>
      <c r="G215" s="84" t="b">
        <v>0</v>
      </c>
    </row>
    <row r="216" spans="1:7" ht="15">
      <c r="A216" s="84" t="s">
        <v>1102</v>
      </c>
      <c r="B216" s="84">
        <v>4</v>
      </c>
      <c r="C216" s="123">
        <v>0.009319600057813585</v>
      </c>
      <c r="D216" s="84" t="s">
        <v>926</v>
      </c>
      <c r="E216" s="84" t="b">
        <v>0</v>
      </c>
      <c r="F216" s="84" t="b">
        <v>0</v>
      </c>
      <c r="G216" s="84" t="b">
        <v>0</v>
      </c>
    </row>
    <row r="217" spans="1:7" ht="15">
      <c r="A217" s="84" t="s">
        <v>249</v>
      </c>
      <c r="B217" s="84">
        <v>3</v>
      </c>
      <c r="C217" s="123">
        <v>0.008239087409443189</v>
      </c>
      <c r="D217" s="84" t="s">
        <v>926</v>
      </c>
      <c r="E217" s="84" t="b">
        <v>0</v>
      </c>
      <c r="F217" s="84" t="b">
        <v>0</v>
      </c>
      <c r="G217" s="84" t="b">
        <v>0</v>
      </c>
    </row>
    <row r="218" spans="1:7" ht="15">
      <c r="A218" s="84" t="s">
        <v>216</v>
      </c>
      <c r="B218" s="84">
        <v>3</v>
      </c>
      <c r="C218" s="123">
        <v>0.008239087409443189</v>
      </c>
      <c r="D218" s="84" t="s">
        <v>926</v>
      </c>
      <c r="E218" s="84" t="b">
        <v>0</v>
      </c>
      <c r="F218" s="84" t="b">
        <v>0</v>
      </c>
      <c r="G218" s="84" t="b">
        <v>0</v>
      </c>
    </row>
    <row r="219" spans="1:7" ht="15">
      <c r="A219" s="84" t="s">
        <v>248</v>
      </c>
      <c r="B219" s="84">
        <v>3</v>
      </c>
      <c r="C219" s="123">
        <v>0.008239087409443189</v>
      </c>
      <c r="D219" s="84" t="s">
        <v>926</v>
      </c>
      <c r="E219" s="84" t="b">
        <v>0</v>
      </c>
      <c r="F219" s="84" t="b">
        <v>0</v>
      </c>
      <c r="G219" s="84" t="b">
        <v>0</v>
      </c>
    </row>
    <row r="220" spans="1:7" ht="15">
      <c r="A220" s="84" t="s">
        <v>247</v>
      </c>
      <c r="B220" s="84">
        <v>3</v>
      </c>
      <c r="C220" s="123">
        <v>0.008239087409443189</v>
      </c>
      <c r="D220" s="84" t="s">
        <v>926</v>
      </c>
      <c r="E220" s="84" t="b">
        <v>0</v>
      </c>
      <c r="F220" s="84" t="b">
        <v>0</v>
      </c>
      <c r="G220" s="84" t="b">
        <v>0</v>
      </c>
    </row>
    <row r="221" spans="1:7" ht="15">
      <c r="A221" s="84" t="s">
        <v>240</v>
      </c>
      <c r="B221" s="84">
        <v>3</v>
      </c>
      <c r="C221" s="123">
        <v>0.008239087409443189</v>
      </c>
      <c r="D221" s="84" t="s">
        <v>926</v>
      </c>
      <c r="E221" s="84" t="b">
        <v>0</v>
      </c>
      <c r="F221" s="84" t="b">
        <v>0</v>
      </c>
      <c r="G221" s="84" t="b">
        <v>0</v>
      </c>
    </row>
    <row r="222" spans="1:7" ht="15">
      <c r="A222" s="84" t="s">
        <v>246</v>
      </c>
      <c r="B222" s="84">
        <v>3</v>
      </c>
      <c r="C222" s="123">
        <v>0.008239087409443189</v>
      </c>
      <c r="D222" s="84" t="s">
        <v>926</v>
      </c>
      <c r="E222" s="84" t="b">
        <v>0</v>
      </c>
      <c r="F222" s="84" t="b">
        <v>0</v>
      </c>
      <c r="G222" s="84" t="b">
        <v>0</v>
      </c>
    </row>
    <row r="223" spans="1:7" ht="15">
      <c r="A223" s="84" t="s">
        <v>245</v>
      </c>
      <c r="B223" s="84">
        <v>3</v>
      </c>
      <c r="C223" s="123">
        <v>0.008239087409443189</v>
      </c>
      <c r="D223" s="84" t="s">
        <v>926</v>
      </c>
      <c r="E223" s="84" t="b">
        <v>0</v>
      </c>
      <c r="F223" s="84" t="b">
        <v>0</v>
      </c>
      <c r="G223" s="84" t="b">
        <v>0</v>
      </c>
    </row>
    <row r="224" spans="1:7" ht="15">
      <c r="A224" s="84" t="s">
        <v>244</v>
      </c>
      <c r="B224" s="84">
        <v>3</v>
      </c>
      <c r="C224" s="123">
        <v>0.008239087409443189</v>
      </c>
      <c r="D224" s="84" t="s">
        <v>926</v>
      </c>
      <c r="E224" s="84" t="b">
        <v>0</v>
      </c>
      <c r="F224" s="84" t="b">
        <v>0</v>
      </c>
      <c r="G224" s="84" t="b">
        <v>0</v>
      </c>
    </row>
    <row r="225" spans="1:7" ht="15">
      <c r="A225" s="84" t="s">
        <v>972</v>
      </c>
      <c r="B225" s="84">
        <v>3</v>
      </c>
      <c r="C225" s="123">
        <v>0.008239087409443189</v>
      </c>
      <c r="D225" s="84" t="s">
        <v>926</v>
      </c>
      <c r="E225" s="84" t="b">
        <v>0</v>
      </c>
      <c r="F225" s="84" t="b">
        <v>0</v>
      </c>
      <c r="G225" s="84" t="b">
        <v>0</v>
      </c>
    </row>
    <row r="226" spans="1:7" ht="15">
      <c r="A226" s="84" t="s">
        <v>973</v>
      </c>
      <c r="B226" s="84">
        <v>3</v>
      </c>
      <c r="C226" s="123">
        <v>0.008239087409443189</v>
      </c>
      <c r="D226" s="84" t="s">
        <v>926</v>
      </c>
      <c r="E226" s="84" t="b">
        <v>0</v>
      </c>
      <c r="F226" s="84" t="b">
        <v>0</v>
      </c>
      <c r="G226" s="84" t="b">
        <v>0</v>
      </c>
    </row>
    <row r="227" spans="1:7" ht="15">
      <c r="A227" s="84" t="s">
        <v>1016</v>
      </c>
      <c r="B227" s="84">
        <v>13</v>
      </c>
      <c r="C227" s="123">
        <v>0.009831070739137367</v>
      </c>
      <c r="D227" s="84" t="s">
        <v>927</v>
      </c>
      <c r="E227" s="84" t="b">
        <v>0</v>
      </c>
      <c r="F227" s="84" t="b">
        <v>0</v>
      </c>
      <c r="G227" s="84" t="b">
        <v>0</v>
      </c>
    </row>
    <row r="228" spans="1:7" ht="15">
      <c r="A228" s="84" t="s">
        <v>1017</v>
      </c>
      <c r="B228" s="84">
        <v>11</v>
      </c>
      <c r="C228" s="123">
        <v>0.0067599341988363445</v>
      </c>
      <c r="D228" s="84" t="s">
        <v>927</v>
      </c>
      <c r="E228" s="84" t="b">
        <v>0</v>
      </c>
      <c r="F228" s="84" t="b">
        <v>0</v>
      </c>
      <c r="G228" s="84" t="b">
        <v>0</v>
      </c>
    </row>
    <row r="229" spans="1:7" ht="15">
      <c r="A229" s="84" t="s">
        <v>1018</v>
      </c>
      <c r="B229" s="84">
        <v>8</v>
      </c>
      <c r="C229" s="123">
        <v>0.006049889685622995</v>
      </c>
      <c r="D229" s="84" t="s">
        <v>927</v>
      </c>
      <c r="E229" s="84" t="b">
        <v>0</v>
      </c>
      <c r="F229" s="84" t="b">
        <v>0</v>
      </c>
      <c r="G229" s="84" t="b">
        <v>0</v>
      </c>
    </row>
    <row r="230" spans="1:7" ht="15">
      <c r="A230" s="84" t="s">
        <v>1019</v>
      </c>
      <c r="B230" s="84">
        <v>8</v>
      </c>
      <c r="C230" s="123">
        <v>0.012720914520281857</v>
      </c>
      <c r="D230" s="84" t="s">
        <v>927</v>
      </c>
      <c r="E230" s="84" t="b">
        <v>0</v>
      </c>
      <c r="F230" s="84" t="b">
        <v>0</v>
      </c>
      <c r="G230" s="84" t="b">
        <v>0</v>
      </c>
    </row>
    <row r="231" spans="1:7" ht="15">
      <c r="A231" s="84" t="s">
        <v>1020</v>
      </c>
      <c r="B231" s="84">
        <v>7</v>
      </c>
      <c r="C231" s="123">
        <v>0.011130800205246625</v>
      </c>
      <c r="D231" s="84" t="s">
        <v>927</v>
      </c>
      <c r="E231" s="84" t="b">
        <v>0</v>
      </c>
      <c r="F231" s="84" t="b">
        <v>0</v>
      </c>
      <c r="G231" s="84" t="b">
        <v>0</v>
      </c>
    </row>
    <row r="232" spans="1:7" ht="15">
      <c r="A232" s="84" t="s">
        <v>1021</v>
      </c>
      <c r="B232" s="84">
        <v>6</v>
      </c>
      <c r="C232" s="123">
        <v>0.009540685890211394</v>
      </c>
      <c r="D232" s="84" t="s">
        <v>927</v>
      </c>
      <c r="E232" s="84" t="b">
        <v>0</v>
      </c>
      <c r="F232" s="84" t="b">
        <v>0</v>
      </c>
      <c r="G232" s="84" t="b">
        <v>0</v>
      </c>
    </row>
    <row r="233" spans="1:7" ht="15">
      <c r="A233" s="84" t="s">
        <v>1022</v>
      </c>
      <c r="B233" s="84">
        <v>6</v>
      </c>
      <c r="C233" s="123">
        <v>0.007929993153235388</v>
      </c>
      <c r="D233" s="84" t="s">
        <v>927</v>
      </c>
      <c r="E233" s="84" t="b">
        <v>0</v>
      </c>
      <c r="F233" s="84" t="b">
        <v>0</v>
      </c>
      <c r="G233" s="84" t="b">
        <v>0</v>
      </c>
    </row>
    <row r="234" spans="1:7" ht="15">
      <c r="A234" s="84" t="s">
        <v>1023</v>
      </c>
      <c r="B234" s="84">
        <v>5</v>
      </c>
      <c r="C234" s="123">
        <v>0.00795057157517616</v>
      </c>
      <c r="D234" s="84" t="s">
        <v>927</v>
      </c>
      <c r="E234" s="84" t="b">
        <v>0</v>
      </c>
      <c r="F234" s="84" t="b">
        <v>0</v>
      </c>
      <c r="G234" s="84" t="b">
        <v>0</v>
      </c>
    </row>
    <row r="235" spans="1:7" ht="15">
      <c r="A235" s="84" t="s">
        <v>1024</v>
      </c>
      <c r="B235" s="84">
        <v>5</v>
      </c>
      <c r="C235" s="123">
        <v>0.00795057157517616</v>
      </c>
      <c r="D235" s="84" t="s">
        <v>927</v>
      </c>
      <c r="E235" s="84" t="b">
        <v>0</v>
      </c>
      <c r="F235" s="84" t="b">
        <v>0</v>
      </c>
      <c r="G235" s="84" t="b">
        <v>0</v>
      </c>
    </row>
    <row r="236" spans="1:7" ht="15">
      <c r="A236" s="84" t="s">
        <v>1025</v>
      </c>
      <c r="B236" s="84">
        <v>4</v>
      </c>
      <c r="C236" s="123">
        <v>0.007744819992642868</v>
      </c>
      <c r="D236" s="84" t="s">
        <v>927</v>
      </c>
      <c r="E236" s="84" t="b">
        <v>0</v>
      </c>
      <c r="F236" s="84" t="b">
        <v>0</v>
      </c>
      <c r="G236" s="84" t="b">
        <v>0</v>
      </c>
    </row>
    <row r="237" spans="1:7" ht="15">
      <c r="A237" s="84" t="s">
        <v>1224</v>
      </c>
      <c r="B237" s="84">
        <v>4</v>
      </c>
      <c r="C237" s="123">
        <v>0.006360457260140929</v>
      </c>
      <c r="D237" s="84" t="s">
        <v>927</v>
      </c>
      <c r="E237" s="84" t="b">
        <v>0</v>
      </c>
      <c r="F237" s="84" t="b">
        <v>0</v>
      </c>
      <c r="G237" s="84" t="b">
        <v>0</v>
      </c>
    </row>
    <row r="238" spans="1:7" ht="15">
      <c r="A238" s="84" t="s">
        <v>1229</v>
      </c>
      <c r="B238" s="84">
        <v>4</v>
      </c>
      <c r="C238" s="123">
        <v>0.006360457260140929</v>
      </c>
      <c r="D238" s="84" t="s">
        <v>927</v>
      </c>
      <c r="E238" s="84" t="b">
        <v>0</v>
      </c>
      <c r="F238" s="84" t="b">
        <v>0</v>
      </c>
      <c r="G238" s="84" t="b">
        <v>0</v>
      </c>
    </row>
    <row r="239" spans="1:7" ht="15">
      <c r="A239" s="84" t="s">
        <v>1230</v>
      </c>
      <c r="B239" s="84">
        <v>4</v>
      </c>
      <c r="C239" s="123">
        <v>0.006360457260140929</v>
      </c>
      <c r="D239" s="84" t="s">
        <v>927</v>
      </c>
      <c r="E239" s="84" t="b">
        <v>0</v>
      </c>
      <c r="F239" s="84" t="b">
        <v>0</v>
      </c>
      <c r="G239" s="84" t="b">
        <v>0</v>
      </c>
    </row>
    <row r="240" spans="1:7" ht="15">
      <c r="A240" s="84" t="s">
        <v>1231</v>
      </c>
      <c r="B240" s="84">
        <v>4</v>
      </c>
      <c r="C240" s="123">
        <v>0.006360457260140929</v>
      </c>
      <c r="D240" s="84" t="s">
        <v>927</v>
      </c>
      <c r="E240" s="84" t="b">
        <v>0</v>
      </c>
      <c r="F240" s="84" t="b">
        <v>1</v>
      </c>
      <c r="G240" s="84" t="b">
        <v>0</v>
      </c>
    </row>
    <row r="241" spans="1:7" ht="15">
      <c r="A241" s="84" t="s">
        <v>1232</v>
      </c>
      <c r="B241" s="84">
        <v>4</v>
      </c>
      <c r="C241" s="123">
        <v>0.006360457260140929</v>
      </c>
      <c r="D241" s="84" t="s">
        <v>927</v>
      </c>
      <c r="E241" s="84" t="b">
        <v>0</v>
      </c>
      <c r="F241" s="84" t="b">
        <v>0</v>
      </c>
      <c r="G241" s="84" t="b">
        <v>0</v>
      </c>
    </row>
    <row r="242" spans="1:7" ht="15">
      <c r="A242" s="84" t="s">
        <v>1233</v>
      </c>
      <c r="B242" s="84">
        <v>3</v>
      </c>
      <c r="C242" s="123">
        <v>0.007271977258102772</v>
      </c>
      <c r="D242" s="84" t="s">
        <v>927</v>
      </c>
      <c r="E242" s="84" t="b">
        <v>0</v>
      </c>
      <c r="F242" s="84" t="b">
        <v>0</v>
      </c>
      <c r="G242" s="84" t="b">
        <v>0</v>
      </c>
    </row>
    <row r="243" spans="1:7" ht="15">
      <c r="A243" s="84" t="s">
        <v>1234</v>
      </c>
      <c r="B243" s="84">
        <v>3</v>
      </c>
      <c r="C243" s="123">
        <v>0.007271977258102772</v>
      </c>
      <c r="D243" s="84" t="s">
        <v>927</v>
      </c>
      <c r="E243" s="84" t="b">
        <v>0</v>
      </c>
      <c r="F243" s="84" t="b">
        <v>0</v>
      </c>
      <c r="G243" s="84" t="b">
        <v>0</v>
      </c>
    </row>
    <row r="244" spans="1:7" ht="15">
      <c r="A244" s="84" t="s">
        <v>1005</v>
      </c>
      <c r="B244" s="84">
        <v>3</v>
      </c>
      <c r="C244" s="123">
        <v>0.005808614994482151</v>
      </c>
      <c r="D244" s="84" t="s">
        <v>927</v>
      </c>
      <c r="E244" s="84" t="b">
        <v>0</v>
      </c>
      <c r="F244" s="84" t="b">
        <v>0</v>
      </c>
      <c r="G244" s="84" t="b">
        <v>0</v>
      </c>
    </row>
    <row r="245" spans="1:7" ht="15">
      <c r="A245" s="84" t="s">
        <v>1240</v>
      </c>
      <c r="B245" s="84">
        <v>3</v>
      </c>
      <c r="C245" s="123">
        <v>0.005808614994482151</v>
      </c>
      <c r="D245" s="84" t="s">
        <v>927</v>
      </c>
      <c r="E245" s="84" t="b">
        <v>0</v>
      </c>
      <c r="F245" s="84" t="b">
        <v>0</v>
      </c>
      <c r="G245" s="84" t="b">
        <v>0</v>
      </c>
    </row>
    <row r="246" spans="1:7" ht="15">
      <c r="A246" s="84" t="s">
        <v>224</v>
      </c>
      <c r="B246" s="84">
        <v>3</v>
      </c>
      <c r="C246" s="123">
        <v>0.005808614994482151</v>
      </c>
      <c r="D246" s="84" t="s">
        <v>927</v>
      </c>
      <c r="E246" s="84" t="b">
        <v>0</v>
      </c>
      <c r="F246" s="84" t="b">
        <v>0</v>
      </c>
      <c r="G246" s="84" t="b">
        <v>0</v>
      </c>
    </row>
    <row r="247" spans="1:7" ht="15">
      <c r="A247" s="84" t="s">
        <v>230</v>
      </c>
      <c r="B247" s="84">
        <v>3</v>
      </c>
      <c r="C247" s="123">
        <v>0.005808614994482151</v>
      </c>
      <c r="D247" s="84" t="s">
        <v>927</v>
      </c>
      <c r="E247" s="84" t="b">
        <v>0</v>
      </c>
      <c r="F247" s="84" t="b">
        <v>0</v>
      </c>
      <c r="G247" s="84" t="b">
        <v>0</v>
      </c>
    </row>
    <row r="248" spans="1:7" ht="15">
      <c r="A248" s="84" t="s">
        <v>1241</v>
      </c>
      <c r="B248" s="84">
        <v>3</v>
      </c>
      <c r="C248" s="123">
        <v>0.005808614994482151</v>
      </c>
      <c r="D248" s="84" t="s">
        <v>927</v>
      </c>
      <c r="E248" s="84" t="b">
        <v>0</v>
      </c>
      <c r="F248" s="84" t="b">
        <v>0</v>
      </c>
      <c r="G248" s="84" t="b">
        <v>0</v>
      </c>
    </row>
    <row r="249" spans="1:7" ht="15">
      <c r="A249" s="84" t="s">
        <v>1242</v>
      </c>
      <c r="B249" s="84">
        <v>3</v>
      </c>
      <c r="C249" s="123">
        <v>0.005808614994482151</v>
      </c>
      <c r="D249" s="84" t="s">
        <v>927</v>
      </c>
      <c r="E249" s="84" t="b">
        <v>0</v>
      </c>
      <c r="F249" s="84" t="b">
        <v>0</v>
      </c>
      <c r="G249" s="84" t="b">
        <v>0</v>
      </c>
    </row>
    <row r="250" spans="1:7" ht="15">
      <c r="A250" s="84" t="s">
        <v>1243</v>
      </c>
      <c r="B250" s="84">
        <v>3</v>
      </c>
      <c r="C250" s="123">
        <v>0.005808614994482151</v>
      </c>
      <c r="D250" s="84" t="s">
        <v>927</v>
      </c>
      <c r="E250" s="84" t="b">
        <v>0</v>
      </c>
      <c r="F250" s="84" t="b">
        <v>0</v>
      </c>
      <c r="G250" s="84" t="b">
        <v>0</v>
      </c>
    </row>
    <row r="251" spans="1:7" ht="15">
      <c r="A251" s="84" t="s">
        <v>1244</v>
      </c>
      <c r="B251" s="84">
        <v>3</v>
      </c>
      <c r="C251" s="123">
        <v>0.005808614994482151</v>
      </c>
      <c r="D251" s="84" t="s">
        <v>927</v>
      </c>
      <c r="E251" s="84" t="b">
        <v>0</v>
      </c>
      <c r="F251" s="84" t="b">
        <v>0</v>
      </c>
      <c r="G251" s="84" t="b">
        <v>0</v>
      </c>
    </row>
    <row r="252" spans="1:7" ht="15">
      <c r="A252" s="84" t="s">
        <v>1245</v>
      </c>
      <c r="B252" s="84">
        <v>3</v>
      </c>
      <c r="C252" s="123">
        <v>0.005808614994482151</v>
      </c>
      <c r="D252" s="84" t="s">
        <v>927</v>
      </c>
      <c r="E252" s="84" t="b">
        <v>0</v>
      </c>
      <c r="F252" s="84" t="b">
        <v>0</v>
      </c>
      <c r="G252" s="84" t="b">
        <v>0</v>
      </c>
    </row>
    <row r="253" spans="1:7" ht="15">
      <c r="A253" s="84" t="s">
        <v>1246</v>
      </c>
      <c r="B253" s="84">
        <v>3</v>
      </c>
      <c r="C253" s="123">
        <v>0.005808614994482151</v>
      </c>
      <c r="D253" s="84" t="s">
        <v>927</v>
      </c>
      <c r="E253" s="84" t="b">
        <v>0</v>
      </c>
      <c r="F253" s="84" t="b">
        <v>0</v>
      </c>
      <c r="G253" s="84" t="b">
        <v>0</v>
      </c>
    </row>
    <row r="254" spans="1:7" ht="15">
      <c r="A254" s="84" t="s">
        <v>241</v>
      </c>
      <c r="B254" s="84">
        <v>3</v>
      </c>
      <c r="C254" s="123">
        <v>0.005808614994482151</v>
      </c>
      <c r="D254" s="84" t="s">
        <v>927</v>
      </c>
      <c r="E254" s="84" t="b">
        <v>0</v>
      </c>
      <c r="F254" s="84" t="b">
        <v>0</v>
      </c>
      <c r="G254" s="84" t="b">
        <v>0</v>
      </c>
    </row>
    <row r="255" spans="1:7" ht="15">
      <c r="A255" s="84" t="s">
        <v>1251</v>
      </c>
      <c r="B255" s="84">
        <v>2</v>
      </c>
      <c r="C255" s="123">
        <v>0.004847984838735181</v>
      </c>
      <c r="D255" s="84" t="s">
        <v>927</v>
      </c>
      <c r="E255" s="84" t="b">
        <v>0</v>
      </c>
      <c r="F255" s="84" t="b">
        <v>0</v>
      </c>
      <c r="G255" s="84" t="b">
        <v>0</v>
      </c>
    </row>
    <row r="256" spans="1:7" ht="15">
      <c r="A256" s="84" t="s">
        <v>1252</v>
      </c>
      <c r="B256" s="84">
        <v>2</v>
      </c>
      <c r="C256" s="123">
        <v>0.006515741047399897</v>
      </c>
      <c r="D256" s="84" t="s">
        <v>927</v>
      </c>
      <c r="E256" s="84" t="b">
        <v>0</v>
      </c>
      <c r="F256" s="84" t="b">
        <v>0</v>
      </c>
      <c r="G256" s="84" t="b">
        <v>0</v>
      </c>
    </row>
    <row r="257" spans="1:7" ht="15">
      <c r="A257" s="84" t="s">
        <v>1253</v>
      </c>
      <c r="B257" s="84">
        <v>2</v>
      </c>
      <c r="C257" s="123">
        <v>0.006515741047399897</v>
      </c>
      <c r="D257" s="84" t="s">
        <v>927</v>
      </c>
      <c r="E257" s="84" t="b">
        <v>0</v>
      </c>
      <c r="F257" s="84" t="b">
        <v>0</v>
      </c>
      <c r="G257" s="84" t="b">
        <v>0</v>
      </c>
    </row>
    <row r="258" spans="1:7" ht="15">
      <c r="A258" s="84" t="s">
        <v>1235</v>
      </c>
      <c r="B258" s="84">
        <v>2</v>
      </c>
      <c r="C258" s="123">
        <v>0.004847984838735181</v>
      </c>
      <c r="D258" s="84" t="s">
        <v>927</v>
      </c>
      <c r="E258" s="84" t="b">
        <v>0</v>
      </c>
      <c r="F258" s="84" t="b">
        <v>0</v>
      </c>
      <c r="G258" s="84" t="b">
        <v>0</v>
      </c>
    </row>
    <row r="259" spans="1:7" ht="15">
      <c r="A259" s="84" t="s">
        <v>338</v>
      </c>
      <c r="B259" s="84">
        <v>2</v>
      </c>
      <c r="C259" s="123">
        <v>0.004847984838735181</v>
      </c>
      <c r="D259" s="84" t="s">
        <v>927</v>
      </c>
      <c r="E259" s="84" t="b">
        <v>0</v>
      </c>
      <c r="F259" s="84" t="b">
        <v>0</v>
      </c>
      <c r="G259" s="84" t="b">
        <v>0</v>
      </c>
    </row>
    <row r="260" spans="1:7" ht="15">
      <c r="A260" s="84" t="s">
        <v>1039</v>
      </c>
      <c r="B260" s="84">
        <v>2</v>
      </c>
      <c r="C260" s="123">
        <v>0.004847984838735181</v>
      </c>
      <c r="D260" s="84" t="s">
        <v>927</v>
      </c>
      <c r="E260" s="84" t="b">
        <v>0</v>
      </c>
      <c r="F260" s="84" t="b">
        <v>0</v>
      </c>
      <c r="G260" s="84" t="b">
        <v>0</v>
      </c>
    </row>
    <row r="261" spans="1:7" ht="15">
      <c r="A261" s="84" t="s">
        <v>1040</v>
      </c>
      <c r="B261" s="84">
        <v>2</v>
      </c>
      <c r="C261" s="123">
        <v>0.006515741047399897</v>
      </c>
      <c r="D261" s="84" t="s">
        <v>927</v>
      </c>
      <c r="E261" s="84" t="b">
        <v>0</v>
      </c>
      <c r="F261" s="84" t="b">
        <v>0</v>
      </c>
      <c r="G261" s="84" t="b">
        <v>0</v>
      </c>
    </row>
    <row r="262" spans="1:7" ht="15">
      <c r="A262" s="84" t="s">
        <v>1280</v>
      </c>
      <c r="B262" s="84">
        <v>2</v>
      </c>
      <c r="C262" s="123">
        <v>0.004847984838735181</v>
      </c>
      <c r="D262" s="84" t="s">
        <v>927</v>
      </c>
      <c r="E262" s="84" t="b">
        <v>0</v>
      </c>
      <c r="F262" s="84" t="b">
        <v>0</v>
      </c>
      <c r="G262" s="84" t="b">
        <v>0</v>
      </c>
    </row>
    <row r="263" spans="1:7" ht="15">
      <c r="A263" s="84" t="s">
        <v>1284</v>
      </c>
      <c r="B263" s="84">
        <v>2</v>
      </c>
      <c r="C263" s="123">
        <v>0.004847984838735181</v>
      </c>
      <c r="D263" s="84" t="s">
        <v>927</v>
      </c>
      <c r="E263" s="84" t="b">
        <v>0</v>
      </c>
      <c r="F263" s="84" t="b">
        <v>0</v>
      </c>
      <c r="G263" s="84" t="b">
        <v>0</v>
      </c>
    </row>
    <row r="264" spans="1:7" ht="15">
      <c r="A264" s="84" t="s">
        <v>1277</v>
      </c>
      <c r="B264" s="84">
        <v>2</v>
      </c>
      <c r="C264" s="123">
        <v>0.004847984838735181</v>
      </c>
      <c r="D264" s="84" t="s">
        <v>927</v>
      </c>
      <c r="E264" s="84" t="b">
        <v>0</v>
      </c>
      <c r="F264" s="84" t="b">
        <v>0</v>
      </c>
      <c r="G264" s="84" t="b">
        <v>0</v>
      </c>
    </row>
    <row r="265" spans="1:7" ht="15">
      <c r="A265" s="84" t="s">
        <v>340</v>
      </c>
      <c r="B265" s="84">
        <v>2</v>
      </c>
      <c r="C265" s="123">
        <v>0.006515741047399897</v>
      </c>
      <c r="D265" s="84" t="s">
        <v>927</v>
      </c>
      <c r="E265" s="84" t="b">
        <v>0</v>
      </c>
      <c r="F265" s="84" t="b">
        <v>0</v>
      </c>
      <c r="G265" s="84" t="b">
        <v>0</v>
      </c>
    </row>
    <row r="266" spans="1:7" ht="15">
      <c r="A266" s="84" t="s">
        <v>1282</v>
      </c>
      <c r="B266" s="84">
        <v>2</v>
      </c>
      <c r="C266" s="123">
        <v>0.004847984838735181</v>
      </c>
      <c r="D266" s="84" t="s">
        <v>927</v>
      </c>
      <c r="E266" s="84" t="b">
        <v>0</v>
      </c>
      <c r="F266" s="84" t="b">
        <v>0</v>
      </c>
      <c r="G266" s="84" t="b">
        <v>0</v>
      </c>
    </row>
    <row r="267" spans="1:7" ht="15">
      <c r="A267" s="84" t="s">
        <v>1283</v>
      </c>
      <c r="B267" s="84">
        <v>2</v>
      </c>
      <c r="C267" s="123">
        <v>0.006515741047399897</v>
      </c>
      <c r="D267" s="84" t="s">
        <v>927</v>
      </c>
      <c r="E267" s="84" t="b">
        <v>0</v>
      </c>
      <c r="F267" s="84" t="b">
        <v>0</v>
      </c>
      <c r="G267" s="84" t="b">
        <v>0</v>
      </c>
    </row>
    <row r="268" spans="1:7" ht="15">
      <c r="A268" s="84" t="s">
        <v>1276</v>
      </c>
      <c r="B268" s="84">
        <v>2</v>
      </c>
      <c r="C268" s="123">
        <v>0.006515741047399897</v>
      </c>
      <c r="D268" s="84" t="s">
        <v>927</v>
      </c>
      <c r="E268" s="84" t="b">
        <v>0</v>
      </c>
      <c r="F268" s="84" t="b">
        <v>0</v>
      </c>
      <c r="G268" s="84" t="b">
        <v>0</v>
      </c>
    </row>
    <row r="269" spans="1:7" ht="15">
      <c r="A269" s="84" t="s">
        <v>251</v>
      </c>
      <c r="B269" s="84">
        <v>2</v>
      </c>
      <c r="C269" s="123">
        <v>0.004847984838735181</v>
      </c>
      <c r="D269" s="84" t="s">
        <v>927</v>
      </c>
      <c r="E269" s="84" t="b">
        <v>0</v>
      </c>
      <c r="F269" s="84" t="b">
        <v>0</v>
      </c>
      <c r="G269" s="84" t="b">
        <v>0</v>
      </c>
    </row>
    <row r="270" spans="1:7" ht="15">
      <c r="A270" s="84" t="s">
        <v>1257</v>
      </c>
      <c r="B270" s="84">
        <v>2</v>
      </c>
      <c r="C270" s="123">
        <v>0.004847984838735181</v>
      </c>
      <c r="D270" s="84" t="s">
        <v>927</v>
      </c>
      <c r="E270" s="84" t="b">
        <v>0</v>
      </c>
      <c r="F270" s="84" t="b">
        <v>0</v>
      </c>
      <c r="G270" s="84" t="b">
        <v>0</v>
      </c>
    </row>
    <row r="271" spans="1:7" ht="15">
      <c r="A271" s="84" t="s">
        <v>1304</v>
      </c>
      <c r="B271" s="84">
        <v>2</v>
      </c>
      <c r="C271" s="123">
        <v>0.004847984838735181</v>
      </c>
      <c r="D271" s="84" t="s">
        <v>927</v>
      </c>
      <c r="E271" s="84" t="b">
        <v>0</v>
      </c>
      <c r="F271" s="84" t="b">
        <v>0</v>
      </c>
      <c r="G271" s="84" t="b">
        <v>0</v>
      </c>
    </row>
    <row r="272" spans="1:7" ht="15">
      <c r="A272" s="84" t="s">
        <v>1305</v>
      </c>
      <c r="B272" s="84">
        <v>2</v>
      </c>
      <c r="C272" s="123">
        <v>0.004847984838735181</v>
      </c>
      <c r="D272" s="84" t="s">
        <v>927</v>
      </c>
      <c r="E272" s="84" t="b">
        <v>0</v>
      </c>
      <c r="F272" s="84" t="b">
        <v>0</v>
      </c>
      <c r="G272" s="84" t="b">
        <v>0</v>
      </c>
    </row>
    <row r="273" spans="1:7" ht="15">
      <c r="A273" s="84" t="s">
        <v>1306</v>
      </c>
      <c r="B273" s="84">
        <v>2</v>
      </c>
      <c r="C273" s="123">
        <v>0.004847984838735181</v>
      </c>
      <c r="D273" s="84" t="s">
        <v>927</v>
      </c>
      <c r="E273" s="84" t="b">
        <v>0</v>
      </c>
      <c r="F273" s="84" t="b">
        <v>0</v>
      </c>
      <c r="G273" s="84" t="b">
        <v>0</v>
      </c>
    </row>
    <row r="274" spans="1:7" ht="15">
      <c r="A274" s="84" t="s">
        <v>1307</v>
      </c>
      <c r="B274" s="84">
        <v>2</v>
      </c>
      <c r="C274" s="123">
        <v>0.004847984838735181</v>
      </c>
      <c r="D274" s="84" t="s">
        <v>927</v>
      </c>
      <c r="E274" s="84" t="b">
        <v>0</v>
      </c>
      <c r="F274" s="84" t="b">
        <v>0</v>
      </c>
      <c r="G274" s="84" t="b">
        <v>0</v>
      </c>
    </row>
    <row r="275" spans="1:7" ht="15">
      <c r="A275" s="84" t="s">
        <v>1308</v>
      </c>
      <c r="B275" s="84">
        <v>2</v>
      </c>
      <c r="C275" s="123">
        <v>0.004847984838735181</v>
      </c>
      <c r="D275" s="84" t="s">
        <v>927</v>
      </c>
      <c r="E275" s="84" t="b">
        <v>0</v>
      </c>
      <c r="F275" s="84" t="b">
        <v>0</v>
      </c>
      <c r="G275" s="84" t="b">
        <v>0</v>
      </c>
    </row>
    <row r="276" spans="1:7" ht="15">
      <c r="A276" s="84" t="s">
        <v>1027</v>
      </c>
      <c r="B276" s="84">
        <v>2</v>
      </c>
      <c r="C276" s="123">
        <v>0</v>
      </c>
      <c r="D276" s="84" t="s">
        <v>928</v>
      </c>
      <c r="E276" s="84" t="b">
        <v>0</v>
      </c>
      <c r="F276" s="84" t="b">
        <v>0</v>
      </c>
      <c r="G276" s="84" t="b">
        <v>0</v>
      </c>
    </row>
    <row r="277" spans="1:7" ht="15">
      <c r="A277" s="84" t="s">
        <v>1028</v>
      </c>
      <c r="B277" s="84">
        <v>2</v>
      </c>
      <c r="C277" s="123">
        <v>0</v>
      </c>
      <c r="D277" s="84" t="s">
        <v>928</v>
      </c>
      <c r="E277" s="84" t="b">
        <v>0</v>
      </c>
      <c r="F277" s="84" t="b">
        <v>0</v>
      </c>
      <c r="G277" s="84" t="b">
        <v>0</v>
      </c>
    </row>
    <row r="278" spans="1:7" ht="15">
      <c r="A278" s="84" t="s">
        <v>1029</v>
      </c>
      <c r="B278" s="84">
        <v>2</v>
      </c>
      <c r="C278" s="123">
        <v>0</v>
      </c>
      <c r="D278" s="84" t="s">
        <v>928</v>
      </c>
      <c r="E278" s="84" t="b">
        <v>0</v>
      </c>
      <c r="F278" s="84" t="b">
        <v>0</v>
      </c>
      <c r="G278" s="84" t="b">
        <v>0</v>
      </c>
    </row>
    <row r="279" spans="1:7" ht="15">
      <c r="A279" s="84" t="s">
        <v>1030</v>
      </c>
      <c r="B279" s="84">
        <v>2</v>
      </c>
      <c r="C279" s="123">
        <v>0</v>
      </c>
      <c r="D279" s="84" t="s">
        <v>928</v>
      </c>
      <c r="E279" s="84" t="b">
        <v>0</v>
      </c>
      <c r="F279" s="84" t="b">
        <v>0</v>
      </c>
      <c r="G279" s="84" t="b">
        <v>0</v>
      </c>
    </row>
    <row r="280" spans="1:7" ht="15">
      <c r="A280" s="84" t="s">
        <v>258</v>
      </c>
      <c r="B280" s="84">
        <v>2</v>
      </c>
      <c r="C280" s="123">
        <v>0</v>
      </c>
      <c r="D280" s="84" t="s">
        <v>928</v>
      </c>
      <c r="E280" s="84" t="b">
        <v>0</v>
      </c>
      <c r="F280" s="84" t="b">
        <v>0</v>
      </c>
      <c r="G280" s="84" t="b">
        <v>0</v>
      </c>
    </row>
    <row r="281" spans="1:7" ht="15">
      <c r="A281" s="84" t="s">
        <v>240</v>
      </c>
      <c r="B281" s="84">
        <v>2</v>
      </c>
      <c r="C281" s="123">
        <v>0</v>
      </c>
      <c r="D281" s="84" t="s">
        <v>928</v>
      </c>
      <c r="E281" s="84" t="b">
        <v>0</v>
      </c>
      <c r="F281" s="84" t="b">
        <v>0</v>
      </c>
      <c r="G281" s="84" t="b">
        <v>0</v>
      </c>
    </row>
    <row r="282" spans="1:7" ht="15">
      <c r="A282" s="84" t="s">
        <v>257</v>
      </c>
      <c r="B282" s="84">
        <v>2</v>
      </c>
      <c r="C282" s="123">
        <v>0</v>
      </c>
      <c r="D282" s="84" t="s">
        <v>928</v>
      </c>
      <c r="E282" s="84" t="b">
        <v>0</v>
      </c>
      <c r="F282" s="84" t="b">
        <v>0</v>
      </c>
      <c r="G282" s="84" t="b">
        <v>0</v>
      </c>
    </row>
    <row r="283" spans="1:7" ht="15">
      <c r="A283" s="84" t="s">
        <v>256</v>
      </c>
      <c r="B283" s="84">
        <v>2</v>
      </c>
      <c r="C283" s="123">
        <v>0</v>
      </c>
      <c r="D283" s="84" t="s">
        <v>928</v>
      </c>
      <c r="E283" s="84" t="b">
        <v>0</v>
      </c>
      <c r="F283" s="84" t="b">
        <v>0</v>
      </c>
      <c r="G283" s="84" t="b">
        <v>0</v>
      </c>
    </row>
    <row r="284" spans="1:7" ht="15">
      <c r="A284" s="84" t="s">
        <v>255</v>
      </c>
      <c r="B284" s="84">
        <v>2</v>
      </c>
      <c r="C284" s="123">
        <v>0</v>
      </c>
      <c r="D284" s="84" t="s">
        <v>928</v>
      </c>
      <c r="E284" s="84" t="b">
        <v>0</v>
      </c>
      <c r="F284" s="84" t="b">
        <v>0</v>
      </c>
      <c r="G284" s="84" t="b">
        <v>0</v>
      </c>
    </row>
    <row r="285" spans="1:7" ht="15">
      <c r="A285" s="84" t="s">
        <v>259</v>
      </c>
      <c r="B285" s="84">
        <v>2</v>
      </c>
      <c r="C285" s="123">
        <v>0</v>
      </c>
      <c r="D285" s="84" t="s">
        <v>928</v>
      </c>
      <c r="E285" s="84" t="b">
        <v>0</v>
      </c>
      <c r="F285" s="84" t="b">
        <v>0</v>
      </c>
      <c r="G285" s="84" t="b">
        <v>0</v>
      </c>
    </row>
    <row r="286" spans="1:7" ht="15">
      <c r="A286" s="84" t="s">
        <v>1032</v>
      </c>
      <c r="B286" s="84">
        <v>6</v>
      </c>
      <c r="C286" s="123">
        <v>0.011042698909614384</v>
      </c>
      <c r="D286" s="84" t="s">
        <v>929</v>
      </c>
      <c r="E286" s="84" t="b">
        <v>0</v>
      </c>
      <c r="F286" s="84" t="b">
        <v>0</v>
      </c>
      <c r="G286" s="84" t="b">
        <v>0</v>
      </c>
    </row>
    <row r="287" spans="1:7" ht="15">
      <c r="A287" s="84" t="s">
        <v>332</v>
      </c>
      <c r="B287" s="84">
        <v>5</v>
      </c>
      <c r="C287" s="123">
        <v>0.01243922076516299</v>
      </c>
      <c r="D287" s="84" t="s">
        <v>929</v>
      </c>
      <c r="E287" s="84" t="b">
        <v>0</v>
      </c>
      <c r="F287" s="84" t="b">
        <v>0</v>
      </c>
      <c r="G287" s="84" t="b">
        <v>0</v>
      </c>
    </row>
    <row r="288" spans="1:7" ht="15">
      <c r="A288" s="84" t="s">
        <v>237</v>
      </c>
      <c r="B288" s="84">
        <v>5</v>
      </c>
      <c r="C288" s="123">
        <v>0.010657786702514892</v>
      </c>
      <c r="D288" s="84" t="s">
        <v>929</v>
      </c>
      <c r="E288" s="84" t="b">
        <v>0</v>
      </c>
      <c r="F288" s="84" t="b">
        <v>0</v>
      </c>
      <c r="G288" s="84" t="b">
        <v>0</v>
      </c>
    </row>
    <row r="289" spans="1:7" ht="15">
      <c r="A289" s="84" t="s">
        <v>240</v>
      </c>
      <c r="B289" s="84">
        <v>5</v>
      </c>
      <c r="C289" s="123">
        <v>0.010657786702514892</v>
      </c>
      <c r="D289" s="84" t="s">
        <v>929</v>
      </c>
      <c r="E289" s="84" t="b">
        <v>0</v>
      </c>
      <c r="F289" s="84" t="b">
        <v>0</v>
      </c>
      <c r="G289" s="84" t="b">
        <v>0</v>
      </c>
    </row>
    <row r="290" spans="1:7" ht="15">
      <c r="A290" s="84" t="s">
        <v>973</v>
      </c>
      <c r="B290" s="84">
        <v>4</v>
      </c>
      <c r="C290" s="123">
        <v>0.011788710974017154</v>
      </c>
      <c r="D290" s="84" t="s">
        <v>929</v>
      </c>
      <c r="E290" s="84" t="b">
        <v>0</v>
      </c>
      <c r="F290" s="84" t="b">
        <v>0</v>
      </c>
      <c r="G290" s="84" t="b">
        <v>0</v>
      </c>
    </row>
    <row r="291" spans="1:7" ht="15">
      <c r="A291" s="84" t="s">
        <v>1033</v>
      </c>
      <c r="B291" s="84">
        <v>4</v>
      </c>
      <c r="C291" s="123">
        <v>0.01437828831307129</v>
      </c>
      <c r="D291" s="84" t="s">
        <v>929</v>
      </c>
      <c r="E291" s="84" t="b">
        <v>0</v>
      </c>
      <c r="F291" s="84" t="b">
        <v>0</v>
      </c>
      <c r="G291" s="84" t="b">
        <v>0</v>
      </c>
    </row>
    <row r="292" spans="1:7" ht="15">
      <c r="A292" s="84" t="s">
        <v>1034</v>
      </c>
      <c r="B292" s="84">
        <v>4</v>
      </c>
      <c r="C292" s="123">
        <v>0.009951376612130391</v>
      </c>
      <c r="D292" s="84" t="s">
        <v>929</v>
      </c>
      <c r="E292" s="84" t="b">
        <v>0</v>
      </c>
      <c r="F292" s="84" t="b">
        <v>0</v>
      </c>
      <c r="G292" s="84" t="b">
        <v>0</v>
      </c>
    </row>
    <row r="293" spans="1:7" ht="15">
      <c r="A293" s="84" t="s">
        <v>1035</v>
      </c>
      <c r="B293" s="84">
        <v>4</v>
      </c>
      <c r="C293" s="123">
        <v>0.009951376612130391</v>
      </c>
      <c r="D293" s="84" t="s">
        <v>929</v>
      </c>
      <c r="E293" s="84" t="b">
        <v>0</v>
      </c>
      <c r="F293" s="84" t="b">
        <v>0</v>
      </c>
      <c r="G293" s="84" t="b">
        <v>0</v>
      </c>
    </row>
    <row r="294" spans="1:7" ht="15">
      <c r="A294" s="84" t="s">
        <v>1036</v>
      </c>
      <c r="B294" s="84">
        <v>4</v>
      </c>
      <c r="C294" s="123">
        <v>0.009951376612130391</v>
      </c>
      <c r="D294" s="84" t="s">
        <v>929</v>
      </c>
      <c r="E294" s="84" t="b">
        <v>0</v>
      </c>
      <c r="F294" s="84" t="b">
        <v>1</v>
      </c>
      <c r="G294" s="84" t="b">
        <v>0</v>
      </c>
    </row>
    <row r="295" spans="1:7" ht="15">
      <c r="A295" s="84" t="s">
        <v>1037</v>
      </c>
      <c r="B295" s="84">
        <v>4</v>
      </c>
      <c r="C295" s="123">
        <v>0.009951376612130391</v>
      </c>
      <c r="D295" s="84" t="s">
        <v>929</v>
      </c>
      <c r="E295" s="84" t="b">
        <v>0</v>
      </c>
      <c r="F295" s="84" t="b">
        <v>0</v>
      </c>
      <c r="G295" s="84" t="b">
        <v>0</v>
      </c>
    </row>
    <row r="296" spans="1:7" ht="15">
      <c r="A296" s="84" t="s">
        <v>1227</v>
      </c>
      <c r="B296" s="84">
        <v>4</v>
      </c>
      <c r="C296" s="123">
        <v>0.009951376612130391</v>
      </c>
      <c r="D296" s="84" t="s">
        <v>929</v>
      </c>
      <c r="E296" s="84" t="b">
        <v>0</v>
      </c>
      <c r="F296" s="84" t="b">
        <v>0</v>
      </c>
      <c r="G296" s="84" t="b">
        <v>0</v>
      </c>
    </row>
    <row r="297" spans="1:7" ht="15">
      <c r="A297" s="84" t="s">
        <v>1225</v>
      </c>
      <c r="B297" s="84">
        <v>3</v>
      </c>
      <c r="C297" s="123">
        <v>0.008841533230512866</v>
      </c>
      <c r="D297" s="84" t="s">
        <v>929</v>
      </c>
      <c r="E297" s="84" t="b">
        <v>1</v>
      </c>
      <c r="F297" s="84" t="b">
        <v>0</v>
      </c>
      <c r="G297" s="84" t="b">
        <v>0</v>
      </c>
    </row>
    <row r="298" spans="1:7" ht="15">
      <c r="A298" s="84" t="s">
        <v>971</v>
      </c>
      <c r="B298" s="84">
        <v>3</v>
      </c>
      <c r="C298" s="123">
        <v>0.008841533230512866</v>
      </c>
      <c r="D298" s="84" t="s">
        <v>929</v>
      </c>
      <c r="E298" s="84" t="b">
        <v>0</v>
      </c>
      <c r="F298" s="84" t="b">
        <v>0</v>
      </c>
      <c r="G298" s="84" t="b">
        <v>0</v>
      </c>
    </row>
    <row r="299" spans="1:7" ht="15">
      <c r="A299" s="84" t="s">
        <v>1249</v>
      </c>
      <c r="B299" s="84">
        <v>3</v>
      </c>
      <c r="C299" s="123">
        <v>0.010783716234803469</v>
      </c>
      <c r="D299" s="84" t="s">
        <v>929</v>
      </c>
      <c r="E299" s="84" t="b">
        <v>0</v>
      </c>
      <c r="F299" s="84" t="b">
        <v>0</v>
      </c>
      <c r="G299" s="84" t="b">
        <v>0</v>
      </c>
    </row>
    <row r="300" spans="1:7" ht="15">
      <c r="A300" s="84" t="s">
        <v>1226</v>
      </c>
      <c r="B300" s="84">
        <v>3</v>
      </c>
      <c r="C300" s="123">
        <v>0.008841533230512866</v>
      </c>
      <c r="D300" s="84" t="s">
        <v>929</v>
      </c>
      <c r="E300" s="84" t="b">
        <v>0</v>
      </c>
      <c r="F300" s="84" t="b">
        <v>0</v>
      </c>
      <c r="G300" s="84" t="b">
        <v>0</v>
      </c>
    </row>
    <row r="301" spans="1:7" ht="15">
      <c r="A301" s="84" t="s">
        <v>1236</v>
      </c>
      <c r="B301" s="84">
        <v>3</v>
      </c>
      <c r="C301" s="123">
        <v>0.008841533230512866</v>
      </c>
      <c r="D301" s="84" t="s">
        <v>929</v>
      </c>
      <c r="E301" s="84" t="b">
        <v>0</v>
      </c>
      <c r="F301" s="84" t="b">
        <v>0</v>
      </c>
      <c r="G301" s="84" t="b">
        <v>0</v>
      </c>
    </row>
    <row r="302" spans="1:7" ht="15">
      <c r="A302" s="84" t="s">
        <v>1237</v>
      </c>
      <c r="B302" s="84">
        <v>3</v>
      </c>
      <c r="C302" s="123">
        <v>0.008841533230512866</v>
      </c>
      <c r="D302" s="84" t="s">
        <v>929</v>
      </c>
      <c r="E302" s="84" t="b">
        <v>0</v>
      </c>
      <c r="F302" s="84" t="b">
        <v>0</v>
      </c>
      <c r="G302" s="84" t="b">
        <v>0</v>
      </c>
    </row>
    <row r="303" spans="1:7" ht="15">
      <c r="A303" s="84" t="s">
        <v>1238</v>
      </c>
      <c r="B303" s="84">
        <v>3</v>
      </c>
      <c r="C303" s="123">
        <v>0.008841533230512866</v>
      </c>
      <c r="D303" s="84" t="s">
        <v>929</v>
      </c>
      <c r="E303" s="84" t="b">
        <v>0</v>
      </c>
      <c r="F303" s="84" t="b">
        <v>0</v>
      </c>
      <c r="G303" s="84" t="b">
        <v>0</v>
      </c>
    </row>
    <row r="304" spans="1:7" ht="15">
      <c r="A304" s="84" t="s">
        <v>1005</v>
      </c>
      <c r="B304" s="84">
        <v>2</v>
      </c>
      <c r="C304" s="123">
        <v>0.007189144156535645</v>
      </c>
      <c r="D304" s="84" t="s">
        <v>929</v>
      </c>
      <c r="E304" s="84" t="b">
        <v>0</v>
      </c>
      <c r="F304" s="84" t="b">
        <v>0</v>
      </c>
      <c r="G304" s="84" t="b">
        <v>0</v>
      </c>
    </row>
    <row r="305" spans="1:7" ht="15">
      <c r="A305" s="84" t="s">
        <v>974</v>
      </c>
      <c r="B305" s="84">
        <v>2</v>
      </c>
      <c r="C305" s="123">
        <v>0.007189144156535645</v>
      </c>
      <c r="D305" s="84" t="s">
        <v>929</v>
      </c>
      <c r="E305" s="84" t="b">
        <v>0</v>
      </c>
      <c r="F305" s="84" t="b">
        <v>0</v>
      </c>
      <c r="G305" s="84" t="b">
        <v>0</v>
      </c>
    </row>
    <row r="306" spans="1:7" ht="15">
      <c r="A306" s="84" t="s">
        <v>975</v>
      </c>
      <c r="B306" s="84">
        <v>2</v>
      </c>
      <c r="C306" s="123">
        <v>0.007189144156535645</v>
      </c>
      <c r="D306" s="84" t="s">
        <v>929</v>
      </c>
      <c r="E306" s="84" t="b">
        <v>0</v>
      </c>
      <c r="F306" s="84" t="b">
        <v>0</v>
      </c>
      <c r="G306" s="84" t="b">
        <v>0</v>
      </c>
    </row>
    <row r="307" spans="1:7" ht="15">
      <c r="A307" s="84" t="s">
        <v>1310</v>
      </c>
      <c r="B307" s="84">
        <v>2</v>
      </c>
      <c r="C307" s="123">
        <v>0.009402600007006094</v>
      </c>
      <c r="D307" s="84" t="s">
        <v>929</v>
      </c>
      <c r="E307" s="84" t="b">
        <v>0</v>
      </c>
      <c r="F307" s="84" t="b">
        <v>0</v>
      </c>
      <c r="G307" s="84" t="b">
        <v>0</v>
      </c>
    </row>
    <row r="308" spans="1:7" ht="15">
      <c r="A308" s="84" t="s">
        <v>1247</v>
      </c>
      <c r="B308" s="84">
        <v>2</v>
      </c>
      <c r="C308" s="123">
        <v>0.009402600007006094</v>
      </c>
      <c r="D308" s="84" t="s">
        <v>929</v>
      </c>
      <c r="E308" s="84" t="b">
        <v>0</v>
      </c>
      <c r="F308" s="84" t="b">
        <v>0</v>
      </c>
      <c r="G308" s="84" t="b">
        <v>0</v>
      </c>
    </row>
    <row r="309" spans="1:7" ht="15">
      <c r="A309" s="84" t="s">
        <v>1248</v>
      </c>
      <c r="B309" s="84">
        <v>2</v>
      </c>
      <c r="C309" s="123">
        <v>0.009402600007006094</v>
      </c>
      <c r="D309" s="84" t="s">
        <v>929</v>
      </c>
      <c r="E309" s="84" t="b">
        <v>0</v>
      </c>
      <c r="F309" s="84" t="b">
        <v>0</v>
      </c>
      <c r="G309" s="84" t="b">
        <v>0</v>
      </c>
    </row>
    <row r="310" spans="1:7" ht="15">
      <c r="A310" s="84" t="s">
        <v>1311</v>
      </c>
      <c r="B310" s="84">
        <v>2</v>
      </c>
      <c r="C310" s="123">
        <v>0.009402600007006094</v>
      </c>
      <c r="D310" s="84" t="s">
        <v>929</v>
      </c>
      <c r="E310" s="84" t="b">
        <v>0</v>
      </c>
      <c r="F310" s="84" t="b">
        <v>0</v>
      </c>
      <c r="G310" s="84" t="b">
        <v>0</v>
      </c>
    </row>
    <row r="311" spans="1:7" ht="15">
      <c r="A311" s="84" t="s">
        <v>1312</v>
      </c>
      <c r="B311" s="84">
        <v>2</v>
      </c>
      <c r="C311" s="123">
        <v>0.009402600007006094</v>
      </c>
      <c r="D311" s="84" t="s">
        <v>929</v>
      </c>
      <c r="E311" s="84" t="b">
        <v>0</v>
      </c>
      <c r="F311" s="84" t="b">
        <v>0</v>
      </c>
      <c r="G311" s="84" t="b">
        <v>0</v>
      </c>
    </row>
    <row r="312" spans="1:7" ht="15">
      <c r="A312" s="84" t="s">
        <v>1309</v>
      </c>
      <c r="B312" s="84">
        <v>2</v>
      </c>
      <c r="C312" s="123">
        <v>0.009402600007006094</v>
      </c>
      <c r="D312" s="84" t="s">
        <v>929</v>
      </c>
      <c r="E312" s="84" t="b">
        <v>0</v>
      </c>
      <c r="F312" s="84" t="b">
        <v>0</v>
      </c>
      <c r="G312" s="84" t="b">
        <v>0</v>
      </c>
    </row>
    <row r="313" spans="1:7" ht="15">
      <c r="A313" s="84" t="s">
        <v>1274</v>
      </c>
      <c r="B313" s="84">
        <v>2</v>
      </c>
      <c r="C313" s="123">
        <v>0.009402600007006094</v>
      </c>
      <c r="D313" s="84" t="s">
        <v>929</v>
      </c>
      <c r="E313" s="84" t="b">
        <v>0</v>
      </c>
      <c r="F313" s="84" t="b">
        <v>0</v>
      </c>
      <c r="G313" s="84" t="b">
        <v>0</v>
      </c>
    </row>
    <row r="314" spans="1:7" ht="15">
      <c r="A314" s="84" t="s">
        <v>993</v>
      </c>
      <c r="B314" s="84">
        <v>2</v>
      </c>
      <c r="C314" s="123">
        <v>0.007189144156535645</v>
      </c>
      <c r="D314" s="84" t="s">
        <v>929</v>
      </c>
      <c r="E314" s="84" t="b">
        <v>0</v>
      </c>
      <c r="F314" s="84" t="b">
        <v>0</v>
      </c>
      <c r="G314" s="84" t="b">
        <v>0</v>
      </c>
    </row>
    <row r="315" spans="1:7" ht="15">
      <c r="A315" s="84" t="s">
        <v>1260</v>
      </c>
      <c r="B315" s="84">
        <v>2</v>
      </c>
      <c r="C315" s="123">
        <v>0.007189144156535645</v>
      </c>
      <c r="D315" s="84" t="s">
        <v>929</v>
      </c>
      <c r="E315" s="84" t="b">
        <v>0</v>
      </c>
      <c r="F315" s="84" t="b">
        <v>0</v>
      </c>
      <c r="G315" s="84" t="b">
        <v>0</v>
      </c>
    </row>
    <row r="316" spans="1:7" ht="15">
      <c r="A316" s="84" t="s">
        <v>1261</v>
      </c>
      <c r="B316" s="84">
        <v>2</v>
      </c>
      <c r="C316" s="123">
        <v>0.007189144156535645</v>
      </c>
      <c r="D316" s="84" t="s">
        <v>929</v>
      </c>
      <c r="E316" s="84" t="b">
        <v>0</v>
      </c>
      <c r="F316" s="84" t="b">
        <v>0</v>
      </c>
      <c r="G316" s="84" t="b">
        <v>0</v>
      </c>
    </row>
    <row r="317" spans="1:7" ht="15">
      <c r="A317" s="84" t="s">
        <v>1262</v>
      </c>
      <c r="B317" s="84">
        <v>2</v>
      </c>
      <c r="C317" s="123">
        <v>0.007189144156535645</v>
      </c>
      <c r="D317" s="84" t="s">
        <v>929</v>
      </c>
      <c r="E317" s="84" t="b">
        <v>0</v>
      </c>
      <c r="F317" s="84" t="b">
        <v>0</v>
      </c>
      <c r="G317" s="84" t="b">
        <v>0</v>
      </c>
    </row>
    <row r="318" spans="1:7" ht="15">
      <c r="A318" s="84" t="s">
        <v>1263</v>
      </c>
      <c r="B318" s="84">
        <v>2</v>
      </c>
      <c r="C318" s="123">
        <v>0.007189144156535645</v>
      </c>
      <c r="D318" s="84" t="s">
        <v>929</v>
      </c>
      <c r="E318" s="84" t="b">
        <v>0</v>
      </c>
      <c r="F318" s="84" t="b">
        <v>0</v>
      </c>
      <c r="G318" s="84" t="b">
        <v>0</v>
      </c>
    </row>
    <row r="319" spans="1:7" ht="15">
      <c r="A319" s="84" t="s">
        <v>1264</v>
      </c>
      <c r="B319" s="84">
        <v>2</v>
      </c>
      <c r="C319" s="123">
        <v>0.007189144156535645</v>
      </c>
      <c r="D319" s="84" t="s">
        <v>929</v>
      </c>
      <c r="E319" s="84" t="b">
        <v>0</v>
      </c>
      <c r="F319" s="84" t="b">
        <v>0</v>
      </c>
      <c r="G319" s="84" t="b">
        <v>0</v>
      </c>
    </row>
    <row r="320" spans="1:7" ht="15">
      <c r="A320" s="84" t="s">
        <v>1265</v>
      </c>
      <c r="B320" s="84">
        <v>2</v>
      </c>
      <c r="C320" s="123">
        <v>0.007189144156535645</v>
      </c>
      <c r="D320" s="84" t="s">
        <v>929</v>
      </c>
      <c r="E320" s="84" t="b">
        <v>0</v>
      </c>
      <c r="F320" s="84" t="b">
        <v>0</v>
      </c>
      <c r="G320" s="84" t="b">
        <v>0</v>
      </c>
    </row>
    <row r="321" spans="1:7" ht="15">
      <c r="A321" s="84" t="s">
        <v>1266</v>
      </c>
      <c r="B321" s="84">
        <v>2</v>
      </c>
      <c r="C321" s="123">
        <v>0.007189144156535645</v>
      </c>
      <c r="D321" s="84" t="s">
        <v>929</v>
      </c>
      <c r="E321" s="84" t="b">
        <v>0</v>
      </c>
      <c r="F321" s="84" t="b">
        <v>0</v>
      </c>
      <c r="G321" s="84" t="b">
        <v>0</v>
      </c>
    </row>
    <row r="322" spans="1:7" ht="15">
      <c r="A322" s="84" t="s">
        <v>1267</v>
      </c>
      <c r="B322" s="84">
        <v>2</v>
      </c>
      <c r="C322" s="123">
        <v>0.007189144156535645</v>
      </c>
      <c r="D322" s="84" t="s">
        <v>929</v>
      </c>
      <c r="E322" s="84" t="b">
        <v>0</v>
      </c>
      <c r="F322" s="84" t="b">
        <v>0</v>
      </c>
      <c r="G322" s="84" t="b">
        <v>0</v>
      </c>
    </row>
    <row r="323" spans="1:7" ht="15">
      <c r="A323" s="84" t="s">
        <v>1268</v>
      </c>
      <c r="B323" s="84">
        <v>2</v>
      </c>
      <c r="C323" s="123">
        <v>0.007189144156535645</v>
      </c>
      <c r="D323" s="84" t="s">
        <v>929</v>
      </c>
      <c r="E323" s="84" t="b">
        <v>0</v>
      </c>
      <c r="F323" s="84" t="b">
        <v>0</v>
      </c>
      <c r="G323" s="84" t="b">
        <v>0</v>
      </c>
    </row>
    <row r="324" spans="1:7" ht="15">
      <c r="A324" s="84" t="s">
        <v>1269</v>
      </c>
      <c r="B324" s="84">
        <v>2</v>
      </c>
      <c r="C324" s="123">
        <v>0.007189144156535645</v>
      </c>
      <c r="D324" s="84" t="s">
        <v>929</v>
      </c>
      <c r="E324" s="84" t="b">
        <v>0</v>
      </c>
      <c r="F324" s="84" t="b">
        <v>0</v>
      </c>
      <c r="G324" s="84" t="b">
        <v>0</v>
      </c>
    </row>
    <row r="325" spans="1:7" ht="15">
      <c r="A325" s="84" t="s">
        <v>1258</v>
      </c>
      <c r="B325" s="84">
        <v>2</v>
      </c>
      <c r="C325" s="123">
        <v>0.007189144156535645</v>
      </c>
      <c r="D325" s="84" t="s">
        <v>929</v>
      </c>
      <c r="E325" s="84" t="b">
        <v>0</v>
      </c>
      <c r="F325" s="84" t="b">
        <v>0</v>
      </c>
      <c r="G325" s="84" t="b">
        <v>0</v>
      </c>
    </row>
    <row r="326" spans="1:7" ht="15">
      <c r="A326" s="84" t="s">
        <v>1259</v>
      </c>
      <c r="B326" s="84">
        <v>2</v>
      </c>
      <c r="C326" s="123">
        <v>0.007189144156535645</v>
      </c>
      <c r="D326" s="84" t="s">
        <v>929</v>
      </c>
      <c r="E326" s="84" t="b">
        <v>0</v>
      </c>
      <c r="F326" s="84" t="b">
        <v>0</v>
      </c>
      <c r="G326" s="84" t="b">
        <v>0</v>
      </c>
    </row>
    <row r="327" spans="1:7" ht="15">
      <c r="A327" s="84" t="s">
        <v>236</v>
      </c>
      <c r="B327" s="84">
        <v>2</v>
      </c>
      <c r="C327" s="123">
        <v>0.007189144156535645</v>
      </c>
      <c r="D327" s="84" t="s">
        <v>929</v>
      </c>
      <c r="E327" s="84" t="b">
        <v>0</v>
      </c>
      <c r="F327" s="84" t="b">
        <v>0</v>
      </c>
      <c r="G327" s="84" t="b">
        <v>0</v>
      </c>
    </row>
    <row r="328" spans="1:7" ht="15">
      <c r="A328" s="84" t="s">
        <v>1270</v>
      </c>
      <c r="B328" s="84">
        <v>2</v>
      </c>
      <c r="C328" s="123">
        <v>0.009402600007006094</v>
      </c>
      <c r="D328" s="84" t="s">
        <v>929</v>
      </c>
      <c r="E328" s="84" t="b">
        <v>0</v>
      </c>
      <c r="F328" s="84" t="b">
        <v>0</v>
      </c>
      <c r="G328" s="84" t="b">
        <v>0</v>
      </c>
    </row>
    <row r="329" spans="1:7" ht="15">
      <c r="A329" s="84" t="s">
        <v>260</v>
      </c>
      <c r="B329" s="84">
        <v>2</v>
      </c>
      <c r="C329" s="123">
        <v>0.007189144156535645</v>
      </c>
      <c r="D329" s="84" t="s">
        <v>929</v>
      </c>
      <c r="E329" s="84" t="b">
        <v>0</v>
      </c>
      <c r="F329" s="84" t="b">
        <v>0</v>
      </c>
      <c r="G329" s="84" t="b">
        <v>0</v>
      </c>
    </row>
    <row r="330" spans="1:7" ht="15">
      <c r="A330" s="84" t="s">
        <v>1228</v>
      </c>
      <c r="B330" s="84">
        <v>2</v>
      </c>
      <c r="C330" s="123">
        <v>0.009402600007006094</v>
      </c>
      <c r="D330" s="84" t="s">
        <v>929</v>
      </c>
      <c r="E330" s="84" t="b">
        <v>0</v>
      </c>
      <c r="F330" s="84" t="b">
        <v>0</v>
      </c>
      <c r="G330" s="84" t="b">
        <v>0</v>
      </c>
    </row>
    <row r="331" spans="1:7" ht="15">
      <c r="A331" s="84" t="s">
        <v>1239</v>
      </c>
      <c r="B331" s="84">
        <v>2</v>
      </c>
      <c r="C331" s="123">
        <v>0.009402600007006094</v>
      </c>
      <c r="D331" s="84" t="s">
        <v>929</v>
      </c>
      <c r="E331" s="84" t="b">
        <v>0</v>
      </c>
      <c r="F331" s="84" t="b">
        <v>0</v>
      </c>
      <c r="G331" s="84" t="b">
        <v>0</v>
      </c>
    </row>
    <row r="332" spans="1:7" ht="15">
      <c r="A332" s="84" t="s">
        <v>1016</v>
      </c>
      <c r="B332" s="84">
        <v>3</v>
      </c>
      <c r="C332" s="123">
        <v>0.015570517017102475</v>
      </c>
      <c r="D332" s="84" t="s">
        <v>930</v>
      </c>
      <c r="E332" s="84" t="b">
        <v>0</v>
      </c>
      <c r="F332" s="84" t="b">
        <v>0</v>
      </c>
      <c r="G332" s="84" t="b">
        <v>0</v>
      </c>
    </row>
    <row r="333" spans="1:7" ht="15">
      <c r="A333" s="84" t="s">
        <v>1039</v>
      </c>
      <c r="B333" s="84">
        <v>2</v>
      </c>
      <c r="C333" s="123">
        <v>0.010380344678068316</v>
      </c>
      <c r="D333" s="84" t="s">
        <v>930</v>
      </c>
      <c r="E333" s="84" t="b">
        <v>0</v>
      </c>
      <c r="F333" s="84" t="b">
        <v>0</v>
      </c>
      <c r="G333" s="84" t="b">
        <v>0</v>
      </c>
    </row>
    <row r="334" spans="1:7" ht="15">
      <c r="A334" s="84" t="s">
        <v>1040</v>
      </c>
      <c r="B334" s="84">
        <v>2</v>
      </c>
      <c r="C334" s="123">
        <v>0.010380344678068316</v>
      </c>
      <c r="D334" s="84" t="s">
        <v>930</v>
      </c>
      <c r="E334" s="84" t="b">
        <v>0</v>
      </c>
      <c r="F334" s="84" t="b">
        <v>0</v>
      </c>
      <c r="G334" s="84" t="b">
        <v>0</v>
      </c>
    </row>
    <row r="335" spans="1:7" ht="15">
      <c r="A335" s="84" t="s">
        <v>1023</v>
      </c>
      <c r="B335" s="84">
        <v>2</v>
      </c>
      <c r="C335" s="123">
        <v>0.010380344678068316</v>
      </c>
      <c r="D335" s="84" t="s">
        <v>930</v>
      </c>
      <c r="E335" s="84" t="b">
        <v>0</v>
      </c>
      <c r="F335" s="84" t="b">
        <v>0</v>
      </c>
      <c r="G335" s="84" t="b">
        <v>0</v>
      </c>
    </row>
    <row r="336" spans="1:7" ht="15">
      <c r="A336" s="84" t="s">
        <v>1041</v>
      </c>
      <c r="B336" s="84">
        <v>2</v>
      </c>
      <c r="C336" s="123">
        <v>0</v>
      </c>
      <c r="D336" s="84" t="s">
        <v>930</v>
      </c>
      <c r="E336" s="84" t="b">
        <v>1</v>
      </c>
      <c r="F336" s="84" t="b">
        <v>0</v>
      </c>
      <c r="G336" s="84" t="b">
        <v>0</v>
      </c>
    </row>
    <row r="337" spans="1:7" ht="15">
      <c r="A337" s="84" t="s">
        <v>1042</v>
      </c>
      <c r="B337" s="84">
        <v>2</v>
      </c>
      <c r="C337" s="123">
        <v>0</v>
      </c>
      <c r="D337" s="84" t="s">
        <v>930</v>
      </c>
      <c r="E337" s="84" t="b">
        <v>0</v>
      </c>
      <c r="F337" s="84" t="b">
        <v>0</v>
      </c>
      <c r="G337" s="84" t="b">
        <v>0</v>
      </c>
    </row>
    <row r="338" spans="1:7" ht="15">
      <c r="A338" s="84" t="s">
        <v>1043</v>
      </c>
      <c r="B338" s="84">
        <v>2</v>
      </c>
      <c r="C338" s="123">
        <v>0</v>
      </c>
      <c r="D338" s="84" t="s">
        <v>930</v>
      </c>
      <c r="E338" s="84" t="b">
        <v>0</v>
      </c>
      <c r="F338" s="84" t="b">
        <v>0</v>
      </c>
      <c r="G338" s="84" t="b">
        <v>0</v>
      </c>
    </row>
    <row r="339" spans="1:7" ht="15">
      <c r="A339" s="84" t="s">
        <v>326</v>
      </c>
      <c r="B339" s="84">
        <v>2</v>
      </c>
      <c r="C339" s="123">
        <v>0</v>
      </c>
      <c r="D339" s="84" t="s">
        <v>930</v>
      </c>
      <c r="E339" s="84" t="b">
        <v>0</v>
      </c>
      <c r="F339" s="84" t="b">
        <v>0</v>
      </c>
      <c r="G339" s="84" t="b">
        <v>0</v>
      </c>
    </row>
    <row r="340" spans="1:7" ht="15">
      <c r="A340" s="84" t="s">
        <v>243</v>
      </c>
      <c r="B340" s="84">
        <v>2</v>
      </c>
      <c r="C340" s="123">
        <v>0</v>
      </c>
      <c r="D340" s="84" t="s">
        <v>930</v>
      </c>
      <c r="E340" s="84" t="b">
        <v>0</v>
      </c>
      <c r="F340" s="84" t="b">
        <v>0</v>
      </c>
      <c r="G340" s="84" t="b">
        <v>0</v>
      </c>
    </row>
    <row r="341" spans="1:7" ht="15">
      <c r="A341" s="84" t="s">
        <v>1033</v>
      </c>
      <c r="B341" s="84">
        <v>2</v>
      </c>
      <c r="C341" s="123">
        <v>0.010380344678068316</v>
      </c>
      <c r="D341" s="84" t="s">
        <v>930</v>
      </c>
      <c r="E341" s="84" t="b">
        <v>0</v>
      </c>
      <c r="F341" s="84" t="b">
        <v>0</v>
      </c>
      <c r="G34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8"/>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1327</v>
      </c>
      <c r="B1" s="13" t="s">
        <v>1328</v>
      </c>
      <c r="C1" s="13" t="s">
        <v>1321</v>
      </c>
      <c r="D1" s="13" t="s">
        <v>1322</v>
      </c>
      <c r="E1" s="13" t="s">
        <v>1329</v>
      </c>
      <c r="F1" s="13" t="s">
        <v>144</v>
      </c>
      <c r="G1" s="13" t="s">
        <v>1330</v>
      </c>
      <c r="H1" s="13" t="s">
        <v>1331</v>
      </c>
      <c r="I1" s="13" t="s">
        <v>1332</v>
      </c>
      <c r="J1" s="13" t="s">
        <v>1333</v>
      </c>
      <c r="K1" s="13" t="s">
        <v>1334</v>
      </c>
      <c r="L1" s="13" t="s">
        <v>1335</v>
      </c>
    </row>
    <row r="2" spans="1:12" ht="15">
      <c r="A2" s="84" t="s">
        <v>1006</v>
      </c>
      <c r="B2" s="84" t="s">
        <v>1007</v>
      </c>
      <c r="C2" s="84">
        <v>20</v>
      </c>
      <c r="D2" s="123">
        <v>0.00911129059899421</v>
      </c>
      <c r="E2" s="123">
        <v>1.6586926430429243</v>
      </c>
      <c r="F2" s="84" t="s">
        <v>1323</v>
      </c>
      <c r="G2" s="84" t="b">
        <v>0</v>
      </c>
      <c r="H2" s="84" t="b">
        <v>0</v>
      </c>
      <c r="I2" s="84" t="b">
        <v>0</v>
      </c>
      <c r="J2" s="84" t="b">
        <v>0</v>
      </c>
      <c r="K2" s="84" t="b">
        <v>0</v>
      </c>
      <c r="L2" s="84" t="b">
        <v>0</v>
      </c>
    </row>
    <row r="3" spans="1:12" ht="15">
      <c r="A3" s="84" t="s">
        <v>1007</v>
      </c>
      <c r="B3" s="84" t="s">
        <v>1008</v>
      </c>
      <c r="C3" s="84">
        <v>20</v>
      </c>
      <c r="D3" s="123">
        <v>0.00911129059899421</v>
      </c>
      <c r="E3" s="123">
        <v>1.6798819421128623</v>
      </c>
      <c r="F3" s="84" t="s">
        <v>1323</v>
      </c>
      <c r="G3" s="84" t="b">
        <v>0</v>
      </c>
      <c r="H3" s="84" t="b">
        <v>0</v>
      </c>
      <c r="I3" s="84" t="b">
        <v>0</v>
      </c>
      <c r="J3" s="84" t="b">
        <v>0</v>
      </c>
      <c r="K3" s="84" t="b">
        <v>0</v>
      </c>
      <c r="L3" s="84" t="b">
        <v>0</v>
      </c>
    </row>
    <row r="4" spans="1:12" ht="15">
      <c r="A4" s="84" t="s">
        <v>1008</v>
      </c>
      <c r="B4" s="84" t="s">
        <v>1009</v>
      </c>
      <c r="C4" s="84">
        <v>20</v>
      </c>
      <c r="D4" s="123">
        <v>0.00911129059899421</v>
      </c>
      <c r="E4" s="123">
        <v>1.6798819421128623</v>
      </c>
      <c r="F4" s="84" t="s">
        <v>1323</v>
      </c>
      <c r="G4" s="84" t="b">
        <v>0</v>
      </c>
      <c r="H4" s="84" t="b">
        <v>0</v>
      </c>
      <c r="I4" s="84" t="b">
        <v>0</v>
      </c>
      <c r="J4" s="84" t="b">
        <v>0</v>
      </c>
      <c r="K4" s="84" t="b">
        <v>0</v>
      </c>
      <c r="L4" s="84" t="b">
        <v>0</v>
      </c>
    </row>
    <row r="5" spans="1:12" ht="15">
      <c r="A5" s="84" t="s">
        <v>1005</v>
      </c>
      <c r="B5" s="84" t="s">
        <v>1011</v>
      </c>
      <c r="C5" s="84">
        <v>15</v>
      </c>
      <c r="D5" s="123">
        <v>0.008679853219319055</v>
      </c>
      <c r="E5" s="123">
        <v>1.6007006960652375</v>
      </c>
      <c r="F5" s="84" t="s">
        <v>1323</v>
      </c>
      <c r="G5" s="84" t="b">
        <v>0</v>
      </c>
      <c r="H5" s="84" t="b">
        <v>0</v>
      </c>
      <c r="I5" s="84" t="b">
        <v>0</v>
      </c>
      <c r="J5" s="84" t="b">
        <v>0</v>
      </c>
      <c r="K5" s="84" t="b">
        <v>0</v>
      </c>
      <c r="L5" s="84" t="b">
        <v>0</v>
      </c>
    </row>
    <row r="6" spans="1:12" ht="15">
      <c r="A6" s="84" t="s">
        <v>214</v>
      </c>
      <c r="B6" s="84" t="s">
        <v>1005</v>
      </c>
      <c r="C6" s="84">
        <v>13</v>
      </c>
      <c r="D6" s="123">
        <v>0.008318522498846608</v>
      </c>
      <c r="E6" s="123">
        <v>1.5026785326878134</v>
      </c>
      <c r="F6" s="84" t="s">
        <v>1323</v>
      </c>
      <c r="G6" s="84" t="b">
        <v>0</v>
      </c>
      <c r="H6" s="84" t="b">
        <v>0</v>
      </c>
      <c r="I6" s="84" t="b">
        <v>0</v>
      </c>
      <c r="J6" s="84" t="b">
        <v>0</v>
      </c>
      <c r="K6" s="84" t="b">
        <v>0</v>
      </c>
      <c r="L6" s="84" t="b">
        <v>0</v>
      </c>
    </row>
    <row r="7" spans="1:12" ht="15">
      <c r="A7" s="84" t="s">
        <v>1011</v>
      </c>
      <c r="B7" s="84" t="s">
        <v>1013</v>
      </c>
      <c r="C7" s="84">
        <v>8</v>
      </c>
      <c r="D7" s="123">
        <v>0.006780989214352659</v>
      </c>
      <c r="E7" s="123">
        <v>1.8048206787211623</v>
      </c>
      <c r="F7" s="84" t="s">
        <v>1323</v>
      </c>
      <c r="G7" s="84" t="b">
        <v>0</v>
      </c>
      <c r="H7" s="84" t="b">
        <v>0</v>
      </c>
      <c r="I7" s="84" t="b">
        <v>0</v>
      </c>
      <c r="J7" s="84" t="b">
        <v>0</v>
      </c>
      <c r="K7" s="84" t="b">
        <v>0</v>
      </c>
      <c r="L7" s="84" t="b">
        <v>0</v>
      </c>
    </row>
    <row r="8" spans="1:12" ht="15">
      <c r="A8" s="84" t="s">
        <v>1013</v>
      </c>
      <c r="B8" s="84" t="s">
        <v>1014</v>
      </c>
      <c r="C8" s="84">
        <v>8</v>
      </c>
      <c r="D8" s="123">
        <v>0.006780989214352659</v>
      </c>
      <c r="E8" s="123">
        <v>2.0778219507849</v>
      </c>
      <c r="F8" s="84" t="s">
        <v>1323</v>
      </c>
      <c r="G8" s="84" t="b">
        <v>0</v>
      </c>
      <c r="H8" s="84" t="b">
        <v>0</v>
      </c>
      <c r="I8" s="84" t="b">
        <v>0</v>
      </c>
      <c r="J8" s="84" t="b">
        <v>0</v>
      </c>
      <c r="K8" s="84" t="b">
        <v>0</v>
      </c>
      <c r="L8" s="84" t="b">
        <v>0</v>
      </c>
    </row>
    <row r="9" spans="1:12" ht="15">
      <c r="A9" s="84" t="s">
        <v>1014</v>
      </c>
      <c r="B9" s="84" t="s">
        <v>1209</v>
      </c>
      <c r="C9" s="84">
        <v>8</v>
      </c>
      <c r="D9" s="123">
        <v>0.006780989214352659</v>
      </c>
      <c r="E9" s="123">
        <v>2.0778219507849</v>
      </c>
      <c r="F9" s="84" t="s">
        <v>1323</v>
      </c>
      <c r="G9" s="84" t="b">
        <v>0</v>
      </c>
      <c r="H9" s="84" t="b">
        <v>0</v>
      </c>
      <c r="I9" s="84" t="b">
        <v>0</v>
      </c>
      <c r="J9" s="84" t="b">
        <v>0</v>
      </c>
      <c r="K9" s="84" t="b">
        <v>0</v>
      </c>
      <c r="L9" s="84" t="b">
        <v>0</v>
      </c>
    </row>
    <row r="10" spans="1:12" ht="15">
      <c r="A10" s="84" t="s">
        <v>1209</v>
      </c>
      <c r="B10" s="84" t="s">
        <v>1208</v>
      </c>
      <c r="C10" s="84">
        <v>8</v>
      </c>
      <c r="D10" s="123">
        <v>0.006780989214352659</v>
      </c>
      <c r="E10" s="123">
        <v>2.0266694283375184</v>
      </c>
      <c r="F10" s="84" t="s">
        <v>1323</v>
      </c>
      <c r="G10" s="84" t="b">
        <v>0</v>
      </c>
      <c r="H10" s="84" t="b">
        <v>0</v>
      </c>
      <c r="I10" s="84" t="b">
        <v>0</v>
      </c>
      <c r="J10" s="84" t="b">
        <v>0</v>
      </c>
      <c r="K10" s="84" t="b">
        <v>0</v>
      </c>
      <c r="L10" s="84" t="b">
        <v>0</v>
      </c>
    </row>
    <row r="11" spans="1:12" ht="15">
      <c r="A11" s="84" t="s">
        <v>1208</v>
      </c>
      <c r="B11" s="84" t="s">
        <v>1210</v>
      </c>
      <c r="C11" s="84">
        <v>8</v>
      </c>
      <c r="D11" s="123">
        <v>0.006780989214352659</v>
      </c>
      <c r="E11" s="123">
        <v>2.0266694283375184</v>
      </c>
      <c r="F11" s="84" t="s">
        <v>1323</v>
      </c>
      <c r="G11" s="84" t="b">
        <v>0</v>
      </c>
      <c r="H11" s="84" t="b">
        <v>0</v>
      </c>
      <c r="I11" s="84" t="b">
        <v>0</v>
      </c>
      <c r="J11" s="84" t="b">
        <v>0</v>
      </c>
      <c r="K11" s="84" t="b">
        <v>0</v>
      </c>
      <c r="L11" s="84" t="b">
        <v>0</v>
      </c>
    </row>
    <row r="12" spans="1:12" ht="15">
      <c r="A12" s="84" t="s">
        <v>1210</v>
      </c>
      <c r="B12" s="84" t="s">
        <v>1211</v>
      </c>
      <c r="C12" s="84">
        <v>8</v>
      </c>
      <c r="D12" s="123">
        <v>0.006780989214352659</v>
      </c>
      <c r="E12" s="123">
        <v>2.0778219507849</v>
      </c>
      <c r="F12" s="84" t="s">
        <v>1323</v>
      </c>
      <c r="G12" s="84" t="b">
        <v>0</v>
      </c>
      <c r="H12" s="84" t="b">
        <v>0</v>
      </c>
      <c r="I12" s="84" t="b">
        <v>0</v>
      </c>
      <c r="J12" s="84" t="b">
        <v>0</v>
      </c>
      <c r="K12" s="84" t="b">
        <v>0</v>
      </c>
      <c r="L12" s="84" t="b">
        <v>0</v>
      </c>
    </row>
    <row r="13" spans="1:12" ht="15">
      <c r="A13" s="84" t="s">
        <v>1211</v>
      </c>
      <c r="B13" s="84" t="s">
        <v>1012</v>
      </c>
      <c r="C13" s="84">
        <v>8</v>
      </c>
      <c r="D13" s="123">
        <v>0.006780989214352659</v>
      </c>
      <c r="E13" s="123">
        <v>1.8669685854700069</v>
      </c>
      <c r="F13" s="84" t="s">
        <v>1323</v>
      </c>
      <c r="G13" s="84" t="b">
        <v>0</v>
      </c>
      <c r="H13" s="84" t="b">
        <v>0</v>
      </c>
      <c r="I13" s="84" t="b">
        <v>0</v>
      </c>
      <c r="J13" s="84" t="b">
        <v>0</v>
      </c>
      <c r="K13" s="84" t="b">
        <v>0</v>
      </c>
      <c r="L13" s="84" t="b">
        <v>0</v>
      </c>
    </row>
    <row r="14" spans="1:12" ht="15">
      <c r="A14" s="84" t="s">
        <v>1012</v>
      </c>
      <c r="B14" s="84" t="s">
        <v>1212</v>
      </c>
      <c r="C14" s="84">
        <v>8</v>
      </c>
      <c r="D14" s="123">
        <v>0.006780989214352659</v>
      </c>
      <c r="E14" s="123">
        <v>1.8669685854700069</v>
      </c>
      <c r="F14" s="84" t="s">
        <v>1323</v>
      </c>
      <c r="G14" s="84" t="b">
        <v>0</v>
      </c>
      <c r="H14" s="84" t="b">
        <v>0</v>
      </c>
      <c r="I14" s="84" t="b">
        <v>0</v>
      </c>
      <c r="J14" s="84" t="b">
        <v>0</v>
      </c>
      <c r="K14" s="84" t="b">
        <v>0</v>
      </c>
      <c r="L14" s="84" t="b">
        <v>0</v>
      </c>
    </row>
    <row r="15" spans="1:12" ht="15">
      <c r="A15" s="84" t="s">
        <v>1212</v>
      </c>
      <c r="B15" s="84" t="s">
        <v>1006</v>
      </c>
      <c r="C15" s="84">
        <v>8</v>
      </c>
      <c r="D15" s="123">
        <v>0.006780989214352659</v>
      </c>
      <c r="E15" s="123">
        <v>1.6586926430429243</v>
      </c>
      <c r="F15" s="84" t="s">
        <v>1323</v>
      </c>
      <c r="G15" s="84" t="b">
        <v>0</v>
      </c>
      <c r="H15" s="84" t="b">
        <v>0</v>
      </c>
      <c r="I15" s="84" t="b">
        <v>0</v>
      </c>
      <c r="J15" s="84" t="b">
        <v>0</v>
      </c>
      <c r="K15" s="84" t="b">
        <v>0</v>
      </c>
      <c r="L15" s="84" t="b">
        <v>0</v>
      </c>
    </row>
    <row r="16" spans="1:12" ht="15">
      <c r="A16" s="84" t="s">
        <v>1011</v>
      </c>
      <c r="B16" s="84" t="s">
        <v>1213</v>
      </c>
      <c r="C16" s="84">
        <v>7</v>
      </c>
      <c r="D16" s="123">
        <v>0.006333310024473658</v>
      </c>
      <c r="E16" s="123">
        <v>1.8048206787211623</v>
      </c>
      <c r="F16" s="84" t="s">
        <v>1323</v>
      </c>
      <c r="G16" s="84" t="b">
        <v>0</v>
      </c>
      <c r="H16" s="84" t="b">
        <v>0</v>
      </c>
      <c r="I16" s="84" t="b">
        <v>0</v>
      </c>
      <c r="J16" s="84" t="b">
        <v>0</v>
      </c>
      <c r="K16" s="84" t="b">
        <v>0</v>
      </c>
      <c r="L16" s="84" t="b">
        <v>0</v>
      </c>
    </row>
    <row r="17" spans="1:12" ht="15">
      <c r="A17" s="84" t="s">
        <v>1213</v>
      </c>
      <c r="B17" s="84" t="s">
        <v>1214</v>
      </c>
      <c r="C17" s="84">
        <v>7</v>
      </c>
      <c r="D17" s="123">
        <v>0.006333310024473658</v>
      </c>
      <c r="E17" s="123">
        <v>2.1358138977625867</v>
      </c>
      <c r="F17" s="84" t="s">
        <v>1323</v>
      </c>
      <c r="G17" s="84" t="b">
        <v>0</v>
      </c>
      <c r="H17" s="84" t="b">
        <v>0</v>
      </c>
      <c r="I17" s="84" t="b">
        <v>0</v>
      </c>
      <c r="J17" s="84" t="b">
        <v>0</v>
      </c>
      <c r="K17" s="84" t="b">
        <v>0</v>
      </c>
      <c r="L17" s="84" t="b">
        <v>0</v>
      </c>
    </row>
    <row r="18" spans="1:12" ht="15">
      <c r="A18" s="84" t="s">
        <v>1214</v>
      </c>
      <c r="B18" s="84" t="s">
        <v>1215</v>
      </c>
      <c r="C18" s="84">
        <v>7</v>
      </c>
      <c r="D18" s="123">
        <v>0.006333310024473658</v>
      </c>
      <c r="E18" s="123">
        <v>2.1358138977625867</v>
      </c>
      <c r="F18" s="84" t="s">
        <v>1323</v>
      </c>
      <c r="G18" s="84" t="b">
        <v>0</v>
      </c>
      <c r="H18" s="84" t="b">
        <v>0</v>
      </c>
      <c r="I18" s="84" t="b">
        <v>0</v>
      </c>
      <c r="J18" s="84" t="b">
        <v>0</v>
      </c>
      <c r="K18" s="84" t="b">
        <v>0</v>
      </c>
      <c r="L18" s="84" t="b">
        <v>0</v>
      </c>
    </row>
    <row r="19" spans="1:12" ht="15">
      <c r="A19" s="84" t="s">
        <v>1215</v>
      </c>
      <c r="B19" s="84" t="s">
        <v>1216</v>
      </c>
      <c r="C19" s="84">
        <v>7</v>
      </c>
      <c r="D19" s="123">
        <v>0.006333310024473658</v>
      </c>
      <c r="E19" s="123">
        <v>2.1358138977625867</v>
      </c>
      <c r="F19" s="84" t="s">
        <v>1323</v>
      </c>
      <c r="G19" s="84" t="b">
        <v>0</v>
      </c>
      <c r="H19" s="84" t="b">
        <v>0</v>
      </c>
      <c r="I19" s="84" t="b">
        <v>0</v>
      </c>
      <c r="J19" s="84" t="b">
        <v>0</v>
      </c>
      <c r="K19" s="84" t="b">
        <v>0</v>
      </c>
      <c r="L19" s="84" t="b">
        <v>0</v>
      </c>
    </row>
    <row r="20" spans="1:12" ht="15">
      <c r="A20" s="84" t="s">
        <v>1216</v>
      </c>
      <c r="B20" s="84" t="s">
        <v>1217</v>
      </c>
      <c r="C20" s="84">
        <v>7</v>
      </c>
      <c r="D20" s="123">
        <v>0.006333310024473658</v>
      </c>
      <c r="E20" s="123">
        <v>2.1358138977625867</v>
      </c>
      <c r="F20" s="84" t="s">
        <v>1323</v>
      </c>
      <c r="G20" s="84" t="b">
        <v>0</v>
      </c>
      <c r="H20" s="84" t="b">
        <v>0</v>
      </c>
      <c r="I20" s="84" t="b">
        <v>0</v>
      </c>
      <c r="J20" s="84" t="b">
        <v>0</v>
      </c>
      <c r="K20" s="84" t="b">
        <v>0</v>
      </c>
      <c r="L20" s="84" t="b">
        <v>0</v>
      </c>
    </row>
    <row r="21" spans="1:12" ht="15">
      <c r="A21" s="84" t="s">
        <v>1217</v>
      </c>
      <c r="B21" s="84" t="s">
        <v>1006</v>
      </c>
      <c r="C21" s="84">
        <v>7</v>
      </c>
      <c r="D21" s="123">
        <v>0.006333310024473658</v>
      </c>
      <c r="E21" s="123">
        <v>1.6586926430429243</v>
      </c>
      <c r="F21" s="84" t="s">
        <v>1323</v>
      </c>
      <c r="G21" s="84" t="b">
        <v>0</v>
      </c>
      <c r="H21" s="84" t="b">
        <v>0</v>
      </c>
      <c r="I21" s="84" t="b">
        <v>0</v>
      </c>
      <c r="J21" s="84" t="b">
        <v>0</v>
      </c>
      <c r="K21" s="84" t="b">
        <v>0</v>
      </c>
      <c r="L21" s="84" t="b">
        <v>0</v>
      </c>
    </row>
    <row r="22" spans="1:12" ht="15">
      <c r="A22" s="84" t="s">
        <v>1218</v>
      </c>
      <c r="B22" s="84" t="s">
        <v>1012</v>
      </c>
      <c r="C22" s="84">
        <v>5</v>
      </c>
      <c r="D22" s="123">
        <v>0.005243635414910928</v>
      </c>
      <c r="E22" s="123">
        <v>1.8669685854700069</v>
      </c>
      <c r="F22" s="84" t="s">
        <v>1323</v>
      </c>
      <c r="G22" s="84" t="b">
        <v>1</v>
      </c>
      <c r="H22" s="84" t="b">
        <v>0</v>
      </c>
      <c r="I22" s="84" t="b">
        <v>0</v>
      </c>
      <c r="J22" s="84" t="b">
        <v>0</v>
      </c>
      <c r="K22" s="84" t="b">
        <v>0</v>
      </c>
      <c r="L22" s="84" t="b">
        <v>0</v>
      </c>
    </row>
    <row r="23" spans="1:12" ht="15">
      <c r="A23" s="84" t="s">
        <v>1012</v>
      </c>
      <c r="B23" s="84" t="s">
        <v>1219</v>
      </c>
      <c r="C23" s="84">
        <v>5</v>
      </c>
      <c r="D23" s="123">
        <v>0.005243635414910928</v>
      </c>
      <c r="E23" s="123">
        <v>1.8669685854700069</v>
      </c>
      <c r="F23" s="84" t="s">
        <v>1323</v>
      </c>
      <c r="G23" s="84" t="b">
        <v>0</v>
      </c>
      <c r="H23" s="84" t="b">
        <v>0</v>
      </c>
      <c r="I23" s="84" t="b">
        <v>0</v>
      </c>
      <c r="J23" s="84" t="b">
        <v>0</v>
      </c>
      <c r="K23" s="84" t="b">
        <v>0</v>
      </c>
      <c r="L23" s="84" t="b">
        <v>0</v>
      </c>
    </row>
    <row r="24" spans="1:12" ht="15">
      <c r="A24" s="84" t="s">
        <v>1219</v>
      </c>
      <c r="B24" s="84" t="s">
        <v>1220</v>
      </c>
      <c r="C24" s="84">
        <v>5</v>
      </c>
      <c r="D24" s="123">
        <v>0.005243635414910928</v>
      </c>
      <c r="E24" s="123">
        <v>2.281941933440825</v>
      </c>
      <c r="F24" s="84" t="s">
        <v>1323</v>
      </c>
      <c r="G24" s="84" t="b">
        <v>0</v>
      </c>
      <c r="H24" s="84" t="b">
        <v>0</v>
      </c>
      <c r="I24" s="84" t="b">
        <v>0</v>
      </c>
      <c r="J24" s="84" t="b">
        <v>1</v>
      </c>
      <c r="K24" s="84" t="b">
        <v>0</v>
      </c>
      <c r="L24" s="84" t="b">
        <v>0</v>
      </c>
    </row>
    <row r="25" spans="1:12" ht="15">
      <c r="A25" s="84" t="s">
        <v>1220</v>
      </c>
      <c r="B25" s="84" t="s">
        <v>1221</v>
      </c>
      <c r="C25" s="84">
        <v>5</v>
      </c>
      <c r="D25" s="123">
        <v>0.005243635414910928</v>
      </c>
      <c r="E25" s="123">
        <v>2.281941933440825</v>
      </c>
      <c r="F25" s="84" t="s">
        <v>1323</v>
      </c>
      <c r="G25" s="84" t="b">
        <v>1</v>
      </c>
      <c r="H25" s="84" t="b">
        <v>0</v>
      </c>
      <c r="I25" s="84" t="b">
        <v>0</v>
      </c>
      <c r="J25" s="84" t="b">
        <v>1</v>
      </c>
      <c r="K25" s="84" t="b">
        <v>0</v>
      </c>
      <c r="L25" s="84" t="b">
        <v>0</v>
      </c>
    </row>
    <row r="26" spans="1:12" ht="15">
      <c r="A26" s="84" t="s">
        <v>1221</v>
      </c>
      <c r="B26" s="84" t="s">
        <v>1005</v>
      </c>
      <c r="C26" s="84">
        <v>5</v>
      </c>
      <c r="D26" s="123">
        <v>0.005243635414910928</v>
      </c>
      <c r="E26" s="123">
        <v>1.6191841017592508</v>
      </c>
      <c r="F26" s="84" t="s">
        <v>1323</v>
      </c>
      <c r="G26" s="84" t="b">
        <v>1</v>
      </c>
      <c r="H26" s="84" t="b">
        <v>0</v>
      </c>
      <c r="I26" s="84" t="b">
        <v>0</v>
      </c>
      <c r="J26" s="84" t="b">
        <v>0</v>
      </c>
      <c r="K26" s="84" t="b">
        <v>0</v>
      </c>
      <c r="L26" s="84" t="b">
        <v>0</v>
      </c>
    </row>
    <row r="27" spans="1:12" ht="15">
      <c r="A27" s="84" t="s">
        <v>1005</v>
      </c>
      <c r="B27" s="84" t="s">
        <v>1222</v>
      </c>
      <c r="C27" s="84">
        <v>5</v>
      </c>
      <c r="D27" s="123">
        <v>0.005243635414910928</v>
      </c>
      <c r="E27" s="123">
        <v>1.6007006960652375</v>
      </c>
      <c r="F27" s="84" t="s">
        <v>1323</v>
      </c>
      <c r="G27" s="84" t="b">
        <v>0</v>
      </c>
      <c r="H27" s="84" t="b">
        <v>0</v>
      </c>
      <c r="I27" s="84" t="b">
        <v>0</v>
      </c>
      <c r="J27" s="84" t="b">
        <v>0</v>
      </c>
      <c r="K27" s="84" t="b">
        <v>0</v>
      </c>
      <c r="L27" s="84" t="b">
        <v>0</v>
      </c>
    </row>
    <row r="28" spans="1:12" ht="15">
      <c r="A28" s="84" t="s">
        <v>1222</v>
      </c>
      <c r="B28" s="84" t="s">
        <v>1223</v>
      </c>
      <c r="C28" s="84">
        <v>5</v>
      </c>
      <c r="D28" s="123">
        <v>0.005243635414910928</v>
      </c>
      <c r="E28" s="123">
        <v>2.281941933440825</v>
      </c>
      <c r="F28" s="84" t="s">
        <v>1323</v>
      </c>
      <c r="G28" s="84" t="b">
        <v>0</v>
      </c>
      <c r="H28" s="84" t="b">
        <v>0</v>
      </c>
      <c r="I28" s="84" t="b">
        <v>0</v>
      </c>
      <c r="J28" s="84" t="b">
        <v>0</v>
      </c>
      <c r="K28" s="84" t="b">
        <v>0</v>
      </c>
      <c r="L28" s="84" t="b">
        <v>0</v>
      </c>
    </row>
    <row r="29" spans="1:12" ht="15">
      <c r="A29" s="84" t="s">
        <v>1223</v>
      </c>
      <c r="B29" s="84" t="s">
        <v>1006</v>
      </c>
      <c r="C29" s="84">
        <v>5</v>
      </c>
      <c r="D29" s="123">
        <v>0.005243635414910928</v>
      </c>
      <c r="E29" s="123">
        <v>1.6586926430429243</v>
      </c>
      <c r="F29" s="84" t="s">
        <v>1323</v>
      </c>
      <c r="G29" s="84" t="b">
        <v>0</v>
      </c>
      <c r="H29" s="84" t="b">
        <v>0</v>
      </c>
      <c r="I29" s="84" t="b">
        <v>0</v>
      </c>
      <c r="J29" s="84" t="b">
        <v>0</v>
      </c>
      <c r="K29" s="84" t="b">
        <v>0</v>
      </c>
      <c r="L29" s="84" t="b">
        <v>0</v>
      </c>
    </row>
    <row r="30" spans="1:12" ht="15">
      <c r="A30" s="84" t="s">
        <v>332</v>
      </c>
      <c r="B30" s="84" t="s">
        <v>1036</v>
      </c>
      <c r="C30" s="84">
        <v>4</v>
      </c>
      <c r="D30" s="123">
        <v>0.00457681971324128</v>
      </c>
      <c r="E30" s="123">
        <v>2.281941933440825</v>
      </c>
      <c r="F30" s="84" t="s">
        <v>1323</v>
      </c>
      <c r="G30" s="84" t="b">
        <v>0</v>
      </c>
      <c r="H30" s="84" t="b">
        <v>0</v>
      </c>
      <c r="I30" s="84" t="b">
        <v>0</v>
      </c>
      <c r="J30" s="84" t="b">
        <v>0</v>
      </c>
      <c r="K30" s="84" t="b">
        <v>1</v>
      </c>
      <c r="L30" s="84" t="b">
        <v>0</v>
      </c>
    </row>
    <row r="31" spans="1:12" ht="15">
      <c r="A31" s="84" t="s">
        <v>1034</v>
      </c>
      <c r="B31" s="84" t="s">
        <v>1032</v>
      </c>
      <c r="C31" s="84">
        <v>4</v>
      </c>
      <c r="D31" s="123">
        <v>0.00457681971324128</v>
      </c>
      <c r="E31" s="123">
        <v>2.2027606873931997</v>
      </c>
      <c r="F31" s="84" t="s">
        <v>1323</v>
      </c>
      <c r="G31" s="84" t="b">
        <v>0</v>
      </c>
      <c r="H31" s="84" t="b">
        <v>0</v>
      </c>
      <c r="I31" s="84" t="b">
        <v>0</v>
      </c>
      <c r="J31" s="84" t="b">
        <v>0</v>
      </c>
      <c r="K31" s="84" t="b">
        <v>0</v>
      </c>
      <c r="L31" s="84" t="b">
        <v>0</v>
      </c>
    </row>
    <row r="32" spans="1:12" ht="15">
      <c r="A32" s="84" t="s">
        <v>1032</v>
      </c>
      <c r="B32" s="84" t="s">
        <v>1035</v>
      </c>
      <c r="C32" s="84">
        <v>4</v>
      </c>
      <c r="D32" s="123">
        <v>0.00457681971324128</v>
      </c>
      <c r="E32" s="123">
        <v>2.2027606873931997</v>
      </c>
      <c r="F32" s="84" t="s">
        <v>1323</v>
      </c>
      <c r="G32" s="84" t="b">
        <v>0</v>
      </c>
      <c r="H32" s="84" t="b">
        <v>0</v>
      </c>
      <c r="I32" s="84" t="b">
        <v>0</v>
      </c>
      <c r="J32" s="84" t="b">
        <v>0</v>
      </c>
      <c r="K32" s="84" t="b">
        <v>0</v>
      </c>
      <c r="L32" s="84" t="b">
        <v>0</v>
      </c>
    </row>
    <row r="33" spans="1:12" ht="15">
      <c r="A33" s="84" t="s">
        <v>214</v>
      </c>
      <c r="B33" s="84" t="s">
        <v>1218</v>
      </c>
      <c r="C33" s="84">
        <v>4</v>
      </c>
      <c r="D33" s="123">
        <v>0.00457681971324128</v>
      </c>
      <c r="E33" s="123">
        <v>1.7504630163985695</v>
      </c>
      <c r="F33" s="84" t="s">
        <v>1323</v>
      </c>
      <c r="G33" s="84" t="b">
        <v>0</v>
      </c>
      <c r="H33" s="84" t="b">
        <v>0</v>
      </c>
      <c r="I33" s="84" t="b">
        <v>0</v>
      </c>
      <c r="J33" s="84" t="b">
        <v>1</v>
      </c>
      <c r="K33" s="84" t="b">
        <v>0</v>
      </c>
      <c r="L33" s="84" t="b">
        <v>0</v>
      </c>
    </row>
    <row r="34" spans="1:12" ht="15">
      <c r="A34" s="84" t="s">
        <v>1009</v>
      </c>
      <c r="B34" s="84" t="s">
        <v>1102</v>
      </c>
      <c r="C34" s="84">
        <v>4</v>
      </c>
      <c r="D34" s="123">
        <v>0.00457681971324128</v>
      </c>
      <c r="E34" s="123">
        <v>2.1358138977625867</v>
      </c>
      <c r="F34" s="84" t="s">
        <v>1323</v>
      </c>
      <c r="G34" s="84" t="b">
        <v>0</v>
      </c>
      <c r="H34" s="84" t="b">
        <v>0</v>
      </c>
      <c r="I34" s="84" t="b">
        <v>0</v>
      </c>
      <c r="J34" s="84" t="b">
        <v>0</v>
      </c>
      <c r="K34" s="84" t="b">
        <v>0</v>
      </c>
      <c r="L34" s="84" t="b">
        <v>0</v>
      </c>
    </row>
    <row r="35" spans="1:12" ht="15">
      <c r="A35" s="84" t="s">
        <v>1019</v>
      </c>
      <c r="B35" s="84" t="s">
        <v>1230</v>
      </c>
      <c r="C35" s="84">
        <v>4</v>
      </c>
      <c r="D35" s="123">
        <v>0.00457681971324128</v>
      </c>
      <c r="E35" s="123">
        <v>2.0778219507849</v>
      </c>
      <c r="F35" s="84" t="s">
        <v>1323</v>
      </c>
      <c r="G35" s="84" t="b">
        <v>0</v>
      </c>
      <c r="H35" s="84" t="b">
        <v>0</v>
      </c>
      <c r="I35" s="84" t="b">
        <v>0</v>
      </c>
      <c r="J35" s="84" t="b">
        <v>0</v>
      </c>
      <c r="K35" s="84" t="b">
        <v>0</v>
      </c>
      <c r="L35" s="84" t="b">
        <v>0</v>
      </c>
    </row>
    <row r="36" spans="1:12" ht="15">
      <c r="A36" s="84" t="s">
        <v>1019</v>
      </c>
      <c r="B36" s="84" t="s">
        <v>1231</v>
      </c>
      <c r="C36" s="84">
        <v>4</v>
      </c>
      <c r="D36" s="123">
        <v>0.00457681971324128</v>
      </c>
      <c r="E36" s="123">
        <v>2.0778219507849</v>
      </c>
      <c r="F36" s="84" t="s">
        <v>1323</v>
      </c>
      <c r="G36" s="84" t="b">
        <v>0</v>
      </c>
      <c r="H36" s="84" t="b">
        <v>0</v>
      </c>
      <c r="I36" s="84" t="b">
        <v>0</v>
      </c>
      <c r="J36" s="84" t="b">
        <v>0</v>
      </c>
      <c r="K36" s="84" t="b">
        <v>1</v>
      </c>
      <c r="L36" s="84" t="b">
        <v>0</v>
      </c>
    </row>
    <row r="37" spans="1:12" ht="15">
      <c r="A37" s="84" t="s">
        <v>1236</v>
      </c>
      <c r="B37" s="84" t="s">
        <v>1237</v>
      </c>
      <c r="C37" s="84">
        <v>3</v>
      </c>
      <c r="D37" s="123">
        <v>0.00380189183894564</v>
      </c>
      <c r="E37" s="123">
        <v>2.503790683057181</v>
      </c>
      <c r="F37" s="84" t="s">
        <v>1323</v>
      </c>
      <c r="G37" s="84" t="b">
        <v>0</v>
      </c>
      <c r="H37" s="84" t="b">
        <v>0</v>
      </c>
      <c r="I37" s="84" t="b">
        <v>0</v>
      </c>
      <c r="J37" s="84" t="b">
        <v>0</v>
      </c>
      <c r="K37" s="84" t="b">
        <v>0</v>
      </c>
      <c r="L37" s="84" t="b">
        <v>0</v>
      </c>
    </row>
    <row r="38" spans="1:12" ht="15">
      <c r="A38" s="84" t="s">
        <v>1237</v>
      </c>
      <c r="B38" s="84" t="s">
        <v>1238</v>
      </c>
      <c r="C38" s="84">
        <v>3</v>
      </c>
      <c r="D38" s="123">
        <v>0.00380189183894564</v>
      </c>
      <c r="E38" s="123">
        <v>2.503790683057181</v>
      </c>
      <c r="F38" s="84" t="s">
        <v>1323</v>
      </c>
      <c r="G38" s="84" t="b">
        <v>0</v>
      </c>
      <c r="H38" s="84" t="b">
        <v>0</v>
      </c>
      <c r="I38" s="84" t="b">
        <v>0</v>
      </c>
      <c r="J38" s="84" t="b">
        <v>0</v>
      </c>
      <c r="K38" s="84" t="b">
        <v>0</v>
      </c>
      <c r="L38" s="84" t="b">
        <v>0</v>
      </c>
    </row>
    <row r="39" spans="1:12" ht="15">
      <c r="A39" s="84" t="s">
        <v>1238</v>
      </c>
      <c r="B39" s="84" t="s">
        <v>1227</v>
      </c>
      <c r="C39" s="84">
        <v>3</v>
      </c>
      <c r="D39" s="123">
        <v>0.00380189183894564</v>
      </c>
      <c r="E39" s="123">
        <v>2.378851946448881</v>
      </c>
      <c r="F39" s="84" t="s">
        <v>1323</v>
      </c>
      <c r="G39" s="84" t="b">
        <v>0</v>
      </c>
      <c r="H39" s="84" t="b">
        <v>0</v>
      </c>
      <c r="I39" s="84" t="b">
        <v>0</v>
      </c>
      <c r="J39" s="84" t="b">
        <v>0</v>
      </c>
      <c r="K39" s="84" t="b">
        <v>0</v>
      </c>
      <c r="L39" s="84" t="b">
        <v>0</v>
      </c>
    </row>
    <row r="40" spans="1:12" ht="15">
      <c r="A40" s="84" t="s">
        <v>1227</v>
      </c>
      <c r="B40" s="84" t="s">
        <v>332</v>
      </c>
      <c r="C40" s="84">
        <v>3</v>
      </c>
      <c r="D40" s="123">
        <v>0.00380189183894564</v>
      </c>
      <c r="E40" s="123">
        <v>2.157003196832525</v>
      </c>
      <c r="F40" s="84" t="s">
        <v>1323</v>
      </c>
      <c r="G40" s="84" t="b">
        <v>0</v>
      </c>
      <c r="H40" s="84" t="b">
        <v>0</v>
      </c>
      <c r="I40" s="84" t="b">
        <v>0</v>
      </c>
      <c r="J40" s="84" t="b">
        <v>0</v>
      </c>
      <c r="K40" s="84" t="b">
        <v>0</v>
      </c>
      <c r="L40" s="84" t="b">
        <v>0</v>
      </c>
    </row>
    <row r="41" spans="1:12" ht="15">
      <c r="A41" s="84" t="s">
        <v>1036</v>
      </c>
      <c r="B41" s="84" t="s">
        <v>1034</v>
      </c>
      <c r="C41" s="84">
        <v>3</v>
      </c>
      <c r="D41" s="123">
        <v>0.00380189183894564</v>
      </c>
      <c r="E41" s="123">
        <v>2.253913209840581</v>
      </c>
      <c r="F41" s="84" t="s">
        <v>1323</v>
      </c>
      <c r="G41" s="84" t="b">
        <v>0</v>
      </c>
      <c r="H41" s="84" t="b">
        <v>1</v>
      </c>
      <c r="I41" s="84" t="b">
        <v>0</v>
      </c>
      <c r="J41" s="84" t="b">
        <v>0</v>
      </c>
      <c r="K41" s="84" t="b">
        <v>0</v>
      </c>
      <c r="L41" s="84" t="b">
        <v>0</v>
      </c>
    </row>
    <row r="42" spans="1:12" ht="15">
      <c r="A42" s="84" t="s">
        <v>230</v>
      </c>
      <c r="B42" s="84" t="s">
        <v>1229</v>
      </c>
      <c r="C42" s="84">
        <v>3</v>
      </c>
      <c r="D42" s="123">
        <v>0.00380189183894564</v>
      </c>
      <c r="E42" s="123">
        <v>2.378851946448881</v>
      </c>
      <c r="F42" s="84" t="s">
        <v>1323</v>
      </c>
      <c r="G42" s="84" t="b">
        <v>0</v>
      </c>
      <c r="H42" s="84" t="b">
        <v>0</v>
      </c>
      <c r="I42" s="84" t="b">
        <v>0</v>
      </c>
      <c r="J42" s="84" t="b">
        <v>0</v>
      </c>
      <c r="K42" s="84" t="b">
        <v>0</v>
      </c>
      <c r="L42" s="84" t="b">
        <v>0</v>
      </c>
    </row>
    <row r="43" spans="1:12" ht="15">
      <c r="A43" s="84" t="s">
        <v>1229</v>
      </c>
      <c r="B43" s="84" t="s">
        <v>1241</v>
      </c>
      <c r="C43" s="84">
        <v>3</v>
      </c>
      <c r="D43" s="123">
        <v>0.00380189183894564</v>
      </c>
      <c r="E43" s="123">
        <v>2.378851946448881</v>
      </c>
      <c r="F43" s="84" t="s">
        <v>1323</v>
      </c>
      <c r="G43" s="84" t="b">
        <v>0</v>
      </c>
      <c r="H43" s="84" t="b">
        <v>0</v>
      </c>
      <c r="I43" s="84" t="b">
        <v>0</v>
      </c>
      <c r="J43" s="84" t="b">
        <v>0</v>
      </c>
      <c r="K43" s="84" t="b">
        <v>0</v>
      </c>
      <c r="L43" s="84" t="b">
        <v>0</v>
      </c>
    </row>
    <row r="44" spans="1:12" ht="15">
      <c r="A44" s="84" t="s">
        <v>1241</v>
      </c>
      <c r="B44" s="84" t="s">
        <v>1242</v>
      </c>
      <c r="C44" s="84">
        <v>3</v>
      </c>
      <c r="D44" s="123">
        <v>0.00380189183894564</v>
      </c>
      <c r="E44" s="123">
        <v>2.503790683057181</v>
      </c>
      <c r="F44" s="84" t="s">
        <v>1323</v>
      </c>
      <c r="G44" s="84" t="b">
        <v>0</v>
      </c>
      <c r="H44" s="84" t="b">
        <v>0</v>
      </c>
      <c r="I44" s="84" t="b">
        <v>0</v>
      </c>
      <c r="J44" s="84" t="b">
        <v>0</v>
      </c>
      <c r="K44" s="84" t="b">
        <v>0</v>
      </c>
      <c r="L44" s="84" t="b">
        <v>0</v>
      </c>
    </row>
    <row r="45" spans="1:12" ht="15">
      <c r="A45" s="84" t="s">
        <v>1242</v>
      </c>
      <c r="B45" s="84" t="s">
        <v>1243</v>
      </c>
      <c r="C45" s="84">
        <v>3</v>
      </c>
      <c r="D45" s="123">
        <v>0.00380189183894564</v>
      </c>
      <c r="E45" s="123">
        <v>2.503790683057181</v>
      </c>
      <c r="F45" s="84" t="s">
        <v>1323</v>
      </c>
      <c r="G45" s="84" t="b">
        <v>0</v>
      </c>
      <c r="H45" s="84" t="b">
        <v>0</v>
      </c>
      <c r="I45" s="84" t="b">
        <v>0</v>
      </c>
      <c r="J45" s="84" t="b">
        <v>0</v>
      </c>
      <c r="K45" s="84" t="b">
        <v>0</v>
      </c>
      <c r="L45" s="84" t="b">
        <v>0</v>
      </c>
    </row>
    <row r="46" spans="1:12" ht="15">
      <c r="A46" s="84" t="s">
        <v>1243</v>
      </c>
      <c r="B46" s="84" t="s">
        <v>1024</v>
      </c>
      <c r="C46" s="84">
        <v>3</v>
      </c>
      <c r="D46" s="123">
        <v>0.00380189183894564</v>
      </c>
      <c r="E46" s="123">
        <v>2.281941933440825</v>
      </c>
      <c r="F46" s="84" t="s">
        <v>1323</v>
      </c>
      <c r="G46" s="84" t="b">
        <v>0</v>
      </c>
      <c r="H46" s="84" t="b">
        <v>0</v>
      </c>
      <c r="I46" s="84" t="b">
        <v>0</v>
      </c>
      <c r="J46" s="84" t="b">
        <v>0</v>
      </c>
      <c r="K46" s="84" t="b">
        <v>0</v>
      </c>
      <c r="L46" s="84" t="b">
        <v>0</v>
      </c>
    </row>
    <row r="47" spans="1:12" ht="15">
      <c r="A47" s="84" t="s">
        <v>1024</v>
      </c>
      <c r="B47" s="84" t="s">
        <v>1019</v>
      </c>
      <c r="C47" s="84">
        <v>3</v>
      </c>
      <c r="D47" s="123">
        <v>0.00380189183894564</v>
      </c>
      <c r="E47" s="123">
        <v>1.8559732011685435</v>
      </c>
      <c r="F47" s="84" t="s">
        <v>1323</v>
      </c>
      <c r="G47" s="84" t="b">
        <v>0</v>
      </c>
      <c r="H47" s="84" t="b">
        <v>0</v>
      </c>
      <c r="I47" s="84" t="b">
        <v>0</v>
      </c>
      <c r="J47" s="84" t="b">
        <v>0</v>
      </c>
      <c r="K47" s="84" t="b">
        <v>0</v>
      </c>
      <c r="L47" s="84" t="b">
        <v>0</v>
      </c>
    </row>
    <row r="48" spans="1:12" ht="15">
      <c r="A48" s="84" t="s">
        <v>1230</v>
      </c>
      <c r="B48" s="84" t="s">
        <v>1016</v>
      </c>
      <c r="C48" s="84">
        <v>3</v>
      </c>
      <c r="D48" s="123">
        <v>0.00380189183894564</v>
      </c>
      <c r="E48" s="123">
        <v>1.6518532185126187</v>
      </c>
      <c r="F48" s="84" t="s">
        <v>1323</v>
      </c>
      <c r="G48" s="84" t="b">
        <v>0</v>
      </c>
      <c r="H48" s="84" t="b">
        <v>0</v>
      </c>
      <c r="I48" s="84" t="b">
        <v>0</v>
      </c>
      <c r="J48" s="84" t="b">
        <v>0</v>
      </c>
      <c r="K48" s="84" t="b">
        <v>0</v>
      </c>
      <c r="L48" s="84" t="b">
        <v>0</v>
      </c>
    </row>
    <row r="49" spans="1:12" ht="15">
      <c r="A49" s="84" t="s">
        <v>1016</v>
      </c>
      <c r="B49" s="84" t="s">
        <v>1019</v>
      </c>
      <c r="C49" s="84">
        <v>3</v>
      </c>
      <c r="D49" s="123">
        <v>0.00380189183894564</v>
      </c>
      <c r="E49" s="123">
        <v>1.3508232228486374</v>
      </c>
      <c r="F49" s="84" t="s">
        <v>1323</v>
      </c>
      <c r="G49" s="84" t="b">
        <v>0</v>
      </c>
      <c r="H49" s="84" t="b">
        <v>0</v>
      </c>
      <c r="I49" s="84" t="b">
        <v>0</v>
      </c>
      <c r="J49" s="84" t="b">
        <v>0</v>
      </c>
      <c r="K49" s="84" t="b">
        <v>0</v>
      </c>
      <c r="L49" s="84" t="b">
        <v>0</v>
      </c>
    </row>
    <row r="50" spans="1:12" ht="15">
      <c r="A50" s="84" t="s">
        <v>1231</v>
      </c>
      <c r="B50" s="84" t="s">
        <v>1244</v>
      </c>
      <c r="C50" s="84">
        <v>3</v>
      </c>
      <c r="D50" s="123">
        <v>0.00380189183894564</v>
      </c>
      <c r="E50" s="123">
        <v>2.378851946448881</v>
      </c>
      <c r="F50" s="84" t="s">
        <v>1323</v>
      </c>
      <c r="G50" s="84" t="b">
        <v>0</v>
      </c>
      <c r="H50" s="84" t="b">
        <v>1</v>
      </c>
      <c r="I50" s="84" t="b">
        <v>0</v>
      </c>
      <c r="J50" s="84" t="b">
        <v>0</v>
      </c>
      <c r="K50" s="84" t="b">
        <v>0</v>
      </c>
      <c r="L50" s="84" t="b">
        <v>0</v>
      </c>
    </row>
    <row r="51" spans="1:12" ht="15">
      <c r="A51" s="84" t="s">
        <v>1244</v>
      </c>
      <c r="B51" s="84" t="s">
        <v>1018</v>
      </c>
      <c r="C51" s="84">
        <v>3</v>
      </c>
      <c r="D51" s="123">
        <v>0.00380189183894564</v>
      </c>
      <c r="E51" s="123">
        <v>2.026669428337519</v>
      </c>
      <c r="F51" s="84" t="s">
        <v>1323</v>
      </c>
      <c r="G51" s="84" t="b">
        <v>0</v>
      </c>
      <c r="H51" s="84" t="b">
        <v>0</v>
      </c>
      <c r="I51" s="84" t="b">
        <v>0</v>
      </c>
      <c r="J51" s="84" t="b">
        <v>0</v>
      </c>
      <c r="K51" s="84" t="b">
        <v>0</v>
      </c>
      <c r="L51" s="84" t="b">
        <v>0</v>
      </c>
    </row>
    <row r="52" spans="1:12" ht="15">
      <c r="A52" s="84" t="s">
        <v>1018</v>
      </c>
      <c r="B52" s="84" t="s">
        <v>1232</v>
      </c>
      <c r="C52" s="84">
        <v>3</v>
      </c>
      <c r="D52" s="123">
        <v>0.00380189183894564</v>
      </c>
      <c r="E52" s="123">
        <v>1.9017306917292187</v>
      </c>
      <c r="F52" s="84" t="s">
        <v>1323</v>
      </c>
      <c r="G52" s="84" t="b">
        <v>0</v>
      </c>
      <c r="H52" s="84" t="b">
        <v>0</v>
      </c>
      <c r="I52" s="84" t="b">
        <v>0</v>
      </c>
      <c r="J52" s="84" t="b">
        <v>0</v>
      </c>
      <c r="K52" s="84" t="b">
        <v>0</v>
      </c>
      <c r="L52" s="84" t="b">
        <v>0</v>
      </c>
    </row>
    <row r="53" spans="1:12" ht="15">
      <c r="A53" s="84" t="s">
        <v>1232</v>
      </c>
      <c r="B53" s="84" t="s">
        <v>1017</v>
      </c>
      <c r="C53" s="84">
        <v>3</v>
      </c>
      <c r="D53" s="123">
        <v>0.00380189183894564</v>
      </c>
      <c r="E53" s="123">
        <v>1.8145805160103186</v>
      </c>
      <c r="F53" s="84" t="s">
        <v>1323</v>
      </c>
      <c r="G53" s="84" t="b">
        <v>0</v>
      </c>
      <c r="H53" s="84" t="b">
        <v>0</v>
      </c>
      <c r="I53" s="84" t="b">
        <v>0</v>
      </c>
      <c r="J53" s="84" t="b">
        <v>0</v>
      </c>
      <c r="K53" s="84" t="b">
        <v>0</v>
      </c>
      <c r="L53" s="84" t="b">
        <v>0</v>
      </c>
    </row>
    <row r="54" spans="1:12" ht="15">
      <c r="A54" s="84" t="s">
        <v>1017</v>
      </c>
      <c r="B54" s="84" t="s">
        <v>1022</v>
      </c>
      <c r="C54" s="84">
        <v>3</v>
      </c>
      <c r="D54" s="123">
        <v>0.00380189183894564</v>
      </c>
      <c r="E54" s="123">
        <v>1.5337539064346242</v>
      </c>
      <c r="F54" s="84" t="s">
        <v>1323</v>
      </c>
      <c r="G54" s="84" t="b">
        <v>0</v>
      </c>
      <c r="H54" s="84" t="b">
        <v>0</v>
      </c>
      <c r="I54" s="84" t="b">
        <v>0</v>
      </c>
      <c r="J54" s="84" t="b">
        <v>0</v>
      </c>
      <c r="K54" s="84" t="b">
        <v>0</v>
      </c>
      <c r="L54" s="84" t="b">
        <v>0</v>
      </c>
    </row>
    <row r="55" spans="1:12" ht="15">
      <c r="A55" s="84" t="s">
        <v>1022</v>
      </c>
      <c r="B55" s="84" t="s">
        <v>1245</v>
      </c>
      <c r="C55" s="84">
        <v>3</v>
      </c>
      <c r="D55" s="123">
        <v>0.00380189183894564</v>
      </c>
      <c r="E55" s="123">
        <v>2.1358138977625867</v>
      </c>
      <c r="F55" s="84" t="s">
        <v>1323</v>
      </c>
      <c r="G55" s="84" t="b">
        <v>0</v>
      </c>
      <c r="H55" s="84" t="b">
        <v>0</v>
      </c>
      <c r="I55" s="84" t="b">
        <v>0</v>
      </c>
      <c r="J55" s="84" t="b">
        <v>0</v>
      </c>
      <c r="K55" s="84" t="b">
        <v>0</v>
      </c>
      <c r="L55" s="84" t="b">
        <v>0</v>
      </c>
    </row>
    <row r="56" spans="1:12" ht="15">
      <c r="A56" s="84" t="s">
        <v>1245</v>
      </c>
      <c r="B56" s="84" t="s">
        <v>1016</v>
      </c>
      <c r="C56" s="84">
        <v>3</v>
      </c>
      <c r="D56" s="123">
        <v>0.00380189183894564</v>
      </c>
      <c r="E56" s="123">
        <v>1.7767919551209188</v>
      </c>
      <c r="F56" s="84" t="s">
        <v>1323</v>
      </c>
      <c r="G56" s="84" t="b">
        <v>0</v>
      </c>
      <c r="H56" s="84" t="b">
        <v>0</v>
      </c>
      <c r="I56" s="84" t="b">
        <v>0</v>
      </c>
      <c r="J56" s="84" t="b">
        <v>0</v>
      </c>
      <c r="K56" s="84" t="b">
        <v>0</v>
      </c>
      <c r="L56" s="84" t="b">
        <v>0</v>
      </c>
    </row>
    <row r="57" spans="1:12" ht="15">
      <c r="A57" s="84" t="s">
        <v>1016</v>
      </c>
      <c r="B57" s="84" t="s">
        <v>1246</v>
      </c>
      <c r="C57" s="84">
        <v>3</v>
      </c>
      <c r="D57" s="123">
        <v>0.00380189183894564</v>
      </c>
      <c r="E57" s="123">
        <v>1.7767919551209188</v>
      </c>
      <c r="F57" s="84" t="s">
        <v>1323</v>
      </c>
      <c r="G57" s="84" t="b">
        <v>0</v>
      </c>
      <c r="H57" s="84" t="b">
        <v>0</v>
      </c>
      <c r="I57" s="84" t="b">
        <v>0</v>
      </c>
      <c r="J57" s="84" t="b">
        <v>0</v>
      </c>
      <c r="K57" s="84" t="b">
        <v>0</v>
      </c>
      <c r="L57" s="84" t="b">
        <v>0</v>
      </c>
    </row>
    <row r="58" spans="1:12" ht="15">
      <c r="A58" s="84" t="s">
        <v>1009</v>
      </c>
      <c r="B58" s="84" t="s">
        <v>249</v>
      </c>
      <c r="C58" s="84">
        <v>3</v>
      </c>
      <c r="D58" s="123">
        <v>0.00380189183894564</v>
      </c>
      <c r="E58" s="123">
        <v>2.1358138977625867</v>
      </c>
      <c r="F58" s="84" t="s">
        <v>1323</v>
      </c>
      <c r="G58" s="84" t="b">
        <v>0</v>
      </c>
      <c r="H58" s="84" t="b">
        <v>0</v>
      </c>
      <c r="I58" s="84" t="b">
        <v>0</v>
      </c>
      <c r="J58" s="84" t="b">
        <v>0</v>
      </c>
      <c r="K58" s="84" t="b">
        <v>0</v>
      </c>
      <c r="L58" s="84" t="b">
        <v>0</v>
      </c>
    </row>
    <row r="59" spans="1:12" ht="15">
      <c r="A59" s="84" t="s">
        <v>249</v>
      </c>
      <c r="B59" s="84" t="s">
        <v>216</v>
      </c>
      <c r="C59" s="84">
        <v>3</v>
      </c>
      <c r="D59" s="123">
        <v>0.00380189183894564</v>
      </c>
      <c r="E59" s="123">
        <v>2.503790683057181</v>
      </c>
      <c r="F59" s="84" t="s">
        <v>1323</v>
      </c>
      <c r="G59" s="84" t="b">
        <v>0</v>
      </c>
      <c r="H59" s="84" t="b">
        <v>0</v>
      </c>
      <c r="I59" s="84" t="b">
        <v>0</v>
      </c>
      <c r="J59" s="84" t="b">
        <v>0</v>
      </c>
      <c r="K59" s="84" t="b">
        <v>0</v>
      </c>
      <c r="L59" s="84" t="b">
        <v>0</v>
      </c>
    </row>
    <row r="60" spans="1:12" ht="15">
      <c r="A60" s="84" t="s">
        <v>216</v>
      </c>
      <c r="B60" s="84" t="s">
        <v>248</v>
      </c>
      <c r="C60" s="84">
        <v>3</v>
      </c>
      <c r="D60" s="123">
        <v>0.00380189183894564</v>
      </c>
      <c r="E60" s="123">
        <v>2.503790683057181</v>
      </c>
      <c r="F60" s="84" t="s">
        <v>1323</v>
      </c>
      <c r="G60" s="84" t="b">
        <v>0</v>
      </c>
      <c r="H60" s="84" t="b">
        <v>0</v>
      </c>
      <c r="I60" s="84" t="b">
        <v>0</v>
      </c>
      <c r="J60" s="84" t="b">
        <v>0</v>
      </c>
      <c r="K60" s="84" t="b">
        <v>0</v>
      </c>
      <c r="L60" s="84" t="b">
        <v>0</v>
      </c>
    </row>
    <row r="61" spans="1:12" ht="15">
      <c r="A61" s="84" t="s">
        <v>248</v>
      </c>
      <c r="B61" s="84" t="s">
        <v>247</v>
      </c>
      <c r="C61" s="84">
        <v>3</v>
      </c>
      <c r="D61" s="123">
        <v>0.00380189183894564</v>
      </c>
      <c r="E61" s="123">
        <v>2.503790683057181</v>
      </c>
      <c r="F61" s="84" t="s">
        <v>1323</v>
      </c>
      <c r="G61" s="84" t="b">
        <v>0</v>
      </c>
      <c r="H61" s="84" t="b">
        <v>0</v>
      </c>
      <c r="I61" s="84" t="b">
        <v>0</v>
      </c>
      <c r="J61" s="84" t="b">
        <v>0</v>
      </c>
      <c r="K61" s="84" t="b">
        <v>0</v>
      </c>
      <c r="L61" s="84" t="b">
        <v>0</v>
      </c>
    </row>
    <row r="62" spans="1:12" ht="15">
      <c r="A62" s="84" t="s">
        <v>247</v>
      </c>
      <c r="B62" s="84" t="s">
        <v>240</v>
      </c>
      <c r="C62" s="84">
        <v>3</v>
      </c>
      <c r="D62" s="123">
        <v>0.00380189183894564</v>
      </c>
      <c r="E62" s="123">
        <v>1.9395192526186187</v>
      </c>
      <c r="F62" s="84" t="s">
        <v>1323</v>
      </c>
      <c r="G62" s="84" t="b">
        <v>0</v>
      </c>
      <c r="H62" s="84" t="b">
        <v>0</v>
      </c>
      <c r="I62" s="84" t="b">
        <v>0</v>
      </c>
      <c r="J62" s="84" t="b">
        <v>0</v>
      </c>
      <c r="K62" s="84" t="b">
        <v>0</v>
      </c>
      <c r="L62" s="84" t="b">
        <v>0</v>
      </c>
    </row>
    <row r="63" spans="1:12" ht="15">
      <c r="A63" s="84" t="s">
        <v>240</v>
      </c>
      <c r="B63" s="84" t="s">
        <v>246</v>
      </c>
      <c r="C63" s="84">
        <v>3</v>
      </c>
      <c r="D63" s="123">
        <v>0.00380189183894564</v>
      </c>
      <c r="E63" s="123">
        <v>2.0778219507849</v>
      </c>
      <c r="F63" s="84" t="s">
        <v>1323</v>
      </c>
      <c r="G63" s="84" t="b">
        <v>0</v>
      </c>
      <c r="H63" s="84" t="b">
        <v>0</v>
      </c>
      <c r="I63" s="84" t="b">
        <v>0</v>
      </c>
      <c r="J63" s="84" t="b">
        <v>0</v>
      </c>
      <c r="K63" s="84" t="b">
        <v>0</v>
      </c>
      <c r="L63" s="84" t="b">
        <v>0</v>
      </c>
    </row>
    <row r="64" spans="1:12" ht="15">
      <c r="A64" s="84" t="s">
        <v>246</v>
      </c>
      <c r="B64" s="84" t="s">
        <v>245</v>
      </c>
      <c r="C64" s="84">
        <v>3</v>
      </c>
      <c r="D64" s="123">
        <v>0.00380189183894564</v>
      </c>
      <c r="E64" s="123">
        <v>2.503790683057181</v>
      </c>
      <c r="F64" s="84" t="s">
        <v>1323</v>
      </c>
      <c r="G64" s="84" t="b">
        <v>0</v>
      </c>
      <c r="H64" s="84" t="b">
        <v>0</v>
      </c>
      <c r="I64" s="84" t="b">
        <v>0</v>
      </c>
      <c r="J64" s="84" t="b">
        <v>0</v>
      </c>
      <c r="K64" s="84" t="b">
        <v>0</v>
      </c>
      <c r="L64" s="84" t="b">
        <v>0</v>
      </c>
    </row>
    <row r="65" spans="1:12" ht="15">
      <c r="A65" s="84" t="s">
        <v>245</v>
      </c>
      <c r="B65" s="84" t="s">
        <v>244</v>
      </c>
      <c r="C65" s="84">
        <v>3</v>
      </c>
      <c r="D65" s="123">
        <v>0.00380189183894564</v>
      </c>
      <c r="E65" s="123">
        <v>2.503790683057181</v>
      </c>
      <c r="F65" s="84" t="s">
        <v>1323</v>
      </c>
      <c r="G65" s="84" t="b">
        <v>0</v>
      </c>
      <c r="H65" s="84" t="b">
        <v>0</v>
      </c>
      <c r="I65" s="84" t="b">
        <v>0</v>
      </c>
      <c r="J65" s="84" t="b">
        <v>0</v>
      </c>
      <c r="K65" s="84" t="b">
        <v>0</v>
      </c>
      <c r="L65" s="84" t="b">
        <v>0</v>
      </c>
    </row>
    <row r="66" spans="1:12" ht="15">
      <c r="A66" s="84" t="s">
        <v>244</v>
      </c>
      <c r="B66" s="84" t="s">
        <v>972</v>
      </c>
      <c r="C66" s="84">
        <v>3</v>
      </c>
      <c r="D66" s="123">
        <v>0.00380189183894564</v>
      </c>
      <c r="E66" s="123">
        <v>2.503790683057181</v>
      </c>
      <c r="F66" s="84" t="s">
        <v>1323</v>
      </c>
      <c r="G66" s="84" t="b">
        <v>0</v>
      </c>
      <c r="H66" s="84" t="b">
        <v>0</v>
      </c>
      <c r="I66" s="84" t="b">
        <v>0</v>
      </c>
      <c r="J66" s="84" t="b">
        <v>0</v>
      </c>
      <c r="K66" s="84" t="b">
        <v>0</v>
      </c>
      <c r="L66" s="84" t="b">
        <v>0</v>
      </c>
    </row>
    <row r="67" spans="1:12" ht="15">
      <c r="A67" s="84" t="s">
        <v>972</v>
      </c>
      <c r="B67" s="84" t="s">
        <v>973</v>
      </c>
      <c r="C67" s="84">
        <v>3</v>
      </c>
      <c r="D67" s="123">
        <v>0.00380189183894564</v>
      </c>
      <c r="E67" s="123">
        <v>2.1358138977625867</v>
      </c>
      <c r="F67" s="84" t="s">
        <v>1323</v>
      </c>
      <c r="G67" s="84" t="b">
        <v>0</v>
      </c>
      <c r="H67" s="84" t="b">
        <v>0</v>
      </c>
      <c r="I67" s="84" t="b">
        <v>0</v>
      </c>
      <c r="J67" s="84" t="b">
        <v>0</v>
      </c>
      <c r="K67" s="84" t="b">
        <v>0</v>
      </c>
      <c r="L67" s="84" t="b">
        <v>0</v>
      </c>
    </row>
    <row r="68" spans="1:12" ht="15">
      <c r="A68" s="84" t="s">
        <v>1252</v>
      </c>
      <c r="B68" s="84" t="s">
        <v>1253</v>
      </c>
      <c r="C68" s="84">
        <v>2</v>
      </c>
      <c r="D68" s="123">
        <v>0.0034747349626855907</v>
      </c>
      <c r="E68" s="123">
        <v>2.6798819421128623</v>
      </c>
      <c r="F68" s="84" t="s">
        <v>1323</v>
      </c>
      <c r="G68" s="84" t="b">
        <v>0</v>
      </c>
      <c r="H68" s="84" t="b">
        <v>0</v>
      </c>
      <c r="I68" s="84" t="b">
        <v>0</v>
      </c>
      <c r="J68" s="84" t="b">
        <v>0</v>
      </c>
      <c r="K68" s="84" t="b">
        <v>0</v>
      </c>
      <c r="L68" s="84" t="b">
        <v>0</v>
      </c>
    </row>
    <row r="69" spans="1:12" ht="15">
      <c r="A69" s="84" t="s">
        <v>1258</v>
      </c>
      <c r="B69" s="84" t="s">
        <v>1037</v>
      </c>
      <c r="C69" s="84">
        <v>2</v>
      </c>
      <c r="D69" s="123">
        <v>0.002881572409653115</v>
      </c>
      <c r="E69" s="123">
        <v>2.378851946448881</v>
      </c>
      <c r="F69" s="84" t="s">
        <v>1323</v>
      </c>
      <c r="G69" s="84" t="b">
        <v>0</v>
      </c>
      <c r="H69" s="84" t="b">
        <v>0</v>
      </c>
      <c r="I69" s="84" t="b">
        <v>0</v>
      </c>
      <c r="J69" s="84" t="b">
        <v>0</v>
      </c>
      <c r="K69" s="84" t="b">
        <v>0</v>
      </c>
      <c r="L69" s="84" t="b">
        <v>0</v>
      </c>
    </row>
    <row r="70" spans="1:12" ht="15">
      <c r="A70" s="84" t="s">
        <v>1260</v>
      </c>
      <c r="B70" s="84" t="s">
        <v>1261</v>
      </c>
      <c r="C70" s="84">
        <v>2</v>
      </c>
      <c r="D70" s="123">
        <v>0.002881572409653115</v>
      </c>
      <c r="E70" s="123">
        <v>2.6798819421128623</v>
      </c>
      <c r="F70" s="84" t="s">
        <v>1323</v>
      </c>
      <c r="G70" s="84" t="b">
        <v>0</v>
      </c>
      <c r="H70" s="84" t="b">
        <v>0</v>
      </c>
      <c r="I70" s="84" t="b">
        <v>0</v>
      </c>
      <c r="J70" s="84" t="b">
        <v>0</v>
      </c>
      <c r="K70" s="84" t="b">
        <v>0</v>
      </c>
      <c r="L70" s="84" t="b">
        <v>0</v>
      </c>
    </row>
    <row r="71" spans="1:12" ht="15">
      <c r="A71" s="84" t="s">
        <v>1261</v>
      </c>
      <c r="B71" s="84" t="s">
        <v>1262</v>
      </c>
      <c r="C71" s="84">
        <v>2</v>
      </c>
      <c r="D71" s="123">
        <v>0.002881572409653115</v>
      </c>
      <c r="E71" s="123">
        <v>2.6798819421128623</v>
      </c>
      <c r="F71" s="84" t="s">
        <v>1323</v>
      </c>
      <c r="G71" s="84" t="b">
        <v>0</v>
      </c>
      <c r="H71" s="84" t="b">
        <v>0</v>
      </c>
      <c r="I71" s="84" t="b">
        <v>0</v>
      </c>
      <c r="J71" s="84" t="b">
        <v>0</v>
      </c>
      <c r="K71" s="84" t="b">
        <v>0</v>
      </c>
      <c r="L71" s="84" t="b">
        <v>0</v>
      </c>
    </row>
    <row r="72" spans="1:12" ht="15">
      <c r="A72" s="84" t="s">
        <v>1262</v>
      </c>
      <c r="B72" s="84" t="s">
        <v>1263</v>
      </c>
      <c r="C72" s="84">
        <v>2</v>
      </c>
      <c r="D72" s="123">
        <v>0.002881572409653115</v>
      </c>
      <c r="E72" s="123">
        <v>2.6798819421128623</v>
      </c>
      <c r="F72" s="84" t="s">
        <v>1323</v>
      </c>
      <c r="G72" s="84" t="b">
        <v>0</v>
      </c>
      <c r="H72" s="84" t="b">
        <v>0</v>
      </c>
      <c r="I72" s="84" t="b">
        <v>0</v>
      </c>
      <c r="J72" s="84" t="b">
        <v>0</v>
      </c>
      <c r="K72" s="84" t="b">
        <v>0</v>
      </c>
      <c r="L72" s="84" t="b">
        <v>0</v>
      </c>
    </row>
    <row r="73" spans="1:12" ht="15">
      <c r="A73" s="84" t="s">
        <v>1263</v>
      </c>
      <c r="B73" s="84" t="s">
        <v>1264</v>
      </c>
      <c r="C73" s="84">
        <v>2</v>
      </c>
      <c r="D73" s="123">
        <v>0.002881572409653115</v>
      </c>
      <c r="E73" s="123">
        <v>2.6798819421128623</v>
      </c>
      <c r="F73" s="84" t="s">
        <v>1323</v>
      </c>
      <c r="G73" s="84" t="b">
        <v>0</v>
      </c>
      <c r="H73" s="84" t="b">
        <v>0</v>
      </c>
      <c r="I73" s="84" t="b">
        <v>0</v>
      </c>
      <c r="J73" s="84" t="b">
        <v>0</v>
      </c>
      <c r="K73" s="84" t="b">
        <v>0</v>
      </c>
      <c r="L73" s="84" t="b">
        <v>0</v>
      </c>
    </row>
    <row r="74" spans="1:12" ht="15">
      <c r="A74" s="84" t="s">
        <v>1264</v>
      </c>
      <c r="B74" s="84" t="s">
        <v>973</v>
      </c>
      <c r="C74" s="84">
        <v>2</v>
      </c>
      <c r="D74" s="123">
        <v>0.002881572409653115</v>
      </c>
      <c r="E74" s="123">
        <v>2.1358138977625867</v>
      </c>
      <c r="F74" s="84" t="s">
        <v>1323</v>
      </c>
      <c r="G74" s="84" t="b">
        <v>0</v>
      </c>
      <c r="H74" s="84" t="b">
        <v>0</v>
      </c>
      <c r="I74" s="84" t="b">
        <v>0</v>
      </c>
      <c r="J74" s="84" t="b">
        <v>0</v>
      </c>
      <c r="K74" s="84" t="b">
        <v>0</v>
      </c>
      <c r="L74" s="84" t="b">
        <v>0</v>
      </c>
    </row>
    <row r="75" spans="1:12" ht="15">
      <c r="A75" s="84" t="s">
        <v>973</v>
      </c>
      <c r="B75" s="84" t="s">
        <v>1037</v>
      </c>
      <c r="C75" s="84">
        <v>2</v>
      </c>
      <c r="D75" s="123">
        <v>0.002881572409653115</v>
      </c>
      <c r="E75" s="123">
        <v>2.0778219507849</v>
      </c>
      <c r="F75" s="84" t="s">
        <v>1323</v>
      </c>
      <c r="G75" s="84" t="b">
        <v>0</v>
      </c>
      <c r="H75" s="84" t="b">
        <v>0</v>
      </c>
      <c r="I75" s="84" t="b">
        <v>0</v>
      </c>
      <c r="J75" s="84" t="b">
        <v>0</v>
      </c>
      <c r="K75" s="84" t="b">
        <v>0</v>
      </c>
      <c r="L75" s="84" t="b">
        <v>0</v>
      </c>
    </row>
    <row r="76" spans="1:12" ht="15">
      <c r="A76" s="84" t="s">
        <v>1037</v>
      </c>
      <c r="B76" s="84" t="s">
        <v>1226</v>
      </c>
      <c r="C76" s="84">
        <v>2</v>
      </c>
      <c r="D76" s="123">
        <v>0.002881572409653115</v>
      </c>
      <c r="E76" s="123">
        <v>2.0778219507849</v>
      </c>
      <c r="F76" s="84" t="s">
        <v>1323</v>
      </c>
      <c r="G76" s="84" t="b">
        <v>0</v>
      </c>
      <c r="H76" s="84" t="b">
        <v>0</v>
      </c>
      <c r="I76" s="84" t="b">
        <v>0</v>
      </c>
      <c r="J76" s="84" t="b">
        <v>0</v>
      </c>
      <c r="K76" s="84" t="b">
        <v>0</v>
      </c>
      <c r="L76" s="84" t="b">
        <v>0</v>
      </c>
    </row>
    <row r="77" spans="1:12" ht="15">
      <c r="A77" s="84" t="s">
        <v>1226</v>
      </c>
      <c r="B77" s="84" t="s">
        <v>1265</v>
      </c>
      <c r="C77" s="84">
        <v>2</v>
      </c>
      <c r="D77" s="123">
        <v>0.002881572409653115</v>
      </c>
      <c r="E77" s="123">
        <v>2.378851946448881</v>
      </c>
      <c r="F77" s="84" t="s">
        <v>1323</v>
      </c>
      <c r="G77" s="84" t="b">
        <v>0</v>
      </c>
      <c r="H77" s="84" t="b">
        <v>0</v>
      </c>
      <c r="I77" s="84" t="b">
        <v>0</v>
      </c>
      <c r="J77" s="84" t="b">
        <v>0</v>
      </c>
      <c r="K77" s="84" t="b">
        <v>0</v>
      </c>
      <c r="L77" s="84" t="b">
        <v>0</v>
      </c>
    </row>
    <row r="78" spans="1:12" ht="15">
      <c r="A78" s="84" t="s">
        <v>1265</v>
      </c>
      <c r="B78" s="84" t="s">
        <v>1266</v>
      </c>
      <c r="C78" s="84">
        <v>2</v>
      </c>
      <c r="D78" s="123">
        <v>0.002881572409653115</v>
      </c>
      <c r="E78" s="123">
        <v>2.6798819421128623</v>
      </c>
      <c r="F78" s="84" t="s">
        <v>1323</v>
      </c>
      <c r="G78" s="84" t="b">
        <v>0</v>
      </c>
      <c r="H78" s="84" t="b">
        <v>0</v>
      </c>
      <c r="I78" s="84" t="b">
        <v>0</v>
      </c>
      <c r="J78" s="84" t="b">
        <v>0</v>
      </c>
      <c r="K78" s="84" t="b">
        <v>0</v>
      </c>
      <c r="L78" s="84" t="b">
        <v>0</v>
      </c>
    </row>
    <row r="79" spans="1:12" ht="15">
      <c r="A79" s="84" t="s">
        <v>1266</v>
      </c>
      <c r="B79" s="84" t="s">
        <v>1267</v>
      </c>
      <c r="C79" s="84">
        <v>2</v>
      </c>
      <c r="D79" s="123">
        <v>0.002881572409653115</v>
      </c>
      <c r="E79" s="123">
        <v>2.6798819421128623</v>
      </c>
      <c r="F79" s="84" t="s">
        <v>1323</v>
      </c>
      <c r="G79" s="84" t="b">
        <v>0</v>
      </c>
      <c r="H79" s="84" t="b">
        <v>0</v>
      </c>
      <c r="I79" s="84" t="b">
        <v>0</v>
      </c>
      <c r="J79" s="84" t="b">
        <v>0</v>
      </c>
      <c r="K79" s="84" t="b">
        <v>0</v>
      </c>
      <c r="L79" s="84" t="b">
        <v>0</v>
      </c>
    </row>
    <row r="80" spans="1:12" ht="15">
      <c r="A80" s="84" t="s">
        <v>1267</v>
      </c>
      <c r="B80" s="84" t="s">
        <v>1268</v>
      </c>
      <c r="C80" s="84">
        <v>2</v>
      </c>
      <c r="D80" s="123">
        <v>0.002881572409653115</v>
      </c>
      <c r="E80" s="123">
        <v>2.6798819421128623</v>
      </c>
      <c r="F80" s="84" t="s">
        <v>1323</v>
      </c>
      <c r="G80" s="84" t="b">
        <v>0</v>
      </c>
      <c r="H80" s="84" t="b">
        <v>0</v>
      </c>
      <c r="I80" s="84" t="b">
        <v>0</v>
      </c>
      <c r="J80" s="84" t="b">
        <v>0</v>
      </c>
      <c r="K80" s="84" t="b">
        <v>0</v>
      </c>
      <c r="L80" s="84" t="b">
        <v>0</v>
      </c>
    </row>
    <row r="81" spans="1:12" ht="15">
      <c r="A81" s="84" t="s">
        <v>1268</v>
      </c>
      <c r="B81" s="84" t="s">
        <v>1269</v>
      </c>
      <c r="C81" s="84">
        <v>2</v>
      </c>
      <c r="D81" s="123">
        <v>0.002881572409653115</v>
      </c>
      <c r="E81" s="123">
        <v>2.6798819421128623</v>
      </c>
      <c r="F81" s="84" t="s">
        <v>1323</v>
      </c>
      <c r="G81" s="84" t="b">
        <v>0</v>
      </c>
      <c r="H81" s="84" t="b">
        <v>0</v>
      </c>
      <c r="I81" s="84" t="b">
        <v>0</v>
      </c>
      <c r="J81" s="84" t="b">
        <v>0</v>
      </c>
      <c r="K81" s="84" t="b">
        <v>0</v>
      </c>
      <c r="L81" s="84" t="b">
        <v>0</v>
      </c>
    </row>
    <row r="82" spans="1:12" ht="15">
      <c r="A82" s="84" t="s">
        <v>237</v>
      </c>
      <c r="B82" s="84" t="s">
        <v>240</v>
      </c>
      <c r="C82" s="84">
        <v>2</v>
      </c>
      <c r="D82" s="123">
        <v>0.002881572409653115</v>
      </c>
      <c r="E82" s="123">
        <v>1.541579243946581</v>
      </c>
      <c r="F82" s="84" t="s">
        <v>1323</v>
      </c>
      <c r="G82" s="84" t="b">
        <v>0</v>
      </c>
      <c r="H82" s="84" t="b">
        <v>0</v>
      </c>
      <c r="I82" s="84" t="b">
        <v>0</v>
      </c>
      <c r="J82" s="84" t="b">
        <v>0</v>
      </c>
      <c r="K82" s="84" t="b">
        <v>0</v>
      </c>
      <c r="L82" s="84" t="b">
        <v>0</v>
      </c>
    </row>
    <row r="83" spans="1:12" ht="15">
      <c r="A83" s="84" t="s">
        <v>237</v>
      </c>
      <c r="B83" s="84" t="s">
        <v>1236</v>
      </c>
      <c r="C83" s="84">
        <v>2</v>
      </c>
      <c r="D83" s="123">
        <v>0.002881572409653115</v>
      </c>
      <c r="E83" s="123">
        <v>2.281941933440825</v>
      </c>
      <c r="F83" s="84" t="s">
        <v>1323</v>
      </c>
      <c r="G83" s="84" t="b">
        <v>0</v>
      </c>
      <c r="H83" s="84" t="b">
        <v>0</v>
      </c>
      <c r="I83" s="84" t="b">
        <v>0</v>
      </c>
      <c r="J83" s="84" t="b">
        <v>0</v>
      </c>
      <c r="K83" s="84" t="b">
        <v>0</v>
      </c>
      <c r="L83" s="84" t="b">
        <v>0</v>
      </c>
    </row>
    <row r="84" spans="1:12" ht="15">
      <c r="A84" s="84" t="s">
        <v>1035</v>
      </c>
      <c r="B84" s="84" t="s">
        <v>260</v>
      </c>
      <c r="C84" s="84">
        <v>2</v>
      </c>
      <c r="D84" s="123">
        <v>0.002881572409653115</v>
      </c>
      <c r="E84" s="123">
        <v>2.378851946448881</v>
      </c>
      <c r="F84" s="84" t="s">
        <v>1323</v>
      </c>
      <c r="G84" s="84" t="b">
        <v>0</v>
      </c>
      <c r="H84" s="84" t="b">
        <v>0</v>
      </c>
      <c r="I84" s="84" t="b">
        <v>0</v>
      </c>
      <c r="J84" s="84" t="b">
        <v>0</v>
      </c>
      <c r="K84" s="84" t="b">
        <v>0</v>
      </c>
      <c r="L84" s="84" t="b">
        <v>0</v>
      </c>
    </row>
    <row r="85" spans="1:12" ht="15">
      <c r="A85" s="84" t="s">
        <v>1228</v>
      </c>
      <c r="B85" s="84" t="s">
        <v>1272</v>
      </c>
      <c r="C85" s="84">
        <v>2</v>
      </c>
      <c r="D85" s="123">
        <v>0.002881572409653115</v>
      </c>
      <c r="E85" s="123">
        <v>2.378851946448881</v>
      </c>
      <c r="F85" s="84" t="s">
        <v>1323</v>
      </c>
      <c r="G85" s="84" t="b">
        <v>0</v>
      </c>
      <c r="H85" s="84" t="b">
        <v>0</v>
      </c>
      <c r="I85" s="84" t="b">
        <v>0</v>
      </c>
      <c r="J85" s="84" t="b">
        <v>0</v>
      </c>
      <c r="K85" s="84" t="b">
        <v>0</v>
      </c>
      <c r="L85" s="84" t="b">
        <v>0</v>
      </c>
    </row>
    <row r="86" spans="1:12" ht="15">
      <c r="A86" s="84" t="s">
        <v>1273</v>
      </c>
      <c r="B86" s="84" t="s">
        <v>340</v>
      </c>
      <c r="C86" s="84">
        <v>2</v>
      </c>
      <c r="D86" s="123">
        <v>0.002881572409653115</v>
      </c>
      <c r="E86" s="123">
        <v>2.503790683057181</v>
      </c>
      <c r="F86" s="84" t="s">
        <v>1323</v>
      </c>
      <c r="G86" s="84" t="b">
        <v>0</v>
      </c>
      <c r="H86" s="84" t="b">
        <v>0</v>
      </c>
      <c r="I86" s="84" t="b">
        <v>0</v>
      </c>
      <c r="J86" s="84" t="b">
        <v>0</v>
      </c>
      <c r="K86" s="84" t="b">
        <v>0</v>
      </c>
      <c r="L86" s="84" t="b">
        <v>0</v>
      </c>
    </row>
    <row r="87" spans="1:12" ht="15">
      <c r="A87" s="84" t="s">
        <v>1027</v>
      </c>
      <c r="B87" s="84" t="s">
        <v>1028</v>
      </c>
      <c r="C87" s="84">
        <v>2</v>
      </c>
      <c r="D87" s="123">
        <v>0.002881572409653115</v>
      </c>
      <c r="E87" s="123">
        <v>2.6798819421128623</v>
      </c>
      <c r="F87" s="84" t="s">
        <v>1323</v>
      </c>
      <c r="G87" s="84" t="b">
        <v>0</v>
      </c>
      <c r="H87" s="84" t="b">
        <v>0</v>
      </c>
      <c r="I87" s="84" t="b">
        <v>0</v>
      </c>
      <c r="J87" s="84" t="b">
        <v>0</v>
      </c>
      <c r="K87" s="84" t="b">
        <v>0</v>
      </c>
      <c r="L87" s="84" t="b">
        <v>0</v>
      </c>
    </row>
    <row r="88" spans="1:12" ht="15">
      <c r="A88" s="84" t="s">
        <v>1028</v>
      </c>
      <c r="B88" s="84" t="s">
        <v>1029</v>
      </c>
      <c r="C88" s="84">
        <v>2</v>
      </c>
      <c r="D88" s="123">
        <v>0.002881572409653115</v>
      </c>
      <c r="E88" s="123">
        <v>2.6798819421128623</v>
      </c>
      <c r="F88" s="84" t="s">
        <v>1323</v>
      </c>
      <c r="G88" s="84" t="b">
        <v>0</v>
      </c>
      <c r="H88" s="84" t="b">
        <v>0</v>
      </c>
      <c r="I88" s="84" t="b">
        <v>0</v>
      </c>
      <c r="J88" s="84" t="b">
        <v>0</v>
      </c>
      <c r="K88" s="84" t="b">
        <v>0</v>
      </c>
      <c r="L88" s="84" t="b">
        <v>0</v>
      </c>
    </row>
    <row r="89" spans="1:12" ht="15">
      <c r="A89" s="84" t="s">
        <v>1029</v>
      </c>
      <c r="B89" s="84" t="s">
        <v>1030</v>
      </c>
      <c r="C89" s="84">
        <v>2</v>
      </c>
      <c r="D89" s="123">
        <v>0.002881572409653115</v>
      </c>
      <c r="E89" s="123">
        <v>2.6798819421128623</v>
      </c>
      <c r="F89" s="84" t="s">
        <v>1323</v>
      </c>
      <c r="G89" s="84" t="b">
        <v>0</v>
      </c>
      <c r="H89" s="84" t="b">
        <v>0</v>
      </c>
      <c r="I89" s="84" t="b">
        <v>0</v>
      </c>
      <c r="J89" s="84" t="b">
        <v>0</v>
      </c>
      <c r="K89" s="84" t="b">
        <v>0</v>
      </c>
      <c r="L89" s="84" t="b">
        <v>0</v>
      </c>
    </row>
    <row r="90" spans="1:12" ht="15">
      <c r="A90" s="84" t="s">
        <v>1030</v>
      </c>
      <c r="B90" s="84" t="s">
        <v>258</v>
      </c>
      <c r="C90" s="84">
        <v>2</v>
      </c>
      <c r="D90" s="123">
        <v>0.002881572409653115</v>
      </c>
      <c r="E90" s="123">
        <v>2.6798819421128623</v>
      </c>
      <c r="F90" s="84" t="s">
        <v>1323</v>
      </c>
      <c r="G90" s="84" t="b">
        <v>0</v>
      </c>
      <c r="H90" s="84" t="b">
        <v>0</v>
      </c>
      <c r="I90" s="84" t="b">
        <v>0</v>
      </c>
      <c r="J90" s="84" t="b">
        <v>0</v>
      </c>
      <c r="K90" s="84" t="b">
        <v>0</v>
      </c>
      <c r="L90" s="84" t="b">
        <v>0</v>
      </c>
    </row>
    <row r="91" spans="1:12" ht="15">
      <c r="A91" s="84" t="s">
        <v>258</v>
      </c>
      <c r="B91" s="84" t="s">
        <v>240</v>
      </c>
      <c r="C91" s="84">
        <v>2</v>
      </c>
      <c r="D91" s="123">
        <v>0.002881572409653115</v>
      </c>
      <c r="E91" s="123">
        <v>1.9395192526186185</v>
      </c>
      <c r="F91" s="84" t="s">
        <v>1323</v>
      </c>
      <c r="G91" s="84" t="b">
        <v>0</v>
      </c>
      <c r="H91" s="84" t="b">
        <v>0</v>
      </c>
      <c r="I91" s="84" t="b">
        <v>0</v>
      </c>
      <c r="J91" s="84" t="b">
        <v>0</v>
      </c>
      <c r="K91" s="84" t="b">
        <v>0</v>
      </c>
      <c r="L91" s="84" t="b">
        <v>0</v>
      </c>
    </row>
    <row r="92" spans="1:12" ht="15">
      <c r="A92" s="84" t="s">
        <v>240</v>
      </c>
      <c r="B92" s="84" t="s">
        <v>257</v>
      </c>
      <c r="C92" s="84">
        <v>2</v>
      </c>
      <c r="D92" s="123">
        <v>0.002881572409653115</v>
      </c>
      <c r="E92" s="123">
        <v>2.0778219507849</v>
      </c>
      <c r="F92" s="84" t="s">
        <v>1323</v>
      </c>
      <c r="G92" s="84" t="b">
        <v>0</v>
      </c>
      <c r="H92" s="84" t="b">
        <v>0</v>
      </c>
      <c r="I92" s="84" t="b">
        <v>0</v>
      </c>
      <c r="J92" s="84" t="b">
        <v>0</v>
      </c>
      <c r="K92" s="84" t="b">
        <v>0</v>
      </c>
      <c r="L92" s="84" t="b">
        <v>0</v>
      </c>
    </row>
    <row r="93" spans="1:12" ht="15">
      <c r="A93" s="84" t="s">
        <v>257</v>
      </c>
      <c r="B93" s="84" t="s">
        <v>256</v>
      </c>
      <c r="C93" s="84">
        <v>2</v>
      </c>
      <c r="D93" s="123">
        <v>0.002881572409653115</v>
      </c>
      <c r="E93" s="123">
        <v>2.6798819421128623</v>
      </c>
      <c r="F93" s="84" t="s">
        <v>1323</v>
      </c>
      <c r="G93" s="84" t="b">
        <v>0</v>
      </c>
      <c r="H93" s="84" t="b">
        <v>0</v>
      </c>
      <c r="I93" s="84" t="b">
        <v>0</v>
      </c>
      <c r="J93" s="84" t="b">
        <v>0</v>
      </c>
      <c r="K93" s="84" t="b">
        <v>0</v>
      </c>
      <c r="L93" s="84" t="b">
        <v>0</v>
      </c>
    </row>
    <row r="94" spans="1:12" ht="15">
      <c r="A94" s="84" t="s">
        <v>256</v>
      </c>
      <c r="B94" s="84" t="s">
        <v>255</v>
      </c>
      <c r="C94" s="84">
        <v>2</v>
      </c>
      <c r="D94" s="123">
        <v>0.002881572409653115</v>
      </c>
      <c r="E94" s="123">
        <v>2.6798819421128623</v>
      </c>
      <c r="F94" s="84" t="s">
        <v>1323</v>
      </c>
      <c r="G94" s="84" t="b">
        <v>0</v>
      </c>
      <c r="H94" s="84" t="b">
        <v>0</v>
      </c>
      <c r="I94" s="84" t="b">
        <v>0</v>
      </c>
      <c r="J94" s="84" t="b">
        <v>0</v>
      </c>
      <c r="K94" s="84" t="b">
        <v>0</v>
      </c>
      <c r="L94" s="84" t="b">
        <v>0</v>
      </c>
    </row>
    <row r="95" spans="1:12" ht="15">
      <c r="A95" s="84" t="s">
        <v>255</v>
      </c>
      <c r="B95" s="84" t="s">
        <v>259</v>
      </c>
      <c r="C95" s="84">
        <v>2</v>
      </c>
      <c r="D95" s="123">
        <v>0.002881572409653115</v>
      </c>
      <c r="E95" s="123">
        <v>2.503790683057181</v>
      </c>
      <c r="F95" s="84" t="s">
        <v>1323</v>
      </c>
      <c r="G95" s="84" t="b">
        <v>0</v>
      </c>
      <c r="H95" s="84" t="b">
        <v>0</v>
      </c>
      <c r="I95" s="84" t="b">
        <v>0</v>
      </c>
      <c r="J95" s="84" t="b">
        <v>0</v>
      </c>
      <c r="K95" s="84" t="b">
        <v>0</v>
      </c>
      <c r="L95" s="84" t="b">
        <v>0</v>
      </c>
    </row>
    <row r="96" spans="1:12" ht="15">
      <c r="A96" s="84" t="s">
        <v>1017</v>
      </c>
      <c r="B96" s="84" t="s">
        <v>1277</v>
      </c>
      <c r="C96" s="84">
        <v>2</v>
      </c>
      <c r="D96" s="123">
        <v>0.002881572409653115</v>
      </c>
      <c r="E96" s="123">
        <v>1.9017306917292187</v>
      </c>
      <c r="F96" s="84" t="s">
        <v>1323</v>
      </c>
      <c r="G96" s="84" t="b">
        <v>0</v>
      </c>
      <c r="H96" s="84" t="b">
        <v>0</v>
      </c>
      <c r="I96" s="84" t="b">
        <v>0</v>
      </c>
      <c r="J96" s="84" t="b">
        <v>0</v>
      </c>
      <c r="K96" s="84" t="b">
        <v>0</v>
      </c>
      <c r="L96" s="84" t="b">
        <v>0</v>
      </c>
    </row>
    <row r="97" spans="1:12" ht="15">
      <c r="A97" s="84" t="s">
        <v>1277</v>
      </c>
      <c r="B97" s="84" t="s">
        <v>1023</v>
      </c>
      <c r="C97" s="84">
        <v>2</v>
      </c>
      <c r="D97" s="123">
        <v>0.002881572409653115</v>
      </c>
      <c r="E97" s="123">
        <v>2.1358138977625867</v>
      </c>
      <c r="F97" s="84" t="s">
        <v>1323</v>
      </c>
      <c r="G97" s="84" t="b">
        <v>0</v>
      </c>
      <c r="H97" s="84" t="b">
        <v>0</v>
      </c>
      <c r="I97" s="84" t="b">
        <v>0</v>
      </c>
      <c r="J97" s="84" t="b">
        <v>0</v>
      </c>
      <c r="K97" s="84" t="b">
        <v>0</v>
      </c>
      <c r="L97" s="84" t="b">
        <v>0</v>
      </c>
    </row>
    <row r="98" spans="1:12" ht="15">
      <c r="A98" s="84" t="s">
        <v>224</v>
      </c>
      <c r="B98" s="84" t="s">
        <v>230</v>
      </c>
      <c r="C98" s="84">
        <v>2</v>
      </c>
      <c r="D98" s="123">
        <v>0.002881572409653115</v>
      </c>
      <c r="E98" s="123">
        <v>2.503790683057181</v>
      </c>
      <c r="F98" s="84" t="s">
        <v>1323</v>
      </c>
      <c r="G98" s="84" t="b">
        <v>0</v>
      </c>
      <c r="H98" s="84" t="b">
        <v>0</v>
      </c>
      <c r="I98" s="84" t="b">
        <v>0</v>
      </c>
      <c r="J98" s="84" t="b">
        <v>0</v>
      </c>
      <c r="K98" s="84" t="b">
        <v>0</v>
      </c>
      <c r="L98" s="84" t="b">
        <v>0</v>
      </c>
    </row>
    <row r="99" spans="1:12" ht="15">
      <c r="A99" s="84" t="s">
        <v>1225</v>
      </c>
      <c r="B99" s="84" t="s">
        <v>1287</v>
      </c>
      <c r="C99" s="84">
        <v>2</v>
      </c>
      <c r="D99" s="123">
        <v>0.002881572409653115</v>
      </c>
      <c r="E99" s="123">
        <v>2.378851946448881</v>
      </c>
      <c r="F99" s="84" t="s">
        <v>1323</v>
      </c>
      <c r="G99" s="84" t="b">
        <v>1</v>
      </c>
      <c r="H99" s="84" t="b">
        <v>0</v>
      </c>
      <c r="I99" s="84" t="b">
        <v>0</v>
      </c>
      <c r="J99" s="84" t="b">
        <v>0</v>
      </c>
      <c r="K99" s="84" t="b">
        <v>0</v>
      </c>
      <c r="L99" s="84" t="b">
        <v>0</v>
      </c>
    </row>
    <row r="100" spans="1:12" ht="15">
      <c r="A100" s="84" t="s">
        <v>1288</v>
      </c>
      <c r="B100" s="84" t="s">
        <v>1289</v>
      </c>
      <c r="C100" s="84">
        <v>2</v>
      </c>
      <c r="D100" s="123">
        <v>0.002881572409653115</v>
      </c>
      <c r="E100" s="123">
        <v>2.6798819421128623</v>
      </c>
      <c r="F100" s="84" t="s">
        <v>1323</v>
      </c>
      <c r="G100" s="84" t="b">
        <v>0</v>
      </c>
      <c r="H100" s="84" t="b">
        <v>0</v>
      </c>
      <c r="I100" s="84" t="b">
        <v>0</v>
      </c>
      <c r="J100" s="84" t="b">
        <v>0</v>
      </c>
      <c r="K100" s="84" t="b">
        <v>0</v>
      </c>
      <c r="L100" s="84" t="b">
        <v>0</v>
      </c>
    </row>
    <row r="101" spans="1:12" ht="15">
      <c r="A101" s="84" t="s">
        <v>1289</v>
      </c>
      <c r="B101" s="84" t="s">
        <v>1290</v>
      </c>
      <c r="C101" s="84">
        <v>2</v>
      </c>
      <c r="D101" s="123">
        <v>0.002881572409653115</v>
      </c>
      <c r="E101" s="123">
        <v>2.6798819421128623</v>
      </c>
      <c r="F101" s="84" t="s">
        <v>1323</v>
      </c>
      <c r="G101" s="84" t="b">
        <v>0</v>
      </c>
      <c r="H101" s="84" t="b">
        <v>0</v>
      </c>
      <c r="I101" s="84" t="b">
        <v>0</v>
      </c>
      <c r="J101" s="84" t="b">
        <v>0</v>
      </c>
      <c r="K101" s="84" t="b">
        <v>1</v>
      </c>
      <c r="L101" s="84" t="b">
        <v>0</v>
      </c>
    </row>
    <row r="102" spans="1:12" ht="15">
      <c r="A102" s="84" t="s">
        <v>1224</v>
      </c>
      <c r="B102" s="84" t="s">
        <v>1294</v>
      </c>
      <c r="C102" s="84">
        <v>2</v>
      </c>
      <c r="D102" s="123">
        <v>0.002881572409653115</v>
      </c>
      <c r="E102" s="123">
        <v>2.281941933440825</v>
      </c>
      <c r="F102" s="84" t="s">
        <v>1323</v>
      </c>
      <c r="G102" s="84" t="b">
        <v>0</v>
      </c>
      <c r="H102" s="84" t="b">
        <v>0</v>
      </c>
      <c r="I102" s="84" t="b">
        <v>0</v>
      </c>
      <c r="J102" s="84" t="b">
        <v>0</v>
      </c>
      <c r="K102" s="84" t="b">
        <v>0</v>
      </c>
      <c r="L102" s="84" t="b">
        <v>0</v>
      </c>
    </row>
    <row r="103" spans="1:12" ht="15">
      <c r="A103" s="84" t="s">
        <v>1294</v>
      </c>
      <c r="B103" s="84" t="s">
        <v>1295</v>
      </c>
      <c r="C103" s="84">
        <v>2</v>
      </c>
      <c r="D103" s="123">
        <v>0.002881572409653115</v>
      </c>
      <c r="E103" s="123">
        <v>2.6798819421128623</v>
      </c>
      <c r="F103" s="84" t="s">
        <v>1323</v>
      </c>
      <c r="G103" s="84" t="b">
        <v>0</v>
      </c>
      <c r="H103" s="84" t="b">
        <v>0</v>
      </c>
      <c r="I103" s="84" t="b">
        <v>0</v>
      </c>
      <c r="J103" s="84" t="b">
        <v>0</v>
      </c>
      <c r="K103" s="84" t="b">
        <v>0</v>
      </c>
      <c r="L103" s="84" t="b">
        <v>0</v>
      </c>
    </row>
    <row r="104" spans="1:12" ht="15">
      <c r="A104" s="84" t="s">
        <v>1295</v>
      </c>
      <c r="B104" s="84" t="s">
        <v>1296</v>
      </c>
      <c r="C104" s="84">
        <v>2</v>
      </c>
      <c r="D104" s="123">
        <v>0.002881572409653115</v>
      </c>
      <c r="E104" s="123">
        <v>2.6798819421128623</v>
      </c>
      <c r="F104" s="84" t="s">
        <v>1323</v>
      </c>
      <c r="G104" s="84" t="b">
        <v>0</v>
      </c>
      <c r="H104" s="84" t="b">
        <v>0</v>
      </c>
      <c r="I104" s="84" t="b">
        <v>0</v>
      </c>
      <c r="J104" s="84" t="b">
        <v>0</v>
      </c>
      <c r="K104" s="84" t="b">
        <v>0</v>
      </c>
      <c r="L104" s="84" t="b">
        <v>0</v>
      </c>
    </row>
    <row r="105" spans="1:12" ht="15">
      <c r="A105" s="84" t="s">
        <v>1296</v>
      </c>
      <c r="B105" s="84" t="s">
        <v>1039</v>
      </c>
      <c r="C105" s="84">
        <v>2</v>
      </c>
      <c r="D105" s="123">
        <v>0.002881572409653115</v>
      </c>
      <c r="E105" s="123">
        <v>2.378851946448881</v>
      </c>
      <c r="F105" s="84" t="s">
        <v>1323</v>
      </c>
      <c r="G105" s="84" t="b">
        <v>0</v>
      </c>
      <c r="H105" s="84" t="b">
        <v>0</v>
      </c>
      <c r="I105" s="84" t="b">
        <v>0</v>
      </c>
      <c r="J105" s="84" t="b">
        <v>0</v>
      </c>
      <c r="K105" s="84" t="b">
        <v>0</v>
      </c>
      <c r="L105" s="84" t="b">
        <v>0</v>
      </c>
    </row>
    <row r="106" spans="1:12" ht="15">
      <c r="A106" s="84" t="s">
        <v>1039</v>
      </c>
      <c r="B106" s="84" t="s">
        <v>1297</v>
      </c>
      <c r="C106" s="84">
        <v>2</v>
      </c>
      <c r="D106" s="123">
        <v>0.002881572409653115</v>
      </c>
      <c r="E106" s="123">
        <v>2.378851946448881</v>
      </c>
      <c r="F106" s="84" t="s">
        <v>1323</v>
      </c>
      <c r="G106" s="84" t="b">
        <v>0</v>
      </c>
      <c r="H106" s="84" t="b">
        <v>0</v>
      </c>
      <c r="I106" s="84" t="b">
        <v>0</v>
      </c>
      <c r="J106" s="84" t="b">
        <v>0</v>
      </c>
      <c r="K106" s="84" t="b">
        <v>0</v>
      </c>
      <c r="L106" s="84" t="b">
        <v>0</v>
      </c>
    </row>
    <row r="107" spans="1:12" ht="15">
      <c r="A107" s="84" t="s">
        <v>1297</v>
      </c>
      <c r="B107" s="84" t="s">
        <v>1298</v>
      </c>
      <c r="C107" s="84">
        <v>2</v>
      </c>
      <c r="D107" s="123">
        <v>0.002881572409653115</v>
      </c>
      <c r="E107" s="123">
        <v>2.6798819421128623</v>
      </c>
      <c r="F107" s="84" t="s">
        <v>1323</v>
      </c>
      <c r="G107" s="84" t="b">
        <v>0</v>
      </c>
      <c r="H107" s="84" t="b">
        <v>0</v>
      </c>
      <c r="I107" s="84" t="b">
        <v>0</v>
      </c>
      <c r="J107" s="84" t="b">
        <v>0</v>
      </c>
      <c r="K107" s="84" t="b">
        <v>0</v>
      </c>
      <c r="L107" s="84" t="b">
        <v>0</v>
      </c>
    </row>
    <row r="108" spans="1:12" ht="15">
      <c r="A108" s="84" t="s">
        <v>1298</v>
      </c>
      <c r="B108" s="84" t="s">
        <v>1235</v>
      </c>
      <c r="C108" s="84">
        <v>2</v>
      </c>
      <c r="D108" s="123">
        <v>0.002881572409653115</v>
      </c>
      <c r="E108" s="123">
        <v>2.503790683057181</v>
      </c>
      <c r="F108" s="84" t="s">
        <v>1323</v>
      </c>
      <c r="G108" s="84" t="b">
        <v>0</v>
      </c>
      <c r="H108" s="84" t="b">
        <v>0</v>
      </c>
      <c r="I108" s="84" t="b">
        <v>0</v>
      </c>
      <c r="J108" s="84" t="b">
        <v>0</v>
      </c>
      <c r="K108" s="84" t="b">
        <v>0</v>
      </c>
      <c r="L108" s="84" t="b">
        <v>0</v>
      </c>
    </row>
    <row r="109" spans="1:12" ht="15">
      <c r="A109" s="84" t="s">
        <v>1235</v>
      </c>
      <c r="B109" s="84" t="s">
        <v>1299</v>
      </c>
      <c r="C109" s="84">
        <v>2</v>
      </c>
      <c r="D109" s="123">
        <v>0.002881572409653115</v>
      </c>
      <c r="E109" s="123">
        <v>2.503790683057181</v>
      </c>
      <c r="F109" s="84" t="s">
        <v>1323</v>
      </c>
      <c r="G109" s="84" t="b">
        <v>0</v>
      </c>
      <c r="H109" s="84" t="b">
        <v>0</v>
      </c>
      <c r="I109" s="84" t="b">
        <v>0</v>
      </c>
      <c r="J109" s="84" t="b">
        <v>0</v>
      </c>
      <c r="K109" s="84" t="b">
        <v>0</v>
      </c>
      <c r="L109" s="84" t="b">
        <v>0</v>
      </c>
    </row>
    <row r="110" spans="1:12" ht="15">
      <c r="A110" s="84" t="s">
        <v>1299</v>
      </c>
      <c r="B110" s="84" t="s">
        <v>1040</v>
      </c>
      <c r="C110" s="84">
        <v>2</v>
      </c>
      <c r="D110" s="123">
        <v>0.002881572409653115</v>
      </c>
      <c r="E110" s="123">
        <v>2.378851946448881</v>
      </c>
      <c r="F110" s="84" t="s">
        <v>1323</v>
      </c>
      <c r="G110" s="84" t="b">
        <v>0</v>
      </c>
      <c r="H110" s="84" t="b">
        <v>0</v>
      </c>
      <c r="I110" s="84" t="b">
        <v>0</v>
      </c>
      <c r="J110" s="84" t="b">
        <v>0</v>
      </c>
      <c r="K110" s="84" t="b">
        <v>0</v>
      </c>
      <c r="L110" s="84" t="b">
        <v>0</v>
      </c>
    </row>
    <row r="111" spans="1:12" ht="15">
      <c r="A111" s="84" t="s">
        <v>1040</v>
      </c>
      <c r="B111" s="84" t="s">
        <v>1300</v>
      </c>
      <c r="C111" s="84">
        <v>2</v>
      </c>
      <c r="D111" s="123">
        <v>0.002881572409653115</v>
      </c>
      <c r="E111" s="123">
        <v>2.378851946448881</v>
      </c>
      <c r="F111" s="84" t="s">
        <v>1323</v>
      </c>
      <c r="G111" s="84" t="b">
        <v>0</v>
      </c>
      <c r="H111" s="84" t="b">
        <v>0</v>
      </c>
      <c r="I111" s="84" t="b">
        <v>0</v>
      </c>
      <c r="J111" s="84" t="b">
        <v>0</v>
      </c>
      <c r="K111" s="84" t="b">
        <v>0</v>
      </c>
      <c r="L111" s="84" t="b">
        <v>0</v>
      </c>
    </row>
    <row r="112" spans="1:12" ht="15">
      <c r="A112" s="84" t="s">
        <v>1300</v>
      </c>
      <c r="B112" s="84" t="s">
        <v>1016</v>
      </c>
      <c r="C112" s="84">
        <v>2</v>
      </c>
      <c r="D112" s="123">
        <v>0.002881572409653115</v>
      </c>
      <c r="E112" s="123">
        <v>1.7767919551209188</v>
      </c>
      <c r="F112" s="84" t="s">
        <v>1323</v>
      </c>
      <c r="G112" s="84" t="b">
        <v>0</v>
      </c>
      <c r="H112" s="84" t="b">
        <v>0</v>
      </c>
      <c r="I112" s="84" t="b">
        <v>0</v>
      </c>
      <c r="J112" s="84" t="b">
        <v>0</v>
      </c>
      <c r="K112" s="84" t="b">
        <v>0</v>
      </c>
      <c r="L112" s="84" t="b">
        <v>0</v>
      </c>
    </row>
    <row r="113" spans="1:12" ht="15">
      <c r="A113" s="84" t="s">
        <v>1016</v>
      </c>
      <c r="B113" s="84" t="s">
        <v>1040</v>
      </c>
      <c r="C113" s="84">
        <v>2</v>
      </c>
      <c r="D113" s="123">
        <v>0.002881572409653115</v>
      </c>
      <c r="E113" s="123">
        <v>1.4757619594569376</v>
      </c>
      <c r="F113" s="84" t="s">
        <v>1323</v>
      </c>
      <c r="G113" s="84" t="b">
        <v>0</v>
      </c>
      <c r="H113" s="84" t="b">
        <v>0</v>
      </c>
      <c r="I113" s="84" t="b">
        <v>0</v>
      </c>
      <c r="J113" s="84" t="b">
        <v>0</v>
      </c>
      <c r="K113" s="84" t="b">
        <v>0</v>
      </c>
      <c r="L113" s="84" t="b">
        <v>0</v>
      </c>
    </row>
    <row r="114" spans="1:12" ht="15">
      <c r="A114" s="84" t="s">
        <v>1040</v>
      </c>
      <c r="B114" s="84" t="s">
        <v>1301</v>
      </c>
      <c r="C114" s="84">
        <v>2</v>
      </c>
      <c r="D114" s="123">
        <v>0.002881572409653115</v>
      </c>
      <c r="E114" s="123">
        <v>2.378851946448881</v>
      </c>
      <c r="F114" s="84" t="s">
        <v>1323</v>
      </c>
      <c r="G114" s="84" t="b">
        <v>0</v>
      </c>
      <c r="H114" s="84" t="b">
        <v>0</v>
      </c>
      <c r="I114" s="84" t="b">
        <v>0</v>
      </c>
      <c r="J114" s="84" t="b">
        <v>0</v>
      </c>
      <c r="K114" s="84" t="b">
        <v>0</v>
      </c>
      <c r="L114" s="84" t="b">
        <v>0</v>
      </c>
    </row>
    <row r="115" spans="1:12" ht="15">
      <c r="A115" s="84" t="s">
        <v>1301</v>
      </c>
      <c r="B115" s="84" t="s">
        <v>1017</v>
      </c>
      <c r="C115" s="84">
        <v>2</v>
      </c>
      <c r="D115" s="123">
        <v>0.002881572409653115</v>
      </c>
      <c r="E115" s="123">
        <v>1.9395192526186185</v>
      </c>
      <c r="F115" s="84" t="s">
        <v>1323</v>
      </c>
      <c r="G115" s="84" t="b">
        <v>0</v>
      </c>
      <c r="H115" s="84" t="b">
        <v>0</v>
      </c>
      <c r="I115" s="84" t="b">
        <v>0</v>
      </c>
      <c r="J115" s="84" t="b">
        <v>0</v>
      </c>
      <c r="K115" s="84" t="b">
        <v>0</v>
      </c>
      <c r="L115" s="84" t="b">
        <v>0</v>
      </c>
    </row>
    <row r="116" spans="1:12" ht="15">
      <c r="A116" s="84" t="s">
        <v>1017</v>
      </c>
      <c r="B116" s="84" t="s">
        <v>1302</v>
      </c>
      <c r="C116" s="84">
        <v>2</v>
      </c>
      <c r="D116" s="123">
        <v>0.002881572409653115</v>
      </c>
      <c r="E116" s="123">
        <v>1.9017306917292187</v>
      </c>
      <c r="F116" s="84" t="s">
        <v>1323</v>
      </c>
      <c r="G116" s="84" t="b">
        <v>0</v>
      </c>
      <c r="H116" s="84" t="b">
        <v>0</v>
      </c>
      <c r="I116" s="84" t="b">
        <v>0</v>
      </c>
      <c r="J116" s="84" t="b">
        <v>0</v>
      </c>
      <c r="K116" s="84" t="b">
        <v>0</v>
      </c>
      <c r="L116" s="84" t="b">
        <v>0</v>
      </c>
    </row>
    <row r="117" spans="1:12" ht="15">
      <c r="A117" s="84" t="s">
        <v>1302</v>
      </c>
      <c r="B117" s="84" t="s">
        <v>1303</v>
      </c>
      <c r="C117" s="84">
        <v>2</v>
      </c>
      <c r="D117" s="123">
        <v>0.002881572409653115</v>
      </c>
      <c r="E117" s="123">
        <v>2.6798819421128623</v>
      </c>
      <c r="F117" s="84" t="s">
        <v>1323</v>
      </c>
      <c r="G117" s="84" t="b">
        <v>0</v>
      </c>
      <c r="H117" s="84" t="b">
        <v>0</v>
      </c>
      <c r="I117" s="84" t="b">
        <v>0</v>
      </c>
      <c r="J117" s="84" t="b">
        <v>0</v>
      </c>
      <c r="K117" s="84" t="b">
        <v>0</v>
      </c>
      <c r="L117" s="84" t="b">
        <v>0</v>
      </c>
    </row>
    <row r="118" spans="1:12" ht="15">
      <c r="A118" s="84" t="s">
        <v>1304</v>
      </c>
      <c r="B118" s="84" t="s">
        <v>1305</v>
      </c>
      <c r="C118" s="84">
        <v>2</v>
      </c>
      <c r="D118" s="123">
        <v>0.002881572409653115</v>
      </c>
      <c r="E118" s="123">
        <v>2.6798819421128623</v>
      </c>
      <c r="F118" s="84" t="s">
        <v>1323</v>
      </c>
      <c r="G118" s="84" t="b">
        <v>0</v>
      </c>
      <c r="H118" s="84" t="b">
        <v>0</v>
      </c>
      <c r="I118" s="84" t="b">
        <v>0</v>
      </c>
      <c r="J118" s="84" t="b">
        <v>0</v>
      </c>
      <c r="K118" s="84" t="b">
        <v>0</v>
      </c>
      <c r="L118" s="84" t="b">
        <v>0</v>
      </c>
    </row>
    <row r="119" spans="1:12" ht="15">
      <c r="A119" s="84" t="s">
        <v>1305</v>
      </c>
      <c r="B119" s="84" t="s">
        <v>1306</v>
      </c>
      <c r="C119" s="84">
        <v>2</v>
      </c>
      <c r="D119" s="123">
        <v>0.002881572409653115</v>
      </c>
      <c r="E119" s="123">
        <v>2.6798819421128623</v>
      </c>
      <c r="F119" s="84" t="s">
        <v>1323</v>
      </c>
      <c r="G119" s="84" t="b">
        <v>0</v>
      </c>
      <c r="H119" s="84" t="b">
        <v>0</v>
      </c>
      <c r="I119" s="84" t="b">
        <v>0</v>
      </c>
      <c r="J119" s="84" t="b">
        <v>0</v>
      </c>
      <c r="K119" s="84" t="b">
        <v>0</v>
      </c>
      <c r="L119" s="84" t="b">
        <v>0</v>
      </c>
    </row>
    <row r="120" spans="1:12" ht="15">
      <c r="A120" s="84" t="s">
        <v>1307</v>
      </c>
      <c r="B120" s="84" t="s">
        <v>1308</v>
      </c>
      <c r="C120" s="84">
        <v>2</v>
      </c>
      <c r="D120" s="123">
        <v>0.002881572409653115</v>
      </c>
      <c r="E120" s="123">
        <v>2.6798819421128623</v>
      </c>
      <c r="F120" s="84" t="s">
        <v>1323</v>
      </c>
      <c r="G120" s="84" t="b">
        <v>0</v>
      </c>
      <c r="H120" s="84" t="b">
        <v>0</v>
      </c>
      <c r="I120" s="84" t="b">
        <v>0</v>
      </c>
      <c r="J120" s="84" t="b">
        <v>0</v>
      </c>
      <c r="K120" s="84" t="b">
        <v>0</v>
      </c>
      <c r="L120" s="84" t="b">
        <v>0</v>
      </c>
    </row>
    <row r="121" spans="1:12" ht="15">
      <c r="A121" s="84" t="s">
        <v>1310</v>
      </c>
      <c r="B121" s="84" t="s">
        <v>1247</v>
      </c>
      <c r="C121" s="84">
        <v>2</v>
      </c>
      <c r="D121" s="123">
        <v>0.0034747349626855907</v>
      </c>
      <c r="E121" s="123">
        <v>2.503790683057181</v>
      </c>
      <c r="F121" s="84" t="s">
        <v>1323</v>
      </c>
      <c r="G121" s="84" t="b">
        <v>0</v>
      </c>
      <c r="H121" s="84" t="b">
        <v>0</v>
      </c>
      <c r="I121" s="84" t="b">
        <v>0</v>
      </c>
      <c r="J121" s="84" t="b">
        <v>0</v>
      </c>
      <c r="K121" s="84" t="b">
        <v>0</v>
      </c>
      <c r="L121" s="84" t="b">
        <v>0</v>
      </c>
    </row>
    <row r="122" spans="1:12" ht="15">
      <c r="A122" s="84" t="s">
        <v>1247</v>
      </c>
      <c r="B122" s="84" t="s">
        <v>1033</v>
      </c>
      <c r="C122" s="84">
        <v>2</v>
      </c>
      <c r="D122" s="123">
        <v>0.0034747349626855907</v>
      </c>
      <c r="E122" s="123">
        <v>2.026669428337519</v>
      </c>
      <c r="F122" s="84" t="s">
        <v>1323</v>
      </c>
      <c r="G122" s="84" t="b">
        <v>0</v>
      </c>
      <c r="H122" s="84" t="b">
        <v>0</v>
      </c>
      <c r="I122" s="84" t="b">
        <v>0</v>
      </c>
      <c r="J122" s="84" t="b">
        <v>0</v>
      </c>
      <c r="K122" s="84" t="b">
        <v>0</v>
      </c>
      <c r="L122" s="84" t="b">
        <v>0</v>
      </c>
    </row>
    <row r="123" spans="1:12" ht="15">
      <c r="A123" s="84" t="s">
        <v>1033</v>
      </c>
      <c r="B123" s="84" t="s">
        <v>1248</v>
      </c>
      <c r="C123" s="84">
        <v>2</v>
      </c>
      <c r="D123" s="123">
        <v>0.0034747349626855907</v>
      </c>
      <c r="E123" s="123">
        <v>2.026669428337519</v>
      </c>
      <c r="F123" s="84" t="s">
        <v>1323</v>
      </c>
      <c r="G123" s="84" t="b">
        <v>0</v>
      </c>
      <c r="H123" s="84" t="b">
        <v>0</v>
      </c>
      <c r="I123" s="84" t="b">
        <v>0</v>
      </c>
      <c r="J123" s="84" t="b">
        <v>0</v>
      </c>
      <c r="K123" s="84" t="b">
        <v>0</v>
      </c>
      <c r="L123" s="84" t="b">
        <v>0</v>
      </c>
    </row>
    <row r="124" spans="1:12" ht="15">
      <c r="A124" s="84" t="s">
        <v>1248</v>
      </c>
      <c r="B124" s="84" t="s">
        <v>1311</v>
      </c>
      <c r="C124" s="84">
        <v>2</v>
      </c>
      <c r="D124" s="123">
        <v>0.0034747349626855907</v>
      </c>
      <c r="E124" s="123">
        <v>2.503790683057181</v>
      </c>
      <c r="F124" s="84" t="s">
        <v>1323</v>
      </c>
      <c r="G124" s="84" t="b">
        <v>0</v>
      </c>
      <c r="H124" s="84" t="b">
        <v>0</v>
      </c>
      <c r="I124" s="84" t="b">
        <v>0</v>
      </c>
      <c r="J124" s="84" t="b">
        <v>0</v>
      </c>
      <c r="K124" s="84" t="b">
        <v>0</v>
      </c>
      <c r="L124" s="84" t="b">
        <v>0</v>
      </c>
    </row>
    <row r="125" spans="1:12" ht="15">
      <c r="A125" s="84" t="s">
        <v>1311</v>
      </c>
      <c r="B125" s="84" t="s">
        <v>1312</v>
      </c>
      <c r="C125" s="84">
        <v>2</v>
      </c>
      <c r="D125" s="123">
        <v>0.0034747349626855907</v>
      </c>
      <c r="E125" s="123">
        <v>2.6798819421128623</v>
      </c>
      <c r="F125" s="84" t="s">
        <v>1323</v>
      </c>
      <c r="G125" s="84" t="b">
        <v>0</v>
      </c>
      <c r="H125" s="84" t="b">
        <v>0</v>
      </c>
      <c r="I125" s="84" t="b">
        <v>0</v>
      </c>
      <c r="J125" s="84" t="b">
        <v>0</v>
      </c>
      <c r="K125" s="84" t="b">
        <v>0</v>
      </c>
      <c r="L125" s="84" t="b">
        <v>0</v>
      </c>
    </row>
    <row r="126" spans="1:12" ht="15">
      <c r="A126" s="84" t="s">
        <v>1313</v>
      </c>
      <c r="B126" s="84" t="s">
        <v>1314</v>
      </c>
      <c r="C126" s="84">
        <v>2</v>
      </c>
      <c r="D126" s="123">
        <v>0.002881572409653115</v>
      </c>
      <c r="E126" s="123">
        <v>2.6798819421128623</v>
      </c>
      <c r="F126" s="84" t="s">
        <v>1323</v>
      </c>
      <c r="G126" s="84" t="b">
        <v>0</v>
      </c>
      <c r="H126" s="84" t="b">
        <v>0</v>
      </c>
      <c r="I126" s="84" t="b">
        <v>0</v>
      </c>
      <c r="J126" s="84" t="b">
        <v>0</v>
      </c>
      <c r="K126" s="84" t="b">
        <v>0</v>
      </c>
      <c r="L126" s="84" t="b">
        <v>0</v>
      </c>
    </row>
    <row r="127" spans="1:12" ht="15">
      <c r="A127" s="84" t="s">
        <v>1314</v>
      </c>
      <c r="B127" s="84" t="s">
        <v>1315</v>
      </c>
      <c r="C127" s="84">
        <v>2</v>
      </c>
      <c r="D127" s="123">
        <v>0.002881572409653115</v>
      </c>
      <c r="E127" s="123">
        <v>2.6798819421128623</v>
      </c>
      <c r="F127" s="84" t="s">
        <v>1323</v>
      </c>
      <c r="G127" s="84" t="b">
        <v>0</v>
      </c>
      <c r="H127" s="84" t="b">
        <v>0</v>
      </c>
      <c r="I127" s="84" t="b">
        <v>0</v>
      </c>
      <c r="J127" s="84" t="b">
        <v>0</v>
      </c>
      <c r="K127" s="84" t="b">
        <v>0</v>
      </c>
      <c r="L127" s="84" t="b">
        <v>0</v>
      </c>
    </row>
    <row r="128" spans="1:12" ht="15">
      <c r="A128" s="84" t="s">
        <v>1315</v>
      </c>
      <c r="B128" s="84" t="s">
        <v>1316</v>
      </c>
      <c r="C128" s="84">
        <v>2</v>
      </c>
      <c r="D128" s="123">
        <v>0.002881572409653115</v>
      </c>
      <c r="E128" s="123">
        <v>2.6798819421128623</v>
      </c>
      <c r="F128" s="84" t="s">
        <v>1323</v>
      </c>
      <c r="G128" s="84" t="b">
        <v>0</v>
      </c>
      <c r="H128" s="84" t="b">
        <v>0</v>
      </c>
      <c r="I128" s="84" t="b">
        <v>0</v>
      </c>
      <c r="J128" s="84" t="b">
        <v>0</v>
      </c>
      <c r="K128" s="84" t="b">
        <v>0</v>
      </c>
      <c r="L128" s="84" t="b">
        <v>0</v>
      </c>
    </row>
    <row r="129" spans="1:12" ht="15">
      <c r="A129" s="84" t="s">
        <v>1316</v>
      </c>
      <c r="B129" s="84" t="s">
        <v>1317</v>
      </c>
      <c r="C129" s="84">
        <v>2</v>
      </c>
      <c r="D129" s="123">
        <v>0.002881572409653115</v>
      </c>
      <c r="E129" s="123">
        <v>2.6798819421128623</v>
      </c>
      <c r="F129" s="84" t="s">
        <v>1323</v>
      </c>
      <c r="G129" s="84" t="b">
        <v>0</v>
      </c>
      <c r="H129" s="84" t="b">
        <v>0</v>
      </c>
      <c r="I129" s="84" t="b">
        <v>0</v>
      </c>
      <c r="J129" s="84" t="b">
        <v>0</v>
      </c>
      <c r="K129" s="84" t="b">
        <v>0</v>
      </c>
      <c r="L129" s="84" t="b">
        <v>0</v>
      </c>
    </row>
    <row r="130" spans="1:12" ht="15">
      <c r="A130" s="84" t="s">
        <v>1317</v>
      </c>
      <c r="B130" s="84" t="s">
        <v>1318</v>
      </c>
      <c r="C130" s="84">
        <v>2</v>
      </c>
      <c r="D130" s="123">
        <v>0.002881572409653115</v>
      </c>
      <c r="E130" s="123">
        <v>2.6798819421128623</v>
      </c>
      <c r="F130" s="84" t="s">
        <v>1323</v>
      </c>
      <c r="G130" s="84" t="b">
        <v>0</v>
      </c>
      <c r="H130" s="84" t="b">
        <v>0</v>
      </c>
      <c r="I130" s="84" t="b">
        <v>0</v>
      </c>
      <c r="J130" s="84" t="b">
        <v>0</v>
      </c>
      <c r="K130" s="84" t="b">
        <v>0</v>
      </c>
      <c r="L130" s="84" t="b">
        <v>0</v>
      </c>
    </row>
    <row r="131" spans="1:12" ht="15">
      <c r="A131" s="84" t="s">
        <v>1318</v>
      </c>
      <c r="B131" s="84" t="s">
        <v>1033</v>
      </c>
      <c r="C131" s="84">
        <v>2</v>
      </c>
      <c r="D131" s="123">
        <v>0.002881572409653115</v>
      </c>
      <c r="E131" s="123">
        <v>2.2027606873931997</v>
      </c>
      <c r="F131" s="84" t="s">
        <v>1323</v>
      </c>
      <c r="G131" s="84" t="b">
        <v>0</v>
      </c>
      <c r="H131" s="84" t="b">
        <v>0</v>
      </c>
      <c r="I131" s="84" t="b">
        <v>0</v>
      </c>
      <c r="J131" s="84" t="b">
        <v>0</v>
      </c>
      <c r="K131" s="84" t="b">
        <v>0</v>
      </c>
      <c r="L131" s="84" t="b">
        <v>0</v>
      </c>
    </row>
    <row r="132" spans="1:12" ht="15">
      <c r="A132" s="84" t="s">
        <v>1033</v>
      </c>
      <c r="B132" s="84" t="s">
        <v>1041</v>
      </c>
      <c r="C132" s="84">
        <v>2</v>
      </c>
      <c r="D132" s="123">
        <v>0.002881572409653115</v>
      </c>
      <c r="E132" s="123">
        <v>2.026669428337519</v>
      </c>
      <c r="F132" s="84" t="s">
        <v>1323</v>
      </c>
      <c r="G132" s="84" t="b">
        <v>0</v>
      </c>
      <c r="H132" s="84" t="b">
        <v>0</v>
      </c>
      <c r="I132" s="84" t="b">
        <v>0</v>
      </c>
      <c r="J132" s="84" t="b">
        <v>1</v>
      </c>
      <c r="K132" s="84" t="b">
        <v>0</v>
      </c>
      <c r="L132" s="84" t="b">
        <v>0</v>
      </c>
    </row>
    <row r="133" spans="1:12" ht="15">
      <c r="A133" s="84" t="s">
        <v>1041</v>
      </c>
      <c r="B133" s="84" t="s">
        <v>1319</v>
      </c>
      <c r="C133" s="84">
        <v>2</v>
      </c>
      <c r="D133" s="123">
        <v>0.002881572409653115</v>
      </c>
      <c r="E133" s="123">
        <v>2.503790683057181</v>
      </c>
      <c r="F133" s="84" t="s">
        <v>1323</v>
      </c>
      <c r="G133" s="84" t="b">
        <v>1</v>
      </c>
      <c r="H133" s="84" t="b">
        <v>0</v>
      </c>
      <c r="I133" s="84" t="b">
        <v>0</v>
      </c>
      <c r="J133" s="84" t="b">
        <v>0</v>
      </c>
      <c r="K133" s="84" t="b">
        <v>0</v>
      </c>
      <c r="L133" s="84" t="b">
        <v>0</v>
      </c>
    </row>
    <row r="134" spans="1:12" ht="15">
      <c r="A134" s="84" t="s">
        <v>1319</v>
      </c>
      <c r="B134" s="84" t="s">
        <v>1033</v>
      </c>
      <c r="C134" s="84">
        <v>2</v>
      </c>
      <c r="D134" s="123">
        <v>0.002881572409653115</v>
      </c>
      <c r="E134" s="123">
        <v>2.2027606873931997</v>
      </c>
      <c r="F134" s="84" t="s">
        <v>1323</v>
      </c>
      <c r="G134" s="84" t="b">
        <v>0</v>
      </c>
      <c r="H134" s="84" t="b">
        <v>0</v>
      </c>
      <c r="I134" s="84" t="b">
        <v>0</v>
      </c>
      <c r="J134" s="84" t="b">
        <v>0</v>
      </c>
      <c r="K134" s="84" t="b">
        <v>0</v>
      </c>
      <c r="L134" s="84" t="b">
        <v>0</v>
      </c>
    </row>
    <row r="135" spans="1:12" ht="15">
      <c r="A135" s="84" t="s">
        <v>1033</v>
      </c>
      <c r="B135" s="84" t="s">
        <v>1042</v>
      </c>
      <c r="C135" s="84">
        <v>2</v>
      </c>
      <c r="D135" s="123">
        <v>0.002881572409653115</v>
      </c>
      <c r="E135" s="123">
        <v>2.026669428337519</v>
      </c>
      <c r="F135" s="84" t="s">
        <v>1323</v>
      </c>
      <c r="G135" s="84" t="b">
        <v>0</v>
      </c>
      <c r="H135" s="84" t="b">
        <v>0</v>
      </c>
      <c r="I135" s="84" t="b">
        <v>0</v>
      </c>
      <c r="J135" s="84" t="b">
        <v>0</v>
      </c>
      <c r="K135" s="84" t="b">
        <v>0</v>
      </c>
      <c r="L135" s="84" t="b">
        <v>0</v>
      </c>
    </row>
    <row r="136" spans="1:12" ht="15">
      <c r="A136" s="84" t="s">
        <v>1006</v>
      </c>
      <c r="B136" s="84" t="s">
        <v>1007</v>
      </c>
      <c r="C136" s="84">
        <v>20</v>
      </c>
      <c r="D136" s="123">
        <v>0</v>
      </c>
      <c r="E136" s="123">
        <v>1.146128035678238</v>
      </c>
      <c r="F136" s="84" t="s">
        <v>926</v>
      </c>
      <c r="G136" s="84" t="b">
        <v>0</v>
      </c>
      <c r="H136" s="84" t="b">
        <v>0</v>
      </c>
      <c r="I136" s="84" t="b">
        <v>0</v>
      </c>
      <c r="J136" s="84" t="b">
        <v>0</v>
      </c>
      <c r="K136" s="84" t="b">
        <v>0</v>
      </c>
      <c r="L136" s="84" t="b">
        <v>0</v>
      </c>
    </row>
    <row r="137" spans="1:12" ht="15">
      <c r="A137" s="84" t="s">
        <v>1007</v>
      </c>
      <c r="B137" s="84" t="s">
        <v>1008</v>
      </c>
      <c r="C137" s="84">
        <v>20</v>
      </c>
      <c r="D137" s="123">
        <v>0</v>
      </c>
      <c r="E137" s="123">
        <v>1.146128035678238</v>
      </c>
      <c r="F137" s="84" t="s">
        <v>926</v>
      </c>
      <c r="G137" s="84" t="b">
        <v>0</v>
      </c>
      <c r="H137" s="84" t="b">
        <v>0</v>
      </c>
      <c r="I137" s="84" t="b">
        <v>0</v>
      </c>
      <c r="J137" s="84" t="b">
        <v>0</v>
      </c>
      <c r="K137" s="84" t="b">
        <v>0</v>
      </c>
      <c r="L137" s="84" t="b">
        <v>0</v>
      </c>
    </row>
    <row r="138" spans="1:12" ht="15">
      <c r="A138" s="84" t="s">
        <v>1008</v>
      </c>
      <c r="B138" s="84" t="s">
        <v>1009</v>
      </c>
      <c r="C138" s="84">
        <v>20</v>
      </c>
      <c r="D138" s="123">
        <v>0</v>
      </c>
      <c r="E138" s="123">
        <v>1.146128035678238</v>
      </c>
      <c r="F138" s="84" t="s">
        <v>926</v>
      </c>
      <c r="G138" s="84" t="b">
        <v>0</v>
      </c>
      <c r="H138" s="84" t="b">
        <v>0</v>
      </c>
      <c r="I138" s="84" t="b">
        <v>0</v>
      </c>
      <c r="J138" s="84" t="b">
        <v>0</v>
      </c>
      <c r="K138" s="84" t="b">
        <v>0</v>
      </c>
      <c r="L138" s="84" t="b">
        <v>0</v>
      </c>
    </row>
    <row r="139" spans="1:12" ht="15">
      <c r="A139" s="84" t="s">
        <v>1005</v>
      </c>
      <c r="B139" s="84" t="s">
        <v>1011</v>
      </c>
      <c r="C139" s="84">
        <v>15</v>
      </c>
      <c r="D139" s="123">
        <v>0.006246936830414997</v>
      </c>
      <c r="E139" s="123">
        <v>1.1461280356782382</v>
      </c>
      <c r="F139" s="84" t="s">
        <v>926</v>
      </c>
      <c r="G139" s="84" t="b">
        <v>0</v>
      </c>
      <c r="H139" s="84" t="b">
        <v>0</v>
      </c>
      <c r="I139" s="84" t="b">
        <v>0</v>
      </c>
      <c r="J139" s="84" t="b">
        <v>0</v>
      </c>
      <c r="K139" s="84" t="b">
        <v>0</v>
      </c>
      <c r="L139" s="84" t="b">
        <v>0</v>
      </c>
    </row>
    <row r="140" spans="1:12" ht="15">
      <c r="A140" s="84" t="s">
        <v>214</v>
      </c>
      <c r="B140" s="84" t="s">
        <v>1005</v>
      </c>
      <c r="C140" s="84">
        <v>13</v>
      </c>
      <c r="D140" s="123">
        <v>0.008107087878809593</v>
      </c>
      <c r="E140" s="123">
        <v>1.075379957167476</v>
      </c>
      <c r="F140" s="84" t="s">
        <v>926</v>
      </c>
      <c r="G140" s="84" t="b">
        <v>0</v>
      </c>
      <c r="H140" s="84" t="b">
        <v>0</v>
      </c>
      <c r="I140" s="84" t="b">
        <v>0</v>
      </c>
      <c r="J140" s="84" t="b">
        <v>0</v>
      </c>
      <c r="K140" s="84" t="b">
        <v>0</v>
      </c>
      <c r="L140" s="84" t="b">
        <v>0</v>
      </c>
    </row>
    <row r="141" spans="1:12" ht="15">
      <c r="A141" s="84" t="s">
        <v>1011</v>
      </c>
      <c r="B141" s="84" t="s">
        <v>1013</v>
      </c>
      <c r="C141" s="84">
        <v>8</v>
      </c>
      <c r="D141" s="123">
        <v>0.01061173356458767</v>
      </c>
      <c r="E141" s="123">
        <v>1.271066772286538</v>
      </c>
      <c r="F141" s="84" t="s">
        <v>926</v>
      </c>
      <c r="G141" s="84" t="b">
        <v>0</v>
      </c>
      <c r="H141" s="84" t="b">
        <v>0</v>
      </c>
      <c r="I141" s="84" t="b">
        <v>0</v>
      </c>
      <c r="J141" s="84" t="b">
        <v>0</v>
      </c>
      <c r="K141" s="84" t="b">
        <v>0</v>
      </c>
      <c r="L141" s="84" t="b">
        <v>0</v>
      </c>
    </row>
    <row r="142" spans="1:12" ht="15">
      <c r="A142" s="84" t="s">
        <v>1013</v>
      </c>
      <c r="B142" s="84" t="s">
        <v>1014</v>
      </c>
      <c r="C142" s="84">
        <v>8</v>
      </c>
      <c r="D142" s="123">
        <v>0.01061173356458767</v>
      </c>
      <c r="E142" s="123">
        <v>1.5440680443502757</v>
      </c>
      <c r="F142" s="84" t="s">
        <v>926</v>
      </c>
      <c r="G142" s="84" t="b">
        <v>0</v>
      </c>
      <c r="H142" s="84" t="b">
        <v>0</v>
      </c>
      <c r="I142" s="84" t="b">
        <v>0</v>
      </c>
      <c r="J142" s="84" t="b">
        <v>0</v>
      </c>
      <c r="K142" s="84" t="b">
        <v>0</v>
      </c>
      <c r="L142" s="84" t="b">
        <v>0</v>
      </c>
    </row>
    <row r="143" spans="1:12" ht="15">
      <c r="A143" s="84" t="s">
        <v>1014</v>
      </c>
      <c r="B143" s="84" t="s">
        <v>1209</v>
      </c>
      <c r="C143" s="84">
        <v>8</v>
      </c>
      <c r="D143" s="123">
        <v>0.01061173356458767</v>
      </c>
      <c r="E143" s="123">
        <v>1.5440680443502757</v>
      </c>
      <c r="F143" s="84" t="s">
        <v>926</v>
      </c>
      <c r="G143" s="84" t="b">
        <v>0</v>
      </c>
      <c r="H143" s="84" t="b">
        <v>0</v>
      </c>
      <c r="I143" s="84" t="b">
        <v>0</v>
      </c>
      <c r="J143" s="84" t="b">
        <v>0</v>
      </c>
      <c r="K143" s="84" t="b">
        <v>0</v>
      </c>
      <c r="L143" s="84" t="b">
        <v>0</v>
      </c>
    </row>
    <row r="144" spans="1:12" ht="15">
      <c r="A144" s="84" t="s">
        <v>1209</v>
      </c>
      <c r="B144" s="84" t="s">
        <v>1208</v>
      </c>
      <c r="C144" s="84">
        <v>8</v>
      </c>
      <c r="D144" s="123">
        <v>0.01061173356458767</v>
      </c>
      <c r="E144" s="123">
        <v>1.5440680443502757</v>
      </c>
      <c r="F144" s="84" t="s">
        <v>926</v>
      </c>
      <c r="G144" s="84" t="b">
        <v>0</v>
      </c>
      <c r="H144" s="84" t="b">
        <v>0</v>
      </c>
      <c r="I144" s="84" t="b">
        <v>0</v>
      </c>
      <c r="J144" s="84" t="b">
        <v>0</v>
      </c>
      <c r="K144" s="84" t="b">
        <v>0</v>
      </c>
      <c r="L144" s="84" t="b">
        <v>0</v>
      </c>
    </row>
    <row r="145" spans="1:12" ht="15">
      <c r="A145" s="84" t="s">
        <v>1208</v>
      </c>
      <c r="B145" s="84" t="s">
        <v>1210</v>
      </c>
      <c r="C145" s="84">
        <v>8</v>
      </c>
      <c r="D145" s="123">
        <v>0.01061173356458767</v>
      </c>
      <c r="E145" s="123">
        <v>1.5440680443502757</v>
      </c>
      <c r="F145" s="84" t="s">
        <v>926</v>
      </c>
      <c r="G145" s="84" t="b">
        <v>0</v>
      </c>
      <c r="H145" s="84" t="b">
        <v>0</v>
      </c>
      <c r="I145" s="84" t="b">
        <v>0</v>
      </c>
      <c r="J145" s="84" t="b">
        <v>0</v>
      </c>
      <c r="K145" s="84" t="b">
        <v>0</v>
      </c>
      <c r="L145" s="84" t="b">
        <v>0</v>
      </c>
    </row>
    <row r="146" spans="1:12" ht="15">
      <c r="A146" s="84" t="s">
        <v>1210</v>
      </c>
      <c r="B146" s="84" t="s">
        <v>1211</v>
      </c>
      <c r="C146" s="84">
        <v>8</v>
      </c>
      <c r="D146" s="123">
        <v>0.01061173356458767</v>
      </c>
      <c r="E146" s="123">
        <v>1.5440680443502757</v>
      </c>
      <c r="F146" s="84" t="s">
        <v>926</v>
      </c>
      <c r="G146" s="84" t="b">
        <v>0</v>
      </c>
      <c r="H146" s="84" t="b">
        <v>0</v>
      </c>
      <c r="I146" s="84" t="b">
        <v>0</v>
      </c>
      <c r="J146" s="84" t="b">
        <v>0</v>
      </c>
      <c r="K146" s="84" t="b">
        <v>0</v>
      </c>
      <c r="L146" s="84" t="b">
        <v>0</v>
      </c>
    </row>
    <row r="147" spans="1:12" ht="15">
      <c r="A147" s="84" t="s">
        <v>1211</v>
      </c>
      <c r="B147" s="84" t="s">
        <v>1012</v>
      </c>
      <c r="C147" s="84">
        <v>8</v>
      </c>
      <c r="D147" s="123">
        <v>0.01061173356458767</v>
      </c>
      <c r="E147" s="123">
        <v>1.3332146790353825</v>
      </c>
      <c r="F147" s="84" t="s">
        <v>926</v>
      </c>
      <c r="G147" s="84" t="b">
        <v>0</v>
      </c>
      <c r="H147" s="84" t="b">
        <v>0</v>
      </c>
      <c r="I147" s="84" t="b">
        <v>0</v>
      </c>
      <c r="J147" s="84" t="b">
        <v>0</v>
      </c>
      <c r="K147" s="84" t="b">
        <v>0</v>
      </c>
      <c r="L147" s="84" t="b">
        <v>0</v>
      </c>
    </row>
    <row r="148" spans="1:12" ht="15">
      <c r="A148" s="84" t="s">
        <v>1012</v>
      </c>
      <c r="B148" s="84" t="s">
        <v>1212</v>
      </c>
      <c r="C148" s="84">
        <v>8</v>
      </c>
      <c r="D148" s="123">
        <v>0.01061173356458767</v>
      </c>
      <c r="E148" s="123">
        <v>1.3332146790353825</v>
      </c>
      <c r="F148" s="84" t="s">
        <v>926</v>
      </c>
      <c r="G148" s="84" t="b">
        <v>0</v>
      </c>
      <c r="H148" s="84" t="b">
        <v>0</v>
      </c>
      <c r="I148" s="84" t="b">
        <v>0</v>
      </c>
      <c r="J148" s="84" t="b">
        <v>0</v>
      </c>
      <c r="K148" s="84" t="b">
        <v>0</v>
      </c>
      <c r="L148" s="84" t="b">
        <v>0</v>
      </c>
    </row>
    <row r="149" spans="1:12" ht="15">
      <c r="A149" s="84" t="s">
        <v>1212</v>
      </c>
      <c r="B149" s="84" t="s">
        <v>1006</v>
      </c>
      <c r="C149" s="84">
        <v>8</v>
      </c>
      <c r="D149" s="123">
        <v>0.01061173356458767</v>
      </c>
      <c r="E149" s="123">
        <v>1.1461280356782382</v>
      </c>
      <c r="F149" s="84" t="s">
        <v>926</v>
      </c>
      <c r="G149" s="84" t="b">
        <v>0</v>
      </c>
      <c r="H149" s="84" t="b">
        <v>0</v>
      </c>
      <c r="I149" s="84" t="b">
        <v>0</v>
      </c>
      <c r="J149" s="84" t="b">
        <v>0</v>
      </c>
      <c r="K149" s="84" t="b">
        <v>0</v>
      </c>
      <c r="L149" s="84" t="b">
        <v>0</v>
      </c>
    </row>
    <row r="150" spans="1:12" ht="15">
      <c r="A150" s="84" t="s">
        <v>1011</v>
      </c>
      <c r="B150" s="84" t="s">
        <v>1213</v>
      </c>
      <c r="C150" s="84">
        <v>7</v>
      </c>
      <c r="D150" s="123">
        <v>0.01063841229849357</v>
      </c>
      <c r="E150" s="123">
        <v>1.271066772286538</v>
      </c>
      <c r="F150" s="84" t="s">
        <v>926</v>
      </c>
      <c r="G150" s="84" t="b">
        <v>0</v>
      </c>
      <c r="H150" s="84" t="b">
        <v>0</v>
      </c>
      <c r="I150" s="84" t="b">
        <v>0</v>
      </c>
      <c r="J150" s="84" t="b">
        <v>0</v>
      </c>
      <c r="K150" s="84" t="b">
        <v>0</v>
      </c>
      <c r="L150" s="84" t="b">
        <v>0</v>
      </c>
    </row>
    <row r="151" spans="1:12" ht="15">
      <c r="A151" s="84" t="s">
        <v>1213</v>
      </c>
      <c r="B151" s="84" t="s">
        <v>1214</v>
      </c>
      <c r="C151" s="84">
        <v>7</v>
      </c>
      <c r="D151" s="123">
        <v>0.01063841229849357</v>
      </c>
      <c r="E151" s="123">
        <v>1.6020599913279623</v>
      </c>
      <c r="F151" s="84" t="s">
        <v>926</v>
      </c>
      <c r="G151" s="84" t="b">
        <v>0</v>
      </c>
      <c r="H151" s="84" t="b">
        <v>0</v>
      </c>
      <c r="I151" s="84" t="b">
        <v>0</v>
      </c>
      <c r="J151" s="84" t="b">
        <v>0</v>
      </c>
      <c r="K151" s="84" t="b">
        <v>0</v>
      </c>
      <c r="L151" s="84" t="b">
        <v>0</v>
      </c>
    </row>
    <row r="152" spans="1:12" ht="15">
      <c r="A152" s="84" t="s">
        <v>1214</v>
      </c>
      <c r="B152" s="84" t="s">
        <v>1215</v>
      </c>
      <c r="C152" s="84">
        <v>7</v>
      </c>
      <c r="D152" s="123">
        <v>0.01063841229849357</v>
      </c>
      <c r="E152" s="123">
        <v>1.6020599913279623</v>
      </c>
      <c r="F152" s="84" t="s">
        <v>926</v>
      </c>
      <c r="G152" s="84" t="b">
        <v>0</v>
      </c>
      <c r="H152" s="84" t="b">
        <v>0</v>
      </c>
      <c r="I152" s="84" t="b">
        <v>0</v>
      </c>
      <c r="J152" s="84" t="b">
        <v>0</v>
      </c>
      <c r="K152" s="84" t="b">
        <v>0</v>
      </c>
      <c r="L152" s="84" t="b">
        <v>0</v>
      </c>
    </row>
    <row r="153" spans="1:12" ht="15">
      <c r="A153" s="84" t="s">
        <v>1215</v>
      </c>
      <c r="B153" s="84" t="s">
        <v>1216</v>
      </c>
      <c r="C153" s="84">
        <v>7</v>
      </c>
      <c r="D153" s="123">
        <v>0.01063841229849357</v>
      </c>
      <c r="E153" s="123">
        <v>1.6020599913279623</v>
      </c>
      <c r="F153" s="84" t="s">
        <v>926</v>
      </c>
      <c r="G153" s="84" t="b">
        <v>0</v>
      </c>
      <c r="H153" s="84" t="b">
        <v>0</v>
      </c>
      <c r="I153" s="84" t="b">
        <v>0</v>
      </c>
      <c r="J153" s="84" t="b">
        <v>0</v>
      </c>
      <c r="K153" s="84" t="b">
        <v>0</v>
      </c>
      <c r="L153" s="84" t="b">
        <v>0</v>
      </c>
    </row>
    <row r="154" spans="1:12" ht="15">
      <c r="A154" s="84" t="s">
        <v>1216</v>
      </c>
      <c r="B154" s="84" t="s">
        <v>1217</v>
      </c>
      <c r="C154" s="84">
        <v>7</v>
      </c>
      <c r="D154" s="123">
        <v>0.01063841229849357</v>
      </c>
      <c r="E154" s="123">
        <v>1.6020599913279623</v>
      </c>
      <c r="F154" s="84" t="s">
        <v>926</v>
      </c>
      <c r="G154" s="84" t="b">
        <v>0</v>
      </c>
      <c r="H154" s="84" t="b">
        <v>0</v>
      </c>
      <c r="I154" s="84" t="b">
        <v>0</v>
      </c>
      <c r="J154" s="84" t="b">
        <v>0</v>
      </c>
      <c r="K154" s="84" t="b">
        <v>0</v>
      </c>
      <c r="L154" s="84" t="b">
        <v>0</v>
      </c>
    </row>
    <row r="155" spans="1:12" ht="15">
      <c r="A155" s="84" t="s">
        <v>1217</v>
      </c>
      <c r="B155" s="84" t="s">
        <v>1006</v>
      </c>
      <c r="C155" s="84">
        <v>7</v>
      </c>
      <c r="D155" s="123">
        <v>0.01063841229849357</v>
      </c>
      <c r="E155" s="123">
        <v>1.1461280356782382</v>
      </c>
      <c r="F155" s="84" t="s">
        <v>926</v>
      </c>
      <c r="G155" s="84" t="b">
        <v>0</v>
      </c>
      <c r="H155" s="84" t="b">
        <v>0</v>
      </c>
      <c r="I155" s="84" t="b">
        <v>0</v>
      </c>
      <c r="J155" s="84" t="b">
        <v>0</v>
      </c>
      <c r="K155" s="84" t="b">
        <v>0</v>
      </c>
      <c r="L155" s="84" t="b">
        <v>0</v>
      </c>
    </row>
    <row r="156" spans="1:12" ht="15">
      <c r="A156" s="84" t="s">
        <v>1218</v>
      </c>
      <c r="B156" s="84" t="s">
        <v>1012</v>
      </c>
      <c r="C156" s="84">
        <v>5</v>
      </c>
      <c r="D156" s="123">
        <v>0.010034333188799373</v>
      </c>
      <c r="E156" s="123">
        <v>1.3332146790353825</v>
      </c>
      <c r="F156" s="84" t="s">
        <v>926</v>
      </c>
      <c r="G156" s="84" t="b">
        <v>1</v>
      </c>
      <c r="H156" s="84" t="b">
        <v>0</v>
      </c>
      <c r="I156" s="84" t="b">
        <v>0</v>
      </c>
      <c r="J156" s="84" t="b">
        <v>0</v>
      </c>
      <c r="K156" s="84" t="b">
        <v>0</v>
      </c>
      <c r="L156" s="84" t="b">
        <v>0</v>
      </c>
    </row>
    <row r="157" spans="1:12" ht="15">
      <c r="A157" s="84" t="s">
        <v>1012</v>
      </c>
      <c r="B157" s="84" t="s">
        <v>1219</v>
      </c>
      <c r="C157" s="84">
        <v>5</v>
      </c>
      <c r="D157" s="123">
        <v>0.010034333188799373</v>
      </c>
      <c r="E157" s="123">
        <v>1.3332146790353825</v>
      </c>
      <c r="F157" s="84" t="s">
        <v>926</v>
      </c>
      <c r="G157" s="84" t="b">
        <v>0</v>
      </c>
      <c r="H157" s="84" t="b">
        <v>0</v>
      </c>
      <c r="I157" s="84" t="b">
        <v>0</v>
      </c>
      <c r="J157" s="84" t="b">
        <v>0</v>
      </c>
      <c r="K157" s="84" t="b">
        <v>0</v>
      </c>
      <c r="L157" s="84" t="b">
        <v>0</v>
      </c>
    </row>
    <row r="158" spans="1:12" ht="15">
      <c r="A158" s="84" t="s">
        <v>1219</v>
      </c>
      <c r="B158" s="84" t="s">
        <v>1220</v>
      </c>
      <c r="C158" s="84">
        <v>5</v>
      </c>
      <c r="D158" s="123">
        <v>0.010034333188799373</v>
      </c>
      <c r="E158" s="123">
        <v>1.7481880270062005</v>
      </c>
      <c r="F158" s="84" t="s">
        <v>926</v>
      </c>
      <c r="G158" s="84" t="b">
        <v>0</v>
      </c>
      <c r="H158" s="84" t="b">
        <v>0</v>
      </c>
      <c r="I158" s="84" t="b">
        <v>0</v>
      </c>
      <c r="J158" s="84" t="b">
        <v>1</v>
      </c>
      <c r="K158" s="84" t="b">
        <v>0</v>
      </c>
      <c r="L158" s="84" t="b">
        <v>0</v>
      </c>
    </row>
    <row r="159" spans="1:12" ht="15">
      <c r="A159" s="84" t="s">
        <v>1220</v>
      </c>
      <c r="B159" s="84" t="s">
        <v>1221</v>
      </c>
      <c r="C159" s="84">
        <v>5</v>
      </c>
      <c r="D159" s="123">
        <v>0.010034333188799373</v>
      </c>
      <c r="E159" s="123">
        <v>1.7481880270062005</v>
      </c>
      <c r="F159" s="84" t="s">
        <v>926</v>
      </c>
      <c r="G159" s="84" t="b">
        <v>1</v>
      </c>
      <c r="H159" s="84" t="b">
        <v>0</v>
      </c>
      <c r="I159" s="84" t="b">
        <v>0</v>
      </c>
      <c r="J159" s="84" t="b">
        <v>1</v>
      </c>
      <c r="K159" s="84" t="b">
        <v>0</v>
      </c>
      <c r="L159" s="84" t="b">
        <v>0</v>
      </c>
    </row>
    <row r="160" spans="1:12" ht="15">
      <c r="A160" s="84" t="s">
        <v>1221</v>
      </c>
      <c r="B160" s="84" t="s">
        <v>1005</v>
      </c>
      <c r="C160" s="84">
        <v>5</v>
      </c>
      <c r="D160" s="123">
        <v>0.010034333188799373</v>
      </c>
      <c r="E160" s="123">
        <v>1.1918855262389132</v>
      </c>
      <c r="F160" s="84" t="s">
        <v>926</v>
      </c>
      <c r="G160" s="84" t="b">
        <v>1</v>
      </c>
      <c r="H160" s="84" t="b">
        <v>0</v>
      </c>
      <c r="I160" s="84" t="b">
        <v>0</v>
      </c>
      <c r="J160" s="84" t="b">
        <v>0</v>
      </c>
      <c r="K160" s="84" t="b">
        <v>0</v>
      </c>
      <c r="L160" s="84" t="b">
        <v>0</v>
      </c>
    </row>
    <row r="161" spans="1:12" ht="15">
      <c r="A161" s="84" t="s">
        <v>1005</v>
      </c>
      <c r="B161" s="84" t="s">
        <v>1222</v>
      </c>
      <c r="C161" s="84">
        <v>5</v>
      </c>
      <c r="D161" s="123">
        <v>0.010034333188799373</v>
      </c>
      <c r="E161" s="123">
        <v>1.146128035678238</v>
      </c>
      <c r="F161" s="84" t="s">
        <v>926</v>
      </c>
      <c r="G161" s="84" t="b">
        <v>0</v>
      </c>
      <c r="H161" s="84" t="b">
        <v>0</v>
      </c>
      <c r="I161" s="84" t="b">
        <v>0</v>
      </c>
      <c r="J161" s="84" t="b">
        <v>0</v>
      </c>
      <c r="K161" s="84" t="b">
        <v>0</v>
      </c>
      <c r="L161" s="84" t="b">
        <v>0</v>
      </c>
    </row>
    <row r="162" spans="1:12" ht="15">
      <c r="A162" s="84" t="s">
        <v>1222</v>
      </c>
      <c r="B162" s="84" t="s">
        <v>1223</v>
      </c>
      <c r="C162" s="84">
        <v>5</v>
      </c>
      <c r="D162" s="123">
        <v>0.010034333188799373</v>
      </c>
      <c r="E162" s="123">
        <v>1.7481880270062005</v>
      </c>
      <c r="F162" s="84" t="s">
        <v>926</v>
      </c>
      <c r="G162" s="84" t="b">
        <v>0</v>
      </c>
      <c r="H162" s="84" t="b">
        <v>0</v>
      </c>
      <c r="I162" s="84" t="b">
        <v>0</v>
      </c>
      <c r="J162" s="84" t="b">
        <v>0</v>
      </c>
      <c r="K162" s="84" t="b">
        <v>0</v>
      </c>
      <c r="L162" s="84" t="b">
        <v>0</v>
      </c>
    </row>
    <row r="163" spans="1:12" ht="15">
      <c r="A163" s="84" t="s">
        <v>1223</v>
      </c>
      <c r="B163" s="84" t="s">
        <v>1006</v>
      </c>
      <c r="C163" s="84">
        <v>5</v>
      </c>
      <c r="D163" s="123">
        <v>0.010034333188799373</v>
      </c>
      <c r="E163" s="123">
        <v>1.146128035678238</v>
      </c>
      <c r="F163" s="84" t="s">
        <v>926</v>
      </c>
      <c r="G163" s="84" t="b">
        <v>0</v>
      </c>
      <c r="H163" s="84" t="b">
        <v>0</v>
      </c>
      <c r="I163" s="84" t="b">
        <v>0</v>
      </c>
      <c r="J163" s="84" t="b">
        <v>0</v>
      </c>
      <c r="K163" s="84" t="b">
        <v>0</v>
      </c>
      <c r="L163" s="84" t="b">
        <v>0</v>
      </c>
    </row>
    <row r="164" spans="1:12" ht="15">
      <c r="A164" s="84" t="s">
        <v>214</v>
      </c>
      <c r="B164" s="84" t="s">
        <v>1218</v>
      </c>
      <c r="C164" s="84">
        <v>4</v>
      </c>
      <c r="D164" s="123">
        <v>0.009319600057813585</v>
      </c>
      <c r="E164" s="123">
        <v>1.2167091099639453</v>
      </c>
      <c r="F164" s="84" t="s">
        <v>926</v>
      </c>
      <c r="G164" s="84" t="b">
        <v>0</v>
      </c>
      <c r="H164" s="84" t="b">
        <v>0</v>
      </c>
      <c r="I164" s="84" t="b">
        <v>0</v>
      </c>
      <c r="J164" s="84" t="b">
        <v>1</v>
      </c>
      <c r="K164" s="84" t="b">
        <v>0</v>
      </c>
      <c r="L164" s="84" t="b">
        <v>0</v>
      </c>
    </row>
    <row r="165" spans="1:12" ht="15">
      <c r="A165" s="84" t="s">
        <v>1009</v>
      </c>
      <c r="B165" s="84" t="s">
        <v>1102</v>
      </c>
      <c r="C165" s="84">
        <v>4</v>
      </c>
      <c r="D165" s="123">
        <v>0.009319600057813585</v>
      </c>
      <c r="E165" s="123">
        <v>1.6020599913279623</v>
      </c>
      <c r="F165" s="84" t="s">
        <v>926</v>
      </c>
      <c r="G165" s="84" t="b">
        <v>0</v>
      </c>
      <c r="H165" s="84" t="b">
        <v>0</v>
      </c>
      <c r="I165" s="84" t="b">
        <v>0</v>
      </c>
      <c r="J165" s="84" t="b">
        <v>0</v>
      </c>
      <c r="K165" s="84" t="b">
        <v>0</v>
      </c>
      <c r="L165" s="84" t="b">
        <v>0</v>
      </c>
    </row>
    <row r="166" spans="1:12" ht="15">
      <c r="A166" s="84" t="s">
        <v>1009</v>
      </c>
      <c r="B166" s="84" t="s">
        <v>249</v>
      </c>
      <c r="C166" s="84">
        <v>3</v>
      </c>
      <c r="D166" s="123">
        <v>0.008239087409443189</v>
      </c>
      <c r="E166" s="123">
        <v>1.6020599913279623</v>
      </c>
      <c r="F166" s="84" t="s">
        <v>926</v>
      </c>
      <c r="G166" s="84" t="b">
        <v>0</v>
      </c>
      <c r="H166" s="84" t="b">
        <v>0</v>
      </c>
      <c r="I166" s="84" t="b">
        <v>0</v>
      </c>
      <c r="J166" s="84" t="b">
        <v>0</v>
      </c>
      <c r="K166" s="84" t="b">
        <v>0</v>
      </c>
      <c r="L166" s="84" t="b">
        <v>0</v>
      </c>
    </row>
    <row r="167" spans="1:12" ht="15">
      <c r="A167" s="84" t="s">
        <v>249</v>
      </c>
      <c r="B167" s="84" t="s">
        <v>216</v>
      </c>
      <c r="C167" s="84">
        <v>3</v>
      </c>
      <c r="D167" s="123">
        <v>0.008239087409443189</v>
      </c>
      <c r="E167" s="123">
        <v>1.9700367766225568</v>
      </c>
      <c r="F167" s="84" t="s">
        <v>926</v>
      </c>
      <c r="G167" s="84" t="b">
        <v>0</v>
      </c>
      <c r="H167" s="84" t="b">
        <v>0</v>
      </c>
      <c r="I167" s="84" t="b">
        <v>0</v>
      </c>
      <c r="J167" s="84" t="b">
        <v>0</v>
      </c>
      <c r="K167" s="84" t="b">
        <v>0</v>
      </c>
      <c r="L167" s="84" t="b">
        <v>0</v>
      </c>
    </row>
    <row r="168" spans="1:12" ht="15">
      <c r="A168" s="84" t="s">
        <v>216</v>
      </c>
      <c r="B168" s="84" t="s">
        <v>248</v>
      </c>
      <c r="C168" s="84">
        <v>3</v>
      </c>
      <c r="D168" s="123">
        <v>0.008239087409443189</v>
      </c>
      <c r="E168" s="123">
        <v>1.9700367766225568</v>
      </c>
      <c r="F168" s="84" t="s">
        <v>926</v>
      </c>
      <c r="G168" s="84" t="b">
        <v>0</v>
      </c>
      <c r="H168" s="84" t="b">
        <v>0</v>
      </c>
      <c r="I168" s="84" t="b">
        <v>0</v>
      </c>
      <c r="J168" s="84" t="b">
        <v>0</v>
      </c>
      <c r="K168" s="84" t="b">
        <v>0</v>
      </c>
      <c r="L168" s="84" t="b">
        <v>0</v>
      </c>
    </row>
    <row r="169" spans="1:12" ht="15">
      <c r="A169" s="84" t="s">
        <v>248</v>
      </c>
      <c r="B169" s="84" t="s">
        <v>247</v>
      </c>
      <c r="C169" s="84">
        <v>3</v>
      </c>
      <c r="D169" s="123">
        <v>0.008239087409443189</v>
      </c>
      <c r="E169" s="123">
        <v>1.9700367766225568</v>
      </c>
      <c r="F169" s="84" t="s">
        <v>926</v>
      </c>
      <c r="G169" s="84" t="b">
        <v>0</v>
      </c>
      <c r="H169" s="84" t="b">
        <v>0</v>
      </c>
      <c r="I169" s="84" t="b">
        <v>0</v>
      </c>
      <c r="J169" s="84" t="b">
        <v>0</v>
      </c>
      <c r="K169" s="84" t="b">
        <v>0</v>
      </c>
      <c r="L169" s="84" t="b">
        <v>0</v>
      </c>
    </row>
    <row r="170" spans="1:12" ht="15">
      <c r="A170" s="84" t="s">
        <v>247</v>
      </c>
      <c r="B170" s="84" t="s">
        <v>240</v>
      </c>
      <c r="C170" s="84">
        <v>3</v>
      </c>
      <c r="D170" s="123">
        <v>0.008239087409443189</v>
      </c>
      <c r="E170" s="123">
        <v>1.9700367766225568</v>
      </c>
      <c r="F170" s="84" t="s">
        <v>926</v>
      </c>
      <c r="G170" s="84" t="b">
        <v>0</v>
      </c>
      <c r="H170" s="84" t="b">
        <v>0</v>
      </c>
      <c r="I170" s="84" t="b">
        <v>0</v>
      </c>
      <c r="J170" s="84" t="b">
        <v>0</v>
      </c>
      <c r="K170" s="84" t="b">
        <v>0</v>
      </c>
      <c r="L170" s="84" t="b">
        <v>0</v>
      </c>
    </row>
    <row r="171" spans="1:12" ht="15">
      <c r="A171" s="84" t="s">
        <v>240</v>
      </c>
      <c r="B171" s="84" t="s">
        <v>246</v>
      </c>
      <c r="C171" s="84">
        <v>3</v>
      </c>
      <c r="D171" s="123">
        <v>0.008239087409443189</v>
      </c>
      <c r="E171" s="123">
        <v>1.9700367766225568</v>
      </c>
      <c r="F171" s="84" t="s">
        <v>926</v>
      </c>
      <c r="G171" s="84" t="b">
        <v>0</v>
      </c>
      <c r="H171" s="84" t="b">
        <v>0</v>
      </c>
      <c r="I171" s="84" t="b">
        <v>0</v>
      </c>
      <c r="J171" s="84" t="b">
        <v>0</v>
      </c>
      <c r="K171" s="84" t="b">
        <v>0</v>
      </c>
      <c r="L171" s="84" t="b">
        <v>0</v>
      </c>
    </row>
    <row r="172" spans="1:12" ht="15">
      <c r="A172" s="84" t="s">
        <v>246</v>
      </c>
      <c r="B172" s="84" t="s">
        <v>245</v>
      </c>
      <c r="C172" s="84">
        <v>3</v>
      </c>
      <c r="D172" s="123">
        <v>0.008239087409443189</v>
      </c>
      <c r="E172" s="123">
        <v>1.9700367766225568</v>
      </c>
      <c r="F172" s="84" t="s">
        <v>926</v>
      </c>
      <c r="G172" s="84" t="b">
        <v>0</v>
      </c>
      <c r="H172" s="84" t="b">
        <v>0</v>
      </c>
      <c r="I172" s="84" t="b">
        <v>0</v>
      </c>
      <c r="J172" s="84" t="b">
        <v>0</v>
      </c>
      <c r="K172" s="84" t="b">
        <v>0</v>
      </c>
      <c r="L172" s="84" t="b">
        <v>0</v>
      </c>
    </row>
    <row r="173" spans="1:12" ht="15">
      <c r="A173" s="84" t="s">
        <v>245</v>
      </c>
      <c r="B173" s="84" t="s">
        <v>244</v>
      </c>
      <c r="C173" s="84">
        <v>3</v>
      </c>
      <c r="D173" s="123">
        <v>0.008239087409443189</v>
      </c>
      <c r="E173" s="123">
        <v>1.9700367766225568</v>
      </c>
      <c r="F173" s="84" t="s">
        <v>926</v>
      </c>
      <c r="G173" s="84" t="b">
        <v>0</v>
      </c>
      <c r="H173" s="84" t="b">
        <v>0</v>
      </c>
      <c r="I173" s="84" t="b">
        <v>0</v>
      </c>
      <c r="J173" s="84" t="b">
        <v>0</v>
      </c>
      <c r="K173" s="84" t="b">
        <v>0</v>
      </c>
      <c r="L173" s="84" t="b">
        <v>0</v>
      </c>
    </row>
    <row r="174" spans="1:12" ht="15">
      <c r="A174" s="84" t="s">
        <v>244</v>
      </c>
      <c r="B174" s="84" t="s">
        <v>972</v>
      </c>
      <c r="C174" s="84">
        <v>3</v>
      </c>
      <c r="D174" s="123">
        <v>0.008239087409443189</v>
      </c>
      <c r="E174" s="123">
        <v>1.9700367766225568</v>
      </c>
      <c r="F174" s="84" t="s">
        <v>926</v>
      </c>
      <c r="G174" s="84" t="b">
        <v>0</v>
      </c>
      <c r="H174" s="84" t="b">
        <v>0</v>
      </c>
      <c r="I174" s="84" t="b">
        <v>0</v>
      </c>
      <c r="J174" s="84" t="b">
        <v>0</v>
      </c>
      <c r="K174" s="84" t="b">
        <v>0</v>
      </c>
      <c r="L174" s="84" t="b">
        <v>0</v>
      </c>
    </row>
    <row r="175" spans="1:12" ht="15">
      <c r="A175" s="84" t="s">
        <v>972</v>
      </c>
      <c r="B175" s="84" t="s">
        <v>973</v>
      </c>
      <c r="C175" s="84">
        <v>3</v>
      </c>
      <c r="D175" s="123">
        <v>0.008239087409443189</v>
      </c>
      <c r="E175" s="123">
        <v>1.9700367766225568</v>
      </c>
      <c r="F175" s="84" t="s">
        <v>926</v>
      </c>
      <c r="G175" s="84" t="b">
        <v>0</v>
      </c>
      <c r="H175" s="84" t="b">
        <v>0</v>
      </c>
      <c r="I175" s="84" t="b">
        <v>0</v>
      </c>
      <c r="J175" s="84" t="b">
        <v>0</v>
      </c>
      <c r="K175" s="84" t="b">
        <v>0</v>
      </c>
      <c r="L175" s="84" t="b">
        <v>0</v>
      </c>
    </row>
    <row r="176" spans="1:12" ht="15">
      <c r="A176" s="84" t="s">
        <v>1019</v>
      </c>
      <c r="B176" s="84" t="s">
        <v>1230</v>
      </c>
      <c r="C176" s="84">
        <v>4</v>
      </c>
      <c r="D176" s="123">
        <v>0.006360457260140929</v>
      </c>
      <c r="E176" s="123">
        <v>1.635986111800833</v>
      </c>
      <c r="F176" s="84" t="s">
        <v>927</v>
      </c>
      <c r="G176" s="84" t="b">
        <v>0</v>
      </c>
      <c r="H176" s="84" t="b">
        <v>0</v>
      </c>
      <c r="I176" s="84" t="b">
        <v>0</v>
      </c>
      <c r="J176" s="84" t="b">
        <v>0</v>
      </c>
      <c r="K176" s="84" t="b">
        <v>0</v>
      </c>
      <c r="L176" s="84" t="b">
        <v>0</v>
      </c>
    </row>
    <row r="177" spans="1:12" ht="15">
      <c r="A177" s="84" t="s">
        <v>1019</v>
      </c>
      <c r="B177" s="84" t="s">
        <v>1231</v>
      </c>
      <c r="C177" s="84">
        <v>4</v>
      </c>
      <c r="D177" s="123">
        <v>0.006360457260140929</v>
      </c>
      <c r="E177" s="123">
        <v>1.635986111800833</v>
      </c>
      <c r="F177" s="84" t="s">
        <v>927</v>
      </c>
      <c r="G177" s="84" t="b">
        <v>0</v>
      </c>
      <c r="H177" s="84" t="b">
        <v>0</v>
      </c>
      <c r="I177" s="84" t="b">
        <v>0</v>
      </c>
      <c r="J177" s="84" t="b">
        <v>0</v>
      </c>
      <c r="K177" s="84" t="b">
        <v>1</v>
      </c>
      <c r="L177" s="84" t="b">
        <v>0</v>
      </c>
    </row>
    <row r="178" spans="1:12" ht="15">
      <c r="A178" s="84" t="s">
        <v>230</v>
      </c>
      <c r="B178" s="84" t="s">
        <v>1229</v>
      </c>
      <c r="C178" s="84">
        <v>3</v>
      </c>
      <c r="D178" s="123">
        <v>0.005808614994482151</v>
      </c>
      <c r="E178" s="123">
        <v>1.9370161074648142</v>
      </c>
      <c r="F178" s="84" t="s">
        <v>927</v>
      </c>
      <c r="G178" s="84" t="b">
        <v>0</v>
      </c>
      <c r="H178" s="84" t="b">
        <v>0</v>
      </c>
      <c r="I178" s="84" t="b">
        <v>0</v>
      </c>
      <c r="J178" s="84" t="b">
        <v>0</v>
      </c>
      <c r="K178" s="84" t="b">
        <v>0</v>
      </c>
      <c r="L178" s="84" t="b">
        <v>0</v>
      </c>
    </row>
    <row r="179" spans="1:12" ht="15">
      <c r="A179" s="84" t="s">
        <v>1229</v>
      </c>
      <c r="B179" s="84" t="s">
        <v>1241</v>
      </c>
      <c r="C179" s="84">
        <v>3</v>
      </c>
      <c r="D179" s="123">
        <v>0.005808614994482151</v>
      </c>
      <c r="E179" s="123">
        <v>1.9370161074648142</v>
      </c>
      <c r="F179" s="84" t="s">
        <v>927</v>
      </c>
      <c r="G179" s="84" t="b">
        <v>0</v>
      </c>
      <c r="H179" s="84" t="b">
        <v>0</v>
      </c>
      <c r="I179" s="84" t="b">
        <v>0</v>
      </c>
      <c r="J179" s="84" t="b">
        <v>0</v>
      </c>
      <c r="K179" s="84" t="b">
        <v>0</v>
      </c>
      <c r="L179" s="84" t="b">
        <v>0</v>
      </c>
    </row>
    <row r="180" spans="1:12" ht="15">
      <c r="A180" s="84" t="s">
        <v>1241</v>
      </c>
      <c r="B180" s="84" t="s">
        <v>1242</v>
      </c>
      <c r="C180" s="84">
        <v>3</v>
      </c>
      <c r="D180" s="123">
        <v>0.005808614994482151</v>
      </c>
      <c r="E180" s="123">
        <v>2.061954844073114</v>
      </c>
      <c r="F180" s="84" t="s">
        <v>927</v>
      </c>
      <c r="G180" s="84" t="b">
        <v>0</v>
      </c>
      <c r="H180" s="84" t="b">
        <v>0</v>
      </c>
      <c r="I180" s="84" t="b">
        <v>0</v>
      </c>
      <c r="J180" s="84" t="b">
        <v>0</v>
      </c>
      <c r="K180" s="84" t="b">
        <v>0</v>
      </c>
      <c r="L180" s="84" t="b">
        <v>0</v>
      </c>
    </row>
    <row r="181" spans="1:12" ht="15">
      <c r="A181" s="84" t="s">
        <v>1242</v>
      </c>
      <c r="B181" s="84" t="s">
        <v>1243</v>
      </c>
      <c r="C181" s="84">
        <v>3</v>
      </c>
      <c r="D181" s="123">
        <v>0.005808614994482151</v>
      </c>
      <c r="E181" s="123">
        <v>2.061954844073114</v>
      </c>
      <c r="F181" s="84" t="s">
        <v>927</v>
      </c>
      <c r="G181" s="84" t="b">
        <v>0</v>
      </c>
      <c r="H181" s="84" t="b">
        <v>0</v>
      </c>
      <c r="I181" s="84" t="b">
        <v>0</v>
      </c>
      <c r="J181" s="84" t="b">
        <v>0</v>
      </c>
      <c r="K181" s="84" t="b">
        <v>0</v>
      </c>
      <c r="L181" s="84" t="b">
        <v>0</v>
      </c>
    </row>
    <row r="182" spans="1:12" ht="15">
      <c r="A182" s="84" t="s">
        <v>1243</v>
      </c>
      <c r="B182" s="84" t="s">
        <v>1024</v>
      </c>
      <c r="C182" s="84">
        <v>3</v>
      </c>
      <c r="D182" s="123">
        <v>0.005808614994482151</v>
      </c>
      <c r="E182" s="123">
        <v>1.8401060944567578</v>
      </c>
      <c r="F182" s="84" t="s">
        <v>927</v>
      </c>
      <c r="G182" s="84" t="b">
        <v>0</v>
      </c>
      <c r="H182" s="84" t="b">
        <v>0</v>
      </c>
      <c r="I182" s="84" t="b">
        <v>0</v>
      </c>
      <c r="J182" s="84" t="b">
        <v>0</v>
      </c>
      <c r="K182" s="84" t="b">
        <v>0</v>
      </c>
      <c r="L182" s="84" t="b">
        <v>0</v>
      </c>
    </row>
    <row r="183" spans="1:12" ht="15">
      <c r="A183" s="84" t="s">
        <v>1024</v>
      </c>
      <c r="B183" s="84" t="s">
        <v>1019</v>
      </c>
      <c r="C183" s="84">
        <v>3</v>
      </c>
      <c r="D183" s="123">
        <v>0.005808614994482151</v>
      </c>
      <c r="E183" s="123">
        <v>1.4141373621844766</v>
      </c>
      <c r="F183" s="84" t="s">
        <v>927</v>
      </c>
      <c r="G183" s="84" t="b">
        <v>0</v>
      </c>
      <c r="H183" s="84" t="b">
        <v>0</v>
      </c>
      <c r="I183" s="84" t="b">
        <v>0</v>
      </c>
      <c r="J183" s="84" t="b">
        <v>0</v>
      </c>
      <c r="K183" s="84" t="b">
        <v>0</v>
      </c>
      <c r="L183" s="84" t="b">
        <v>0</v>
      </c>
    </row>
    <row r="184" spans="1:12" ht="15">
      <c r="A184" s="84" t="s">
        <v>1230</v>
      </c>
      <c r="B184" s="84" t="s">
        <v>1016</v>
      </c>
      <c r="C184" s="84">
        <v>3</v>
      </c>
      <c r="D184" s="123">
        <v>0.005808614994482151</v>
      </c>
      <c r="E184" s="123">
        <v>1.30019400987764</v>
      </c>
      <c r="F184" s="84" t="s">
        <v>927</v>
      </c>
      <c r="G184" s="84" t="b">
        <v>0</v>
      </c>
      <c r="H184" s="84" t="b">
        <v>0</v>
      </c>
      <c r="I184" s="84" t="b">
        <v>0</v>
      </c>
      <c r="J184" s="84" t="b">
        <v>0</v>
      </c>
      <c r="K184" s="84" t="b">
        <v>0</v>
      </c>
      <c r="L184" s="84" t="b">
        <v>0</v>
      </c>
    </row>
    <row r="185" spans="1:12" ht="15">
      <c r="A185" s="84" t="s">
        <v>1016</v>
      </c>
      <c r="B185" s="84" t="s">
        <v>1019</v>
      </c>
      <c r="C185" s="84">
        <v>3</v>
      </c>
      <c r="D185" s="123">
        <v>0.005808614994482151</v>
      </c>
      <c r="E185" s="123">
        <v>0.9991640142136586</v>
      </c>
      <c r="F185" s="84" t="s">
        <v>927</v>
      </c>
      <c r="G185" s="84" t="b">
        <v>0</v>
      </c>
      <c r="H185" s="84" t="b">
        <v>0</v>
      </c>
      <c r="I185" s="84" t="b">
        <v>0</v>
      </c>
      <c r="J185" s="84" t="b">
        <v>0</v>
      </c>
      <c r="K185" s="84" t="b">
        <v>0</v>
      </c>
      <c r="L185" s="84" t="b">
        <v>0</v>
      </c>
    </row>
    <row r="186" spans="1:12" ht="15">
      <c r="A186" s="84" t="s">
        <v>1231</v>
      </c>
      <c r="B186" s="84" t="s">
        <v>1244</v>
      </c>
      <c r="C186" s="84">
        <v>3</v>
      </c>
      <c r="D186" s="123">
        <v>0.005808614994482151</v>
      </c>
      <c r="E186" s="123">
        <v>1.9370161074648142</v>
      </c>
      <c r="F186" s="84" t="s">
        <v>927</v>
      </c>
      <c r="G186" s="84" t="b">
        <v>0</v>
      </c>
      <c r="H186" s="84" t="b">
        <v>1</v>
      </c>
      <c r="I186" s="84" t="b">
        <v>0</v>
      </c>
      <c r="J186" s="84" t="b">
        <v>0</v>
      </c>
      <c r="K186" s="84" t="b">
        <v>0</v>
      </c>
      <c r="L186" s="84" t="b">
        <v>0</v>
      </c>
    </row>
    <row r="187" spans="1:12" ht="15">
      <c r="A187" s="84" t="s">
        <v>1244</v>
      </c>
      <c r="B187" s="84" t="s">
        <v>1018</v>
      </c>
      <c r="C187" s="84">
        <v>3</v>
      </c>
      <c r="D187" s="123">
        <v>0.005808614994482151</v>
      </c>
      <c r="E187" s="123">
        <v>1.635986111800833</v>
      </c>
      <c r="F187" s="84" t="s">
        <v>927</v>
      </c>
      <c r="G187" s="84" t="b">
        <v>0</v>
      </c>
      <c r="H187" s="84" t="b">
        <v>0</v>
      </c>
      <c r="I187" s="84" t="b">
        <v>0</v>
      </c>
      <c r="J187" s="84" t="b">
        <v>0</v>
      </c>
      <c r="K187" s="84" t="b">
        <v>0</v>
      </c>
      <c r="L187" s="84" t="b">
        <v>0</v>
      </c>
    </row>
    <row r="188" spans="1:12" ht="15">
      <c r="A188" s="84" t="s">
        <v>1018</v>
      </c>
      <c r="B188" s="84" t="s">
        <v>1232</v>
      </c>
      <c r="C188" s="84">
        <v>3</v>
      </c>
      <c r="D188" s="123">
        <v>0.005808614994482151</v>
      </c>
      <c r="E188" s="123">
        <v>1.511047375192533</v>
      </c>
      <c r="F188" s="84" t="s">
        <v>927</v>
      </c>
      <c r="G188" s="84" t="b">
        <v>0</v>
      </c>
      <c r="H188" s="84" t="b">
        <v>0</v>
      </c>
      <c r="I188" s="84" t="b">
        <v>0</v>
      </c>
      <c r="J188" s="84" t="b">
        <v>0</v>
      </c>
      <c r="K188" s="84" t="b">
        <v>0</v>
      </c>
      <c r="L188" s="84" t="b">
        <v>0</v>
      </c>
    </row>
    <row r="189" spans="1:12" ht="15">
      <c r="A189" s="84" t="s">
        <v>1232</v>
      </c>
      <c r="B189" s="84" t="s">
        <v>1017</v>
      </c>
      <c r="C189" s="84">
        <v>3</v>
      </c>
      <c r="D189" s="123">
        <v>0.005808614994482151</v>
      </c>
      <c r="E189" s="123">
        <v>1.4141373621844766</v>
      </c>
      <c r="F189" s="84" t="s">
        <v>927</v>
      </c>
      <c r="G189" s="84" t="b">
        <v>0</v>
      </c>
      <c r="H189" s="84" t="b">
        <v>0</v>
      </c>
      <c r="I189" s="84" t="b">
        <v>0</v>
      </c>
      <c r="J189" s="84" t="b">
        <v>0</v>
      </c>
      <c r="K189" s="84" t="b">
        <v>0</v>
      </c>
      <c r="L189" s="84" t="b">
        <v>0</v>
      </c>
    </row>
    <row r="190" spans="1:12" ht="15">
      <c r="A190" s="84" t="s">
        <v>1017</v>
      </c>
      <c r="B190" s="84" t="s">
        <v>1022</v>
      </c>
      <c r="C190" s="84">
        <v>3</v>
      </c>
      <c r="D190" s="123">
        <v>0.005808614994482151</v>
      </c>
      <c r="E190" s="123">
        <v>1.1966534179705703</v>
      </c>
      <c r="F190" s="84" t="s">
        <v>927</v>
      </c>
      <c r="G190" s="84" t="b">
        <v>0</v>
      </c>
      <c r="H190" s="84" t="b">
        <v>0</v>
      </c>
      <c r="I190" s="84" t="b">
        <v>0</v>
      </c>
      <c r="J190" s="84" t="b">
        <v>0</v>
      </c>
      <c r="K190" s="84" t="b">
        <v>0</v>
      </c>
      <c r="L190" s="84" t="b">
        <v>0</v>
      </c>
    </row>
    <row r="191" spans="1:12" ht="15">
      <c r="A191" s="84" t="s">
        <v>1022</v>
      </c>
      <c r="B191" s="84" t="s">
        <v>1245</v>
      </c>
      <c r="C191" s="84">
        <v>3</v>
      </c>
      <c r="D191" s="123">
        <v>0.005808614994482151</v>
      </c>
      <c r="E191" s="123">
        <v>1.760924848409133</v>
      </c>
      <c r="F191" s="84" t="s">
        <v>927</v>
      </c>
      <c r="G191" s="84" t="b">
        <v>0</v>
      </c>
      <c r="H191" s="84" t="b">
        <v>0</v>
      </c>
      <c r="I191" s="84" t="b">
        <v>0</v>
      </c>
      <c r="J191" s="84" t="b">
        <v>0</v>
      </c>
      <c r="K191" s="84" t="b">
        <v>0</v>
      </c>
      <c r="L191" s="84" t="b">
        <v>0</v>
      </c>
    </row>
    <row r="192" spans="1:12" ht="15">
      <c r="A192" s="84" t="s">
        <v>1245</v>
      </c>
      <c r="B192" s="84" t="s">
        <v>1016</v>
      </c>
      <c r="C192" s="84">
        <v>3</v>
      </c>
      <c r="D192" s="123">
        <v>0.005808614994482151</v>
      </c>
      <c r="E192" s="123">
        <v>1.4251327464859398</v>
      </c>
      <c r="F192" s="84" t="s">
        <v>927</v>
      </c>
      <c r="G192" s="84" t="b">
        <v>0</v>
      </c>
      <c r="H192" s="84" t="b">
        <v>0</v>
      </c>
      <c r="I192" s="84" t="b">
        <v>0</v>
      </c>
      <c r="J192" s="84" t="b">
        <v>0</v>
      </c>
      <c r="K192" s="84" t="b">
        <v>0</v>
      </c>
      <c r="L192" s="84" t="b">
        <v>0</v>
      </c>
    </row>
    <row r="193" spans="1:12" ht="15">
      <c r="A193" s="84" t="s">
        <v>1016</v>
      </c>
      <c r="B193" s="84" t="s">
        <v>1246</v>
      </c>
      <c r="C193" s="84">
        <v>3</v>
      </c>
      <c r="D193" s="123">
        <v>0.005808614994482151</v>
      </c>
      <c r="E193" s="123">
        <v>1.4251327464859398</v>
      </c>
      <c r="F193" s="84" t="s">
        <v>927</v>
      </c>
      <c r="G193" s="84" t="b">
        <v>0</v>
      </c>
      <c r="H193" s="84" t="b">
        <v>0</v>
      </c>
      <c r="I193" s="84" t="b">
        <v>0</v>
      </c>
      <c r="J193" s="84" t="b">
        <v>0</v>
      </c>
      <c r="K193" s="84" t="b">
        <v>0</v>
      </c>
      <c r="L193" s="84" t="b">
        <v>0</v>
      </c>
    </row>
    <row r="194" spans="1:12" ht="15">
      <c r="A194" s="84" t="s">
        <v>1252</v>
      </c>
      <c r="B194" s="84" t="s">
        <v>1253</v>
      </c>
      <c r="C194" s="84">
        <v>2</v>
      </c>
      <c r="D194" s="123">
        <v>0.006515741047399897</v>
      </c>
      <c r="E194" s="123">
        <v>2.2380461031287955</v>
      </c>
      <c r="F194" s="84" t="s">
        <v>927</v>
      </c>
      <c r="G194" s="84" t="b">
        <v>0</v>
      </c>
      <c r="H194" s="84" t="b">
        <v>0</v>
      </c>
      <c r="I194" s="84" t="b">
        <v>0</v>
      </c>
      <c r="J194" s="84" t="b">
        <v>0</v>
      </c>
      <c r="K194" s="84" t="b">
        <v>0</v>
      </c>
      <c r="L194" s="84" t="b">
        <v>0</v>
      </c>
    </row>
    <row r="195" spans="1:12" ht="15">
      <c r="A195" s="84" t="s">
        <v>1017</v>
      </c>
      <c r="B195" s="84" t="s">
        <v>1277</v>
      </c>
      <c r="C195" s="84">
        <v>2</v>
      </c>
      <c r="D195" s="123">
        <v>0.004847984838735181</v>
      </c>
      <c r="E195" s="123">
        <v>1.4976834136345516</v>
      </c>
      <c r="F195" s="84" t="s">
        <v>927</v>
      </c>
      <c r="G195" s="84" t="b">
        <v>0</v>
      </c>
      <c r="H195" s="84" t="b">
        <v>0</v>
      </c>
      <c r="I195" s="84" t="b">
        <v>0</v>
      </c>
      <c r="J195" s="84" t="b">
        <v>0</v>
      </c>
      <c r="K195" s="84" t="b">
        <v>0</v>
      </c>
      <c r="L195" s="84" t="b">
        <v>0</v>
      </c>
    </row>
    <row r="196" spans="1:12" ht="15">
      <c r="A196" s="84" t="s">
        <v>1277</v>
      </c>
      <c r="B196" s="84" t="s">
        <v>1023</v>
      </c>
      <c r="C196" s="84">
        <v>2</v>
      </c>
      <c r="D196" s="123">
        <v>0.004847984838735181</v>
      </c>
      <c r="E196" s="123">
        <v>1.8401060944567578</v>
      </c>
      <c r="F196" s="84" t="s">
        <v>927</v>
      </c>
      <c r="G196" s="84" t="b">
        <v>0</v>
      </c>
      <c r="H196" s="84" t="b">
        <v>0</v>
      </c>
      <c r="I196" s="84" t="b">
        <v>0</v>
      </c>
      <c r="J196" s="84" t="b">
        <v>0</v>
      </c>
      <c r="K196" s="84" t="b">
        <v>0</v>
      </c>
      <c r="L196" s="84" t="b">
        <v>0</v>
      </c>
    </row>
    <row r="197" spans="1:12" ht="15">
      <c r="A197" s="84" t="s">
        <v>224</v>
      </c>
      <c r="B197" s="84" t="s">
        <v>230</v>
      </c>
      <c r="C197" s="84">
        <v>2</v>
      </c>
      <c r="D197" s="123">
        <v>0.004847984838735181</v>
      </c>
      <c r="E197" s="123">
        <v>2.061954844073114</v>
      </c>
      <c r="F197" s="84" t="s">
        <v>927</v>
      </c>
      <c r="G197" s="84" t="b">
        <v>0</v>
      </c>
      <c r="H197" s="84" t="b">
        <v>0</v>
      </c>
      <c r="I197" s="84" t="b">
        <v>0</v>
      </c>
      <c r="J197" s="84" t="b">
        <v>0</v>
      </c>
      <c r="K197" s="84" t="b">
        <v>0</v>
      </c>
      <c r="L197" s="84" t="b">
        <v>0</v>
      </c>
    </row>
    <row r="198" spans="1:12" ht="15">
      <c r="A198" s="84" t="s">
        <v>1304</v>
      </c>
      <c r="B198" s="84" t="s">
        <v>1305</v>
      </c>
      <c r="C198" s="84">
        <v>2</v>
      </c>
      <c r="D198" s="123">
        <v>0.004847984838735181</v>
      </c>
      <c r="E198" s="123">
        <v>2.2380461031287955</v>
      </c>
      <c r="F198" s="84" t="s">
        <v>927</v>
      </c>
      <c r="G198" s="84" t="b">
        <v>0</v>
      </c>
      <c r="H198" s="84" t="b">
        <v>0</v>
      </c>
      <c r="I198" s="84" t="b">
        <v>0</v>
      </c>
      <c r="J198" s="84" t="b">
        <v>0</v>
      </c>
      <c r="K198" s="84" t="b">
        <v>0</v>
      </c>
      <c r="L198" s="84" t="b">
        <v>0</v>
      </c>
    </row>
    <row r="199" spans="1:12" ht="15">
      <c r="A199" s="84" t="s">
        <v>1305</v>
      </c>
      <c r="B199" s="84" t="s">
        <v>1306</v>
      </c>
      <c r="C199" s="84">
        <v>2</v>
      </c>
      <c r="D199" s="123">
        <v>0.004847984838735181</v>
      </c>
      <c r="E199" s="123">
        <v>2.2380461031287955</v>
      </c>
      <c r="F199" s="84" t="s">
        <v>927</v>
      </c>
      <c r="G199" s="84" t="b">
        <v>0</v>
      </c>
      <c r="H199" s="84" t="b">
        <v>0</v>
      </c>
      <c r="I199" s="84" t="b">
        <v>0</v>
      </c>
      <c r="J199" s="84" t="b">
        <v>0</v>
      </c>
      <c r="K199" s="84" t="b">
        <v>0</v>
      </c>
      <c r="L199" s="84" t="b">
        <v>0</v>
      </c>
    </row>
    <row r="200" spans="1:12" ht="15">
      <c r="A200" s="84" t="s">
        <v>1307</v>
      </c>
      <c r="B200" s="84" t="s">
        <v>1308</v>
      </c>
      <c r="C200" s="84">
        <v>2</v>
      </c>
      <c r="D200" s="123">
        <v>0.004847984838735181</v>
      </c>
      <c r="E200" s="123">
        <v>2.2380461031287955</v>
      </c>
      <c r="F200" s="84" t="s">
        <v>927</v>
      </c>
      <c r="G200" s="84" t="b">
        <v>0</v>
      </c>
      <c r="H200" s="84" t="b">
        <v>0</v>
      </c>
      <c r="I200" s="84" t="b">
        <v>0</v>
      </c>
      <c r="J200" s="84" t="b">
        <v>0</v>
      </c>
      <c r="K200" s="84" t="b">
        <v>0</v>
      </c>
      <c r="L200" s="84" t="b">
        <v>0</v>
      </c>
    </row>
    <row r="201" spans="1:12" ht="15">
      <c r="A201" s="84" t="s">
        <v>1027</v>
      </c>
      <c r="B201" s="84" t="s">
        <v>1028</v>
      </c>
      <c r="C201" s="84">
        <v>2</v>
      </c>
      <c r="D201" s="123">
        <v>0</v>
      </c>
      <c r="E201" s="123">
        <v>1.0413926851582251</v>
      </c>
      <c r="F201" s="84" t="s">
        <v>928</v>
      </c>
      <c r="G201" s="84" t="b">
        <v>0</v>
      </c>
      <c r="H201" s="84" t="b">
        <v>0</v>
      </c>
      <c r="I201" s="84" t="b">
        <v>0</v>
      </c>
      <c r="J201" s="84" t="b">
        <v>0</v>
      </c>
      <c r="K201" s="84" t="b">
        <v>0</v>
      </c>
      <c r="L201" s="84" t="b">
        <v>0</v>
      </c>
    </row>
    <row r="202" spans="1:12" ht="15">
      <c r="A202" s="84" t="s">
        <v>1028</v>
      </c>
      <c r="B202" s="84" t="s">
        <v>1029</v>
      </c>
      <c r="C202" s="84">
        <v>2</v>
      </c>
      <c r="D202" s="123">
        <v>0</v>
      </c>
      <c r="E202" s="123">
        <v>1.0413926851582251</v>
      </c>
      <c r="F202" s="84" t="s">
        <v>928</v>
      </c>
      <c r="G202" s="84" t="b">
        <v>0</v>
      </c>
      <c r="H202" s="84" t="b">
        <v>0</v>
      </c>
      <c r="I202" s="84" t="b">
        <v>0</v>
      </c>
      <c r="J202" s="84" t="b">
        <v>0</v>
      </c>
      <c r="K202" s="84" t="b">
        <v>0</v>
      </c>
      <c r="L202" s="84" t="b">
        <v>0</v>
      </c>
    </row>
    <row r="203" spans="1:12" ht="15">
      <c r="A203" s="84" t="s">
        <v>1029</v>
      </c>
      <c r="B203" s="84" t="s">
        <v>1030</v>
      </c>
      <c r="C203" s="84">
        <v>2</v>
      </c>
      <c r="D203" s="123">
        <v>0</v>
      </c>
      <c r="E203" s="123">
        <v>1.0413926851582251</v>
      </c>
      <c r="F203" s="84" t="s">
        <v>928</v>
      </c>
      <c r="G203" s="84" t="b">
        <v>0</v>
      </c>
      <c r="H203" s="84" t="b">
        <v>0</v>
      </c>
      <c r="I203" s="84" t="b">
        <v>0</v>
      </c>
      <c r="J203" s="84" t="b">
        <v>0</v>
      </c>
      <c r="K203" s="84" t="b">
        <v>0</v>
      </c>
      <c r="L203" s="84" t="b">
        <v>0</v>
      </c>
    </row>
    <row r="204" spans="1:12" ht="15">
      <c r="A204" s="84" t="s">
        <v>1030</v>
      </c>
      <c r="B204" s="84" t="s">
        <v>258</v>
      </c>
      <c r="C204" s="84">
        <v>2</v>
      </c>
      <c r="D204" s="123">
        <v>0</v>
      </c>
      <c r="E204" s="123">
        <v>1.0413926851582251</v>
      </c>
      <c r="F204" s="84" t="s">
        <v>928</v>
      </c>
      <c r="G204" s="84" t="b">
        <v>0</v>
      </c>
      <c r="H204" s="84" t="b">
        <v>0</v>
      </c>
      <c r="I204" s="84" t="b">
        <v>0</v>
      </c>
      <c r="J204" s="84" t="b">
        <v>0</v>
      </c>
      <c r="K204" s="84" t="b">
        <v>0</v>
      </c>
      <c r="L204" s="84" t="b">
        <v>0</v>
      </c>
    </row>
    <row r="205" spans="1:12" ht="15">
      <c r="A205" s="84" t="s">
        <v>258</v>
      </c>
      <c r="B205" s="84" t="s">
        <v>240</v>
      </c>
      <c r="C205" s="84">
        <v>2</v>
      </c>
      <c r="D205" s="123">
        <v>0</v>
      </c>
      <c r="E205" s="123">
        <v>1.0413926851582251</v>
      </c>
      <c r="F205" s="84" t="s">
        <v>928</v>
      </c>
      <c r="G205" s="84" t="b">
        <v>0</v>
      </c>
      <c r="H205" s="84" t="b">
        <v>0</v>
      </c>
      <c r="I205" s="84" t="b">
        <v>0</v>
      </c>
      <c r="J205" s="84" t="b">
        <v>0</v>
      </c>
      <c r="K205" s="84" t="b">
        <v>0</v>
      </c>
      <c r="L205" s="84" t="b">
        <v>0</v>
      </c>
    </row>
    <row r="206" spans="1:12" ht="15">
      <c r="A206" s="84" t="s">
        <v>240</v>
      </c>
      <c r="B206" s="84" t="s">
        <v>257</v>
      </c>
      <c r="C206" s="84">
        <v>2</v>
      </c>
      <c r="D206" s="123">
        <v>0</v>
      </c>
      <c r="E206" s="123">
        <v>1.0413926851582251</v>
      </c>
      <c r="F206" s="84" t="s">
        <v>928</v>
      </c>
      <c r="G206" s="84" t="b">
        <v>0</v>
      </c>
      <c r="H206" s="84" t="b">
        <v>0</v>
      </c>
      <c r="I206" s="84" t="b">
        <v>0</v>
      </c>
      <c r="J206" s="84" t="b">
        <v>0</v>
      </c>
      <c r="K206" s="84" t="b">
        <v>0</v>
      </c>
      <c r="L206" s="84" t="b">
        <v>0</v>
      </c>
    </row>
    <row r="207" spans="1:12" ht="15">
      <c r="A207" s="84" t="s">
        <v>257</v>
      </c>
      <c r="B207" s="84" t="s">
        <v>256</v>
      </c>
      <c r="C207" s="84">
        <v>2</v>
      </c>
      <c r="D207" s="123">
        <v>0</v>
      </c>
      <c r="E207" s="123">
        <v>1.0413926851582251</v>
      </c>
      <c r="F207" s="84" t="s">
        <v>928</v>
      </c>
      <c r="G207" s="84" t="b">
        <v>0</v>
      </c>
      <c r="H207" s="84" t="b">
        <v>0</v>
      </c>
      <c r="I207" s="84" t="b">
        <v>0</v>
      </c>
      <c r="J207" s="84" t="b">
        <v>0</v>
      </c>
      <c r="K207" s="84" t="b">
        <v>0</v>
      </c>
      <c r="L207" s="84" t="b">
        <v>0</v>
      </c>
    </row>
    <row r="208" spans="1:12" ht="15">
      <c r="A208" s="84" t="s">
        <v>256</v>
      </c>
      <c r="B208" s="84" t="s">
        <v>255</v>
      </c>
      <c r="C208" s="84">
        <v>2</v>
      </c>
      <c r="D208" s="123">
        <v>0</v>
      </c>
      <c r="E208" s="123">
        <v>1.0413926851582251</v>
      </c>
      <c r="F208" s="84" t="s">
        <v>928</v>
      </c>
      <c r="G208" s="84" t="b">
        <v>0</v>
      </c>
      <c r="H208" s="84" t="b">
        <v>0</v>
      </c>
      <c r="I208" s="84" t="b">
        <v>0</v>
      </c>
      <c r="J208" s="84" t="b">
        <v>0</v>
      </c>
      <c r="K208" s="84" t="b">
        <v>0</v>
      </c>
      <c r="L208" s="84" t="b">
        <v>0</v>
      </c>
    </row>
    <row r="209" spans="1:12" ht="15">
      <c r="A209" s="84" t="s">
        <v>255</v>
      </c>
      <c r="B209" s="84" t="s">
        <v>259</v>
      </c>
      <c r="C209" s="84">
        <v>2</v>
      </c>
      <c r="D209" s="123">
        <v>0</v>
      </c>
      <c r="E209" s="123">
        <v>1.0413926851582251</v>
      </c>
      <c r="F209" s="84" t="s">
        <v>928</v>
      </c>
      <c r="G209" s="84" t="b">
        <v>0</v>
      </c>
      <c r="H209" s="84" t="b">
        <v>0</v>
      </c>
      <c r="I209" s="84" t="b">
        <v>0</v>
      </c>
      <c r="J209" s="84" t="b">
        <v>0</v>
      </c>
      <c r="K209" s="84" t="b">
        <v>0</v>
      </c>
      <c r="L209" s="84" t="b">
        <v>0</v>
      </c>
    </row>
    <row r="210" spans="1:12" ht="15">
      <c r="A210" s="84" t="s">
        <v>1034</v>
      </c>
      <c r="B210" s="84" t="s">
        <v>1032</v>
      </c>
      <c r="C210" s="84">
        <v>4</v>
      </c>
      <c r="D210" s="123">
        <v>0.009951376612130391</v>
      </c>
      <c r="E210" s="123">
        <v>1.6249692707921743</v>
      </c>
      <c r="F210" s="84" t="s">
        <v>929</v>
      </c>
      <c r="G210" s="84" t="b">
        <v>0</v>
      </c>
      <c r="H210" s="84" t="b">
        <v>0</v>
      </c>
      <c r="I210" s="84" t="b">
        <v>0</v>
      </c>
      <c r="J210" s="84" t="b">
        <v>0</v>
      </c>
      <c r="K210" s="84" t="b">
        <v>0</v>
      </c>
      <c r="L210" s="84" t="b">
        <v>0</v>
      </c>
    </row>
    <row r="211" spans="1:12" ht="15">
      <c r="A211" s="84" t="s">
        <v>1032</v>
      </c>
      <c r="B211" s="84" t="s">
        <v>1035</v>
      </c>
      <c r="C211" s="84">
        <v>4</v>
      </c>
      <c r="D211" s="123">
        <v>0.009951376612130391</v>
      </c>
      <c r="E211" s="123">
        <v>1.6249692707921743</v>
      </c>
      <c r="F211" s="84" t="s">
        <v>929</v>
      </c>
      <c r="G211" s="84" t="b">
        <v>0</v>
      </c>
      <c r="H211" s="84" t="b">
        <v>0</v>
      </c>
      <c r="I211" s="84" t="b">
        <v>0</v>
      </c>
      <c r="J211" s="84" t="b">
        <v>0</v>
      </c>
      <c r="K211" s="84" t="b">
        <v>0</v>
      </c>
      <c r="L211" s="84" t="b">
        <v>0</v>
      </c>
    </row>
    <row r="212" spans="1:12" ht="15">
      <c r="A212" s="84" t="s">
        <v>332</v>
      </c>
      <c r="B212" s="84" t="s">
        <v>1036</v>
      </c>
      <c r="C212" s="84">
        <v>4</v>
      </c>
      <c r="D212" s="123">
        <v>0.009951376612130391</v>
      </c>
      <c r="E212" s="123">
        <v>1.704150516839799</v>
      </c>
      <c r="F212" s="84" t="s">
        <v>929</v>
      </c>
      <c r="G212" s="84" t="b">
        <v>0</v>
      </c>
      <c r="H212" s="84" t="b">
        <v>0</v>
      </c>
      <c r="I212" s="84" t="b">
        <v>0</v>
      </c>
      <c r="J212" s="84" t="b">
        <v>0</v>
      </c>
      <c r="K212" s="84" t="b">
        <v>1</v>
      </c>
      <c r="L212" s="84" t="b">
        <v>0</v>
      </c>
    </row>
    <row r="213" spans="1:12" ht="15">
      <c r="A213" s="84" t="s">
        <v>1236</v>
      </c>
      <c r="B213" s="84" t="s">
        <v>1237</v>
      </c>
      <c r="C213" s="84">
        <v>3</v>
      </c>
      <c r="D213" s="123">
        <v>0.008841533230512866</v>
      </c>
      <c r="E213" s="123">
        <v>1.9259992664561556</v>
      </c>
      <c r="F213" s="84" t="s">
        <v>929</v>
      </c>
      <c r="G213" s="84" t="b">
        <v>0</v>
      </c>
      <c r="H213" s="84" t="b">
        <v>0</v>
      </c>
      <c r="I213" s="84" t="b">
        <v>0</v>
      </c>
      <c r="J213" s="84" t="b">
        <v>0</v>
      </c>
      <c r="K213" s="84" t="b">
        <v>0</v>
      </c>
      <c r="L213" s="84" t="b">
        <v>0</v>
      </c>
    </row>
    <row r="214" spans="1:12" ht="15">
      <c r="A214" s="84" t="s">
        <v>1237</v>
      </c>
      <c r="B214" s="84" t="s">
        <v>1238</v>
      </c>
      <c r="C214" s="84">
        <v>3</v>
      </c>
      <c r="D214" s="123">
        <v>0.008841533230512866</v>
      </c>
      <c r="E214" s="123">
        <v>1.9259992664561556</v>
      </c>
      <c r="F214" s="84" t="s">
        <v>929</v>
      </c>
      <c r="G214" s="84" t="b">
        <v>0</v>
      </c>
      <c r="H214" s="84" t="b">
        <v>0</v>
      </c>
      <c r="I214" s="84" t="b">
        <v>0</v>
      </c>
      <c r="J214" s="84" t="b">
        <v>0</v>
      </c>
      <c r="K214" s="84" t="b">
        <v>0</v>
      </c>
      <c r="L214" s="84" t="b">
        <v>0</v>
      </c>
    </row>
    <row r="215" spans="1:12" ht="15">
      <c r="A215" s="84" t="s">
        <v>1238</v>
      </c>
      <c r="B215" s="84" t="s">
        <v>1227</v>
      </c>
      <c r="C215" s="84">
        <v>3</v>
      </c>
      <c r="D215" s="123">
        <v>0.008841533230512866</v>
      </c>
      <c r="E215" s="123">
        <v>1.8010605298478555</v>
      </c>
      <c r="F215" s="84" t="s">
        <v>929</v>
      </c>
      <c r="G215" s="84" t="b">
        <v>0</v>
      </c>
      <c r="H215" s="84" t="b">
        <v>0</v>
      </c>
      <c r="I215" s="84" t="b">
        <v>0</v>
      </c>
      <c r="J215" s="84" t="b">
        <v>0</v>
      </c>
      <c r="K215" s="84" t="b">
        <v>0</v>
      </c>
      <c r="L215" s="84" t="b">
        <v>0</v>
      </c>
    </row>
    <row r="216" spans="1:12" ht="15">
      <c r="A216" s="84" t="s">
        <v>1227</v>
      </c>
      <c r="B216" s="84" t="s">
        <v>332</v>
      </c>
      <c r="C216" s="84">
        <v>3</v>
      </c>
      <c r="D216" s="123">
        <v>0.008841533230512866</v>
      </c>
      <c r="E216" s="123">
        <v>1.579211780231499</v>
      </c>
      <c r="F216" s="84" t="s">
        <v>929</v>
      </c>
      <c r="G216" s="84" t="b">
        <v>0</v>
      </c>
      <c r="H216" s="84" t="b">
        <v>0</v>
      </c>
      <c r="I216" s="84" t="b">
        <v>0</v>
      </c>
      <c r="J216" s="84" t="b">
        <v>0</v>
      </c>
      <c r="K216" s="84" t="b">
        <v>0</v>
      </c>
      <c r="L216" s="84" t="b">
        <v>0</v>
      </c>
    </row>
    <row r="217" spans="1:12" ht="15">
      <c r="A217" s="84" t="s">
        <v>1036</v>
      </c>
      <c r="B217" s="84" t="s">
        <v>1034</v>
      </c>
      <c r="C217" s="84">
        <v>3</v>
      </c>
      <c r="D217" s="123">
        <v>0.008841533230512866</v>
      </c>
      <c r="E217" s="123">
        <v>1.6761217932395556</v>
      </c>
      <c r="F217" s="84" t="s">
        <v>929</v>
      </c>
      <c r="G217" s="84" t="b">
        <v>0</v>
      </c>
      <c r="H217" s="84" t="b">
        <v>1</v>
      </c>
      <c r="I217" s="84" t="b">
        <v>0</v>
      </c>
      <c r="J217" s="84" t="b">
        <v>0</v>
      </c>
      <c r="K217" s="84" t="b">
        <v>0</v>
      </c>
      <c r="L217" s="84" t="b">
        <v>0</v>
      </c>
    </row>
    <row r="218" spans="1:12" ht="15">
      <c r="A218" s="84" t="s">
        <v>1310</v>
      </c>
      <c r="B218" s="84" t="s">
        <v>1247</v>
      </c>
      <c r="C218" s="84">
        <v>2</v>
      </c>
      <c r="D218" s="123">
        <v>0.009402600007006094</v>
      </c>
      <c r="E218" s="123">
        <v>2.1020905255118367</v>
      </c>
      <c r="F218" s="84" t="s">
        <v>929</v>
      </c>
      <c r="G218" s="84" t="b">
        <v>0</v>
      </c>
      <c r="H218" s="84" t="b">
        <v>0</v>
      </c>
      <c r="I218" s="84" t="b">
        <v>0</v>
      </c>
      <c r="J218" s="84" t="b">
        <v>0</v>
      </c>
      <c r="K218" s="84" t="b">
        <v>0</v>
      </c>
      <c r="L218" s="84" t="b">
        <v>0</v>
      </c>
    </row>
    <row r="219" spans="1:12" ht="15">
      <c r="A219" s="84" t="s">
        <v>1247</v>
      </c>
      <c r="B219" s="84" t="s">
        <v>1033</v>
      </c>
      <c r="C219" s="84">
        <v>2</v>
      </c>
      <c r="D219" s="123">
        <v>0.009402600007006094</v>
      </c>
      <c r="E219" s="123">
        <v>1.8010605298478557</v>
      </c>
      <c r="F219" s="84" t="s">
        <v>929</v>
      </c>
      <c r="G219" s="84" t="b">
        <v>0</v>
      </c>
      <c r="H219" s="84" t="b">
        <v>0</v>
      </c>
      <c r="I219" s="84" t="b">
        <v>0</v>
      </c>
      <c r="J219" s="84" t="b">
        <v>0</v>
      </c>
      <c r="K219" s="84" t="b">
        <v>0</v>
      </c>
      <c r="L219" s="84" t="b">
        <v>0</v>
      </c>
    </row>
    <row r="220" spans="1:12" ht="15">
      <c r="A220" s="84" t="s">
        <v>1033</v>
      </c>
      <c r="B220" s="84" t="s">
        <v>1248</v>
      </c>
      <c r="C220" s="84">
        <v>2</v>
      </c>
      <c r="D220" s="123">
        <v>0.009402600007006094</v>
      </c>
      <c r="E220" s="123">
        <v>1.8010605298478557</v>
      </c>
      <c r="F220" s="84" t="s">
        <v>929</v>
      </c>
      <c r="G220" s="84" t="b">
        <v>0</v>
      </c>
      <c r="H220" s="84" t="b">
        <v>0</v>
      </c>
      <c r="I220" s="84" t="b">
        <v>0</v>
      </c>
      <c r="J220" s="84" t="b">
        <v>0</v>
      </c>
      <c r="K220" s="84" t="b">
        <v>0</v>
      </c>
      <c r="L220" s="84" t="b">
        <v>0</v>
      </c>
    </row>
    <row r="221" spans="1:12" ht="15">
      <c r="A221" s="84" t="s">
        <v>1248</v>
      </c>
      <c r="B221" s="84" t="s">
        <v>1311</v>
      </c>
      <c r="C221" s="84">
        <v>2</v>
      </c>
      <c r="D221" s="123">
        <v>0.009402600007006094</v>
      </c>
      <c r="E221" s="123">
        <v>2.1020905255118367</v>
      </c>
      <c r="F221" s="84" t="s">
        <v>929</v>
      </c>
      <c r="G221" s="84" t="b">
        <v>0</v>
      </c>
      <c r="H221" s="84" t="b">
        <v>0</v>
      </c>
      <c r="I221" s="84" t="b">
        <v>0</v>
      </c>
      <c r="J221" s="84" t="b">
        <v>0</v>
      </c>
      <c r="K221" s="84" t="b">
        <v>0</v>
      </c>
      <c r="L221" s="84" t="b">
        <v>0</v>
      </c>
    </row>
    <row r="222" spans="1:12" ht="15">
      <c r="A222" s="84" t="s">
        <v>1311</v>
      </c>
      <c r="B222" s="84" t="s">
        <v>1312</v>
      </c>
      <c r="C222" s="84">
        <v>2</v>
      </c>
      <c r="D222" s="123">
        <v>0.009402600007006094</v>
      </c>
      <c r="E222" s="123">
        <v>2.1020905255118367</v>
      </c>
      <c r="F222" s="84" t="s">
        <v>929</v>
      </c>
      <c r="G222" s="84" t="b">
        <v>0</v>
      </c>
      <c r="H222" s="84" t="b">
        <v>0</v>
      </c>
      <c r="I222" s="84" t="b">
        <v>0</v>
      </c>
      <c r="J222" s="84" t="b">
        <v>0</v>
      </c>
      <c r="K222" s="84" t="b">
        <v>0</v>
      </c>
      <c r="L222" s="84" t="b">
        <v>0</v>
      </c>
    </row>
    <row r="223" spans="1:12" ht="15">
      <c r="A223" s="84" t="s">
        <v>1260</v>
      </c>
      <c r="B223" s="84" t="s">
        <v>1261</v>
      </c>
      <c r="C223" s="84">
        <v>2</v>
      </c>
      <c r="D223" s="123">
        <v>0.007189144156535645</v>
      </c>
      <c r="E223" s="123">
        <v>2.1020905255118367</v>
      </c>
      <c r="F223" s="84" t="s">
        <v>929</v>
      </c>
      <c r="G223" s="84" t="b">
        <v>0</v>
      </c>
      <c r="H223" s="84" t="b">
        <v>0</v>
      </c>
      <c r="I223" s="84" t="b">
        <v>0</v>
      </c>
      <c r="J223" s="84" t="b">
        <v>0</v>
      </c>
      <c r="K223" s="84" t="b">
        <v>0</v>
      </c>
      <c r="L223" s="84" t="b">
        <v>0</v>
      </c>
    </row>
    <row r="224" spans="1:12" ht="15">
      <c r="A224" s="84" t="s">
        <v>1261</v>
      </c>
      <c r="B224" s="84" t="s">
        <v>1262</v>
      </c>
      <c r="C224" s="84">
        <v>2</v>
      </c>
      <c r="D224" s="123">
        <v>0.007189144156535645</v>
      </c>
      <c r="E224" s="123">
        <v>2.1020905255118367</v>
      </c>
      <c r="F224" s="84" t="s">
        <v>929</v>
      </c>
      <c r="G224" s="84" t="b">
        <v>0</v>
      </c>
      <c r="H224" s="84" t="b">
        <v>0</v>
      </c>
      <c r="I224" s="84" t="b">
        <v>0</v>
      </c>
      <c r="J224" s="84" t="b">
        <v>0</v>
      </c>
      <c r="K224" s="84" t="b">
        <v>0</v>
      </c>
      <c r="L224" s="84" t="b">
        <v>0</v>
      </c>
    </row>
    <row r="225" spans="1:12" ht="15">
      <c r="A225" s="84" t="s">
        <v>1262</v>
      </c>
      <c r="B225" s="84" t="s">
        <v>1263</v>
      </c>
      <c r="C225" s="84">
        <v>2</v>
      </c>
      <c r="D225" s="123">
        <v>0.007189144156535645</v>
      </c>
      <c r="E225" s="123">
        <v>2.1020905255118367</v>
      </c>
      <c r="F225" s="84" t="s">
        <v>929</v>
      </c>
      <c r="G225" s="84" t="b">
        <v>0</v>
      </c>
      <c r="H225" s="84" t="b">
        <v>0</v>
      </c>
      <c r="I225" s="84" t="b">
        <v>0</v>
      </c>
      <c r="J225" s="84" t="b">
        <v>0</v>
      </c>
      <c r="K225" s="84" t="b">
        <v>0</v>
      </c>
      <c r="L225" s="84" t="b">
        <v>0</v>
      </c>
    </row>
    <row r="226" spans="1:12" ht="15">
      <c r="A226" s="84" t="s">
        <v>1263</v>
      </c>
      <c r="B226" s="84" t="s">
        <v>1264</v>
      </c>
      <c r="C226" s="84">
        <v>2</v>
      </c>
      <c r="D226" s="123">
        <v>0.007189144156535645</v>
      </c>
      <c r="E226" s="123">
        <v>2.1020905255118367</v>
      </c>
      <c r="F226" s="84" t="s">
        <v>929</v>
      </c>
      <c r="G226" s="84" t="b">
        <v>0</v>
      </c>
      <c r="H226" s="84" t="b">
        <v>0</v>
      </c>
      <c r="I226" s="84" t="b">
        <v>0</v>
      </c>
      <c r="J226" s="84" t="b">
        <v>0</v>
      </c>
      <c r="K226" s="84" t="b">
        <v>0</v>
      </c>
      <c r="L226" s="84" t="b">
        <v>0</v>
      </c>
    </row>
    <row r="227" spans="1:12" ht="15">
      <c r="A227" s="84" t="s">
        <v>1264</v>
      </c>
      <c r="B227" s="84" t="s">
        <v>973</v>
      </c>
      <c r="C227" s="84">
        <v>2</v>
      </c>
      <c r="D227" s="123">
        <v>0.007189144156535645</v>
      </c>
      <c r="E227" s="123">
        <v>1.8010605298478557</v>
      </c>
      <c r="F227" s="84" t="s">
        <v>929</v>
      </c>
      <c r="G227" s="84" t="b">
        <v>0</v>
      </c>
      <c r="H227" s="84" t="b">
        <v>0</v>
      </c>
      <c r="I227" s="84" t="b">
        <v>0</v>
      </c>
      <c r="J227" s="84" t="b">
        <v>0</v>
      </c>
      <c r="K227" s="84" t="b">
        <v>0</v>
      </c>
      <c r="L227" s="84" t="b">
        <v>0</v>
      </c>
    </row>
    <row r="228" spans="1:12" ht="15">
      <c r="A228" s="84" t="s">
        <v>973</v>
      </c>
      <c r="B228" s="84" t="s">
        <v>1037</v>
      </c>
      <c r="C228" s="84">
        <v>2</v>
      </c>
      <c r="D228" s="123">
        <v>0.007189144156535645</v>
      </c>
      <c r="E228" s="123">
        <v>1.5000305341838744</v>
      </c>
      <c r="F228" s="84" t="s">
        <v>929</v>
      </c>
      <c r="G228" s="84" t="b">
        <v>0</v>
      </c>
      <c r="H228" s="84" t="b">
        <v>0</v>
      </c>
      <c r="I228" s="84" t="b">
        <v>0</v>
      </c>
      <c r="J228" s="84" t="b">
        <v>0</v>
      </c>
      <c r="K228" s="84" t="b">
        <v>0</v>
      </c>
      <c r="L228" s="84" t="b">
        <v>0</v>
      </c>
    </row>
    <row r="229" spans="1:12" ht="15">
      <c r="A229" s="84" t="s">
        <v>1037</v>
      </c>
      <c r="B229" s="84" t="s">
        <v>1226</v>
      </c>
      <c r="C229" s="84">
        <v>2</v>
      </c>
      <c r="D229" s="123">
        <v>0.007189144156535645</v>
      </c>
      <c r="E229" s="123">
        <v>1.6249692707921743</v>
      </c>
      <c r="F229" s="84" t="s">
        <v>929</v>
      </c>
      <c r="G229" s="84" t="b">
        <v>0</v>
      </c>
      <c r="H229" s="84" t="b">
        <v>0</v>
      </c>
      <c r="I229" s="84" t="b">
        <v>0</v>
      </c>
      <c r="J229" s="84" t="b">
        <v>0</v>
      </c>
      <c r="K229" s="84" t="b">
        <v>0</v>
      </c>
      <c r="L229" s="84" t="b">
        <v>0</v>
      </c>
    </row>
    <row r="230" spans="1:12" ht="15">
      <c r="A230" s="84" t="s">
        <v>1226</v>
      </c>
      <c r="B230" s="84" t="s">
        <v>1265</v>
      </c>
      <c r="C230" s="84">
        <v>2</v>
      </c>
      <c r="D230" s="123">
        <v>0.007189144156535645</v>
      </c>
      <c r="E230" s="123">
        <v>1.9259992664561556</v>
      </c>
      <c r="F230" s="84" t="s">
        <v>929</v>
      </c>
      <c r="G230" s="84" t="b">
        <v>0</v>
      </c>
      <c r="H230" s="84" t="b">
        <v>0</v>
      </c>
      <c r="I230" s="84" t="b">
        <v>0</v>
      </c>
      <c r="J230" s="84" t="b">
        <v>0</v>
      </c>
      <c r="K230" s="84" t="b">
        <v>0</v>
      </c>
      <c r="L230" s="84" t="b">
        <v>0</v>
      </c>
    </row>
    <row r="231" spans="1:12" ht="15">
      <c r="A231" s="84" t="s">
        <v>1265</v>
      </c>
      <c r="B231" s="84" t="s">
        <v>1266</v>
      </c>
      <c r="C231" s="84">
        <v>2</v>
      </c>
      <c r="D231" s="123">
        <v>0.007189144156535645</v>
      </c>
      <c r="E231" s="123">
        <v>2.1020905255118367</v>
      </c>
      <c r="F231" s="84" t="s">
        <v>929</v>
      </c>
      <c r="G231" s="84" t="b">
        <v>0</v>
      </c>
      <c r="H231" s="84" t="b">
        <v>0</v>
      </c>
      <c r="I231" s="84" t="b">
        <v>0</v>
      </c>
      <c r="J231" s="84" t="b">
        <v>0</v>
      </c>
      <c r="K231" s="84" t="b">
        <v>0</v>
      </c>
      <c r="L231" s="84" t="b">
        <v>0</v>
      </c>
    </row>
    <row r="232" spans="1:12" ht="15">
      <c r="A232" s="84" t="s">
        <v>1266</v>
      </c>
      <c r="B232" s="84" t="s">
        <v>1267</v>
      </c>
      <c r="C232" s="84">
        <v>2</v>
      </c>
      <c r="D232" s="123">
        <v>0.007189144156535645</v>
      </c>
      <c r="E232" s="123">
        <v>2.1020905255118367</v>
      </c>
      <c r="F232" s="84" t="s">
        <v>929</v>
      </c>
      <c r="G232" s="84" t="b">
        <v>0</v>
      </c>
      <c r="H232" s="84" t="b">
        <v>0</v>
      </c>
      <c r="I232" s="84" t="b">
        <v>0</v>
      </c>
      <c r="J232" s="84" t="b">
        <v>0</v>
      </c>
      <c r="K232" s="84" t="b">
        <v>0</v>
      </c>
      <c r="L232" s="84" t="b">
        <v>0</v>
      </c>
    </row>
    <row r="233" spans="1:12" ht="15">
      <c r="A233" s="84" t="s">
        <v>1267</v>
      </c>
      <c r="B233" s="84" t="s">
        <v>1268</v>
      </c>
      <c r="C233" s="84">
        <v>2</v>
      </c>
      <c r="D233" s="123">
        <v>0.007189144156535645</v>
      </c>
      <c r="E233" s="123">
        <v>2.1020905255118367</v>
      </c>
      <c r="F233" s="84" t="s">
        <v>929</v>
      </c>
      <c r="G233" s="84" t="b">
        <v>0</v>
      </c>
      <c r="H233" s="84" t="b">
        <v>0</v>
      </c>
      <c r="I233" s="84" t="b">
        <v>0</v>
      </c>
      <c r="J233" s="84" t="b">
        <v>0</v>
      </c>
      <c r="K233" s="84" t="b">
        <v>0</v>
      </c>
      <c r="L233" s="84" t="b">
        <v>0</v>
      </c>
    </row>
    <row r="234" spans="1:12" ht="15">
      <c r="A234" s="84" t="s">
        <v>1268</v>
      </c>
      <c r="B234" s="84" t="s">
        <v>1269</v>
      </c>
      <c r="C234" s="84">
        <v>2</v>
      </c>
      <c r="D234" s="123">
        <v>0.007189144156535645</v>
      </c>
      <c r="E234" s="123">
        <v>2.1020905255118367</v>
      </c>
      <c r="F234" s="84" t="s">
        <v>929</v>
      </c>
      <c r="G234" s="84" t="b">
        <v>0</v>
      </c>
      <c r="H234" s="84" t="b">
        <v>0</v>
      </c>
      <c r="I234" s="84" t="b">
        <v>0</v>
      </c>
      <c r="J234" s="84" t="b">
        <v>0</v>
      </c>
      <c r="K234" s="84" t="b">
        <v>0</v>
      </c>
      <c r="L234" s="84" t="b">
        <v>0</v>
      </c>
    </row>
    <row r="235" spans="1:12" ht="15">
      <c r="A235" s="84" t="s">
        <v>1258</v>
      </c>
      <c r="B235" s="84" t="s">
        <v>1037</v>
      </c>
      <c r="C235" s="84">
        <v>2</v>
      </c>
      <c r="D235" s="123">
        <v>0.007189144156535645</v>
      </c>
      <c r="E235" s="123">
        <v>1.8010605298478557</v>
      </c>
      <c r="F235" s="84" t="s">
        <v>929</v>
      </c>
      <c r="G235" s="84" t="b">
        <v>0</v>
      </c>
      <c r="H235" s="84" t="b">
        <v>0</v>
      </c>
      <c r="I235" s="84" t="b">
        <v>0</v>
      </c>
      <c r="J235" s="84" t="b">
        <v>0</v>
      </c>
      <c r="K235" s="84" t="b">
        <v>0</v>
      </c>
      <c r="L235" s="84" t="b">
        <v>0</v>
      </c>
    </row>
    <row r="236" spans="1:12" ht="15">
      <c r="A236" s="84" t="s">
        <v>237</v>
      </c>
      <c r="B236" s="84" t="s">
        <v>240</v>
      </c>
      <c r="C236" s="84">
        <v>2</v>
      </c>
      <c r="D236" s="123">
        <v>0.007189144156535645</v>
      </c>
      <c r="E236" s="123">
        <v>1.3062105081677615</v>
      </c>
      <c r="F236" s="84" t="s">
        <v>929</v>
      </c>
      <c r="G236" s="84" t="b">
        <v>0</v>
      </c>
      <c r="H236" s="84" t="b">
        <v>0</v>
      </c>
      <c r="I236" s="84" t="b">
        <v>0</v>
      </c>
      <c r="J236" s="84" t="b">
        <v>0</v>
      </c>
      <c r="K236" s="84" t="b">
        <v>0</v>
      </c>
      <c r="L236" s="84" t="b">
        <v>0</v>
      </c>
    </row>
    <row r="237" spans="1:12" ht="15">
      <c r="A237" s="84" t="s">
        <v>237</v>
      </c>
      <c r="B237" s="84" t="s">
        <v>1236</v>
      </c>
      <c r="C237" s="84">
        <v>2</v>
      </c>
      <c r="D237" s="123">
        <v>0.007189144156535645</v>
      </c>
      <c r="E237" s="123">
        <v>1.704150516839799</v>
      </c>
      <c r="F237" s="84" t="s">
        <v>929</v>
      </c>
      <c r="G237" s="84" t="b">
        <v>0</v>
      </c>
      <c r="H237" s="84" t="b">
        <v>0</v>
      </c>
      <c r="I237" s="84" t="b">
        <v>0</v>
      </c>
      <c r="J237" s="84" t="b">
        <v>0</v>
      </c>
      <c r="K237" s="84" t="b">
        <v>0</v>
      </c>
      <c r="L237" s="84" t="b">
        <v>0</v>
      </c>
    </row>
    <row r="238" spans="1:12" ht="15">
      <c r="A238" s="84" t="s">
        <v>1035</v>
      </c>
      <c r="B238" s="84" t="s">
        <v>260</v>
      </c>
      <c r="C238" s="84">
        <v>2</v>
      </c>
      <c r="D238" s="123">
        <v>0.007189144156535645</v>
      </c>
      <c r="E238" s="123">
        <v>1.8010605298478557</v>
      </c>
      <c r="F238" s="84" t="s">
        <v>929</v>
      </c>
      <c r="G238" s="84" t="b">
        <v>0</v>
      </c>
      <c r="H238" s="84" t="b">
        <v>0</v>
      </c>
      <c r="I238" s="84" t="b">
        <v>0</v>
      </c>
      <c r="J238" s="84" t="b">
        <v>0</v>
      </c>
      <c r="K238" s="84" t="b">
        <v>0</v>
      </c>
      <c r="L238"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1347</v>
      </c>
      <c r="B1" s="13" t="s">
        <v>34</v>
      </c>
    </row>
    <row r="2" spans="1:2" ht="15">
      <c r="A2" s="115" t="s">
        <v>240</v>
      </c>
      <c r="B2" s="78">
        <v>1755.666667</v>
      </c>
    </row>
    <row r="3" spans="1:2" ht="15">
      <c r="A3" s="115" t="s">
        <v>214</v>
      </c>
      <c r="B3" s="78">
        <v>1520</v>
      </c>
    </row>
    <row r="4" spans="1:2" ht="15">
      <c r="A4" s="115" t="s">
        <v>234</v>
      </c>
      <c r="B4" s="78">
        <v>644</v>
      </c>
    </row>
    <row r="5" spans="1:2" ht="15">
      <c r="A5" s="115" t="s">
        <v>241</v>
      </c>
      <c r="B5" s="78">
        <v>538.333333</v>
      </c>
    </row>
    <row r="6" spans="1:2" ht="15">
      <c r="A6" s="115" t="s">
        <v>237</v>
      </c>
      <c r="B6" s="78">
        <v>290.333333</v>
      </c>
    </row>
    <row r="7" spans="1:2" ht="15">
      <c r="A7" s="115" t="s">
        <v>224</v>
      </c>
      <c r="B7" s="78">
        <v>191</v>
      </c>
    </row>
    <row r="8" spans="1:2" ht="15">
      <c r="A8" s="115" t="s">
        <v>212</v>
      </c>
      <c r="B8" s="78">
        <v>190</v>
      </c>
    </row>
    <row r="9" spans="1:2" ht="15">
      <c r="A9" s="115" t="s">
        <v>261</v>
      </c>
      <c r="B9" s="78">
        <v>150</v>
      </c>
    </row>
    <row r="10" spans="1:2" ht="15">
      <c r="A10" s="115" t="s">
        <v>262</v>
      </c>
      <c r="B10" s="78">
        <v>150</v>
      </c>
    </row>
    <row r="11" spans="1:2" ht="15">
      <c r="A11" s="115" t="s">
        <v>230</v>
      </c>
      <c r="B11" s="78">
        <v>93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1359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525</v>
      </c>
      <c r="AF2" s="13" t="s">
        <v>526</v>
      </c>
      <c r="AG2" s="13" t="s">
        <v>527</v>
      </c>
      <c r="AH2" s="13" t="s">
        <v>528</v>
      </c>
      <c r="AI2" s="13" t="s">
        <v>529</v>
      </c>
      <c r="AJ2" s="13" t="s">
        <v>530</v>
      </c>
      <c r="AK2" s="13" t="s">
        <v>531</v>
      </c>
      <c r="AL2" s="13" t="s">
        <v>532</v>
      </c>
      <c r="AM2" s="13" t="s">
        <v>533</v>
      </c>
      <c r="AN2" s="13" t="s">
        <v>534</v>
      </c>
      <c r="AO2" s="13" t="s">
        <v>535</v>
      </c>
      <c r="AP2" s="13" t="s">
        <v>536</v>
      </c>
      <c r="AQ2" s="13" t="s">
        <v>537</v>
      </c>
      <c r="AR2" s="13" t="s">
        <v>538</v>
      </c>
      <c r="AS2" s="13" t="s">
        <v>539</v>
      </c>
      <c r="AT2" s="13" t="s">
        <v>192</v>
      </c>
      <c r="AU2" s="13" t="s">
        <v>540</v>
      </c>
      <c r="AV2" s="13" t="s">
        <v>541</v>
      </c>
      <c r="AW2" s="13" t="s">
        <v>542</v>
      </c>
      <c r="AX2" s="13" t="s">
        <v>543</v>
      </c>
      <c r="AY2" s="13" t="s">
        <v>544</v>
      </c>
      <c r="AZ2" s="13" t="s">
        <v>545</v>
      </c>
      <c r="BA2" s="13" t="s">
        <v>936</v>
      </c>
      <c r="BB2" s="120" t="s">
        <v>1134</v>
      </c>
      <c r="BC2" s="120" t="s">
        <v>1138</v>
      </c>
      <c r="BD2" s="120" t="s">
        <v>1139</v>
      </c>
      <c r="BE2" s="120" t="s">
        <v>1141</v>
      </c>
      <c r="BF2" s="120" t="s">
        <v>1143</v>
      </c>
      <c r="BG2" s="120" t="s">
        <v>1146</v>
      </c>
      <c r="BH2" s="120" t="s">
        <v>1147</v>
      </c>
      <c r="BI2" s="120" t="s">
        <v>1168</v>
      </c>
      <c r="BJ2" s="120" t="s">
        <v>1179</v>
      </c>
      <c r="BK2" s="120" t="s">
        <v>1201</v>
      </c>
      <c r="BL2" s="120" t="s">
        <v>1336</v>
      </c>
      <c r="BM2" s="120" t="s">
        <v>1337</v>
      </c>
      <c r="BN2" s="120" t="s">
        <v>1338</v>
      </c>
      <c r="BO2" s="120" t="s">
        <v>1339</v>
      </c>
      <c r="BP2" s="120" t="s">
        <v>1340</v>
      </c>
      <c r="BQ2" s="120" t="s">
        <v>1341</v>
      </c>
      <c r="BR2" s="120" t="s">
        <v>1342</v>
      </c>
      <c r="BS2" s="120" t="s">
        <v>1343</v>
      </c>
      <c r="BT2" s="120" t="s">
        <v>1345</v>
      </c>
      <c r="BU2" s="3"/>
      <c r="BV2" s="3"/>
    </row>
    <row r="3" spans="1:74" ht="41.45" customHeight="1">
      <c r="A3" s="64" t="s">
        <v>212</v>
      </c>
      <c r="C3" s="65"/>
      <c r="D3" s="65" t="s">
        <v>64</v>
      </c>
      <c r="E3" s="66">
        <v>1000</v>
      </c>
      <c r="F3" s="68">
        <v>90.38942350930839</v>
      </c>
      <c r="G3" s="100" t="s">
        <v>760</v>
      </c>
      <c r="H3" s="65"/>
      <c r="I3" s="69" t="s">
        <v>212</v>
      </c>
      <c r="J3" s="70"/>
      <c r="K3" s="70"/>
      <c r="L3" s="69" t="s">
        <v>836</v>
      </c>
      <c r="M3" s="73">
        <v>3203.8847917978237</v>
      </c>
      <c r="N3" s="74">
        <v>8220.42578125</v>
      </c>
      <c r="O3" s="74">
        <v>1067.540283203125</v>
      </c>
      <c r="P3" s="75"/>
      <c r="Q3" s="76"/>
      <c r="R3" s="76"/>
      <c r="S3" s="48"/>
      <c r="T3" s="48">
        <v>1</v>
      </c>
      <c r="U3" s="48">
        <v>2</v>
      </c>
      <c r="V3" s="49">
        <v>190</v>
      </c>
      <c r="W3" s="49">
        <v>0.007143</v>
      </c>
      <c r="X3" s="49">
        <v>0.02257</v>
      </c>
      <c r="Y3" s="49">
        <v>1.173436</v>
      </c>
      <c r="Z3" s="49">
        <v>0</v>
      </c>
      <c r="AA3" s="49">
        <v>0</v>
      </c>
      <c r="AB3" s="71">
        <v>3</v>
      </c>
      <c r="AC3" s="71"/>
      <c r="AD3" s="72"/>
      <c r="AE3" s="78" t="s">
        <v>546</v>
      </c>
      <c r="AF3" s="78">
        <v>805</v>
      </c>
      <c r="AG3" s="78">
        <v>7124</v>
      </c>
      <c r="AH3" s="78">
        <v>3115</v>
      </c>
      <c r="AI3" s="78">
        <v>2448</v>
      </c>
      <c r="AJ3" s="78"/>
      <c r="AK3" s="78" t="s">
        <v>596</v>
      </c>
      <c r="AL3" s="78"/>
      <c r="AM3" s="82" t="s">
        <v>669</v>
      </c>
      <c r="AN3" s="78"/>
      <c r="AO3" s="80">
        <v>41430.54329861111</v>
      </c>
      <c r="AP3" s="82" t="s">
        <v>707</v>
      </c>
      <c r="AQ3" s="78" t="b">
        <v>0</v>
      </c>
      <c r="AR3" s="78" t="b">
        <v>0</v>
      </c>
      <c r="AS3" s="78" t="b">
        <v>0</v>
      </c>
      <c r="AT3" s="78" t="s">
        <v>513</v>
      </c>
      <c r="AU3" s="78">
        <v>111</v>
      </c>
      <c r="AV3" s="82" t="s">
        <v>752</v>
      </c>
      <c r="AW3" s="78" t="b">
        <v>0</v>
      </c>
      <c r="AX3" s="78" t="s">
        <v>784</v>
      </c>
      <c r="AY3" s="82" t="s">
        <v>785</v>
      </c>
      <c r="AZ3" s="78" t="s">
        <v>66</v>
      </c>
      <c r="BA3" s="78" t="str">
        <f>REPLACE(INDEX(GroupVertices[Group],MATCH(Vertices[[#This Row],[Vertex]],GroupVertices[Vertex],0)),1,1,"")</f>
        <v>5</v>
      </c>
      <c r="BB3" s="48" t="s">
        <v>307</v>
      </c>
      <c r="BC3" s="48" t="s">
        <v>307</v>
      </c>
      <c r="BD3" s="48" t="s">
        <v>321</v>
      </c>
      <c r="BE3" s="48" t="s">
        <v>321</v>
      </c>
      <c r="BF3" s="48" t="s">
        <v>326</v>
      </c>
      <c r="BG3" s="48" t="s">
        <v>326</v>
      </c>
      <c r="BH3" s="121" t="s">
        <v>1148</v>
      </c>
      <c r="BI3" s="121" t="s">
        <v>1148</v>
      </c>
      <c r="BJ3" s="121" t="s">
        <v>1180</v>
      </c>
      <c r="BK3" s="121" t="s">
        <v>1180</v>
      </c>
      <c r="BL3" s="121">
        <v>2</v>
      </c>
      <c r="BM3" s="124">
        <v>5.714285714285714</v>
      </c>
      <c r="BN3" s="121">
        <v>0</v>
      </c>
      <c r="BO3" s="124">
        <v>0</v>
      </c>
      <c r="BP3" s="121">
        <v>0</v>
      </c>
      <c r="BQ3" s="124">
        <v>0</v>
      </c>
      <c r="BR3" s="121">
        <v>33</v>
      </c>
      <c r="BS3" s="124">
        <v>94.28571428571429</v>
      </c>
      <c r="BT3" s="121">
        <v>35</v>
      </c>
      <c r="BU3" s="3"/>
      <c r="BV3" s="3"/>
    </row>
    <row r="4" spans="1:77" ht="41.45" customHeight="1">
      <c r="A4" s="64" t="s">
        <v>242</v>
      </c>
      <c r="C4" s="65"/>
      <c r="D4" s="65" t="s">
        <v>64</v>
      </c>
      <c r="E4" s="66">
        <v>1000</v>
      </c>
      <c r="F4" s="68">
        <v>76.96105764906916</v>
      </c>
      <c r="G4" s="100" t="s">
        <v>761</v>
      </c>
      <c r="H4" s="65"/>
      <c r="I4" s="69" t="s">
        <v>242</v>
      </c>
      <c r="J4" s="70"/>
      <c r="K4" s="70"/>
      <c r="L4" s="69" t="s">
        <v>837</v>
      </c>
      <c r="M4" s="73">
        <v>7679.111520820217</v>
      </c>
      <c r="N4" s="74">
        <v>9276.2001953125</v>
      </c>
      <c r="O4" s="74">
        <v>1067.540283203125</v>
      </c>
      <c r="P4" s="75"/>
      <c r="Q4" s="76"/>
      <c r="R4" s="76"/>
      <c r="S4" s="86"/>
      <c r="T4" s="48">
        <v>1</v>
      </c>
      <c r="U4" s="48">
        <v>0</v>
      </c>
      <c r="V4" s="49">
        <v>0</v>
      </c>
      <c r="W4" s="49">
        <v>0.005291</v>
      </c>
      <c r="X4" s="49">
        <v>0.004494</v>
      </c>
      <c r="Y4" s="49">
        <v>0.482473</v>
      </c>
      <c r="Z4" s="49">
        <v>0</v>
      </c>
      <c r="AA4" s="49">
        <v>0</v>
      </c>
      <c r="AB4" s="71">
        <v>4</v>
      </c>
      <c r="AC4" s="71"/>
      <c r="AD4" s="72"/>
      <c r="AE4" s="78" t="s">
        <v>547</v>
      </c>
      <c r="AF4" s="78">
        <v>218</v>
      </c>
      <c r="AG4" s="78">
        <v>17078</v>
      </c>
      <c r="AH4" s="78">
        <v>8145</v>
      </c>
      <c r="AI4" s="78">
        <v>1283</v>
      </c>
      <c r="AJ4" s="78"/>
      <c r="AK4" s="78" t="s">
        <v>597</v>
      </c>
      <c r="AL4" s="78"/>
      <c r="AM4" s="82" t="s">
        <v>670</v>
      </c>
      <c r="AN4" s="78"/>
      <c r="AO4" s="80">
        <v>40575.08474537037</v>
      </c>
      <c r="AP4" s="82" t="s">
        <v>708</v>
      </c>
      <c r="AQ4" s="78" t="b">
        <v>0</v>
      </c>
      <c r="AR4" s="78" t="b">
        <v>0</v>
      </c>
      <c r="AS4" s="78" t="b">
        <v>1</v>
      </c>
      <c r="AT4" s="78" t="s">
        <v>513</v>
      </c>
      <c r="AU4" s="78">
        <v>229</v>
      </c>
      <c r="AV4" s="82" t="s">
        <v>752</v>
      </c>
      <c r="AW4" s="78" t="b">
        <v>0</v>
      </c>
      <c r="AX4" s="78" t="s">
        <v>784</v>
      </c>
      <c r="AY4" s="82" t="s">
        <v>786</v>
      </c>
      <c r="AZ4" s="78" t="s">
        <v>65</v>
      </c>
      <c r="BA4" s="78" t="str">
        <f>REPLACE(INDEX(GroupVertices[Group],MATCH(Vertices[[#This Row],[Vertex]],GroupVertices[Vertex],0)),1,1,"")</f>
        <v>5</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243</v>
      </c>
      <c r="C5" s="65"/>
      <c r="D5" s="65" t="s">
        <v>64</v>
      </c>
      <c r="E5" s="66">
        <v>318.80151600224593</v>
      </c>
      <c r="F5" s="68">
        <v>98.20172677399047</v>
      </c>
      <c r="G5" s="100" t="s">
        <v>762</v>
      </c>
      <c r="H5" s="65"/>
      <c r="I5" s="69" t="s">
        <v>243</v>
      </c>
      <c r="J5" s="70"/>
      <c r="K5" s="70"/>
      <c r="L5" s="69" t="s">
        <v>838</v>
      </c>
      <c r="M5" s="73">
        <v>600.3045237881105</v>
      </c>
      <c r="N5" s="74">
        <v>8220.42578125</v>
      </c>
      <c r="O5" s="74">
        <v>2496.80908203125</v>
      </c>
      <c r="P5" s="75"/>
      <c r="Q5" s="76"/>
      <c r="R5" s="76"/>
      <c r="S5" s="86"/>
      <c r="T5" s="48">
        <v>2</v>
      </c>
      <c r="U5" s="48">
        <v>0</v>
      </c>
      <c r="V5" s="49">
        <v>26</v>
      </c>
      <c r="W5" s="49">
        <v>0.005747</v>
      </c>
      <c r="X5" s="49">
        <v>0.006138</v>
      </c>
      <c r="Y5" s="49">
        <v>0.799746</v>
      </c>
      <c r="Z5" s="49">
        <v>0</v>
      </c>
      <c r="AA5" s="49">
        <v>0</v>
      </c>
      <c r="AB5" s="71">
        <v>5</v>
      </c>
      <c r="AC5" s="71"/>
      <c r="AD5" s="72"/>
      <c r="AE5" s="78" t="s">
        <v>548</v>
      </c>
      <c r="AF5" s="78">
        <v>1811</v>
      </c>
      <c r="AG5" s="78">
        <v>1333</v>
      </c>
      <c r="AH5" s="78">
        <v>219</v>
      </c>
      <c r="AI5" s="78">
        <v>642</v>
      </c>
      <c r="AJ5" s="78"/>
      <c r="AK5" s="78" t="s">
        <v>598</v>
      </c>
      <c r="AL5" s="78" t="s">
        <v>641</v>
      </c>
      <c r="AM5" s="82" t="s">
        <v>671</v>
      </c>
      <c r="AN5" s="78"/>
      <c r="AO5" s="80">
        <v>42570.78983796296</v>
      </c>
      <c r="AP5" s="82" t="s">
        <v>709</v>
      </c>
      <c r="AQ5" s="78" t="b">
        <v>0</v>
      </c>
      <c r="AR5" s="78" t="b">
        <v>0</v>
      </c>
      <c r="AS5" s="78" t="b">
        <v>0</v>
      </c>
      <c r="AT5" s="78" t="s">
        <v>513</v>
      </c>
      <c r="AU5" s="78">
        <v>15</v>
      </c>
      <c r="AV5" s="82" t="s">
        <v>752</v>
      </c>
      <c r="AW5" s="78" t="b">
        <v>0</v>
      </c>
      <c r="AX5" s="78" t="s">
        <v>784</v>
      </c>
      <c r="AY5" s="82" t="s">
        <v>787</v>
      </c>
      <c r="AZ5" s="78" t="s">
        <v>65</v>
      </c>
      <c r="BA5" s="78" t="str">
        <f>REPLACE(INDEX(GroupVertices[Group],MATCH(Vertices[[#This Row],[Vertex]],GroupVertices[Vertex],0)),1,1,"")</f>
        <v>5</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213</v>
      </c>
      <c r="C6" s="65"/>
      <c r="D6" s="65" t="s">
        <v>64</v>
      </c>
      <c r="E6" s="66">
        <v>350.9146546883773</v>
      </c>
      <c r="F6" s="68">
        <v>97.83343825883622</v>
      </c>
      <c r="G6" s="100" t="s">
        <v>763</v>
      </c>
      <c r="H6" s="65"/>
      <c r="I6" s="69" t="s">
        <v>213</v>
      </c>
      <c r="J6" s="70"/>
      <c r="K6" s="70"/>
      <c r="L6" s="69" t="s">
        <v>839</v>
      </c>
      <c r="M6" s="73">
        <v>723.0428096051803</v>
      </c>
      <c r="N6" s="74">
        <v>9276.2001953125</v>
      </c>
      <c r="O6" s="74">
        <v>2496.80908203125</v>
      </c>
      <c r="P6" s="75"/>
      <c r="Q6" s="76"/>
      <c r="R6" s="76"/>
      <c r="S6" s="86"/>
      <c r="T6" s="48">
        <v>1</v>
      </c>
      <c r="U6" s="48">
        <v>1</v>
      </c>
      <c r="V6" s="49">
        <v>24</v>
      </c>
      <c r="W6" s="49">
        <v>0.005076</v>
      </c>
      <c r="X6" s="49">
        <v>0.008259</v>
      </c>
      <c r="Y6" s="49">
        <v>0.746526</v>
      </c>
      <c r="Z6" s="49">
        <v>0</v>
      </c>
      <c r="AA6" s="49">
        <v>0</v>
      </c>
      <c r="AB6" s="71">
        <v>6</v>
      </c>
      <c r="AC6" s="71"/>
      <c r="AD6" s="72"/>
      <c r="AE6" s="78" t="s">
        <v>549</v>
      </c>
      <c r="AF6" s="78">
        <v>248</v>
      </c>
      <c r="AG6" s="78">
        <v>1606</v>
      </c>
      <c r="AH6" s="78">
        <v>2920</v>
      </c>
      <c r="AI6" s="78">
        <v>586</v>
      </c>
      <c r="AJ6" s="78"/>
      <c r="AK6" s="78" t="s">
        <v>599</v>
      </c>
      <c r="AL6" s="78" t="s">
        <v>641</v>
      </c>
      <c r="AM6" s="82" t="s">
        <v>672</v>
      </c>
      <c r="AN6" s="78"/>
      <c r="AO6" s="80">
        <v>41429.76195601852</v>
      </c>
      <c r="AP6" s="82" t="s">
        <v>710</v>
      </c>
      <c r="AQ6" s="78" t="b">
        <v>0</v>
      </c>
      <c r="AR6" s="78" t="b">
        <v>0</v>
      </c>
      <c r="AS6" s="78" t="b">
        <v>0</v>
      </c>
      <c r="AT6" s="78" t="s">
        <v>513</v>
      </c>
      <c r="AU6" s="78">
        <v>28</v>
      </c>
      <c r="AV6" s="82" t="s">
        <v>752</v>
      </c>
      <c r="AW6" s="78" t="b">
        <v>0</v>
      </c>
      <c r="AX6" s="78" t="s">
        <v>784</v>
      </c>
      <c r="AY6" s="82" t="s">
        <v>788</v>
      </c>
      <c r="AZ6" s="78" t="s">
        <v>66</v>
      </c>
      <c r="BA6" s="78" t="str">
        <f>REPLACE(INDEX(GroupVertices[Group],MATCH(Vertices[[#This Row],[Vertex]],GroupVertices[Vertex],0)),1,1,"")</f>
        <v>5</v>
      </c>
      <c r="BB6" s="48" t="s">
        <v>307</v>
      </c>
      <c r="BC6" s="48" t="s">
        <v>307</v>
      </c>
      <c r="BD6" s="48" t="s">
        <v>321</v>
      </c>
      <c r="BE6" s="48" t="s">
        <v>321</v>
      </c>
      <c r="BF6" s="48" t="s">
        <v>326</v>
      </c>
      <c r="BG6" s="48" t="s">
        <v>326</v>
      </c>
      <c r="BH6" s="121" t="s">
        <v>1149</v>
      </c>
      <c r="BI6" s="121" t="s">
        <v>1149</v>
      </c>
      <c r="BJ6" s="121" t="s">
        <v>1181</v>
      </c>
      <c r="BK6" s="121" t="s">
        <v>1181</v>
      </c>
      <c r="BL6" s="121">
        <v>1</v>
      </c>
      <c r="BM6" s="124">
        <v>2.380952380952381</v>
      </c>
      <c r="BN6" s="121">
        <v>0</v>
      </c>
      <c r="BO6" s="124">
        <v>0</v>
      </c>
      <c r="BP6" s="121">
        <v>0</v>
      </c>
      <c r="BQ6" s="124">
        <v>0</v>
      </c>
      <c r="BR6" s="121">
        <v>41</v>
      </c>
      <c r="BS6" s="124">
        <v>97.61904761904762</v>
      </c>
      <c r="BT6" s="121">
        <v>42</v>
      </c>
      <c r="BU6" s="2"/>
      <c r="BV6" s="3"/>
      <c r="BW6" s="3"/>
      <c r="BX6" s="3"/>
      <c r="BY6" s="3"/>
    </row>
    <row r="7" spans="1:77" ht="41.45" customHeight="1">
      <c r="A7" s="64" t="s">
        <v>214</v>
      </c>
      <c r="C7" s="65"/>
      <c r="D7" s="65" t="s">
        <v>64</v>
      </c>
      <c r="E7" s="66">
        <v>401.3781583380123</v>
      </c>
      <c r="F7" s="68">
        <v>97.25469916359384</v>
      </c>
      <c r="G7" s="100" t="s">
        <v>764</v>
      </c>
      <c r="H7" s="65"/>
      <c r="I7" s="69" t="s">
        <v>214</v>
      </c>
      <c r="J7" s="70"/>
      <c r="K7" s="70"/>
      <c r="L7" s="69" t="s">
        <v>840</v>
      </c>
      <c r="M7" s="73">
        <v>915.9172587462901</v>
      </c>
      <c r="N7" s="74">
        <v>2012.7850341796875</v>
      </c>
      <c r="O7" s="74">
        <v>4940.2470703125</v>
      </c>
      <c r="P7" s="75"/>
      <c r="Q7" s="76"/>
      <c r="R7" s="76"/>
      <c r="S7" s="86"/>
      <c r="T7" s="48">
        <v>13</v>
      </c>
      <c r="U7" s="48">
        <v>8</v>
      </c>
      <c r="V7" s="49">
        <v>1520</v>
      </c>
      <c r="W7" s="49">
        <v>0.009259</v>
      </c>
      <c r="X7" s="49">
        <v>0.082876</v>
      </c>
      <c r="Y7" s="49">
        <v>9.074283</v>
      </c>
      <c r="Z7" s="49">
        <v>0</v>
      </c>
      <c r="AA7" s="49">
        <v>0.05</v>
      </c>
      <c r="AB7" s="71">
        <v>7</v>
      </c>
      <c r="AC7" s="71"/>
      <c r="AD7" s="72"/>
      <c r="AE7" s="78" t="s">
        <v>550</v>
      </c>
      <c r="AF7" s="78">
        <v>530</v>
      </c>
      <c r="AG7" s="78">
        <v>2035</v>
      </c>
      <c r="AH7" s="78">
        <v>961</v>
      </c>
      <c r="AI7" s="78">
        <v>158</v>
      </c>
      <c r="AJ7" s="78"/>
      <c r="AK7" s="78" t="s">
        <v>600</v>
      </c>
      <c r="AL7" s="78" t="s">
        <v>642</v>
      </c>
      <c r="AM7" s="82" t="s">
        <v>673</v>
      </c>
      <c r="AN7" s="78"/>
      <c r="AO7" s="80">
        <v>40702.579733796294</v>
      </c>
      <c r="AP7" s="78"/>
      <c r="AQ7" s="78" t="b">
        <v>1</v>
      </c>
      <c r="AR7" s="78" t="b">
        <v>0</v>
      </c>
      <c r="AS7" s="78" t="b">
        <v>1</v>
      </c>
      <c r="AT7" s="78" t="s">
        <v>513</v>
      </c>
      <c r="AU7" s="78">
        <v>43</v>
      </c>
      <c r="AV7" s="82" t="s">
        <v>752</v>
      </c>
      <c r="AW7" s="78" t="b">
        <v>0</v>
      </c>
      <c r="AX7" s="78" t="s">
        <v>784</v>
      </c>
      <c r="AY7" s="82" t="s">
        <v>789</v>
      </c>
      <c r="AZ7" s="78" t="s">
        <v>66</v>
      </c>
      <c r="BA7" s="78" t="str">
        <f>REPLACE(INDEX(GroupVertices[Group],MATCH(Vertices[[#This Row],[Vertex]],GroupVertices[Vertex],0)),1,1,"")</f>
        <v>1</v>
      </c>
      <c r="BB7" s="48" t="s">
        <v>308</v>
      </c>
      <c r="BC7" s="48" t="s">
        <v>308</v>
      </c>
      <c r="BD7" s="48" t="s">
        <v>322</v>
      </c>
      <c r="BE7" s="48" t="s">
        <v>322</v>
      </c>
      <c r="BF7" s="48" t="s">
        <v>327</v>
      </c>
      <c r="BG7" s="48" t="s">
        <v>327</v>
      </c>
      <c r="BH7" s="121" t="s">
        <v>1150</v>
      </c>
      <c r="BI7" s="121" t="s">
        <v>1169</v>
      </c>
      <c r="BJ7" s="121" t="s">
        <v>1182</v>
      </c>
      <c r="BK7" s="121" t="s">
        <v>1202</v>
      </c>
      <c r="BL7" s="121">
        <v>3</v>
      </c>
      <c r="BM7" s="124">
        <v>4.109589041095891</v>
      </c>
      <c r="BN7" s="121">
        <v>0</v>
      </c>
      <c r="BO7" s="124">
        <v>0</v>
      </c>
      <c r="BP7" s="121">
        <v>0</v>
      </c>
      <c r="BQ7" s="124">
        <v>0</v>
      </c>
      <c r="BR7" s="121">
        <v>70</v>
      </c>
      <c r="BS7" s="124">
        <v>95.89041095890411</v>
      </c>
      <c r="BT7" s="121">
        <v>73</v>
      </c>
      <c r="BU7" s="2"/>
      <c r="BV7" s="3"/>
      <c r="BW7" s="3"/>
      <c r="BX7" s="3"/>
      <c r="BY7" s="3"/>
    </row>
    <row r="8" spans="1:77" ht="41.45" customHeight="1">
      <c r="A8" s="64" t="s">
        <v>244</v>
      </c>
      <c r="C8" s="65"/>
      <c r="D8" s="65" t="s">
        <v>64</v>
      </c>
      <c r="E8" s="66">
        <v>976.1209994385177</v>
      </c>
      <c r="F8" s="68">
        <v>90.66327907185898</v>
      </c>
      <c r="G8" s="100" t="s">
        <v>765</v>
      </c>
      <c r="H8" s="65"/>
      <c r="I8" s="69" t="s">
        <v>244</v>
      </c>
      <c r="J8" s="70"/>
      <c r="K8" s="70"/>
      <c r="L8" s="69" t="s">
        <v>841</v>
      </c>
      <c r="M8" s="73">
        <v>3112.617861318464</v>
      </c>
      <c r="N8" s="74">
        <v>3033.41552734375</v>
      </c>
      <c r="O8" s="74">
        <v>5758.83935546875</v>
      </c>
      <c r="P8" s="75"/>
      <c r="Q8" s="76"/>
      <c r="R8" s="76"/>
      <c r="S8" s="86"/>
      <c r="T8" s="48">
        <v>1</v>
      </c>
      <c r="U8" s="48">
        <v>0</v>
      </c>
      <c r="V8" s="49">
        <v>0</v>
      </c>
      <c r="W8" s="49">
        <v>0.006369</v>
      </c>
      <c r="X8" s="49">
        <v>0.016501</v>
      </c>
      <c r="Y8" s="49">
        <v>0.535657</v>
      </c>
      <c r="Z8" s="49">
        <v>0</v>
      </c>
      <c r="AA8" s="49">
        <v>0</v>
      </c>
      <c r="AB8" s="71">
        <v>8</v>
      </c>
      <c r="AC8" s="71"/>
      <c r="AD8" s="72"/>
      <c r="AE8" s="78" t="s">
        <v>551</v>
      </c>
      <c r="AF8" s="78">
        <v>2134</v>
      </c>
      <c r="AG8" s="78">
        <v>6921</v>
      </c>
      <c r="AH8" s="78">
        <v>8937</v>
      </c>
      <c r="AI8" s="78">
        <v>4118</v>
      </c>
      <c r="AJ8" s="78"/>
      <c r="AK8" s="78" t="s">
        <v>601</v>
      </c>
      <c r="AL8" s="78" t="s">
        <v>643</v>
      </c>
      <c r="AM8" s="82" t="s">
        <v>674</v>
      </c>
      <c r="AN8" s="78"/>
      <c r="AO8" s="80">
        <v>40170.66553240741</v>
      </c>
      <c r="AP8" s="82" t="s">
        <v>711</v>
      </c>
      <c r="AQ8" s="78" t="b">
        <v>0</v>
      </c>
      <c r="AR8" s="78" t="b">
        <v>0</v>
      </c>
      <c r="AS8" s="78" t="b">
        <v>1</v>
      </c>
      <c r="AT8" s="78" t="s">
        <v>513</v>
      </c>
      <c r="AU8" s="78">
        <v>356</v>
      </c>
      <c r="AV8" s="82" t="s">
        <v>752</v>
      </c>
      <c r="AW8" s="78" t="b">
        <v>0</v>
      </c>
      <c r="AX8" s="78" t="s">
        <v>784</v>
      </c>
      <c r="AY8" s="82" t="s">
        <v>790</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245</v>
      </c>
      <c r="C9" s="65"/>
      <c r="D9" s="65" t="s">
        <v>64</v>
      </c>
      <c r="E9" s="66">
        <v>835.1996069623807</v>
      </c>
      <c r="F9" s="68">
        <v>92.27943160356148</v>
      </c>
      <c r="G9" s="100" t="s">
        <v>766</v>
      </c>
      <c r="H9" s="65"/>
      <c r="I9" s="69" t="s">
        <v>245</v>
      </c>
      <c r="J9" s="70"/>
      <c r="K9" s="70"/>
      <c r="L9" s="69" t="s">
        <v>842</v>
      </c>
      <c r="M9" s="73">
        <v>2574.0080942530803</v>
      </c>
      <c r="N9" s="74">
        <v>864.127197265625</v>
      </c>
      <c r="O9" s="74">
        <v>8523.103515625</v>
      </c>
      <c r="P9" s="75"/>
      <c r="Q9" s="76"/>
      <c r="R9" s="76"/>
      <c r="S9" s="86"/>
      <c r="T9" s="48">
        <v>1</v>
      </c>
      <c r="U9" s="48">
        <v>0</v>
      </c>
      <c r="V9" s="49">
        <v>0</v>
      </c>
      <c r="W9" s="49">
        <v>0.006369</v>
      </c>
      <c r="X9" s="49">
        <v>0.016501</v>
      </c>
      <c r="Y9" s="49">
        <v>0.535657</v>
      </c>
      <c r="Z9" s="49">
        <v>0</v>
      </c>
      <c r="AA9" s="49">
        <v>0</v>
      </c>
      <c r="AB9" s="71">
        <v>9</v>
      </c>
      <c r="AC9" s="71"/>
      <c r="AD9" s="72"/>
      <c r="AE9" s="78" t="s">
        <v>552</v>
      </c>
      <c r="AF9" s="78">
        <v>624</v>
      </c>
      <c r="AG9" s="78">
        <v>5723</v>
      </c>
      <c r="AH9" s="78">
        <v>3933</v>
      </c>
      <c r="AI9" s="78">
        <v>320</v>
      </c>
      <c r="AJ9" s="78"/>
      <c r="AK9" s="78" t="s">
        <v>602</v>
      </c>
      <c r="AL9" s="78" t="s">
        <v>644</v>
      </c>
      <c r="AM9" s="82" t="s">
        <v>675</v>
      </c>
      <c r="AN9" s="78"/>
      <c r="AO9" s="80">
        <v>40753.61299768519</v>
      </c>
      <c r="AP9" s="82" t="s">
        <v>712</v>
      </c>
      <c r="AQ9" s="78" t="b">
        <v>0</v>
      </c>
      <c r="AR9" s="78" t="b">
        <v>0</v>
      </c>
      <c r="AS9" s="78" t="b">
        <v>1</v>
      </c>
      <c r="AT9" s="78" t="s">
        <v>513</v>
      </c>
      <c r="AU9" s="78">
        <v>89</v>
      </c>
      <c r="AV9" s="82" t="s">
        <v>753</v>
      </c>
      <c r="AW9" s="78" t="b">
        <v>1</v>
      </c>
      <c r="AX9" s="78" t="s">
        <v>784</v>
      </c>
      <c r="AY9" s="82" t="s">
        <v>791</v>
      </c>
      <c r="AZ9" s="78" t="s">
        <v>65</v>
      </c>
      <c r="BA9" s="78" t="str">
        <f>REPLACE(INDEX(GroupVertices[Group],MATCH(Vertices[[#This Row],[Vertex]],GroupVertices[Vertex],0)),1,1,"")</f>
        <v>1</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246</v>
      </c>
      <c r="C10" s="65"/>
      <c r="D10" s="65" t="s">
        <v>64</v>
      </c>
      <c r="E10" s="66">
        <v>1000</v>
      </c>
      <c r="F10" s="68">
        <v>83.58080762658513</v>
      </c>
      <c r="G10" s="100" t="s">
        <v>767</v>
      </c>
      <c r="H10" s="65"/>
      <c r="I10" s="69" t="s">
        <v>246</v>
      </c>
      <c r="J10" s="70"/>
      <c r="K10" s="70"/>
      <c r="L10" s="69" t="s">
        <v>843</v>
      </c>
      <c r="M10" s="73">
        <v>5472.969511646731</v>
      </c>
      <c r="N10" s="74">
        <v>982.389892578125</v>
      </c>
      <c r="O10" s="74">
        <v>934.09130859375</v>
      </c>
      <c r="P10" s="75"/>
      <c r="Q10" s="76"/>
      <c r="R10" s="76"/>
      <c r="S10" s="86"/>
      <c r="T10" s="48">
        <v>1</v>
      </c>
      <c r="U10" s="48">
        <v>0</v>
      </c>
      <c r="V10" s="49">
        <v>0</v>
      </c>
      <c r="W10" s="49">
        <v>0.006369</v>
      </c>
      <c r="X10" s="49">
        <v>0.016501</v>
      </c>
      <c r="Y10" s="49">
        <v>0.535657</v>
      </c>
      <c r="Z10" s="49">
        <v>0</v>
      </c>
      <c r="AA10" s="49">
        <v>0</v>
      </c>
      <c r="AB10" s="71">
        <v>10</v>
      </c>
      <c r="AC10" s="71"/>
      <c r="AD10" s="72"/>
      <c r="AE10" s="78" t="s">
        <v>553</v>
      </c>
      <c r="AF10" s="78">
        <v>1034</v>
      </c>
      <c r="AG10" s="78">
        <v>12171</v>
      </c>
      <c r="AH10" s="78">
        <v>6348</v>
      </c>
      <c r="AI10" s="78">
        <v>5590</v>
      </c>
      <c r="AJ10" s="78"/>
      <c r="AK10" s="78" t="s">
        <v>603</v>
      </c>
      <c r="AL10" s="78" t="s">
        <v>645</v>
      </c>
      <c r="AM10" s="82" t="s">
        <v>676</v>
      </c>
      <c r="AN10" s="78"/>
      <c r="AO10" s="80">
        <v>39904.733611111114</v>
      </c>
      <c r="AP10" s="82" t="s">
        <v>713</v>
      </c>
      <c r="AQ10" s="78" t="b">
        <v>0</v>
      </c>
      <c r="AR10" s="78" t="b">
        <v>0</v>
      </c>
      <c r="AS10" s="78" t="b">
        <v>1</v>
      </c>
      <c r="AT10" s="78" t="s">
        <v>513</v>
      </c>
      <c r="AU10" s="78">
        <v>253</v>
      </c>
      <c r="AV10" s="82" t="s">
        <v>754</v>
      </c>
      <c r="AW10" s="78" t="b">
        <v>1</v>
      </c>
      <c r="AX10" s="78" t="s">
        <v>784</v>
      </c>
      <c r="AY10" s="82" t="s">
        <v>792</v>
      </c>
      <c r="AZ10" s="78" t="s">
        <v>65</v>
      </c>
      <c r="BA10" s="78" t="str">
        <f>REPLACE(INDEX(GroupVertices[Group],MATCH(Vertices[[#This Row],[Vertex]],GroupVertices[Vertex],0)),1,1,"")</f>
        <v>1</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247</v>
      </c>
      <c r="C11" s="65"/>
      <c r="D11" s="65" t="s">
        <v>64</v>
      </c>
      <c r="E11" s="66">
        <v>260.8096574957889</v>
      </c>
      <c r="F11" s="68">
        <v>98.86680456875618</v>
      </c>
      <c r="G11" s="100" t="s">
        <v>768</v>
      </c>
      <c r="H11" s="65"/>
      <c r="I11" s="69" t="s">
        <v>247</v>
      </c>
      <c r="J11" s="70"/>
      <c r="K11" s="70"/>
      <c r="L11" s="69" t="s">
        <v>844</v>
      </c>
      <c r="M11" s="73">
        <v>378.6562640525227</v>
      </c>
      <c r="N11" s="74">
        <v>2047.2725830078125</v>
      </c>
      <c r="O11" s="74">
        <v>7688.5908203125</v>
      </c>
      <c r="P11" s="75"/>
      <c r="Q11" s="76"/>
      <c r="R11" s="76"/>
      <c r="S11" s="86"/>
      <c r="T11" s="48">
        <v>1</v>
      </c>
      <c r="U11" s="48">
        <v>0</v>
      </c>
      <c r="V11" s="49">
        <v>0</v>
      </c>
      <c r="W11" s="49">
        <v>0.006369</v>
      </c>
      <c r="X11" s="49">
        <v>0.016501</v>
      </c>
      <c r="Y11" s="49">
        <v>0.535657</v>
      </c>
      <c r="Z11" s="49">
        <v>0</v>
      </c>
      <c r="AA11" s="49">
        <v>0</v>
      </c>
      <c r="AB11" s="71">
        <v>11</v>
      </c>
      <c r="AC11" s="71"/>
      <c r="AD11" s="72"/>
      <c r="AE11" s="78" t="s">
        <v>554</v>
      </c>
      <c r="AF11" s="78">
        <v>101</v>
      </c>
      <c r="AG11" s="78">
        <v>840</v>
      </c>
      <c r="AH11" s="78">
        <v>673</v>
      </c>
      <c r="AI11" s="78">
        <v>277</v>
      </c>
      <c r="AJ11" s="78"/>
      <c r="AK11" s="78" t="s">
        <v>604</v>
      </c>
      <c r="AL11" s="78" t="s">
        <v>646</v>
      </c>
      <c r="AM11" s="82" t="s">
        <v>677</v>
      </c>
      <c r="AN11" s="78"/>
      <c r="AO11" s="80">
        <v>41914.806597222225</v>
      </c>
      <c r="AP11" s="82" t="s">
        <v>714</v>
      </c>
      <c r="AQ11" s="78" t="b">
        <v>0</v>
      </c>
      <c r="AR11" s="78" t="b">
        <v>0</v>
      </c>
      <c r="AS11" s="78" t="b">
        <v>1</v>
      </c>
      <c r="AT11" s="78" t="s">
        <v>513</v>
      </c>
      <c r="AU11" s="78">
        <v>30</v>
      </c>
      <c r="AV11" s="82" t="s">
        <v>752</v>
      </c>
      <c r="AW11" s="78" t="b">
        <v>0</v>
      </c>
      <c r="AX11" s="78" t="s">
        <v>784</v>
      </c>
      <c r="AY11" s="82" t="s">
        <v>793</v>
      </c>
      <c r="AZ11" s="78" t="s">
        <v>65</v>
      </c>
      <c r="BA11" s="78" t="str">
        <f>REPLACE(INDEX(GroupVertices[Group],MATCH(Vertices[[#This Row],[Vertex]],GroupVertices[Vertex],0)),1,1,"")</f>
        <v>1</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248</v>
      </c>
      <c r="C12" s="65"/>
      <c r="D12" s="65" t="s">
        <v>64</v>
      </c>
      <c r="E12" s="66">
        <v>202.700168444694</v>
      </c>
      <c r="F12" s="68">
        <v>99.53323140570195</v>
      </c>
      <c r="G12" s="100" t="s">
        <v>769</v>
      </c>
      <c r="H12" s="65"/>
      <c r="I12" s="69" t="s">
        <v>248</v>
      </c>
      <c r="J12" s="70"/>
      <c r="K12" s="70"/>
      <c r="L12" s="69" t="s">
        <v>845</v>
      </c>
      <c r="M12" s="73">
        <v>156.55841352639627</v>
      </c>
      <c r="N12" s="74">
        <v>3238.429443359375</v>
      </c>
      <c r="O12" s="74">
        <v>1365.5882568359375</v>
      </c>
      <c r="P12" s="75"/>
      <c r="Q12" s="76"/>
      <c r="R12" s="76"/>
      <c r="S12" s="86"/>
      <c r="T12" s="48">
        <v>1</v>
      </c>
      <c r="U12" s="48">
        <v>0</v>
      </c>
      <c r="V12" s="49">
        <v>0</v>
      </c>
      <c r="W12" s="49">
        <v>0.006369</v>
      </c>
      <c r="X12" s="49">
        <v>0.016501</v>
      </c>
      <c r="Y12" s="49">
        <v>0.535657</v>
      </c>
      <c r="Z12" s="49">
        <v>0</v>
      </c>
      <c r="AA12" s="49">
        <v>0</v>
      </c>
      <c r="AB12" s="71">
        <v>12</v>
      </c>
      <c r="AC12" s="71"/>
      <c r="AD12" s="72"/>
      <c r="AE12" s="78" t="s">
        <v>555</v>
      </c>
      <c r="AF12" s="78">
        <v>577</v>
      </c>
      <c r="AG12" s="78">
        <v>346</v>
      </c>
      <c r="AH12" s="78">
        <v>1036</v>
      </c>
      <c r="AI12" s="78">
        <v>125</v>
      </c>
      <c r="AJ12" s="78"/>
      <c r="AK12" s="78" t="s">
        <v>605</v>
      </c>
      <c r="AL12" s="78" t="s">
        <v>647</v>
      </c>
      <c r="AM12" s="82" t="s">
        <v>678</v>
      </c>
      <c r="AN12" s="78"/>
      <c r="AO12" s="80">
        <v>41439.529270833336</v>
      </c>
      <c r="AP12" s="82" t="s">
        <v>715</v>
      </c>
      <c r="AQ12" s="78" t="b">
        <v>1</v>
      </c>
      <c r="AR12" s="78" t="b">
        <v>0</v>
      </c>
      <c r="AS12" s="78" t="b">
        <v>0</v>
      </c>
      <c r="AT12" s="78" t="s">
        <v>513</v>
      </c>
      <c r="AU12" s="78">
        <v>15</v>
      </c>
      <c r="AV12" s="82" t="s">
        <v>752</v>
      </c>
      <c r="AW12" s="78" t="b">
        <v>0</v>
      </c>
      <c r="AX12" s="78" t="s">
        <v>784</v>
      </c>
      <c r="AY12" s="82" t="s">
        <v>794</v>
      </c>
      <c r="AZ12" s="78" t="s">
        <v>65</v>
      </c>
      <c r="BA12" s="78" t="str">
        <f>REPLACE(INDEX(GroupVertices[Group],MATCH(Vertices[[#This Row],[Vertex]],GroupVertices[Vertex],0)),1,1,"")</f>
        <v>1</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249</v>
      </c>
      <c r="C13" s="65"/>
      <c r="D13" s="65" t="s">
        <v>64</v>
      </c>
      <c r="E13" s="66">
        <v>162</v>
      </c>
      <c r="F13" s="68">
        <v>100</v>
      </c>
      <c r="G13" s="100" t="s">
        <v>770</v>
      </c>
      <c r="H13" s="65"/>
      <c r="I13" s="69" t="s">
        <v>249</v>
      </c>
      <c r="J13" s="70"/>
      <c r="K13" s="70"/>
      <c r="L13" s="69" t="s">
        <v>846</v>
      </c>
      <c r="M13" s="73">
        <v>1</v>
      </c>
      <c r="N13" s="74">
        <v>3089.599365234375</v>
      </c>
      <c r="O13" s="74">
        <v>8653.9521484375</v>
      </c>
      <c r="P13" s="75"/>
      <c r="Q13" s="76"/>
      <c r="R13" s="76"/>
      <c r="S13" s="86"/>
      <c r="T13" s="48">
        <v>1</v>
      </c>
      <c r="U13" s="48">
        <v>0</v>
      </c>
      <c r="V13" s="49">
        <v>0</v>
      </c>
      <c r="W13" s="49">
        <v>0.006369</v>
      </c>
      <c r="X13" s="49">
        <v>0.016501</v>
      </c>
      <c r="Y13" s="49">
        <v>0.535657</v>
      </c>
      <c r="Z13" s="49">
        <v>0</v>
      </c>
      <c r="AA13" s="49">
        <v>0</v>
      </c>
      <c r="AB13" s="71">
        <v>13</v>
      </c>
      <c r="AC13" s="71"/>
      <c r="AD13" s="72"/>
      <c r="AE13" s="78" t="s">
        <v>556</v>
      </c>
      <c r="AF13" s="78">
        <v>4</v>
      </c>
      <c r="AG13" s="78">
        <v>0</v>
      </c>
      <c r="AH13" s="78">
        <v>0</v>
      </c>
      <c r="AI13" s="78">
        <v>0</v>
      </c>
      <c r="AJ13" s="78"/>
      <c r="AK13" s="78" t="s">
        <v>606</v>
      </c>
      <c r="AL13" s="78"/>
      <c r="AM13" s="78"/>
      <c r="AN13" s="78"/>
      <c r="AO13" s="80">
        <v>43416.68446759259</v>
      </c>
      <c r="AP13" s="78"/>
      <c r="AQ13" s="78" t="b">
        <v>1</v>
      </c>
      <c r="AR13" s="78" t="b">
        <v>0</v>
      </c>
      <c r="AS13" s="78" t="b">
        <v>0</v>
      </c>
      <c r="AT13" s="78" t="s">
        <v>513</v>
      </c>
      <c r="AU13" s="78">
        <v>0</v>
      </c>
      <c r="AV13" s="78"/>
      <c r="AW13" s="78" t="b">
        <v>0</v>
      </c>
      <c r="AX13" s="78" t="s">
        <v>784</v>
      </c>
      <c r="AY13" s="82" t="s">
        <v>795</v>
      </c>
      <c r="AZ13" s="78" t="s">
        <v>65</v>
      </c>
      <c r="BA13" s="78" t="str">
        <f>REPLACE(INDEX(GroupVertices[Group],MATCH(Vertices[[#This Row],[Vertex]],GroupVertices[Vertex],0)),1,1,"")</f>
        <v>1</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215</v>
      </c>
      <c r="C14" s="65"/>
      <c r="D14" s="65" t="s">
        <v>64</v>
      </c>
      <c r="E14" s="66">
        <v>511.95087029758565</v>
      </c>
      <c r="F14" s="68">
        <v>95.98659951434482</v>
      </c>
      <c r="G14" s="100" t="s">
        <v>363</v>
      </c>
      <c r="H14" s="65"/>
      <c r="I14" s="69" t="s">
        <v>215</v>
      </c>
      <c r="J14" s="70"/>
      <c r="K14" s="70"/>
      <c r="L14" s="69" t="s">
        <v>847</v>
      </c>
      <c r="M14" s="73">
        <v>1338.5326018526846</v>
      </c>
      <c r="N14" s="74">
        <v>305.5461730957031</v>
      </c>
      <c r="O14" s="74">
        <v>6908.5576171875</v>
      </c>
      <c r="P14" s="75"/>
      <c r="Q14" s="76"/>
      <c r="R14" s="76"/>
      <c r="S14" s="86"/>
      <c r="T14" s="48">
        <v>0</v>
      </c>
      <c r="U14" s="48">
        <v>1</v>
      </c>
      <c r="V14" s="49">
        <v>0</v>
      </c>
      <c r="W14" s="49">
        <v>0.006369</v>
      </c>
      <c r="X14" s="49">
        <v>0.016501</v>
      </c>
      <c r="Y14" s="49">
        <v>0.535657</v>
      </c>
      <c r="Z14" s="49">
        <v>0</v>
      </c>
      <c r="AA14" s="49">
        <v>0</v>
      </c>
      <c r="AB14" s="71">
        <v>14</v>
      </c>
      <c r="AC14" s="71"/>
      <c r="AD14" s="72"/>
      <c r="AE14" s="78" t="s">
        <v>557</v>
      </c>
      <c r="AF14" s="78">
        <v>1492</v>
      </c>
      <c r="AG14" s="78">
        <v>2975</v>
      </c>
      <c r="AH14" s="78">
        <v>249718</v>
      </c>
      <c r="AI14" s="78">
        <v>62312</v>
      </c>
      <c r="AJ14" s="78"/>
      <c r="AK14" s="78" t="s">
        <v>607</v>
      </c>
      <c r="AL14" s="78" t="s">
        <v>648</v>
      </c>
      <c r="AM14" s="82" t="s">
        <v>679</v>
      </c>
      <c r="AN14" s="78"/>
      <c r="AO14" s="80">
        <v>40907.26778935185</v>
      </c>
      <c r="AP14" s="82" t="s">
        <v>716</v>
      </c>
      <c r="AQ14" s="78" t="b">
        <v>0</v>
      </c>
      <c r="AR14" s="78" t="b">
        <v>0</v>
      </c>
      <c r="AS14" s="78" t="b">
        <v>1</v>
      </c>
      <c r="AT14" s="78" t="s">
        <v>513</v>
      </c>
      <c r="AU14" s="78">
        <v>133</v>
      </c>
      <c r="AV14" s="82" t="s">
        <v>752</v>
      </c>
      <c r="AW14" s="78" t="b">
        <v>0</v>
      </c>
      <c r="AX14" s="78" t="s">
        <v>784</v>
      </c>
      <c r="AY14" s="82" t="s">
        <v>796</v>
      </c>
      <c r="AZ14" s="78" t="s">
        <v>66</v>
      </c>
      <c r="BA14" s="78" t="str">
        <f>REPLACE(INDEX(GroupVertices[Group],MATCH(Vertices[[#This Row],[Vertex]],GroupVertices[Vertex],0)),1,1,"")</f>
        <v>1</v>
      </c>
      <c r="BB14" s="48"/>
      <c r="BC14" s="48"/>
      <c r="BD14" s="48"/>
      <c r="BE14" s="48"/>
      <c r="BF14" s="48"/>
      <c r="BG14" s="48"/>
      <c r="BH14" s="121" t="s">
        <v>1151</v>
      </c>
      <c r="BI14" s="121" t="s">
        <v>1151</v>
      </c>
      <c r="BJ14" s="121" t="s">
        <v>1183</v>
      </c>
      <c r="BK14" s="121" t="s">
        <v>1183</v>
      </c>
      <c r="BL14" s="121">
        <v>0</v>
      </c>
      <c r="BM14" s="124">
        <v>0</v>
      </c>
      <c r="BN14" s="121">
        <v>0</v>
      </c>
      <c r="BO14" s="124">
        <v>0</v>
      </c>
      <c r="BP14" s="121">
        <v>0</v>
      </c>
      <c r="BQ14" s="124">
        <v>0</v>
      </c>
      <c r="BR14" s="121">
        <v>18</v>
      </c>
      <c r="BS14" s="124">
        <v>100</v>
      </c>
      <c r="BT14" s="121">
        <v>18</v>
      </c>
      <c r="BU14" s="2"/>
      <c r="BV14" s="3"/>
      <c r="BW14" s="3"/>
      <c r="BX14" s="3"/>
      <c r="BY14" s="3"/>
    </row>
    <row r="15" spans="1:77" ht="41.45" customHeight="1">
      <c r="A15" s="64" t="s">
        <v>216</v>
      </c>
      <c r="C15" s="65"/>
      <c r="D15" s="65" t="s">
        <v>64</v>
      </c>
      <c r="E15" s="66">
        <v>774.8551375631667</v>
      </c>
      <c r="F15" s="68">
        <v>92.97149024192824</v>
      </c>
      <c r="G15" s="100" t="s">
        <v>364</v>
      </c>
      <c r="H15" s="65"/>
      <c r="I15" s="69" t="s">
        <v>216</v>
      </c>
      <c r="J15" s="70"/>
      <c r="K15" s="70"/>
      <c r="L15" s="69" t="s">
        <v>848</v>
      </c>
      <c r="M15" s="73">
        <v>2343.3680187067184</v>
      </c>
      <c r="N15" s="74">
        <v>995.1455688476562</v>
      </c>
      <c r="O15" s="74">
        <v>5939.259765625</v>
      </c>
      <c r="P15" s="75"/>
      <c r="Q15" s="76"/>
      <c r="R15" s="76"/>
      <c r="S15" s="86"/>
      <c r="T15" s="48">
        <v>1</v>
      </c>
      <c r="U15" s="48">
        <v>1</v>
      </c>
      <c r="V15" s="49">
        <v>0</v>
      </c>
      <c r="W15" s="49">
        <v>0.006369</v>
      </c>
      <c r="X15" s="49">
        <v>0.016501</v>
      </c>
      <c r="Y15" s="49">
        <v>0.535657</v>
      </c>
      <c r="Z15" s="49">
        <v>0</v>
      </c>
      <c r="AA15" s="49">
        <v>1</v>
      </c>
      <c r="AB15" s="71">
        <v>15</v>
      </c>
      <c r="AC15" s="71"/>
      <c r="AD15" s="72"/>
      <c r="AE15" s="78" t="s">
        <v>558</v>
      </c>
      <c r="AF15" s="78">
        <v>3681</v>
      </c>
      <c r="AG15" s="78">
        <v>5210</v>
      </c>
      <c r="AH15" s="78">
        <v>9435</v>
      </c>
      <c r="AI15" s="78">
        <v>8453</v>
      </c>
      <c r="AJ15" s="78"/>
      <c r="AK15" s="78" t="s">
        <v>608</v>
      </c>
      <c r="AL15" s="78" t="s">
        <v>649</v>
      </c>
      <c r="AM15" s="82" t="s">
        <v>680</v>
      </c>
      <c r="AN15" s="78"/>
      <c r="AO15" s="80">
        <v>41427.644895833335</v>
      </c>
      <c r="AP15" s="82" t="s">
        <v>717</v>
      </c>
      <c r="AQ15" s="78" t="b">
        <v>1</v>
      </c>
      <c r="AR15" s="78" t="b">
        <v>0</v>
      </c>
      <c r="AS15" s="78" t="b">
        <v>1</v>
      </c>
      <c r="AT15" s="78" t="s">
        <v>513</v>
      </c>
      <c r="AU15" s="78">
        <v>254</v>
      </c>
      <c r="AV15" s="82" t="s">
        <v>752</v>
      </c>
      <c r="AW15" s="78" t="b">
        <v>1</v>
      </c>
      <c r="AX15" s="78" t="s">
        <v>784</v>
      </c>
      <c r="AY15" s="82" t="s">
        <v>797</v>
      </c>
      <c r="AZ15" s="78" t="s">
        <v>66</v>
      </c>
      <c r="BA15" s="78" t="str">
        <f>REPLACE(INDEX(GroupVertices[Group],MATCH(Vertices[[#This Row],[Vertex]],GroupVertices[Vertex],0)),1,1,"")</f>
        <v>1</v>
      </c>
      <c r="BB15" s="48" t="s">
        <v>308</v>
      </c>
      <c r="BC15" s="48" t="s">
        <v>308</v>
      </c>
      <c r="BD15" s="48" t="s">
        <v>322</v>
      </c>
      <c r="BE15" s="48" t="s">
        <v>322</v>
      </c>
      <c r="BF15" s="48"/>
      <c r="BG15" s="48"/>
      <c r="BH15" s="121" t="s">
        <v>1152</v>
      </c>
      <c r="BI15" s="121" t="s">
        <v>1170</v>
      </c>
      <c r="BJ15" s="121" t="s">
        <v>1184</v>
      </c>
      <c r="BK15" s="121" t="s">
        <v>1203</v>
      </c>
      <c r="BL15" s="121">
        <v>3</v>
      </c>
      <c r="BM15" s="124">
        <v>6</v>
      </c>
      <c r="BN15" s="121">
        <v>0</v>
      </c>
      <c r="BO15" s="124">
        <v>0</v>
      </c>
      <c r="BP15" s="121">
        <v>0</v>
      </c>
      <c r="BQ15" s="124">
        <v>0</v>
      </c>
      <c r="BR15" s="121">
        <v>47</v>
      </c>
      <c r="BS15" s="124">
        <v>94</v>
      </c>
      <c r="BT15" s="121">
        <v>50</v>
      </c>
      <c r="BU15" s="2"/>
      <c r="BV15" s="3"/>
      <c r="BW15" s="3"/>
      <c r="BX15" s="3"/>
      <c r="BY15" s="3"/>
    </row>
    <row r="16" spans="1:77" ht="41.45" customHeight="1">
      <c r="A16" s="64" t="s">
        <v>217</v>
      </c>
      <c r="C16" s="65"/>
      <c r="D16" s="65" t="s">
        <v>64</v>
      </c>
      <c r="E16" s="66">
        <v>169.528354856822</v>
      </c>
      <c r="F16" s="68">
        <v>99.91366130047666</v>
      </c>
      <c r="G16" s="100" t="s">
        <v>365</v>
      </c>
      <c r="H16" s="65"/>
      <c r="I16" s="69" t="s">
        <v>217</v>
      </c>
      <c r="J16" s="70"/>
      <c r="K16" s="70"/>
      <c r="L16" s="69" t="s">
        <v>849</v>
      </c>
      <c r="M16" s="73">
        <v>29.773810594477922</v>
      </c>
      <c r="N16" s="74">
        <v>3846.26904296875</v>
      </c>
      <c r="O16" s="74">
        <v>4953.9228515625</v>
      </c>
      <c r="P16" s="75"/>
      <c r="Q16" s="76"/>
      <c r="R16" s="76"/>
      <c r="S16" s="86"/>
      <c r="T16" s="48">
        <v>0</v>
      </c>
      <c r="U16" s="48">
        <v>1</v>
      </c>
      <c r="V16" s="49">
        <v>0</v>
      </c>
      <c r="W16" s="49">
        <v>0.006369</v>
      </c>
      <c r="X16" s="49">
        <v>0.016501</v>
      </c>
      <c r="Y16" s="49">
        <v>0.535657</v>
      </c>
      <c r="Z16" s="49">
        <v>0</v>
      </c>
      <c r="AA16" s="49">
        <v>0</v>
      </c>
      <c r="AB16" s="71">
        <v>16</v>
      </c>
      <c r="AC16" s="71"/>
      <c r="AD16" s="72"/>
      <c r="AE16" s="78" t="s">
        <v>559</v>
      </c>
      <c r="AF16" s="78">
        <v>80</v>
      </c>
      <c r="AG16" s="78">
        <v>64</v>
      </c>
      <c r="AH16" s="78">
        <v>4099</v>
      </c>
      <c r="AI16" s="78">
        <v>5572</v>
      </c>
      <c r="AJ16" s="78"/>
      <c r="AK16" s="78" t="s">
        <v>609</v>
      </c>
      <c r="AL16" s="78"/>
      <c r="AM16" s="78"/>
      <c r="AN16" s="78"/>
      <c r="AO16" s="80">
        <v>42486.7637962963</v>
      </c>
      <c r="AP16" s="82" t="s">
        <v>718</v>
      </c>
      <c r="AQ16" s="78" t="b">
        <v>1</v>
      </c>
      <c r="AR16" s="78" t="b">
        <v>0</v>
      </c>
      <c r="AS16" s="78" t="b">
        <v>0</v>
      </c>
      <c r="AT16" s="78" t="s">
        <v>750</v>
      </c>
      <c r="AU16" s="78">
        <v>1</v>
      </c>
      <c r="AV16" s="78"/>
      <c r="AW16" s="78" t="b">
        <v>0</v>
      </c>
      <c r="AX16" s="78" t="s">
        <v>784</v>
      </c>
      <c r="AY16" s="82" t="s">
        <v>798</v>
      </c>
      <c r="AZ16" s="78" t="s">
        <v>66</v>
      </c>
      <c r="BA16" s="78" t="str">
        <f>REPLACE(INDEX(GroupVertices[Group],MATCH(Vertices[[#This Row],[Vertex]],GroupVertices[Vertex],0)),1,1,"")</f>
        <v>1</v>
      </c>
      <c r="BB16" s="48" t="s">
        <v>308</v>
      </c>
      <c r="BC16" s="48" t="s">
        <v>308</v>
      </c>
      <c r="BD16" s="48" t="s">
        <v>322</v>
      </c>
      <c r="BE16" s="48" t="s">
        <v>322</v>
      </c>
      <c r="BF16" s="48"/>
      <c r="BG16" s="48"/>
      <c r="BH16" s="121" t="s">
        <v>1153</v>
      </c>
      <c r="BI16" s="121" t="s">
        <v>1153</v>
      </c>
      <c r="BJ16" s="121" t="s">
        <v>1185</v>
      </c>
      <c r="BK16" s="121" t="s">
        <v>1185</v>
      </c>
      <c r="BL16" s="121">
        <v>0</v>
      </c>
      <c r="BM16" s="124">
        <v>0</v>
      </c>
      <c r="BN16" s="121">
        <v>0</v>
      </c>
      <c r="BO16" s="124">
        <v>0</v>
      </c>
      <c r="BP16" s="121">
        <v>0</v>
      </c>
      <c r="BQ16" s="124">
        <v>0</v>
      </c>
      <c r="BR16" s="121">
        <v>15</v>
      </c>
      <c r="BS16" s="124">
        <v>100</v>
      </c>
      <c r="BT16" s="121">
        <v>15</v>
      </c>
      <c r="BU16" s="2"/>
      <c r="BV16" s="3"/>
      <c r="BW16" s="3"/>
      <c r="BX16" s="3"/>
      <c r="BY16" s="3"/>
    </row>
    <row r="17" spans="1:77" ht="41.45" customHeight="1">
      <c r="A17" s="64" t="s">
        <v>218</v>
      </c>
      <c r="C17" s="65"/>
      <c r="D17" s="65" t="s">
        <v>64</v>
      </c>
      <c r="E17" s="66">
        <v>220.81527231892196</v>
      </c>
      <c r="F17" s="68">
        <v>99.32547890997392</v>
      </c>
      <c r="G17" s="100" t="s">
        <v>366</v>
      </c>
      <c r="H17" s="65"/>
      <c r="I17" s="69" t="s">
        <v>218</v>
      </c>
      <c r="J17" s="70"/>
      <c r="K17" s="70"/>
      <c r="L17" s="69" t="s">
        <v>850</v>
      </c>
      <c r="M17" s="73">
        <v>225.79539526935875</v>
      </c>
      <c r="N17" s="74">
        <v>1734.6644287109375</v>
      </c>
      <c r="O17" s="74">
        <v>407.1355895996094</v>
      </c>
      <c r="P17" s="75"/>
      <c r="Q17" s="76"/>
      <c r="R17" s="76"/>
      <c r="S17" s="86"/>
      <c r="T17" s="48">
        <v>0</v>
      </c>
      <c r="U17" s="48">
        <v>1</v>
      </c>
      <c r="V17" s="49">
        <v>0</v>
      </c>
      <c r="W17" s="49">
        <v>0.006369</v>
      </c>
      <c r="X17" s="49">
        <v>0.016501</v>
      </c>
      <c r="Y17" s="49">
        <v>0.535657</v>
      </c>
      <c r="Z17" s="49">
        <v>0</v>
      </c>
      <c r="AA17" s="49">
        <v>0</v>
      </c>
      <c r="AB17" s="71">
        <v>17</v>
      </c>
      <c r="AC17" s="71"/>
      <c r="AD17" s="72"/>
      <c r="AE17" s="78" t="s">
        <v>560</v>
      </c>
      <c r="AF17" s="78">
        <v>2914</v>
      </c>
      <c r="AG17" s="78">
        <v>500</v>
      </c>
      <c r="AH17" s="78">
        <v>30058</v>
      </c>
      <c r="AI17" s="78">
        <v>1058</v>
      </c>
      <c r="AJ17" s="78"/>
      <c r="AK17" s="78" t="s">
        <v>610</v>
      </c>
      <c r="AL17" s="78"/>
      <c r="AM17" s="78"/>
      <c r="AN17" s="78"/>
      <c r="AO17" s="80">
        <v>41864.3765162037</v>
      </c>
      <c r="AP17" s="78"/>
      <c r="AQ17" s="78" t="b">
        <v>0</v>
      </c>
      <c r="AR17" s="78" t="b">
        <v>0</v>
      </c>
      <c r="AS17" s="78" t="b">
        <v>1</v>
      </c>
      <c r="AT17" s="78" t="s">
        <v>513</v>
      </c>
      <c r="AU17" s="78">
        <v>38</v>
      </c>
      <c r="AV17" s="82" t="s">
        <v>752</v>
      </c>
      <c r="AW17" s="78" t="b">
        <v>0</v>
      </c>
      <c r="AX17" s="78" t="s">
        <v>784</v>
      </c>
      <c r="AY17" s="82" t="s">
        <v>799</v>
      </c>
      <c r="AZ17" s="78" t="s">
        <v>66</v>
      </c>
      <c r="BA17" s="78" t="str">
        <f>REPLACE(INDEX(GroupVertices[Group],MATCH(Vertices[[#This Row],[Vertex]],GroupVertices[Vertex],0)),1,1,"")</f>
        <v>1</v>
      </c>
      <c r="BB17" s="48"/>
      <c r="BC17" s="48"/>
      <c r="BD17" s="48"/>
      <c r="BE17" s="48"/>
      <c r="BF17" s="48"/>
      <c r="BG17" s="48"/>
      <c r="BH17" s="121" t="s">
        <v>1151</v>
      </c>
      <c r="BI17" s="121" t="s">
        <v>1151</v>
      </c>
      <c r="BJ17" s="121" t="s">
        <v>1183</v>
      </c>
      <c r="BK17" s="121" t="s">
        <v>1183</v>
      </c>
      <c r="BL17" s="121">
        <v>0</v>
      </c>
      <c r="BM17" s="124">
        <v>0</v>
      </c>
      <c r="BN17" s="121">
        <v>0</v>
      </c>
      <c r="BO17" s="124">
        <v>0</v>
      </c>
      <c r="BP17" s="121">
        <v>0</v>
      </c>
      <c r="BQ17" s="124">
        <v>0</v>
      </c>
      <c r="BR17" s="121">
        <v>18</v>
      </c>
      <c r="BS17" s="124">
        <v>100</v>
      </c>
      <c r="BT17" s="121">
        <v>18</v>
      </c>
      <c r="BU17" s="2"/>
      <c r="BV17" s="3"/>
      <c r="BW17" s="3"/>
      <c r="BX17" s="3"/>
      <c r="BY17" s="3"/>
    </row>
    <row r="18" spans="1:77" ht="41.45" customHeight="1">
      <c r="A18" s="64" t="s">
        <v>219</v>
      </c>
      <c r="C18" s="65"/>
      <c r="D18" s="65" t="s">
        <v>64</v>
      </c>
      <c r="E18" s="66">
        <v>264.8090960134756</v>
      </c>
      <c r="F18" s="68">
        <v>98.8209371346344</v>
      </c>
      <c r="G18" s="100" t="s">
        <v>367</v>
      </c>
      <c r="H18" s="65"/>
      <c r="I18" s="69" t="s">
        <v>219</v>
      </c>
      <c r="J18" s="70"/>
      <c r="K18" s="70"/>
      <c r="L18" s="69" t="s">
        <v>851</v>
      </c>
      <c r="M18" s="73">
        <v>393.9423509308391</v>
      </c>
      <c r="N18" s="74">
        <v>3650.19140625</v>
      </c>
      <c r="O18" s="74">
        <v>7197.22216796875</v>
      </c>
      <c r="P18" s="75"/>
      <c r="Q18" s="76"/>
      <c r="R18" s="76"/>
      <c r="S18" s="86"/>
      <c r="T18" s="48">
        <v>0</v>
      </c>
      <c r="U18" s="48">
        <v>1</v>
      </c>
      <c r="V18" s="49">
        <v>0</v>
      </c>
      <c r="W18" s="49">
        <v>0.006369</v>
      </c>
      <c r="X18" s="49">
        <v>0.016501</v>
      </c>
      <c r="Y18" s="49">
        <v>0.535657</v>
      </c>
      <c r="Z18" s="49">
        <v>0</v>
      </c>
      <c r="AA18" s="49">
        <v>0</v>
      </c>
      <c r="AB18" s="71">
        <v>18</v>
      </c>
      <c r="AC18" s="71"/>
      <c r="AD18" s="72"/>
      <c r="AE18" s="78" t="s">
        <v>561</v>
      </c>
      <c r="AF18" s="78">
        <v>1348</v>
      </c>
      <c r="AG18" s="78">
        <v>874</v>
      </c>
      <c r="AH18" s="78">
        <v>4093</v>
      </c>
      <c r="AI18" s="78">
        <v>4339</v>
      </c>
      <c r="AJ18" s="78"/>
      <c r="AK18" s="78" t="s">
        <v>611</v>
      </c>
      <c r="AL18" s="78"/>
      <c r="AM18" s="82" t="s">
        <v>681</v>
      </c>
      <c r="AN18" s="78"/>
      <c r="AO18" s="80">
        <v>43250.917719907404</v>
      </c>
      <c r="AP18" s="82" t="s">
        <v>719</v>
      </c>
      <c r="AQ18" s="78" t="b">
        <v>0</v>
      </c>
      <c r="AR18" s="78" t="b">
        <v>0</v>
      </c>
      <c r="AS18" s="78" t="b">
        <v>0</v>
      </c>
      <c r="AT18" s="78" t="s">
        <v>513</v>
      </c>
      <c r="AU18" s="78">
        <v>12</v>
      </c>
      <c r="AV18" s="82" t="s">
        <v>752</v>
      </c>
      <c r="AW18" s="78" t="b">
        <v>0</v>
      </c>
      <c r="AX18" s="78" t="s">
        <v>784</v>
      </c>
      <c r="AY18" s="82" t="s">
        <v>800</v>
      </c>
      <c r="AZ18" s="78" t="s">
        <v>66</v>
      </c>
      <c r="BA18" s="78" t="str">
        <f>REPLACE(INDEX(GroupVertices[Group],MATCH(Vertices[[#This Row],[Vertex]],GroupVertices[Vertex],0)),1,1,"")</f>
        <v>1</v>
      </c>
      <c r="BB18" s="48" t="s">
        <v>308</v>
      </c>
      <c r="BC18" s="48" t="s">
        <v>308</v>
      </c>
      <c r="BD18" s="48" t="s">
        <v>322</v>
      </c>
      <c r="BE18" s="48" t="s">
        <v>322</v>
      </c>
      <c r="BF18" s="48"/>
      <c r="BG18" s="48"/>
      <c r="BH18" s="121" t="s">
        <v>1154</v>
      </c>
      <c r="BI18" s="121" t="s">
        <v>1171</v>
      </c>
      <c r="BJ18" s="121" t="s">
        <v>1186</v>
      </c>
      <c r="BK18" s="121" t="s">
        <v>1204</v>
      </c>
      <c r="BL18" s="121">
        <v>3</v>
      </c>
      <c r="BM18" s="124">
        <v>6</v>
      </c>
      <c r="BN18" s="121">
        <v>0</v>
      </c>
      <c r="BO18" s="124">
        <v>0</v>
      </c>
      <c r="BP18" s="121">
        <v>0</v>
      </c>
      <c r="BQ18" s="124">
        <v>0</v>
      </c>
      <c r="BR18" s="121">
        <v>47</v>
      </c>
      <c r="BS18" s="124">
        <v>94</v>
      </c>
      <c r="BT18" s="121">
        <v>50</v>
      </c>
      <c r="BU18" s="2"/>
      <c r="BV18" s="3"/>
      <c r="BW18" s="3"/>
      <c r="BX18" s="3"/>
      <c r="BY18" s="3"/>
    </row>
    <row r="19" spans="1:77" ht="41.45" customHeight="1">
      <c r="A19" s="64" t="s">
        <v>220</v>
      </c>
      <c r="C19" s="65"/>
      <c r="D19" s="65" t="s">
        <v>64</v>
      </c>
      <c r="E19" s="66">
        <v>396.08478382930934</v>
      </c>
      <c r="F19" s="68">
        <v>97.3154060616962</v>
      </c>
      <c r="G19" s="100" t="s">
        <v>368</v>
      </c>
      <c r="H19" s="65"/>
      <c r="I19" s="69" t="s">
        <v>220</v>
      </c>
      <c r="J19" s="70"/>
      <c r="K19" s="70"/>
      <c r="L19" s="69" t="s">
        <v>852</v>
      </c>
      <c r="M19" s="73">
        <v>895.6856731720478</v>
      </c>
      <c r="N19" s="74">
        <v>1520.439208984375</v>
      </c>
      <c r="O19" s="74">
        <v>9513.931640625</v>
      </c>
      <c r="P19" s="75"/>
      <c r="Q19" s="76"/>
      <c r="R19" s="76"/>
      <c r="S19" s="86"/>
      <c r="T19" s="48">
        <v>0</v>
      </c>
      <c r="U19" s="48">
        <v>1</v>
      </c>
      <c r="V19" s="49">
        <v>0</v>
      </c>
      <c r="W19" s="49">
        <v>0.006369</v>
      </c>
      <c r="X19" s="49">
        <v>0.016501</v>
      </c>
      <c r="Y19" s="49">
        <v>0.535657</v>
      </c>
      <c r="Z19" s="49">
        <v>0</v>
      </c>
      <c r="AA19" s="49">
        <v>0</v>
      </c>
      <c r="AB19" s="71">
        <v>19</v>
      </c>
      <c r="AC19" s="71"/>
      <c r="AD19" s="72"/>
      <c r="AE19" s="78" t="s">
        <v>562</v>
      </c>
      <c r="AF19" s="78">
        <v>1189</v>
      </c>
      <c r="AG19" s="78">
        <v>1990</v>
      </c>
      <c r="AH19" s="78">
        <v>6615</v>
      </c>
      <c r="AI19" s="78">
        <v>7064</v>
      </c>
      <c r="AJ19" s="78"/>
      <c r="AK19" s="78" t="s">
        <v>612</v>
      </c>
      <c r="AL19" s="78" t="s">
        <v>650</v>
      </c>
      <c r="AM19" s="82" t="s">
        <v>682</v>
      </c>
      <c r="AN19" s="78"/>
      <c r="AO19" s="80">
        <v>39923.29509259259</v>
      </c>
      <c r="AP19" s="82" t="s">
        <v>720</v>
      </c>
      <c r="AQ19" s="78" t="b">
        <v>0</v>
      </c>
      <c r="AR19" s="78" t="b">
        <v>0</v>
      </c>
      <c r="AS19" s="78" t="b">
        <v>0</v>
      </c>
      <c r="AT19" s="78" t="s">
        <v>513</v>
      </c>
      <c r="AU19" s="78">
        <v>40</v>
      </c>
      <c r="AV19" s="82" t="s">
        <v>754</v>
      </c>
      <c r="AW19" s="78" t="b">
        <v>0</v>
      </c>
      <c r="AX19" s="78" t="s">
        <v>784</v>
      </c>
      <c r="AY19" s="82" t="s">
        <v>801</v>
      </c>
      <c r="AZ19" s="78" t="s">
        <v>66</v>
      </c>
      <c r="BA19" s="78" t="str">
        <f>REPLACE(INDEX(GroupVertices[Group],MATCH(Vertices[[#This Row],[Vertex]],GroupVertices[Vertex],0)),1,1,"")</f>
        <v>1</v>
      </c>
      <c r="BB19" s="48"/>
      <c r="BC19" s="48"/>
      <c r="BD19" s="48"/>
      <c r="BE19" s="48"/>
      <c r="BF19" s="48"/>
      <c r="BG19" s="48"/>
      <c r="BH19" s="121" t="s">
        <v>1151</v>
      </c>
      <c r="BI19" s="121" t="s">
        <v>1151</v>
      </c>
      <c r="BJ19" s="121" t="s">
        <v>1183</v>
      </c>
      <c r="BK19" s="121" t="s">
        <v>1183</v>
      </c>
      <c r="BL19" s="121">
        <v>0</v>
      </c>
      <c r="BM19" s="124">
        <v>0</v>
      </c>
      <c r="BN19" s="121">
        <v>0</v>
      </c>
      <c r="BO19" s="124">
        <v>0</v>
      </c>
      <c r="BP19" s="121">
        <v>0</v>
      </c>
      <c r="BQ19" s="124">
        <v>0</v>
      </c>
      <c r="BR19" s="121">
        <v>18</v>
      </c>
      <c r="BS19" s="124">
        <v>100</v>
      </c>
      <c r="BT19" s="121">
        <v>18</v>
      </c>
      <c r="BU19" s="2"/>
      <c r="BV19" s="3"/>
      <c r="BW19" s="3"/>
      <c r="BX19" s="3"/>
      <c r="BY19" s="3"/>
    </row>
    <row r="20" spans="1:77" ht="41.45" customHeight="1">
      <c r="A20" s="64" t="s">
        <v>221</v>
      </c>
      <c r="C20" s="65"/>
      <c r="D20" s="65" t="s">
        <v>64</v>
      </c>
      <c r="E20" s="66">
        <v>285.8649635036496</v>
      </c>
      <c r="F20" s="68">
        <v>98.57945858440507</v>
      </c>
      <c r="G20" s="100" t="s">
        <v>369</v>
      </c>
      <c r="H20" s="65"/>
      <c r="I20" s="69" t="s">
        <v>221</v>
      </c>
      <c r="J20" s="70"/>
      <c r="K20" s="70"/>
      <c r="L20" s="69" t="s">
        <v>853</v>
      </c>
      <c r="M20" s="73">
        <v>474.41910243726954</v>
      </c>
      <c r="N20" s="74">
        <v>1263.8040771484375</v>
      </c>
      <c r="O20" s="74">
        <v>2945.36767578125</v>
      </c>
      <c r="P20" s="75"/>
      <c r="Q20" s="76"/>
      <c r="R20" s="76"/>
      <c r="S20" s="86"/>
      <c r="T20" s="48">
        <v>0</v>
      </c>
      <c r="U20" s="48">
        <v>1</v>
      </c>
      <c r="V20" s="49">
        <v>0</v>
      </c>
      <c r="W20" s="49">
        <v>0.006369</v>
      </c>
      <c r="X20" s="49">
        <v>0.016501</v>
      </c>
      <c r="Y20" s="49">
        <v>0.535657</v>
      </c>
      <c r="Z20" s="49">
        <v>0</v>
      </c>
      <c r="AA20" s="49">
        <v>0</v>
      </c>
      <c r="AB20" s="71">
        <v>20</v>
      </c>
      <c r="AC20" s="71"/>
      <c r="AD20" s="72"/>
      <c r="AE20" s="78" t="s">
        <v>563</v>
      </c>
      <c r="AF20" s="78">
        <v>2256</v>
      </c>
      <c r="AG20" s="78">
        <v>1053</v>
      </c>
      <c r="AH20" s="78">
        <v>2709</v>
      </c>
      <c r="AI20" s="78">
        <v>972</v>
      </c>
      <c r="AJ20" s="78"/>
      <c r="AK20" s="78" t="s">
        <v>613</v>
      </c>
      <c r="AL20" s="78" t="s">
        <v>651</v>
      </c>
      <c r="AM20" s="82" t="s">
        <v>683</v>
      </c>
      <c r="AN20" s="78"/>
      <c r="AO20" s="80">
        <v>40112.94940972222</v>
      </c>
      <c r="AP20" s="82" t="s">
        <v>721</v>
      </c>
      <c r="AQ20" s="78" t="b">
        <v>1</v>
      </c>
      <c r="AR20" s="78" t="b">
        <v>0</v>
      </c>
      <c r="AS20" s="78" t="b">
        <v>0</v>
      </c>
      <c r="AT20" s="78" t="s">
        <v>513</v>
      </c>
      <c r="AU20" s="78">
        <v>63</v>
      </c>
      <c r="AV20" s="82" t="s">
        <v>752</v>
      </c>
      <c r="AW20" s="78" t="b">
        <v>0</v>
      </c>
      <c r="AX20" s="78" t="s">
        <v>784</v>
      </c>
      <c r="AY20" s="82" t="s">
        <v>802</v>
      </c>
      <c r="AZ20" s="78" t="s">
        <v>66</v>
      </c>
      <c r="BA20" s="78" t="str">
        <f>REPLACE(INDEX(GroupVertices[Group],MATCH(Vertices[[#This Row],[Vertex]],GroupVertices[Vertex],0)),1,1,"")</f>
        <v>1</v>
      </c>
      <c r="BB20" s="48" t="s">
        <v>308</v>
      </c>
      <c r="BC20" s="48" t="s">
        <v>308</v>
      </c>
      <c r="BD20" s="48" t="s">
        <v>322</v>
      </c>
      <c r="BE20" s="48" t="s">
        <v>322</v>
      </c>
      <c r="BF20" s="48"/>
      <c r="BG20" s="48"/>
      <c r="BH20" s="121" t="s">
        <v>1153</v>
      </c>
      <c r="BI20" s="121" t="s">
        <v>1153</v>
      </c>
      <c r="BJ20" s="121" t="s">
        <v>1185</v>
      </c>
      <c r="BK20" s="121" t="s">
        <v>1185</v>
      </c>
      <c r="BL20" s="121">
        <v>0</v>
      </c>
      <c r="BM20" s="124">
        <v>0</v>
      </c>
      <c r="BN20" s="121">
        <v>0</v>
      </c>
      <c r="BO20" s="124">
        <v>0</v>
      </c>
      <c r="BP20" s="121">
        <v>0</v>
      </c>
      <c r="BQ20" s="124">
        <v>0</v>
      </c>
      <c r="BR20" s="121">
        <v>15</v>
      </c>
      <c r="BS20" s="124">
        <v>100</v>
      </c>
      <c r="BT20" s="121">
        <v>15</v>
      </c>
      <c r="BU20" s="2"/>
      <c r="BV20" s="3"/>
      <c r="BW20" s="3"/>
      <c r="BX20" s="3"/>
      <c r="BY20" s="3"/>
    </row>
    <row r="21" spans="1:77" ht="41.45" customHeight="1">
      <c r="A21" s="64" t="s">
        <v>222</v>
      </c>
      <c r="C21" s="65"/>
      <c r="D21" s="65" t="s">
        <v>64</v>
      </c>
      <c r="E21" s="66">
        <v>271.16114542391915</v>
      </c>
      <c r="F21" s="68">
        <v>98.7480888569116</v>
      </c>
      <c r="G21" s="100" t="s">
        <v>370</v>
      </c>
      <c r="H21" s="65"/>
      <c r="I21" s="69" t="s">
        <v>222</v>
      </c>
      <c r="J21" s="70"/>
      <c r="K21" s="70"/>
      <c r="L21" s="69" t="s">
        <v>854</v>
      </c>
      <c r="M21" s="73">
        <v>418.22025361992985</v>
      </c>
      <c r="N21" s="74">
        <v>2392.30029296875</v>
      </c>
      <c r="O21" s="74">
        <v>9566.92578125</v>
      </c>
      <c r="P21" s="75"/>
      <c r="Q21" s="76"/>
      <c r="R21" s="76"/>
      <c r="S21" s="86"/>
      <c r="T21" s="48">
        <v>0</v>
      </c>
      <c r="U21" s="48">
        <v>1</v>
      </c>
      <c r="V21" s="49">
        <v>0</v>
      </c>
      <c r="W21" s="49">
        <v>0.006369</v>
      </c>
      <c r="X21" s="49">
        <v>0.016501</v>
      </c>
      <c r="Y21" s="49">
        <v>0.535657</v>
      </c>
      <c r="Z21" s="49">
        <v>0</v>
      </c>
      <c r="AA21" s="49">
        <v>0</v>
      </c>
      <c r="AB21" s="71">
        <v>21</v>
      </c>
      <c r="AC21" s="71"/>
      <c r="AD21" s="72"/>
      <c r="AE21" s="78" t="s">
        <v>564</v>
      </c>
      <c r="AF21" s="78">
        <v>1316</v>
      </c>
      <c r="AG21" s="78">
        <v>928</v>
      </c>
      <c r="AH21" s="78">
        <v>124369</v>
      </c>
      <c r="AI21" s="78">
        <v>139</v>
      </c>
      <c r="AJ21" s="78"/>
      <c r="AK21" s="78" t="s">
        <v>614</v>
      </c>
      <c r="AL21" s="78" t="s">
        <v>648</v>
      </c>
      <c r="AM21" s="78"/>
      <c r="AN21" s="78"/>
      <c r="AO21" s="80">
        <v>42031.26587962963</v>
      </c>
      <c r="AP21" s="82" t="s">
        <v>722</v>
      </c>
      <c r="AQ21" s="78" t="b">
        <v>1</v>
      </c>
      <c r="AR21" s="78" t="b">
        <v>0</v>
      </c>
      <c r="AS21" s="78" t="b">
        <v>0</v>
      </c>
      <c r="AT21" s="78" t="s">
        <v>513</v>
      </c>
      <c r="AU21" s="78">
        <v>105</v>
      </c>
      <c r="AV21" s="82" t="s">
        <v>752</v>
      </c>
      <c r="AW21" s="78" t="b">
        <v>0</v>
      </c>
      <c r="AX21" s="78" t="s">
        <v>784</v>
      </c>
      <c r="AY21" s="82" t="s">
        <v>803</v>
      </c>
      <c r="AZ21" s="78" t="s">
        <v>66</v>
      </c>
      <c r="BA21" s="78" t="str">
        <f>REPLACE(INDEX(GroupVertices[Group],MATCH(Vertices[[#This Row],[Vertex]],GroupVertices[Vertex],0)),1,1,"")</f>
        <v>1</v>
      </c>
      <c r="BB21" s="48"/>
      <c r="BC21" s="48"/>
      <c r="BD21" s="48"/>
      <c r="BE21" s="48"/>
      <c r="BF21" s="48"/>
      <c r="BG21" s="48"/>
      <c r="BH21" s="121" t="s">
        <v>1151</v>
      </c>
      <c r="BI21" s="121" t="s">
        <v>1151</v>
      </c>
      <c r="BJ21" s="121" t="s">
        <v>1183</v>
      </c>
      <c r="BK21" s="121" t="s">
        <v>1183</v>
      </c>
      <c r="BL21" s="121">
        <v>0</v>
      </c>
      <c r="BM21" s="124">
        <v>0</v>
      </c>
      <c r="BN21" s="121">
        <v>0</v>
      </c>
      <c r="BO21" s="124">
        <v>0</v>
      </c>
      <c r="BP21" s="121">
        <v>0</v>
      </c>
      <c r="BQ21" s="124">
        <v>0</v>
      </c>
      <c r="BR21" s="121">
        <v>18</v>
      </c>
      <c r="BS21" s="124">
        <v>100</v>
      </c>
      <c r="BT21" s="121">
        <v>18</v>
      </c>
      <c r="BU21" s="2"/>
      <c r="BV21" s="3"/>
      <c r="BW21" s="3"/>
      <c r="BX21" s="3"/>
      <c r="BY21" s="3"/>
    </row>
    <row r="22" spans="1:77" ht="41.45" customHeight="1">
      <c r="A22" s="64" t="s">
        <v>223</v>
      </c>
      <c r="C22" s="65"/>
      <c r="D22" s="65" t="s">
        <v>64</v>
      </c>
      <c r="E22" s="66">
        <v>186.70241437394722</v>
      </c>
      <c r="F22" s="68">
        <v>99.71670114218905</v>
      </c>
      <c r="G22" s="100" t="s">
        <v>371</v>
      </c>
      <c r="H22" s="65"/>
      <c r="I22" s="69" t="s">
        <v>223</v>
      </c>
      <c r="J22" s="70"/>
      <c r="K22" s="70"/>
      <c r="L22" s="69" t="s">
        <v>855</v>
      </c>
      <c r="M22" s="73">
        <v>95.41406601313068</v>
      </c>
      <c r="N22" s="74">
        <v>3642.145263671875</v>
      </c>
      <c r="O22" s="74">
        <v>3082.901123046875</v>
      </c>
      <c r="P22" s="75"/>
      <c r="Q22" s="76"/>
      <c r="R22" s="76"/>
      <c r="S22" s="86"/>
      <c r="T22" s="48">
        <v>0</v>
      </c>
      <c r="U22" s="48">
        <v>1</v>
      </c>
      <c r="V22" s="49">
        <v>0</v>
      </c>
      <c r="W22" s="49">
        <v>0.006369</v>
      </c>
      <c r="X22" s="49">
        <v>0.016501</v>
      </c>
      <c r="Y22" s="49">
        <v>0.535657</v>
      </c>
      <c r="Z22" s="49">
        <v>0</v>
      </c>
      <c r="AA22" s="49">
        <v>0</v>
      </c>
      <c r="AB22" s="71">
        <v>22</v>
      </c>
      <c r="AC22" s="71"/>
      <c r="AD22" s="72"/>
      <c r="AE22" s="78" t="s">
        <v>565</v>
      </c>
      <c r="AF22" s="78">
        <v>51</v>
      </c>
      <c r="AG22" s="78">
        <v>210</v>
      </c>
      <c r="AH22" s="78">
        <v>22781</v>
      </c>
      <c r="AI22" s="78">
        <v>308</v>
      </c>
      <c r="AJ22" s="78"/>
      <c r="AK22" s="78" t="s">
        <v>615</v>
      </c>
      <c r="AL22" s="78"/>
      <c r="AM22" s="78"/>
      <c r="AN22" s="78"/>
      <c r="AO22" s="80">
        <v>42547.94453703704</v>
      </c>
      <c r="AP22" s="82" t="s">
        <v>723</v>
      </c>
      <c r="AQ22" s="78" t="b">
        <v>1</v>
      </c>
      <c r="AR22" s="78" t="b">
        <v>0</v>
      </c>
      <c r="AS22" s="78" t="b">
        <v>0</v>
      </c>
      <c r="AT22" s="78" t="s">
        <v>751</v>
      </c>
      <c r="AU22" s="78">
        <v>45</v>
      </c>
      <c r="AV22" s="78"/>
      <c r="AW22" s="78" t="b">
        <v>0</v>
      </c>
      <c r="AX22" s="78" t="s">
        <v>784</v>
      </c>
      <c r="AY22" s="82" t="s">
        <v>804</v>
      </c>
      <c r="AZ22" s="78" t="s">
        <v>66</v>
      </c>
      <c r="BA22" s="78" t="str">
        <f>REPLACE(INDEX(GroupVertices[Group],MATCH(Vertices[[#This Row],[Vertex]],GroupVertices[Vertex],0)),1,1,"")</f>
        <v>1</v>
      </c>
      <c r="BB22" s="48"/>
      <c r="BC22" s="48"/>
      <c r="BD22" s="48"/>
      <c r="BE22" s="48"/>
      <c r="BF22" s="48"/>
      <c r="BG22" s="48"/>
      <c r="BH22" s="121" t="s">
        <v>1151</v>
      </c>
      <c r="BI22" s="121" t="s">
        <v>1151</v>
      </c>
      <c r="BJ22" s="121" t="s">
        <v>1183</v>
      </c>
      <c r="BK22" s="121" t="s">
        <v>1183</v>
      </c>
      <c r="BL22" s="121">
        <v>0</v>
      </c>
      <c r="BM22" s="124">
        <v>0</v>
      </c>
      <c r="BN22" s="121">
        <v>0</v>
      </c>
      <c r="BO22" s="124">
        <v>0</v>
      </c>
      <c r="BP22" s="121">
        <v>0</v>
      </c>
      <c r="BQ22" s="124">
        <v>0</v>
      </c>
      <c r="BR22" s="121">
        <v>18</v>
      </c>
      <c r="BS22" s="124">
        <v>100</v>
      </c>
      <c r="BT22" s="121">
        <v>18</v>
      </c>
      <c r="BU22" s="2"/>
      <c r="BV22" s="3"/>
      <c r="BW22" s="3"/>
      <c r="BX22" s="3"/>
      <c r="BY22" s="3"/>
    </row>
    <row r="23" spans="1:77" ht="41.45" customHeight="1">
      <c r="A23" s="64" t="s">
        <v>224</v>
      </c>
      <c r="C23" s="65"/>
      <c r="D23" s="65" t="s">
        <v>64</v>
      </c>
      <c r="E23" s="66">
        <v>361.14851207186973</v>
      </c>
      <c r="F23" s="68">
        <v>97.71607158917169</v>
      </c>
      <c r="G23" s="100" t="s">
        <v>372</v>
      </c>
      <c r="H23" s="65"/>
      <c r="I23" s="69" t="s">
        <v>224</v>
      </c>
      <c r="J23" s="70"/>
      <c r="K23" s="70"/>
      <c r="L23" s="69" t="s">
        <v>856</v>
      </c>
      <c r="M23" s="73">
        <v>762.1572083820488</v>
      </c>
      <c r="N23" s="74">
        <v>4802.85400390625</v>
      </c>
      <c r="O23" s="74">
        <v>7209.2109375</v>
      </c>
      <c r="P23" s="75"/>
      <c r="Q23" s="76"/>
      <c r="R23" s="76"/>
      <c r="S23" s="86"/>
      <c r="T23" s="48">
        <v>3</v>
      </c>
      <c r="U23" s="48">
        <v>3</v>
      </c>
      <c r="V23" s="49">
        <v>191</v>
      </c>
      <c r="W23" s="49">
        <v>0.005102</v>
      </c>
      <c r="X23" s="49">
        <v>0.011501</v>
      </c>
      <c r="Y23" s="49">
        <v>1.638793</v>
      </c>
      <c r="Z23" s="49">
        <v>0.15</v>
      </c>
      <c r="AA23" s="49">
        <v>0.2</v>
      </c>
      <c r="AB23" s="71">
        <v>23</v>
      </c>
      <c r="AC23" s="71"/>
      <c r="AD23" s="72"/>
      <c r="AE23" s="78" t="s">
        <v>566</v>
      </c>
      <c r="AF23" s="78">
        <v>2312</v>
      </c>
      <c r="AG23" s="78">
        <v>1693</v>
      </c>
      <c r="AH23" s="78">
        <v>64874</v>
      </c>
      <c r="AI23" s="78">
        <v>21585</v>
      </c>
      <c r="AJ23" s="78"/>
      <c r="AK23" s="78" t="s">
        <v>616</v>
      </c>
      <c r="AL23" s="78" t="s">
        <v>652</v>
      </c>
      <c r="AM23" s="82" t="s">
        <v>684</v>
      </c>
      <c r="AN23" s="78"/>
      <c r="AO23" s="80">
        <v>39233.85556712963</v>
      </c>
      <c r="AP23" s="82" t="s">
        <v>724</v>
      </c>
      <c r="AQ23" s="78" t="b">
        <v>0</v>
      </c>
      <c r="AR23" s="78" t="b">
        <v>0</v>
      </c>
      <c r="AS23" s="78" t="b">
        <v>1</v>
      </c>
      <c r="AT23" s="78" t="s">
        <v>514</v>
      </c>
      <c r="AU23" s="78">
        <v>229</v>
      </c>
      <c r="AV23" s="82" t="s">
        <v>752</v>
      </c>
      <c r="AW23" s="78" t="b">
        <v>0</v>
      </c>
      <c r="AX23" s="78" t="s">
        <v>784</v>
      </c>
      <c r="AY23" s="82" t="s">
        <v>805</v>
      </c>
      <c r="AZ23" s="78" t="s">
        <v>66</v>
      </c>
      <c r="BA23" s="78" t="str">
        <f>REPLACE(INDEX(GroupVertices[Group],MATCH(Vertices[[#This Row],[Vertex]],GroupVertices[Vertex],0)),1,1,"")</f>
        <v>2</v>
      </c>
      <c r="BB23" s="48"/>
      <c r="BC23" s="48"/>
      <c r="BD23" s="48"/>
      <c r="BE23" s="48"/>
      <c r="BF23" s="48"/>
      <c r="BG23" s="48"/>
      <c r="BH23" s="121" t="s">
        <v>1155</v>
      </c>
      <c r="BI23" s="121" t="s">
        <v>1172</v>
      </c>
      <c r="BJ23" s="121" t="s">
        <v>1187</v>
      </c>
      <c r="BK23" s="121" t="s">
        <v>1205</v>
      </c>
      <c r="BL23" s="121">
        <v>0</v>
      </c>
      <c r="BM23" s="124">
        <v>0</v>
      </c>
      <c r="BN23" s="121">
        <v>1</v>
      </c>
      <c r="BO23" s="124">
        <v>1.5151515151515151</v>
      </c>
      <c r="BP23" s="121">
        <v>0</v>
      </c>
      <c r="BQ23" s="124">
        <v>0</v>
      </c>
      <c r="BR23" s="121">
        <v>65</v>
      </c>
      <c r="BS23" s="124">
        <v>98.48484848484848</v>
      </c>
      <c r="BT23" s="121">
        <v>66</v>
      </c>
      <c r="BU23" s="2"/>
      <c r="BV23" s="3"/>
      <c r="BW23" s="3"/>
      <c r="BX23" s="3"/>
      <c r="BY23" s="3"/>
    </row>
    <row r="24" spans="1:77" ht="41.45" customHeight="1">
      <c r="A24" s="64" t="s">
        <v>250</v>
      </c>
      <c r="C24" s="65"/>
      <c r="D24" s="65" t="s">
        <v>64</v>
      </c>
      <c r="E24" s="66">
        <v>1000</v>
      </c>
      <c r="F24" s="68">
        <v>89.34121773540787</v>
      </c>
      <c r="G24" s="100" t="s">
        <v>771</v>
      </c>
      <c r="H24" s="65"/>
      <c r="I24" s="69" t="s">
        <v>250</v>
      </c>
      <c r="J24" s="70"/>
      <c r="K24" s="70"/>
      <c r="L24" s="69" t="s">
        <v>857</v>
      </c>
      <c r="M24" s="73">
        <v>3553.216836046407</v>
      </c>
      <c r="N24" s="74">
        <v>4189.5478515625</v>
      </c>
      <c r="O24" s="74">
        <v>5471.318359375</v>
      </c>
      <c r="P24" s="75"/>
      <c r="Q24" s="76"/>
      <c r="R24" s="76"/>
      <c r="S24" s="86"/>
      <c r="T24" s="48">
        <v>1</v>
      </c>
      <c r="U24" s="48">
        <v>0</v>
      </c>
      <c r="V24" s="49">
        <v>0</v>
      </c>
      <c r="W24" s="49">
        <v>0.004082</v>
      </c>
      <c r="X24" s="49">
        <v>0.00229</v>
      </c>
      <c r="Y24" s="49">
        <v>0.428594</v>
      </c>
      <c r="Z24" s="49">
        <v>0</v>
      </c>
      <c r="AA24" s="49">
        <v>0</v>
      </c>
      <c r="AB24" s="71">
        <v>24</v>
      </c>
      <c r="AC24" s="71"/>
      <c r="AD24" s="72"/>
      <c r="AE24" s="78" t="s">
        <v>567</v>
      </c>
      <c r="AF24" s="78">
        <v>350</v>
      </c>
      <c r="AG24" s="78">
        <v>7901</v>
      </c>
      <c r="AH24" s="78">
        <v>48037</v>
      </c>
      <c r="AI24" s="78">
        <v>22</v>
      </c>
      <c r="AJ24" s="78"/>
      <c r="AK24" s="78" t="s">
        <v>617</v>
      </c>
      <c r="AL24" s="78" t="s">
        <v>653</v>
      </c>
      <c r="AM24" s="82" t="s">
        <v>685</v>
      </c>
      <c r="AN24" s="78"/>
      <c r="AO24" s="80">
        <v>39913.596296296295</v>
      </c>
      <c r="AP24" s="82" t="s">
        <v>725</v>
      </c>
      <c r="AQ24" s="78" t="b">
        <v>0</v>
      </c>
      <c r="AR24" s="78" t="b">
        <v>0</v>
      </c>
      <c r="AS24" s="78" t="b">
        <v>1</v>
      </c>
      <c r="AT24" s="78" t="s">
        <v>514</v>
      </c>
      <c r="AU24" s="78">
        <v>474</v>
      </c>
      <c r="AV24" s="82" t="s">
        <v>752</v>
      </c>
      <c r="AW24" s="78" t="b">
        <v>0</v>
      </c>
      <c r="AX24" s="78" t="s">
        <v>784</v>
      </c>
      <c r="AY24" s="82" t="s">
        <v>806</v>
      </c>
      <c r="AZ24" s="78" t="s">
        <v>65</v>
      </c>
      <c r="BA24" s="78" t="str">
        <f>REPLACE(INDEX(GroupVertices[Group],MATCH(Vertices[[#This Row],[Vertex]],GroupVertices[Vertex],0)),1,1,"")</f>
        <v>2</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225</v>
      </c>
      <c r="C25" s="65"/>
      <c r="D25" s="65" t="s">
        <v>64</v>
      </c>
      <c r="E25" s="66">
        <v>195.17181358787198</v>
      </c>
      <c r="F25" s="68">
        <v>99.61957010522529</v>
      </c>
      <c r="G25" s="100" t="s">
        <v>373</v>
      </c>
      <c r="H25" s="65"/>
      <c r="I25" s="69" t="s">
        <v>225</v>
      </c>
      <c r="J25" s="70"/>
      <c r="K25" s="70"/>
      <c r="L25" s="69" t="s">
        <v>858</v>
      </c>
      <c r="M25" s="73">
        <v>127.78460293191834</v>
      </c>
      <c r="N25" s="74">
        <v>4481.0498046875</v>
      </c>
      <c r="O25" s="74">
        <v>9607.451171875</v>
      </c>
      <c r="P25" s="75"/>
      <c r="Q25" s="76"/>
      <c r="R25" s="76"/>
      <c r="S25" s="86"/>
      <c r="T25" s="48">
        <v>0</v>
      </c>
      <c r="U25" s="48">
        <v>2</v>
      </c>
      <c r="V25" s="49">
        <v>0</v>
      </c>
      <c r="W25" s="49">
        <v>0.004098</v>
      </c>
      <c r="X25" s="49">
        <v>0.004504</v>
      </c>
      <c r="Y25" s="49">
        <v>0.700784</v>
      </c>
      <c r="Z25" s="49">
        <v>1</v>
      </c>
      <c r="AA25" s="49">
        <v>0</v>
      </c>
      <c r="AB25" s="71">
        <v>25</v>
      </c>
      <c r="AC25" s="71"/>
      <c r="AD25" s="72"/>
      <c r="AE25" s="78" t="s">
        <v>568</v>
      </c>
      <c r="AF25" s="78">
        <v>394</v>
      </c>
      <c r="AG25" s="78">
        <v>282</v>
      </c>
      <c r="AH25" s="78">
        <v>33162</v>
      </c>
      <c r="AI25" s="78">
        <v>21564</v>
      </c>
      <c r="AJ25" s="78"/>
      <c r="AK25" s="78" t="s">
        <v>618</v>
      </c>
      <c r="AL25" s="78" t="s">
        <v>654</v>
      </c>
      <c r="AM25" s="78"/>
      <c r="AN25" s="78"/>
      <c r="AO25" s="80">
        <v>41479.90236111111</v>
      </c>
      <c r="AP25" s="82" t="s">
        <v>726</v>
      </c>
      <c r="AQ25" s="78" t="b">
        <v>1</v>
      </c>
      <c r="AR25" s="78" t="b">
        <v>0</v>
      </c>
      <c r="AS25" s="78" t="b">
        <v>0</v>
      </c>
      <c r="AT25" s="78" t="s">
        <v>514</v>
      </c>
      <c r="AU25" s="78">
        <v>43</v>
      </c>
      <c r="AV25" s="82" t="s">
        <v>752</v>
      </c>
      <c r="AW25" s="78" t="b">
        <v>0</v>
      </c>
      <c r="AX25" s="78" t="s">
        <v>784</v>
      </c>
      <c r="AY25" s="82" t="s">
        <v>807</v>
      </c>
      <c r="AZ25" s="78" t="s">
        <v>66</v>
      </c>
      <c r="BA25" s="78" t="str">
        <f>REPLACE(INDEX(GroupVertices[Group],MATCH(Vertices[[#This Row],[Vertex]],GroupVertices[Vertex],0)),1,1,"")</f>
        <v>2</v>
      </c>
      <c r="BB25" s="48"/>
      <c r="BC25" s="48"/>
      <c r="BD25" s="48"/>
      <c r="BE25" s="48"/>
      <c r="BF25" s="48"/>
      <c r="BG25" s="48"/>
      <c r="BH25" s="121" t="s">
        <v>1156</v>
      </c>
      <c r="BI25" s="121" t="s">
        <v>1156</v>
      </c>
      <c r="BJ25" s="121" t="s">
        <v>1188</v>
      </c>
      <c r="BK25" s="121" t="s">
        <v>1188</v>
      </c>
      <c r="BL25" s="121">
        <v>0</v>
      </c>
      <c r="BM25" s="124">
        <v>0</v>
      </c>
      <c r="BN25" s="121">
        <v>1</v>
      </c>
      <c r="BO25" s="124">
        <v>4.545454545454546</v>
      </c>
      <c r="BP25" s="121">
        <v>0</v>
      </c>
      <c r="BQ25" s="124">
        <v>0</v>
      </c>
      <c r="BR25" s="121">
        <v>21</v>
      </c>
      <c r="BS25" s="124">
        <v>95.45454545454545</v>
      </c>
      <c r="BT25" s="121">
        <v>22</v>
      </c>
      <c r="BU25" s="2"/>
      <c r="BV25" s="3"/>
      <c r="BW25" s="3"/>
      <c r="BX25" s="3"/>
      <c r="BY25" s="3"/>
    </row>
    <row r="26" spans="1:77" ht="41.45" customHeight="1">
      <c r="A26" s="64" t="s">
        <v>230</v>
      </c>
      <c r="C26" s="65"/>
      <c r="D26" s="65" t="s">
        <v>64</v>
      </c>
      <c r="E26" s="66">
        <v>165.05839416058393</v>
      </c>
      <c r="F26" s="68">
        <v>99.96492490331865</v>
      </c>
      <c r="G26" s="100" t="s">
        <v>377</v>
      </c>
      <c r="H26" s="65"/>
      <c r="I26" s="69" t="s">
        <v>230</v>
      </c>
      <c r="J26" s="70"/>
      <c r="K26" s="70"/>
      <c r="L26" s="69" t="s">
        <v>859</v>
      </c>
      <c r="M26" s="73">
        <v>12.689360554006655</v>
      </c>
      <c r="N26" s="74">
        <v>5021.732421875</v>
      </c>
      <c r="O26" s="74">
        <v>8430.119140625</v>
      </c>
      <c r="P26" s="75"/>
      <c r="Q26" s="76"/>
      <c r="R26" s="76"/>
      <c r="S26" s="86"/>
      <c r="T26" s="48">
        <v>3</v>
      </c>
      <c r="U26" s="48">
        <v>2</v>
      </c>
      <c r="V26" s="49">
        <v>93</v>
      </c>
      <c r="W26" s="49">
        <v>0.005076</v>
      </c>
      <c r="X26" s="49">
        <v>0.011121</v>
      </c>
      <c r="Y26" s="49">
        <v>1.280894</v>
      </c>
      <c r="Z26" s="49">
        <v>0.25</v>
      </c>
      <c r="AA26" s="49">
        <v>0.25</v>
      </c>
      <c r="AB26" s="71">
        <v>26</v>
      </c>
      <c r="AC26" s="71"/>
      <c r="AD26" s="72"/>
      <c r="AE26" s="78" t="s">
        <v>569</v>
      </c>
      <c r="AF26" s="78">
        <v>71</v>
      </c>
      <c r="AG26" s="78">
        <v>26</v>
      </c>
      <c r="AH26" s="78">
        <v>517</v>
      </c>
      <c r="AI26" s="78">
        <v>372</v>
      </c>
      <c r="AJ26" s="78"/>
      <c r="AK26" s="78"/>
      <c r="AL26" s="78"/>
      <c r="AM26" s="82" t="s">
        <v>686</v>
      </c>
      <c r="AN26" s="78"/>
      <c r="AO26" s="80">
        <v>43482.71239583333</v>
      </c>
      <c r="AP26" s="82" t="s">
        <v>727</v>
      </c>
      <c r="AQ26" s="78" t="b">
        <v>0</v>
      </c>
      <c r="AR26" s="78" t="b">
        <v>0</v>
      </c>
      <c r="AS26" s="78" t="b">
        <v>0</v>
      </c>
      <c r="AT26" s="78" t="s">
        <v>514</v>
      </c>
      <c r="AU26" s="78">
        <v>0</v>
      </c>
      <c r="AV26" s="82" t="s">
        <v>752</v>
      </c>
      <c r="AW26" s="78" t="b">
        <v>0</v>
      </c>
      <c r="AX26" s="78" t="s">
        <v>784</v>
      </c>
      <c r="AY26" s="82" t="s">
        <v>808</v>
      </c>
      <c r="AZ26" s="78" t="s">
        <v>66</v>
      </c>
      <c r="BA26" s="78" t="str">
        <f>REPLACE(INDEX(GroupVertices[Group],MATCH(Vertices[[#This Row],[Vertex]],GroupVertices[Vertex],0)),1,1,"")</f>
        <v>2</v>
      </c>
      <c r="BB26" s="48"/>
      <c r="BC26" s="48"/>
      <c r="BD26" s="48"/>
      <c r="BE26" s="48"/>
      <c r="BF26" s="48"/>
      <c r="BG26" s="48"/>
      <c r="BH26" s="121" t="s">
        <v>1157</v>
      </c>
      <c r="BI26" s="121" t="s">
        <v>1157</v>
      </c>
      <c r="BJ26" s="121" t="s">
        <v>1189</v>
      </c>
      <c r="BK26" s="121" t="s">
        <v>1189</v>
      </c>
      <c r="BL26" s="121">
        <v>0</v>
      </c>
      <c r="BM26" s="124">
        <v>0</v>
      </c>
      <c r="BN26" s="121">
        <v>2</v>
      </c>
      <c r="BO26" s="124">
        <v>4.545454545454546</v>
      </c>
      <c r="BP26" s="121">
        <v>0</v>
      </c>
      <c r="BQ26" s="124">
        <v>0</v>
      </c>
      <c r="BR26" s="121">
        <v>42</v>
      </c>
      <c r="BS26" s="124">
        <v>95.45454545454545</v>
      </c>
      <c r="BT26" s="121">
        <v>44</v>
      </c>
      <c r="BU26" s="2"/>
      <c r="BV26" s="3"/>
      <c r="BW26" s="3"/>
      <c r="BX26" s="3"/>
      <c r="BY26" s="3"/>
    </row>
    <row r="27" spans="1:77" ht="41.45" customHeight="1">
      <c r="A27" s="64" t="s">
        <v>226</v>
      </c>
      <c r="C27" s="65"/>
      <c r="D27" s="65" t="s">
        <v>64</v>
      </c>
      <c r="E27" s="66">
        <v>228.2259966311061</v>
      </c>
      <c r="F27" s="68">
        <v>99.24048925263064</v>
      </c>
      <c r="G27" s="100" t="s">
        <v>374</v>
      </c>
      <c r="H27" s="65"/>
      <c r="I27" s="69" t="s">
        <v>226</v>
      </c>
      <c r="J27" s="70"/>
      <c r="K27" s="70"/>
      <c r="L27" s="69" t="s">
        <v>860</v>
      </c>
      <c r="M27" s="73">
        <v>254.11961507329795</v>
      </c>
      <c r="N27" s="74">
        <v>2546.917724609375</v>
      </c>
      <c r="O27" s="74">
        <v>2678.2939453125</v>
      </c>
      <c r="P27" s="75"/>
      <c r="Q27" s="76"/>
      <c r="R27" s="76"/>
      <c r="S27" s="86"/>
      <c r="T27" s="48">
        <v>0</v>
      </c>
      <c r="U27" s="48">
        <v>1</v>
      </c>
      <c r="V27" s="49">
        <v>0</v>
      </c>
      <c r="W27" s="49">
        <v>0.006369</v>
      </c>
      <c r="X27" s="49">
        <v>0.016501</v>
      </c>
      <c r="Y27" s="49">
        <v>0.535657</v>
      </c>
      <c r="Z27" s="49">
        <v>0</v>
      </c>
      <c r="AA27" s="49">
        <v>0</v>
      </c>
      <c r="AB27" s="71">
        <v>27</v>
      </c>
      <c r="AC27" s="71"/>
      <c r="AD27" s="72"/>
      <c r="AE27" s="78" t="s">
        <v>570</v>
      </c>
      <c r="AF27" s="78">
        <v>186</v>
      </c>
      <c r="AG27" s="78">
        <v>563</v>
      </c>
      <c r="AH27" s="78">
        <v>7708</v>
      </c>
      <c r="AI27" s="78">
        <v>7650</v>
      </c>
      <c r="AJ27" s="78"/>
      <c r="AK27" s="78" t="s">
        <v>619</v>
      </c>
      <c r="AL27" s="78" t="s">
        <v>655</v>
      </c>
      <c r="AM27" s="78"/>
      <c r="AN27" s="78"/>
      <c r="AO27" s="80">
        <v>40587.87081018519</v>
      </c>
      <c r="AP27" s="82" t="s">
        <v>728</v>
      </c>
      <c r="AQ27" s="78" t="b">
        <v>1</v>
      </c>
      <c r="AR27" s="78" t="b">
        <v>0</v>
      </c>
      <c r="AS27" s="78" t="b">
        <v>1</v>
      </c>
      <c r="AT27" s="78" t="s">
        <v>513</v>
      </c>
      <c r="AU27" s="78">
        <v>93</v>
      </c>
      <c r="AV27" s="82" t="s">
        <v>752</v>
      </c>
      <c r="AW27" s="78" t="b">
        <v>0</v>
      </c>
      <c r="AX27" s="78" t="s">
        <v>784</v>
      </c>
      <c r="AY27" s="82" t="s">
        <v>809</v>
      </c>
      <c r="AZ27" s="78" t="s">
        <v>66</v>
      </c>
      <c r="BA27" s="78" t="str">
        <f>REPLACE(INDEX(GroupVertices[Group],MATCH(Vertices[[#This Row],[Vertex]],GroupVertices[Vertex],0)),1,1,"")</f>
        <v>1</v>
      </c>
      <c r="BB27" s="48" t="s">
        <v>308</v>
      </c>
      <c r="BC27" s="48" t="s">
        <v>308</v>
      </c>
      <c r="BD27" s="48" t="s">
        <v>322</v>
      </c>
      <c r="BE27" s="48" t="s">
        <v>322</v>
      </c>
      <c r="BF27" s="48"/>
      <c r="BG27" s="48"/>
      <c r="BH27" s="121" t="s">
        <v>1153</v>
      </c>
      <c r="BI27" s="121" t="s">
        <v>1153</v>
      </c>
      <c r="BJ27" s="121" t="s">
        <v>1185</v>
      </c>
      <c r="BK27" s="121" t="s">
        <v>1185</v>
      </c>
      <c r="BL27" s="121">
        <v>0</v>
      </c>
      <c r="BM27" s="124">
        <v>0</v>
      </c>
      <c r="BN27" s="121">
        <v>0</v>
      </c>
      <c r="BO27" s="124">
        <v>0</v>
      </c>
      <c r="BP27" s="121">
        <v>0</v>
      </c>
      <c r="BQ27" s="124">
        <v>0</v>
      </c>
      <c r="BR27" s="121">
        <v>15</v>
      </c>
      <c r="BS27" s="124">
        <v>100</v>
      </c>
      <c r="BT27" s="121">
        <v>15</v>
      </c>
      <c r="BU27" s="2"/>
      <c r="BV27" s="3"/>
      <c r="BW27" s="3"/>
      <c r="BX27" s="3"/>
      <c r="BY27" s="3"/>
    </row>
    <row r="28" spans="1:77" ht="41.45" customHeight="1">
      <c r="A28" s="64" t="s">
        <v>227</v>
      </c>
      <c r="C28" s="65"/>
      <c r="D28" s="65" t="s">
        <v>64</v>
      </c>
      <c r="E28" s="66">
        <v>197.8773161145424</v>
      </c>
      <c r="F28" s="68">
        <v>99.5885421350841</v>
      </c>
      <c r="G28" s="100" t="s">
        <v>772</v>
      </c>
      <c r="H28" s="65"/>
      <c r="I28" s="69" t="s">
        <v>227</v>
      </c>
      <c r="J28" s="70"/>
      <c r="K28" s="70"/>
      <c r="L28" s="69" t="s">
        <v>861</v>
      </c>
      <c r="M28" s="73">
        <v>138.12519111430885</v>
      </c>
      <c r="N28" s="74">
        <v>9018.470703125</v>
      </c>
      <c r="O28" s="74">
        <v>9604.333984375</v>
      </c>
      <c r="P28" s="75"/>
      <c r="Q28" s="76"/>
      <c r="R28" s="76"/>
      <c r="S28" s="86"/>
      <c r="T28" s="48">
        <v>0</v>
      </c>
      <c r="U28" s="48">
        <v>1</v>
      </c>
      <c r="V28" s="49">
        <v>0</v>
      </c>
      <c r="W28" s="49">
        <v>0.006849</v>
      </c>
      <c r="X28" s="49">
        <v>0.020453</v>
      </c>
      <c r="Y28" s="49">
        <v>0.423443</v>
      </c>
      <c r="Z28" s="49">
        <v>0</v>
      </c>
      <c r="AA28" s="49">
        <v>0</v>
      </c>
      <c r="AB28" s="71">
        <v>28</v>
      </c>
      <c r="AC28" s="71"/>
      <c r="AD28" s="72"/>
      <c r="AE28" s="78" t="s">
        <v>571</v>
      </c>
      <c r="AF28" s="78">
        <v>107</v>
      </c>
      <c r="AG28" s="78">
        <v>305</v>
      </c>
      <c r="AH28" s="78">
        <v>1423</v>
      </c>
      <c r="AI28" s="78">
        <v>34</v>
      </c>
      <c r="AJ28" s="78"/>
      <c r="AK28" s="78" t="s">
        <v>620</v>
      </c>
      <c r="AL28" s="78" t="s">
        <v>656</v>
      </c>
      <c r="AM28" s="82" t="s">
        <v>687</v>
      </c>
      <c r="AN28" s="78"/>
      <c r="AO28" s="80">
        <v>40886.66370370371</v>
      </c>
      <c r="AP28" s="82" t="s">
        <v>729</v>
      </c>
      <c r="AQ28" s="78" t="b">
        <v>0</v>
      </c>
      <c r="AR28" s="78" t="b">
        <v>0</v>
      </c>
      <c r="AS28" s="78" t="b">
        <v>1</v>
      </c>
      <c r="AT28" s="78" t="s">
        <v>513</v>
      </c>
      <c r="AU28" s="78">
        <v>8</v>
      </c>
      <c r="AV28" s="82" t="s">
        <v>755</v>
      </c>
      <c r="AW28" s="78" t="b">
        <v>0</v>
      </c>
      <c r="AX28" s="78" t="s">
        <v>784</v>
      </c>
      <c r="AY28" s="82" t="s">
        <v>810</v>
      </c>
      <c r="AZ28" s="78" t="s">
        <v>66</v>
      </c>
      <c r="BA28" s="78" t="str">
        <f>REPLACE(INDEX(GroupVertices[Group],MATCH(Vertices[[#This Row],[Vertex]],GroupVertices[Vertex],0)),1,1,"")</f>
        <v>4</v>
      </c>
      <c r="BB28" s="48"/>
      <c r="BC28" s="48"/>
      <c r="BD28" s="48"/>
      <c r="BE28" s="48"/>
      <c r="BF28" s="48" t="s">
        <v>328</v>
      </c>
      <c r="BG28" s="48" t="s">
        <v>328</v>
      </c>
      <c r="BH28" s="121" t="s">
        <v>1158</v>
      </c>
      <c r="BI28" s="121" t="s">
        <v>1158</v>
      </c>
      <c r="BJ28" s="121" t="s">
        <v>1190</v>
      </c>
      <c r="BK28" s="121" t="s">
        <v>1190</v>
      </c>
      <c r="BL28" s="121">
        <v>0</v>
      </c>
      <c r="BM28" s="124">
        <v>0</v>
      </c>
      <c r="BN28" s="121">
        <v>0</v>
      </c>
      <c r="BO28" s="124">
        <v>0</v>
      </c>
      <c r="BP28" s="121">
        <v>0</v>
      </c>
      <c r="BQ28" s="124">
        <v>0</v>
      </c>
      <c r="BR28" s="121">
        <v>22</v>
      </c>
      <c r="BS28" s="124">
        <v>100</v>
      </c>
      <c r="BT28" s="121">
        <v>22</v>
      </c>
      <c r="BU28" s="2"/>
      <c r="BV28" s="3"/>
      <c r="BW28" s="3"/>
      <c r="BX28" s="3"/>
      <c r="BY28" s="3"/>
    </row>
    <row r="29" spans="1:77" ht="41.45" customHeight="1">
      <c r="A29" s="64" t="s">
        <v>240</v>
      </c>
      <c r="C29" s="65"/>
      <c r="D29" s="65" t="s">
        <v>64</v>
      </c>
      <c r="E29" s="66">
        <v>376.793374508703</v>
      </c>
      <c r="F29" s="68">
        <v>97.53664897922475</v>
      </c>
      <c r="G29" s="100" t="s">
        <v>386</v>
      </c>
      <c r="H29" s="65"/>
      <c r="I29" s="69" t="s">
        <v>240</v>
      </c>
      <c r="J29" s="70"/>
      <c r="K29" s="70"/>
      <c r="L29" s="69" t="s">
        <v>862</v>
      </c>
      <c r="M29" s="73">
        <v>821.9527835236981</v>
      </c>
      <c r="N29" s="74">
        <v>8947.42578125</v>
      </c>
      <c r="O29" s="74">
        <v>7378.67138671875</v>
      </c>
      <c r="P29" s="75"/>
      <c r="Q29" s="76"/>
      <c r="R29" s="76"/>
      <c r="S29" s="86"/>
      <c r="T29" s="48">
        <v>8</v>
      </c>
      <c r="U29" s="48">
        <v>6</v>
      </c>
      <c r="V29" s="49">
        <v>1755.666667</v>
      </c>
      <c r="W29" s="49">
        <v>0.010309</v>
      </c>
      <c r="X29" s="49">
        <v>0.102727</v>
      </c>
      <c r="Y29" s="49">
        <v>4.182083</v>
      </c>
      <c r="Z29" s="49">
        <v>0.03787878787878788</v>
      </c>
      <c r="AA29" s="49">
        <v>0</v>
      </c>
      <c r="AB29" s="71">
        <v>29</v>
      </c>
      <c r="AC29" s="71"/>
      <c r="AD29" s="72"/>
      <c r="AE29" s="78" t="s">
        <v>572</v>
      </c>
      <c r="AF29" s="78">
        <v>340</v>
      </c>
      <c r="AG29" s="78">
        <v>1826</v>
      </c>
      <c r="AH29" s="78">
        <v>5604</v>
      </c>
      <c r="AI29" s="78">
        <v>1310</v>
      </c>
      <c r="AJ29" s="78"/>
      <c r="AK29" s="78" t="s">
        <v>621</v>
      </c>
      <c r="AL29" s="78" t="s">
        <v>641</v>
      </c>
      <c r="AM29" s="82" t="s">
        <v>688</v>
      </c>
      <c r="AN29" s="78"/>
      <c r="AO29" s="80">
        <v>41796.727858796294</v>
      </c>
      <c r="AP29" s="82" t="s">
        <v>730</v>
      </c>
      <c r="AQ29" s="78" t="b">
        <v>0</v>
      </c>
      <c r="AR29" s="78" t="b">
        <v>0</v>
      </c>
      <c r="AS29" s="78" t="b">
        <v>1</v>
      </c>
      <c r="AT29" s="78" t="s">
        <v>513</v>
      </c>
      <c r="AU29" s="78">
        <v>58</v>
      </c>
      <c r="AV29" s="82" t="s">
        <v>752</v>
      </c>
      <c r="AW29" s="78" t="b">
        <v>1</v>
      </c>
      <c r="AX29" s="78" t="s">
        <v>784</v>
      </c>
      <c r="AY29" s="82" t="s">
        <v>811</v>
      </c>
      <c r="AZ29" s="78" t="s">
        <v>66</v>
      </c>
      <c r="BA29" s="78" t="str">
        <f>REPLACE(INDEX(GroupVertices[Group],MATCH(Vertices[[#This Row],[Vertex]],GroupVertices[Vertex],0)),1,1,"")</f>
        <v>4</v>
      </c>
      <c r="BB29" s="48" t="s">
        <v>1135</v>
      </c>
      <c r="BC29" s="48" t="s">
        <v>1135</v>
      </c>
      <c r="BD29" s="48" t="s">
        <v>1140</v>
      </c>
      <c r="BE29" s="48" t="s">
        <v>1142</v>
      </c>
      <c r="BF29" s="48" t="s">
        <v>1144</v>
      </c>
      <c r="BG29" s="48" t="s">
        <v>1144</v>
      </c>
      <c r="BH29" s="121" t="s">
        <v>1159</v>
      </c>
      <c r="BI29" s="121" t="s">
        <v>1173</v>
      </c>
      <c r="BJ29" s="121" t="s">
        <v>1191</v>
      </c>
      <c r="BK29" s="121" t="s">
        <v>1191</v>
      </c>
      <c r="BL29" s="121">
        <v>9</v>
      </c>
      <c r="BM29" s="124">
        <v>3.474903474903475</v>
      </c>
      <c r="BN29" s="121">
        <v>5</v>
      </c>
      <c r="BO29" s="124">
        <v>1.9305019305019304</v>
      </c>
      <c r="BP29" s="121">
        <v>0</v>
      </c>
      <c r="BQ29" s="124">
        <v>0</v>
      </c>
      <c r="BR29" s="121">
        <v>245</v>
      </c>
      <c r="BS29" s="124">
        <v>94.5945945945946</v>
      </c>
      <c r="BT29" s="121">
        <v>259</v>
      </c>
      <c r="BU29" s="2"/>
      <c r="BV29" s="3"/>
      <c r="BW29" s="3"/>
      <c r="BX29" s="3"/>
      <c r="BY29" s="3"/>
    </row>
    <row r="30" spans="1:77" ht="41.45" customHeight="1">
      <c r="A30" s="64" t="s">
        <v>228</v>
      </c>
      <c r="C30" s="65"/>
      <c r="D30" s="65" t="s">
        <v>64</v>
      </c>
      <c r="E30" s="66">
        <v>171.76333520494106</v>
      </c>
      <c r="F30" s="68">
        <v>99.88802949905568</v>
      </c>
      <c r="G30" s="100" t="s">
        <v>375</v>
      </c>
      <c r="H30" s="65"/>
      <c r="I30" s="69" t="s">
        <v>228</v>
      </c>
      <c r="J30" s="70"/>
      <c r="K30" s="70"/>
      <c r="L30" s="69" t="s">
        <v>863</v>
      </c>
      <c r="M30" s="73">
        <v>38.316035614713556</v>
      </c>
      <c r="N30" s="74">
        <v>2482.778564453125</v>
      </c>
      <c r="O30" s="74">
        <v>379.0794372558594</v>
      </c>
      <c r="P30" s="75"/>
      <c r="Q30" s="76"/>
      <c r="R30" s="76"/>
      <c r="S30" s="86"/>
      <c r="T30" s="48">
        <v>0</v>
      </c>
      <c r="U30" s="48">
        <v>1</v>
      </c>
      <c r="V30" s="49">
        <v>0</v>
      </c>
      <c r="W30" s="49">
        <v>0.006369</v>
      </c>
      <c r="X30" s="49">
        <v>0.016501</v>
      </c>
      <c r="Y30" s="49">
        <v>0.535657</v>
      </c>
      <c r="Z30" s="49">
        <v>0</v>
      </c>
      <c r="AA30" s="49">
        <v>0</v>
      </c>
      <c r="AB30" s="71">
        <v>30</v>
      </c>
      <c r="AC30" s="71"/>
      <c r="AD30" s="72"/>
      <c r="AE30" s="78" t="s">
        <v>573</v>
      </c>
      <c r="AF30" s="78">
        <v>127</v>
      </c>
      <c r="AG30" s="78">
        <v>83</v>
      </c>
      <c r="AH30" s="78">
        <v>437</v>
      </c>
      <c r="AI30" s="78">
        <v>407</v>
      </c>
      <c r="AJ30" s="78"/>
      <c r="AK30" s="78" t="s">
        <v>622</v>
      </c>
      <c r="AL30" s="78" t="s">
        <v>657</v>
      </c>
      <c r="AM30" s="82" t="s">
        <v>689</v>
      </c>
      <c r="AN30" s="78"/>
      <c r="AO30" s="80">
        <v>43441.78203703704</v>
      </c>
      <c r="AP30" s="82" t="s">
        <v>731</v>
      </c>
      <c r="AQ30" s="78" t="b">
        <v>0</v>
      </c>
      <c r="AR30" s="78" t="b">
        <v>0</v>
      </c>
      <c r="AS30" s="78" t="b">
        <v>0</v>
      </c>
      <c r="AT30" s="78" t="s">
        <v>513</v>
      </c>
      <c r="AU30" s="78">
        <v>1</v>
      </c>
      <c r="AV30" s="82" t="s">
        <v>752</v>
      </c>
      <c r="AW30" s="78" t="b">
        <v>0</v>
      </c>
      <c r="AX30" s="78" t="s">
        <v>784</v>
      </c>
      <c r="AY30" s="82" t="s">
        <v>812</v>
      </c>
      <c r="AZ30" s="78" t="s">
        <v>66</v>
      </c>
      <c r="BA30" s="78" t="str">
        <f>REPLACE(INDEX(GroupVertices[Group],MATCH(Vertices[[#This Row],[Vertex]],GroupVertices[Vertex],0)),1,1,"")</f>
        <v>1</v>
      </c>
      <c r="BB30" s="48" t="s">
        <v>308</v>
      </c>
      <c r="BC30" s="48" t="s">
        <v>308</v>
      </c>
      <c r="BD30" s="48" t="s">
        <v>322</v>
      </c>
      <c r="BE30" s="48" t="s">
        <v>322</v>
      </c>
      <c r="BF30" s="48"/>
      <c r="BG30" s="48"/>
      <c r="BH30" s="121" t="s">
        <v>1153</v>
      </c>
      <c r="BI30" s="121" t="s">
        <v>1153</v>
      </c>
      <c r="BJ30" s="121" t="s">
        <v>1185</v>
      </c>
      <c r="BK30" s="121" t="s">
        <v>1185</v>
      </c>
      <c r="BL30" s="121">
        <v>0</v>
      </c>
      <c r="BM30" s="124">
        <v>0</v>
      </c>
      <c r="BN30" s="121">
        <v>0</v>
      </c>
      <c r="BO30" s="124">
        <v>0</v>
      </c>
      <c r="BP30" s="121">
        <v>0</v>
      </c>
      <c r="BQ30" s="124">
        <v>0</v>
      </c>
      <c r="BR30" s="121">
        <v>15</v>
      </c>
      <c r="BS30" s="124">
        <v>100</v>
      </c>
      <c r="BT30" s="121">
        <v>15</v>
      </c>
      <c r="BU30" s="2"/>
      <c r="BV30" s="3"/>
      <c r="BW30" s="3"/>
      <c r="BX30" s="3"/>
      <c r="BY30" s="3"/>
    </row>
    <row r="31" spans="1:77" ht="41.45" customHeight="1">
      <c r="A31" s="64" t="s">
        <v>229</v>
      </c>
      <c r="C31" s="65"/>
      <c r="D31" s="65" t="s">
        <v>64</v>
      </c>
      <c r="E31" s="66">
        <v>403.0249859629422</v>
      </c>
      <c r="F31" s="68">
        <v>97.23581257307312</v>
      </c>
      <c r="G31" s="100" t="s">
        <v>376</v>
      </c>
      <c r="H31" s="65"/>
      <c r="I31" s="69" t="s">
        <v>229</v>
      </c>
      <c r="J31" s="70"/>
      <c r="K31" s="70"/>
      <c r="L31" s="69" t="s">
        <v>864</v>
      </c>
      <c r="M31" s="73">
        <v>922.2115298138322</v>
      </c>
      <c r="N31" s="74">
        <v>269.628662109375</v>
      </c>
      <c r="O31" s="74">
        <v>4647.15771484375</v>
      </c>
      <c r="P31" s="75"/>
      <c r="Q31" s="76"/>
      <c r="R31" s="76"/>
      <c r="S31" s="86"/>
      <c r="T31" s="48">
        <v>0</v>
      </c>
      <c r="U31" s="48">
        <v>1</v>
      </c>
      <c r="V31" s="49">
        <v>0</v>
      </c>
      <c r="W31" s="49">
        <v>0.006369</v>
      </c>
      <c r="X31" s="49">
        <v>0.016501</v>
      </c>
      <c r="Y31" s="49">
        <v>0.535657</v>
      </c>
      <c r="Z31" s="49">
        <v>0</v>
      </c>
      <c r="AA31" s="49">
        <v>0</v>
      </c>
      <c r="AB31" s="71">
        <v>31</v>
      </c>
      <c r="AC31" s="71"/>
      <c r="AD31" s="72"/>
      <c r="AE31" s="78" t="s">
        <v>574</v>
      </c>
      <c r="AF31" s="78">
        <v>318</v>
      </c>
      <c r="AG31" s="78">
        <v>2049</v>
      </c>
      <c r="AH31" s="78">
        <v>39182</v>
      </c>
      <c r="AI31" s="78">
        <v>3183</v>
      </c>
      <c r="AJ31" s="78"/>
      <c r="AK31" s="78" t="s">
        <v>623</v>
      </c>
      <c r="AL31" s="78" t="s">
        <v>658</v>
      </c>
      <c r="AM31" s="82" t="s">
        <v>690</v>
      </c>
      <c r="AN31" s="78"/>
      <c r="AO31" s="80">
        <v>39731.91275462963</v>
      </c>
      <c r="AP31" s="82" t="s">
        <v>732</v>
      </c>
      <c r="AQ31" s="78" t="b">
        <v>0</v>
      </c>
      <c r="AR31" s="78" t="b">
        <v>0</v>
      </c>
      <c r="AS31" s="78" t="b">
        <v>0</v>
      </c>
      <c r="AT31" s="78" t="s">
        <v>513</v>
      </c>
      <c r="AU31" s="78">
        <v>204</v>
      </c>
      <c r="AV31" s="82" t="s">
        <v>756</v>
      </c>
      <c r="AW31" s="78" t="b">
        <v>0</v>
      </c>
      <c r="AX31" s="78" t="s">
        <v>784</v>
      </c>
      <c r="AY31" s="82" t="s">
        <v>813</v>
      </c>
      <c r="AZ31" s="78" t="s">
        <v>66</v>
      </c>
      <c r="BA31" s="78" t="str">
        <f>REPLACE(INDEX(GroupVertices[Group],MATCH(Vertices[[#This Row],[Vertex]],GroupVertices[Vertex],0)),1,1,"")</f>
        <v>1</v>
      </c>
      <c r="BB31" s="48" t="s">
        <v>308</v>
      </c>
      <c r="BC31" s="48" t="s">
        <v>308</v>
      </c>
      <c r="BD31" s="48" t="s">
        <v>322</v>
      </c>
      <c r="BE31" s="48" t="s">
        <v>322</v>
      </c>
      <c r="BF31" s="48"/>
      <c r="BG31" s="48"/>
      <c r="BH31" s="121" t="s">
        <v>1160</v>
      </c>
      <c r="BI31" s="121" t="s">
        <v>1160</v>
      </c>
      <c r="BJ31" s="121" t="s">
        <v>1192</v>
      </c>
      <c r="BK31" s="121" t="s">
        <v>1192</v>
      </c>
      <c r="BL31" s="121">
        <v>3</v>
      </c>
      <c r="BM31" s="124">
        <v>17.647058823529413</v>
      </c>
      <c r="BN31" s="121">
        <v>0</v>
      </c>
      <c r="BO31" s="124">
        <v>0</v>
      </c>
      <c r="BP31" s="121">
        <v>0</v>
      </c>
      <c r="BQ31" s="124">
        <v>0</v>
      </c>
      <c r="BR31" s="121">
        <v>14</v>
      </c>
      <c r="BS31" s="124">
        <v>82.3529411764706</v>
      </c>
      <c r="BT31" s="121">
        <v>17</v>
      </c>
      <c r="BU31" s="2"/>
      <c r="BV31" s="3"/>
      <c r="BW31" s="3"/>
      <c r="BX31" s="3"/>
      <c r="BY31" s="3"/>
    </row>
    <row r="32" spans="1:77" ht="41.45" customHeight="1">
      <c r="A32" s="64" t="s">
        <v>241</v>
      </c>
      <c r="C32" s="65"/>
      <c r="D32" s="65" t="s">
        <v>64</v>
      </c>
      <c r="E32" s="66">
        <v>189.52554744525548</v>
      </c>
      <c r="F32" s="68">
        <v>99.68432412986779</v>
      </c>
      <c r="G32" s="100" t="s">
        <v>387</v>
      </c>
      <c r="H32" s="65"/>
      <c r="I32" s="69" t="s">
        <v>241</v>
      </c>
      <c r="J32" s="70"/>
      <c r="K32" s="70"/>
      <c r="L32" s="69" t="s">
        <v>865</v>
      </c>
      <c r="M32" s="73">
        <v>106.20424498605989</v>
      </c>
      <c r="N32" s="74">
        <v>5747.666015625</v>
      </c>
      <c r="O32" s="74">
        <v>7246.421875</v>
      </c>
      <c r="P32" s="75"/>
      <c r="Q32" s="76"/>
      <c r="R32" s="76"/>
      <c r="S32" s="86"/>
      <c r="T32" s="48">
        <v>4</v>
      </c>
      <c r="U32" s="48">
        <v>5</v>
      </c>
      <c r="V32" s="49">
        <v>538.333333</v>
      </c>
      <c r="W32" s="49">
        <v>0.006494</v>
      </c>
      <c r="X32" s="49">
        <v>0.035345</v>
      </c>
      <c r="Y32" s="49">
        <v>2.415388</v>
      </c>
      <c r="Z32" s="49">
        <v>0.047619047619047616</v>
      </c>
      <c r="AA32" s="49">
        <v>0</v>
      </c>
      <c r="AB32" s="71">
        <v>32</v>
      </c>
      <c r="AC32" s="71"/>
      <c r="AD32" s="72"/>
      <c r="AE32" s="78" t="s">
        <v>575</v>
      </c>
      <c r="AF32" s="78">
        <v>76</v>
      </c>
      <c r="AG32" s="78">
        <v>234</v>
      </c>
      <c r="AH32" s="78">
        <v>5043</v>
      </c>
      <c r="AI32" s="78">
        <v>260</v>
      </c>
      <c r="AJ32" s="78"/>
      <c r="AK32" s="78" t="s">
        <v>624</v>
      </c>
      <c r="AL32" s="78" t="s">
        <v>641</v>
      </c>
      <c r="AM32" s="82" t="s">
        <v>691</v>
      </c>
      <c r="AN32" s="78"/>
      <c r="AO32" s="80">
        <v>41912.66002314815</v>
      </c>
      <c r="AP32" s="82" t="s">
        <v>733</v>
      </c>
      <c r="AQ32" s="78" t="b">
        <v>0</v>
      </c>
      <c r="AR32" s="78" t="b">
        <v>0</v>
      </c>
      <c r="AS32" s="78" t="b">
        <v>0</v>
      </c>
      <c r="AT32" s="78" t="s">
        <v>513</v>
      </c>
      <c r="AU32" s="78">
        <v>19</v>
      </c>
      <c r="AV32" s="82" t="s">
        <v>752</v>
      </c>
      <c r="AW32" s="78" t="b">
        <v>1</v>
      </c>
      <c r="AX32" s="78" t="s">
        <v>784</v>
      </c>
      <c r="AY32" s="82" t="s">
        <v>814</v>
      </c>
      <c r="AZ32" s="78" t="s">
        <v>66</v>
      </c>
      <c r="BA32" s="78" t="str">
        <f>REPLACE(INDEX(GroupVertices[Group],MATCH(Vertices[[#This Row],[Vertex]],GroupVertices[Vertex],0)),1,1,"")</f>
        <v>2</v>
      </c>
      <c r="BB32" s="48" t="s">
        <v>1136</v>
      </c>
      <c r="BC32" s="48" t="s">
        <v>1136</v>
      </c>
      <c r="BD32" s="48" t="s">
        <v>1140</v>
      </c>
      <c r="BE32" s="48" t="s">
        <v>1142</v>
      </c>
      <c r="BF32" s="48" t="s">
        <v>1145</v>
      </c>
      <c r="BG32" s="48" t="s">
        <v>1145</v>
      </c>
      <c r="BH32" s="121" t="s">
        <v>1161</v>
      </c>
      <c r="BI32" s="121" t="s">
        <v>1174</v>
      </c>
      <c r="BJ32" s="121" t="s">
        <v>1193</v>
      </c>
      <c r="BK32" s="121" t="s">
        <v>1193</v>
      </c>
      <c r="BL32" s="121">
        <v>1</v>
      </c>
      <c r="BM32" s="124">
        <v>0.36363636363636365</v>
      </c>
      <c r="BN32" s="121">
        <v>2</v>
      </c>
      <c r="BO32" s="124">
        <v>0.7272727272727273</v>
      </c>
      <c r="BP32" s="121">
        <v>0</v>
      </c>
      <c r="BQ32" s="124">
        <v>0</v>
      </c>
      <c r="BR32" s="121">
        <v>272</v>
      </c>
      <c r="BS32" s="124">
        <v>98.9090909090909</v>
      </c>
      <c r="BT32" s="121">
        <v>275</v>
      </c>
      <c r="BU32" s="2"/>
      <c r="BV32" s="3"/>
      <c r="BW32" s="3"/>
      <c r="BX32" s="3"/>
      <c r="BY32" s="3"/>
    </row>
    <row r="33" spans="1:77" ht="41.45" customHeight="1">
      <c r="A33" s="64" t="s">
        <v>231</v>
      </c>
      <c r="C33" s="65"/>
      <c r="D33" s="65" t="s">
        <v>64</v>
      </c>
      <c r="E33" s="66">
        <v>167.6462661426165</v>
      </c>
      <c r="F33" s="68">
        <v>99.93524597535749</v>
      </c>
      <c r="G33" s="100" t="s">
        <v>378</v>
      </c>
      <c r="H33" s="65"/>
      <c r="I33" s="69" t="s">
        <v>231</v>
      </c>
      <c r="J33" s="70"/>
      <c r="K33" s="70"/>
      <c r="L33" s="69" t="s">
        <v>866</v>
      </c>
      <c r="M33" s="73">
        <v>22.58035794585844</v>
      </c>
      <c r="N33" s="74">
        <v>4041.181396484375</v>
      </c>
      <c r="O33" s="74">
        <v>7895.291015625</v>
      </c>
      <c r="P33" s="75"/>
      <c r="Q33" s="76"/>
      <c r="R33" s="76"/>
      <c r="S33" s="86"/>
      <c r="T33" s="48">
        <v>0</v>
      </c>
      <c r="U33" s="48">
        <v>2</v>
      </c>
      <c r="V33" s="49">
        <v>0</v>
      </c>
      <c r="W33" s="49">
        <v>0.004098</v>
      </c>
      <c r="X33" s="49">
        <v>0.004504</v>
      </c>
      <c r="Y33" s="49">
        <v>0.700784</v>
      </c>
      <c r="Z33" s="49">
        <v>1</v>
      </c>
      <c r="AA33" s="49">
        <v>0</v>
      </c>
      <c r="AB33" s="71">
        <v>33</v>
      </c>
      <c r="AC33" s="71"/>
      <c r="AD33" s="72"/>
      <c r="AE33" s="78" t="s">
        <v>576</v>
      </c>
      <c r="AF33" s="78">
        <v>330</v>
      </c>
      <c r="AG33" s="78">
        <v>48</v>
      </c>
      <c r="AH33" s="78">
        <v>1923</v>
      </c>
      <c r="AI33" s="78">
        <v>1449</v>
      </c>
      <c r="AJ33" s="78"/>
      <c r="AK33" s="78"/>
      <c r="AL33" s="78"/>
      <c r="AM33" s="78"/>
      <c r="AN33" s="78"/>
      <c r="AO33" s="80">
        <v>43479.420798611114</v>
      </c>
      <c r="AP33" s="78"/>
      <c r="AQ33" s="78" t="b">
        <v>1</v>
      </c>
      <c r="AR33" s="78" t="b">
        <v>1</v>
      </c>
      <c r="AS33" s="78" t="b">
        <v>1</v>
      </c>
      <c r="AT33" s="78" t="s">
        <v>513</v>
      </c>
      <c r="AU33" s="78">
        <v>0</v>
      </c>
      <c r="AV33" s="78"/>
      <c r="AW33" s="78" t="b">
        <v>0</v>
      </c>
      <c r="AX33" s="78" t="s">
        <v>784</v>
      </c>
      <c r="AY33" s="82" t="s">
        <v>815</v>
      </c>
      <c r="AZ33" s="78" t="s">
        <v>66</v>
      </c>
      <c r="BA33" s="78" t="str">
        <f>REPLACE(INDEX(GroupVertices[Group],MATCH(Vertices[[#This Row],[Vertex]],GroupVertices[Vertex],0)),1,1,"")</f>
        <v>2</v>
      </c>
      <c r="BB33" s="48"/>
      <c r="BC33" s="48"/>
      <c r="BD33" s="48"/>
      <c r="BE33" s="48"/>
      <c r="BF33" s="48"/>
      <c r="BG33" s="48"/>
      <c r="BH33" s="121" t="s">
        <v>1156</v>
      </c>
      <c r="BI33" s="121" t="s">
        <v>1156</v>
      </c>
      <c r="BJ33" s="121" t="s">
        <v>1188</v>
      </c>
      <c r="BK33" s="121" t="s">
        <v>1188</v>
      </c>
      <c r="BL33" s="121">
        <v>0</v>
      </c>
      <c r="BM33" s="124">
        <v>0</v>
      </c>
      <c r="BN33" s="121">
        <v>1</v>
      </c>
      <c r="BO33" s="124">
        <v>4.545454545454546</v>
      </c>
      <c r="BP33" s="121">
        <v>0</v>
      </c>
      <c r="BQ33" s="124">
        <v>0</v>
      </c>
      <c r="BR33" s="121">
        <v>21</v>
      </c>
      <c r="BS33" s="124">
        <v>95.45454545454545</v>
      </c>
      <c r="BT33" s="121">
        <v>22</v>
      </c>
      <c r="BU33" s="2"/>
      <c r="BV33" s="3"/>
      <c r="BW33" s="3"/>
      <c r="BX33" s="3"/>
      <c r="BY33" s="3"/>
    </row>
    <row r="34" spans="1:77" ht="41.45" customHeight="1">
      <c r="A34" s="64" t="s">
        <v>232</v>
      </c>
      <c r="C34" s="65"/>
      <c r="D34" s="65" t="s">
        <v>64</v>
      </c>
      <c r="E34" s="66">
        <v>171.17518248175182</v>
      </c>
      <c r="F34" s="68">
        <v>99.89477470995593</v>
      </c>
      <c r="G34" s="100" t="s">
        <v>378</v>
      </c>
      <c r="H34" s="65"/>
      <c r="I34" s="69" t="s">
        <v>232</v>
      </c>
      <c r="J34" s="70"/>
      <c r="K34" s="70"/>
      <c r="L34" s="69" t="s">
        <v>867</v>
      </c>
      <c r="M34" s="73">
        <v>36.068081662019964</v>
      </c>
      <c r="N34" s="74">
        <v>397.20391845703125</v>
      </c>
      <c r="O34" s="74">
        <v>2674.356201171875</v>
      </c>
      <c r="P34" s="75"/>
      <c r="Q34" s="76"/>
      <c r="R34" s="76"/>
      <c r="S34" s="86"/>
      <c r="T34" s="48">
        <v>0</v>
      </c>
      <c r="U34" s="48">
        <v>1</v>
      </c>
      <c r="V34" s="49">
        <v>0</v>
      </c>
      <c r="W34" s="49">
        <v>0.006369</v>
      </c>
      <c r="X34" s="49">
        <v>0.016501</v>
      </c>
      <c r="Y34" s="49">
        <v>0.535657</v>
      </c>
      <c r="Z34" s="49">
        <v>0</v>
      </c>
      <c r="AA34" s="49">
        <v>0</v>
      </c>
      <c r="AB34" s="71">
        <v>34</v>
      </c>
      <c r="AC34" s="71"/>
      <c r="AD34" s="72"/>
      <c r="AE34" s="78" t="s">
        <v>577</v>
      </c>
      <c r="AF34" s="78">
        <v>87</v>
      </c>
      <c r="AG34" s="78">
        <v>78</v>
      </c>
      <c r="AH34" s="78">
        <v>18825</v>
      </c>
      <c r="AI34" s="78">
        <v>17172</v>
      </c>
      <c r="AJ34" s="78"/>
      <c r="AK34" s="78"/>
      <c r="AL34" s="78"/>
      <c r="AM34" s="78"/>
      <c r="AN34" s="78"/>
      <c r="AO34" s="80">
        <v>41746.44766203704</v>
      </c>
      <c r="AP34" s="78"/>
      <c r="AQ34" s="78" t="b">
        <v>1</v>
      </c>
      <c r="AR34" s="78" t="b">
        <v>1</v>
      </c>
      <c r="AS34" s="78" t="b">
        <v>0</v>
      </c>
      <c r="AT34" s="78" t="s">
        <v>513</v>
      </c>
      <c r="AU34" s="78">
        <v>1</v>
      </c>
      <c r="AV34" s="82" t="s">
        <v>752</v>
      </c>
      <c r="AW34" s="78" t="b">
        <v>0</v>
      </c>
      <c r="AX34" s="78" t="s">
        <v>784</v>
      </c>
      <c r="AY34" s="82" t="s">
        <v>816</v>
      </c>
      <c r="AZ34" s="78" t="s">
        <v>66</v>
      </c>
      <c r="BA34" s="78" t="str">
        <f>REPLACE(INDEX(GroupVertices[Group],MATCH(Vertices[[#This Row],[Vertex]],GroupVertices[Vertex],0)),1,1,"")</f>
        <v>1</v>
      </c>
      <c r="BB34" s="48" t="s">
        <v>308</v>
      </c>
      <c r="BC34" s="48" t="s">
        <v>308</v>
      </c>
      <c r="BD34" s="48" t="s">
        <v>322</v>
      </c>
      <c r="BE34" s="48" t="s">
        <v>322</v>
      </c>
      <c r="BF34" s="48"/>
      <c r="BG34" s="48"/>
      <c r="BH34" s="121" t="s">
        <v>1160</v>
      </c>
      <c r="BI34" s="121" t="s">
        <v>1160</v>
      </c>
      <c r="BJ34" s="121" t="s">
        <v>1192</v>
      </c>
      <c r="BK34" s="121" t="s">
        <v>1192</v>
      </c>
      <c r="BL34" s="121">
        <v>3</v>
      </c>
      <c r="BM34" s="124">
        <v>17.647058823529413</v>
      </c>
      <c r="BN34" s="121">
        <v>0</v>
      </c>
      <c r="BO34" s="124">
        <v>0</v>
      </c>
      <c r="BP34" s="121">
        <v>0</v>
      </c>
      <c r="BQ34" s="124">
        <v>0</v>
      </c>
      <c r="BR34" s="121">
        <v>14</v>
      </c>
      <c r="BS34" s="124">
        <v>82.3529411764706</v>
      </c>
      <c r="BT34" s="121">
        <v>17</v>
      </c>
      <c r="BU34" s="2"/>
      <c r="BV34" s="3"/>
      <c r="BW34" s="3"/>
      <c r="BX34" s="3"/>
      <c r="BY34" s="3"/>
    </row>
    <row r="35" spans="1:77" ht="41.45" customHeight="1">
      <c r="A35" s="64" t="s">
        <v>233</v>
      </c>
      <c r="C35" s="65"/>
      <c r="D35" s="65" t="s">
        <v>64</v>
      </c>
      <c r="E35" s="66">
        <v>167.0581134194273</v>
      </c>
      <c r="F35" s="68">
        <v>99.94199118625775</v>
      </c>
      <c r="G35" s="100" t="s">
        <v>379</v>
      </c>
      <c r="H35" s="65"/>
      <c r="I35" s="69" t="s">
        <v>233</v>
      </c>
      <c r="J35" s="70"/>
      <c r="K35" s="70"/>
      <c r="L35" s="69" t="s">
        <v>868</v>
      </c>
      <c r="M35" s="73">
        <v>20.332403993164853</v>
      </c>
      <c r="N35" s="74">
        <v>7497.62548828125</v>
      </c>
      <c r="O35" s="74">
        <v>6438.9853515625</v>
      </c>
      <c r="P35" s="75"/>
      <c r="Q35" s="76"/>
      <c r="R35" s="76"/>
      <c r="S35" s="86"/>
      <c r="T35" s="48">
        <v>0</v>
      </c>
      <c r="U35" s="48">
        <v>2</v>
      </c>
      <c r="V35" s="49">
        <v>70.666667</v>
      </c>
      <c r="W35" s="49">
        <v>0.007299</v>
      </c>
      <c r="X35" s="49">
        <v>0.022757</v>
      </c>
      <c r="Y35" s="49">
        <v>0.727704</v>
      </c>
      <c r="Z35" s="49">
        <v>0</v>
      </c>
      <c r="AA35" s="49">
        <v>0</v>
      </c>
      <c r="AB35" s="71">
        <v>35</v>
      </c>
      <c r="AC35" s="71"/>
      <c r="AD35" s="72"/>
      <c r="AE35" s="78" t="s">
        <v>578</v>
      </c>
      <c r="AF35" s="78">
        <v>39</v>
      </c>
      <c r="AG35" s="78">
        <v>43</v>
      </c>
      <c r="AH35" s="78">
        <v>468</v>
      </c>
      <c r="AI35" s="78">
        <v>606</v>
      </c>
      <c r="AJ35" s="78"/>
      <c r="AK35" s="78" t="s">
        <v>625</v>
      </c>
      <c r="AL35" s="78" t="s">
        <v>659</v>
      </c>
      <c r="AM35" s="82" t="s">
        <v>692</v>
      </c>
      <c r="AN35" s="78"/>
      <c r="AO35" s="80">
        <v>43511.652291666665</v>
      </c>
      <c r="AP35" s="82" t="s">
        <v>734</v>
      </c>
      <c r="AQ35" s="78" t="b">
        <v>0</v>
      </c>
      <c r="AR35" s="78" t="b">
        <v>0</v>
      </c>
      <c r="AS35" s="78" t="b">
        <v>0</v>
      </c>
      <c r="AT35" s="78" t="s">
        <v>513</v>
      </c>
      <c r="AU35" s="78">
        <v>1</v>
      </c>
      <c r="AV35" s="82" t="s">
        <v>752</v>
      </c>
      <c r="AW35" s="78" t="b">
        <v>0</v>
      </c>
      <c r="AX35" s="78" t="s">
        <v>784</v>
      </c>
      <c r="AY35" s="82" t="s">
        <v>817</v>
      </c>
      <c r="AZ35" s="78" t="s">
        <v>66</v>
      </c>
      <c r="BA35" s="78" t="str">
        <f>REPLACE(INDEX(GroupVertices[Group],MATCH(Vertices[[#This Row],[Vertex]],GroupVertices[Vertex],0)),1,1,"")</f>
        <v>2</v>
      </c>
      <c r="BB35" s="48" t="s">
        <v>309</v>
      </c>
      <c r="BC35" s="48" t="s">
        <v>309</v>
      </c>
      <c r="BD35" s="48" t="s">
        <v>323</v>
      </c>
      <c r="BE35" s="48" t="s">
        <v>323</v>
      </c>
      <c r="BF35" s="48"/>
      <c r="BG35" s="48"/>
      <c r="BH35" s="121" t="s">
        <v>251</v>
      </c>
      <c r="BI35" s="121" t="s">
        <v>251</v>
      </c>
      <c r="BJ35" s="121" t="s">
        <v>1194</v>
      </c>
      <c r="BK35" s="121" t="s">
        <v>1194</v>
      </c>
      <c r="BL35" s="121">
        <v>0</v>
      </c>
      <c r="BM35" s="124">
        <v>0</v>
      </c>
      <c r="BN35" s="121">
        <v>0</v>
      </c>
      <c r="BO35" s="124">
        <v>0</v>
      </c>
      <c r="BP35" s="121">
        <v>0</v>
      </c>
      <c r="BQ35" s="124">
        <v>0</v>
      </c>
      <c r="BR35" s="121">
        <v>2</v>
      </c>
      <c r="BS35" s="124">
        <v>100</v>
      </c>
      <c r="BT35" s="121">
        <v>2</v>
      </c>
      <c r="BU35" s="2"/>
      <c r="BV35" s="3"/>
      <c r="BW35" s="3"/>
      <c r="BX35" s="3"/>
      <c r="BY35" s="3"/>
    </row>
    <row r="36" spans="1:77" ht="41.45" customHeight="1">
      <c r="A36" s="64" t="s">
        <v>251</v>
      </c>
      <c r="C36" s="65"/>
      <c r="D36" s="65" t="s">
        <v>64</v>
      </c>
      <c r="E36" s="66">
        <v>516.6560920830993</v>
      </c>
      <c r="F36" s="68">
        <v>95.93263782714273</v>
      </c>
      <c r="G36" s="100" t="s">
        <v>773</v>
      </c>
      <c r="H36" s="65"/>
      <c r="I36" s="69" t="s">
        <v>251</v>
      </c>
      <c r="J36" s="70"/>
      <c r="K36" s="70"/>
      <c r="L36" s="69" t="s">
        <v>869</v>
      </c>
      <c r="M36" s="73">
        <v>1356.5162334742333</v>
      </c>
      <c r="N36" s="74">
        <v>6630.7841796875</v>
      </c>
      <c r="O36" s="74">
        <v>6849.78564453125</v>
      </c>
      <c r="P36" s="75"/>
      <c r="Q36" s="76"/>
      <c r="R36" s="76"/>
      <c r="S36" s="86"/>
      <c r="T36" s="48">
        <v>2</v>
      </c>
      <c r="U36" s="48">
        <v>0</v>
      </c>
      <c r="V36" s="49">
        <v>14</v>
      </c>
      <c r="W36" s="49">
        <v>0.005988</v>
      </c>
      <c r="X36" s="49">
        <v>0.011568</v>
      </c>
      <c r="Y36" s="49">
        <v>0.715908</v>
      </c>
      <c r="Z36" s="49">
        <v>0</v>
      </c>
      <c r="AA36" s="49">
        <v>0</v>
      </c>
      <c r="AB36" s="71">
        <v>36</v>
      </c>
      <c r="AC36" s="71"/>
      <c r="AD36" s="72"/>
      <c r="AE36" s="78" t="s">
        <v>579</v>
      </c>
      <c r="AF36" s="78">
        <v>242</v>
      </c>
      <c r="AG36" s="78">
        <v>3015</v>
      </c>
      <c r="AH36" s="78">
        <v>8561</v>
      </c>
      <c r="AI36" s="78">
        <v>227</v>
      </c>
      <c r="AJ36" s="78"/>
      <c r="AK36" s="78" t="s">
        <v>626</v>
      </c>
      <c r="AL36" s="78" t="s">
        <v>641</v>
      </c>
      <c r="AM36" s="82" t="s">
        <v>693</v>
      </c>
      <c r="AN36" s="78"/>
      <c r="AO36" s="80">
        <v>40955.64733796296</v>
      </c>
      <c r="AP36" s="82" t="s">
        <v>735</v>
      </c>
      <c r="AQ36" s="78" t="b">
        <v>0</v>
      </c>
      <c r="AR36" s="78" t="b">
        <v>0</v>
      </c>
      <c r="AS36" s="78" t="b">
        <v>1</v>
      </c>
      <c r="AT36" s="78" t="s">
        <v>513</v>
      </c>
      <c r="AU36" s="78">
        <v>116</v>
      </c>
      <c r="AV36" s="82" t="s">
        <v>752</v>
      </c>
      <c r="AW36" s="78" t="b">
        <v>1</v>
      </c>
      <c r="AX36" s="78" t="s">
        <v>784</v>
      </c>
      <c r="AY36" s="82" t="s">
        <v>818</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234</v>
      </c>
      <c r="C37" s="65"/>
      <c r="D37" s="65" t="s">
        <v>64</v>
      </c>
      <c r="E37" s="66">
        <v>245.40005614823133</v>
      </c>
      <c r="F37" s="68">
        <v>99.04352909434301</v>
      </c>
      <c r="G37" s="100" t="s">
        <v>380</v>
      </c>
      <c r="H37" s="65"/>
      <c r="I37" s="69" t="s">
        <v>234</v>
      </c>
      <c r="J37" s="70"/>
      <c r="K37" s="70"/>
      <c r="L37" s="69" t="s">
        <v>870</v>
      </c>
      <c r="M37" s="73">
        <v>319.7598704919507</v>
      </c>
      <c r="N37" s="74">
        <v>5769.396484375</v>
      </c>
      <c r="O37" s="74">
        <v>2458.57763671875</v>
      </c>
      <c r="P37" s="75"/>
      <c r="Q37" s="76"/>
      <c r="R37" s="76"/>
      <c r="S37" s="86"/>
      <c r="T37" s="48">
        <v>0</v>
      </c>
      <c r="U37" s="48">
        <v>9</v>
      </c>
      <c r="V37" s="49">
        <v>644</v>
      </c>
      <c r="W37" s="49">
        <v>0.007634</v>
      </c>
      <c r="X37" s="49">
        <v>0.035916</v>
      </c>
      <c r="Y37" s="49">
        <v>3.759326</v>
      </c>
      <c r="Z37" s="49">
        <v>0.013888888888888888</v>
      </c>
      <c r="AA37" s="49">
        <v>0</v>
      </c>
      <c r="AB37" s="71">
        <v>37</v>
      </c>
      <c r="AC37" s="71"/>
      <c r="AD37" s="72"/>
      <c r="AE37" s="78" t="s">
        <v>580</v>
      </c>
      <c r="AF37" s="78">
        <v>683</v>
      </c>
      <c r="AG37" s="78">
        <v>709</v>
      </c>
      <c r="AH37" s="78">
        <v>9022</v>
      </c>
      <c r="AI37" s="78">
        <v>5471</v>
      </c>
      <c r="AJ37" s="78"/>
      <c r="AK37" s="78" t="s">
        <v>627</v>
      </c>
      <c r="AL37" s="78" t="s">
        <v>660</v>
      </c>
      <c r="AM37" s="82" t="s">
        <v>694</v>
      </c>
      <c r="AN37" s="78"/>
      <c r="AO37" s="80">
        <v>41707.98315972222</v>
      </c>
      <c r="AP37" s="82" t="s">
        <v>736</v>
      </c>
      <c r="AQ37" s="78" t="b">
        <v>1</v>
      </c>
      <c r="AR37" s="78" t="b">
        <v>0</v>
      </c>
      <c r="AS37" s="78" t="b">
        <v>0</v>
      </c>
      <c r="AT37" s="78" t="s">
        <v>513</v>
      </c>
      <c r="AU37" s="78">
        <v>53</v>
      </c>
      <c r="AV37" s="82" t="s">
        <v>752</v>
      </c>
      <c r="AW37" s="78" t="b">
        <v>0</v>
      </c>
      <c r="AX37" s="78" t="s">
        <v>784</v>
      </c>
      <c r="AY37" s="82" t="s">
        <v>819</v>
      </c>
      <c r="AZ37" s="78" t="s">
        <v>66</v>
      </c>
      <c r="BA37" s="78" t="str">
        <f>REPLACE(INDEX(GroupVertices[Group],MATCH(Vertices[[#This Row],[Vertex]],GroupVertices[Vertex],0)),1,1,"")</f>
        <v>3</v>
      </c>
      <c r="BB37" s="48" t="s">
        <v>310</v>
      </c>
      <c r="BC37" s="48" t="s">
        <v>310</v>
      </c>
      <c r="BD37" s="48" t="s">
        <v>323</v>
      </c>
      <c r="BE37" s="48" t="s">
        <v>323</v>
      </c>
      <c r="BF37" s="48"/>
      <c r="BG37" s="48"/>
      <c r="BH37" s="121" t="s">
        <v>1162</v>
      </c>
      <c r="BI37" s="121" t="s">
        <v>1175</v>
      </c>
      <c r="BJ37" s="121" t="s">
        <v>1195</v>
      </c>
      <c r="BK37" s="121" t="s">
        <v>1206</v>
      </c>
      <c r="BL37" s="121">
        <v>0</v>
      </c>
      <c r="BM37" s="124">
        <v>0</v>
      </c>
      <c r="BN37" s="121">
        <v>0</v>
      </c>
      <c r="BO37" s="124">
        <v>0</v>
      </c>
      <c r="BP37" s="121">
        <v>0</v>
      </c>
      <c r="BQ37" s="124">
        <v>0</v>
      </c>
      <c r="BR37" s="121">
        <v>29</v>
      </c>
      <c r="BS37" s="124">
        <v>100</v>
      </c>
      <c r="BT37" s="121">
        <v>29</v>
      </c>
      <c r="BU37" s="2"/>
      <c r="BV37" s="3"/>
      <c r="BW37" s="3"/>
      <c r="BX37" s="3"/>
      <c r="BY37" s="3"/>
    </row>
    <row r="38" spans="1:77" ht="41.45" customHeight="1">
      <c r="A38" s="64" t="s">
        <v>252</v>
      </c>
      <c r="C38" s="65"/>
      <c r="D38" s="65" t="s">
        <v>64</v>
      </c>
      <c r="E38" s="66">
        <v>278.9247613700168</v>
      </c>
      <c r="F38" s="68">
        <v>98.65905207302815</v>
      </c>
      <c r="G38" s="100" t="s">
        <v>774</v>
      </c>
      <c r="H38" s="65"/>
      <c r="I38" s="69" t="s">
        <v>252</v>
      </c>
      <c r="J38" s="70"/>
      <c r="K38" s="70"/>
      <c r="L38" s="69" t="s">
        <v>871</v>
      </c>
      <c r="M38" s="73">
        <v>447.8932457954852</v>
      </c>
      <c r="N38" s="74">
        <v>6058.14892578125</v>
      </c>
      <c r="O38" s="74">
        <v>4564.24951171875</v>
      </c>
      <c r="P38" s="75"/>
      <c r="Q38" s="76"/>
      <c r="R38" s="76"/>
      <c r="S38" s="86"/>
      <c r="T38" s="48">
        <v>1</v>
      </c>
      <c r="U38" s="48">
        <v>0</v>
      </c>
      <c r="V38" s="49">
        <v>0</v>
      </c>
      <c r="W38" s="49">
        <v>0.005556</v>
      </c>
      <c r="X38" s="49">
        <v>0.007151</v>
      </c>
      <c r="Y38" s="49">
        <v>0.505047</v>
      </c>
      <c r="Z38" s="49">
        <v>0</v>
      </c>
      <c r="AA38" s="49">
        <v>0</v>
      </c>
      <c r="AB38" s="71">
        <v>38</v>
      </c>
      <c r="AC38" s="71"/>
      <c r="AD38" s="72"/>
      <c r="AE38" s="78" t="s">
        <v>581</v>
      </c>
      <c r="AF38" s="78">
        <v>1659</v>
      </c>
      <c r="AG38" s="78">
        <v>994</v>
      </c>
      <c r="AH38" s="78">
        <v>650</v>
      </c>
      <c r="AI38" s="78">
        <v>229</v>
      </c>
      <c r="AJ38" s="78"/>
      <c r="AK38" s="78" t="s">
        <v>628</v>
      </c>
      <c r="AL38" s="78" t="s">
        <v>661</v>
      </c>
      <c r="AM38" s="82" t="s">
        <v>695</v>
      </c>
      <c r="AN38" s="78"/>
      <c r="AO38" s="80">
        <v>40587.09491898148</v>
      </c>
      <c r="AP38" s="82" t="s">
        <v>737</v>
      </c>
      <c r="AQ38" s="78" t="b">
        <v>1</v>
      </c>
      <c r="AR38" s="78" t="b">
        <v>0</v>
      </c>
      <c r="AS38" s="78" t="b">
        <v>1</v>
      </c>
      <c r="AT38" s="78" t="s">
        <v>513</v>
      </c>
      <c r="AU38" s="78">
        <v>19</v>
      </c>
      <c r="AV38" s="82" t="s">
        <v>752</v>
      </c>
      <c r="AW38" s="78" t="b">
        <v>0</v>
      </c>
      <c r="AX38" s="78" t="s">
        <v>784</v>
      </c>
      <c r="AY38" s="82" t="s">
        <v>820</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253</v>
      </c>
      <c r="C39" s="65"/>
      <c r="D39" s="65" t="s">
        <v>64</v>
      </c>
      <c r="E39" s="66">
        <v>375.0289163391353</v>
      </c>
      <c r="F39" s="68">
        <v>97.55688461192554</v>
      </c>
      <c r="G39" s="100" t="s">
        <v>775</v>
      </c>
      <c r="H39" s="65"/>
      <c r="I39" s="69" t="s">
        <v>253</v>
      </c>
      <c r="J39" s="70"/>
      <c r="K39" s="70"/>
      <c r="L39" s="69" t="s">
        <v>872</v>
      </c>
      <c r="M39" s="73">
        <v>815.2089216656174</v>
      </c>
      <c r="N39" s="74">
        <v>4041.181396484375</v>
      </c>
      <c r="O39" s="74">
        <v>2810.387939453125</v>
      </c>
      <c r="P39" s="75"/>
      <c r="Q39" s="76"/>
      <c r="R39" s="76"/>
      <c r="S39" s="86"/>
      <c r="T39" s="48">
        <v>1</v>
      </c>
      <c r="U39" s="48">
        <v>0</v>
      </c>
      <c r="V39" s="49">
        <v>0</v>
      </c>
      <c r="W39" s="49">
        <v>0.005556</v>
      </c>
      <c r="X39" s="49">
        <v>0.007151</v>
      </c>
      <c r="Y39" s="49">
        <v>0.505047</v>
      </c>
      <c r="Z39" s="49">
        <v>0</v>
      </c>
      <c r="AA39" s="49">
        <v>0</v>
      </c>
      <c r="AB39" s="71">
        <v>39</v>
      </c>
      <c r="AC39" s="71"/>
      <c r="AD39" s="72"/>
      <c r="AE39" s="78" t="s">
        <v>582</v>
      </c>
      <c r="AF39" s="78">
        <v>400</v>
      </c>
      <c r="AG39" s="78">
        <v>1811</v>
      </c>
      <c r="AH39" s="78">
        <v>631</v>
      </c>
      <c r="AI39" s="78">
        <v>124</v>
      </c>
      <c r="AJ39" s="78"/>
      <c r="AK39" s="78" t="s">
        <v>629</v>
      </c>
      <c r="AL39" s="78" t="s">
        <v>641</v>
      </c>
      <c r="AM39" s="82" t="s">
        <v>696</v>
      </c>
      <c r="AN39" s="78"/>
      <c r="AO39" s="80">
        <v>40225.91599537037</v>
      </c>
      <c r="AP39" s="82" t="s">
        <v>738</v>
      </c>
      <c r="AQ39" s="78" t="b">
        <v>0</v>
      </c>
      <c r="AR39" s="78" t="b">
        <v>0</v>
      </c>
      <c r="AS39" s="78" t="b">
        <v>0</v>
      </c>
      <c r="AT39" s="78" t="s">
        <v>513</v>
      </c>
      <c r="AU39" s="78">
        <v>62</v>
      </c>
      <c r="AV39" s="82" t="s">
        <v>752</v>
      </c>
      <c r="AW39" s="78" t="b">
        <v>0</v>
      </c>
      <c r="AX39" s="78" t="s">
        <v>784</v>
      </c>
      <c r="AY39" s="82" t="s">
        <v>821</v>
      </c>
      <c r="AZ39" s="78" t="s">
        <v>65</v>
      </c>
      <c r="BA39" s="78" t="str">
        <f>REPLACE(INDEX(GroupVertices[Group],MATCH(Vertices[[#This Row],[Vertex]],GroupVertices[Vertex],0)),1,1,"")</f>
        <v>3</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254</v>
      </c>
      <c r="C40" s="65"/>
      <c r="D40" s="65" t="s">
        <v>64</v>
      </c>
      <c r="E40" s="66">
        <v>164.70550252667041</v>
      </c>
      <c r="F40" s="68">
        <v>99.9689720298588</v>
      </c>
      <c r="G40" s="100" t="s">
        <v>776</v>
      </c>
      <c r="H40" s="65"/>
      <c r="I40" s="69" t="s">
        <v>254</v>
      </c>
      <c r="J40" s="70"/>
      <c r="K40" s="70"/>
      <c r="L40" s="69" t="s">
        <v>873</v>
      </c>
      <c r="M40" s="73">
        <v>11.340588182390503</v>
      </c>
      <c r="N40" s="74">
        <v>6787.25390625</v>
      </c>
      <c r="O40" s="74">
        <v>720.9010009765625</v>
      </c>
      <c r="P40" s="75"/>
      <c r="Q40" s="76"/>
      <c r="R40" s="76"/>
      <c r="S40" s="86"/>
      <c r="T40" s="48">
        <v>1</v>
      </c>
      <c r="U40" s="48">
        <v>0</v>
      </c>
      <c r="V40" s="49">
        <v>0</v>
      </c>
      <c r="W40" s="49">
        <v>0.005556</v>
      </c>
      <c r="X40" s="49">
        <v>0.007151</v>
      </c>
      <c r="Y40" s="49">
        <v>0.505047</v>
      </c>
      <c r="Z40" s="49">
        <v>0</v>
      </c>
      <c r="AA40" s="49">
        <v>0</v>
      </c>
      <c r="AB40" s="71">
        <v>40</v>
      </c>
      <c r="AC40" s="71"/>
      <c r="AD40" s="72"/>
      <c r="AE40" s="78" t="s">
        <v>583</v>
      </c>
      <c r="AF40" s="78">
        <v>54</v>
      </c>
      <c r="AG40" s="78">
        <v>23</v>
      </c>
      <c r="AH40" s="78">
        <v>9</v>
      </c>
      <c r="AI40" s="78">
        <v>2</v>
      </c>
      <c r="AJ40" s="78"/>
      <c r="AK40" s="78" t="s">
        <v>630</v>
      </c>
      <c r="AL40" s="78" t="s">
        <v>662</v>
      </c>
      <c r="AM40" s="78"/>
      <c r="AN40" s="78"/>
      <c r="AO40" s="80">
        <v>40291.52332175926</v>
      </c>
      <c r="AP40" s="78"/>
      <c r="AQ40" s="78" t="b">
        <v>0</v>
      </c>
      <c r="AR40" s="78" t="b">
        <v>0</v>
      </c>
      <c r="AS40" s="78" t="b">
        <v>0</v>
      </c>
      <c r="AT40" s="78" t="s">
        <v>513</v>
      </c>
      <c r="AU40" s="78">
        <v>0</v>
      </c>
      <c r="AV40" s="82" t="s">
        <v>757</v>
      </c>
      <c r="AW40" s="78" t="b">
        <v>0</v>
      </c>
      <c r="AX40" s="78" t="s">
        <v>784</v>
      </c>
      <c r="AY40" s="82" t="s">
        <v>822</v>
      </c>
      <c r="AZ40" s="78" t="s">
        <v>65</v>
      </c>
      <c r="BA40" s="78" t="str">
        <f>REPLACE(INDEX(GroupVertices[Group],MATCH(Vertices[[#This Row],[Vertex]],GroupVertices[Vertex],0)),1,1,"")</f>
        <v>3</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255</v>
      </c>
      <c r="C41" s="65"/>
      <c r="D41" s="65" t="s">
        <v>64</v>
      </c>
      <c r="E41" s="66">
        <v>1000</v>
      </c>
      <c r="F41" s="68">
        <v>85.63674790898462</v>
      </c>
      <c r="G41" s="100" t="s">
        <v>777</v>
      </c>
      <c r="H41" s="65"/>
      <c r="I41" s="69" t="s">
        <v>255</v>
      </c>
      <c r="J41" s="70"/>
      <c r="K41" s="70"/>
      <c r="L41" s="69" t="s">
        <v>874</v>
      </c>
      <c r="M41" s="73">
        <v>4787.793146865725</v>
      </c>
      <c r="N41" s="74">
        <v>4751.5498046875</v>
      </c>
      <c r="O41" s="74">
        <v>4196.2578125</v>
      </c>
      <c r="P41" s="75"/>
      <c r="Q41" s="76"/>
      <c r="R41" s="76"/>
      <c r="S41" s="86"/>
      <c r="T41" s="48">
        <v>1</v>
      </c>
      <c r="U41" s="48">
        <v>0</v>
      </c>
      <c r="V41" s="49">
        <v>0</v>
      </c>
      <c r="W41" s="49">
        <v>0.005556</v>
      </c>
      <c r="X41" s="49">
        <v>0.007151</v>
      </c>
      <c r="Y41" s="49">
        <v>0.505047</v>
      </c>
      <c r="Z41" s="49">
        <v>0</v>
      </c>
      <c r="AA41" s="49">
        <v>0</v>
      </c>
      <c r="AB41" s="71">
        <v>41</v>
      </c>
      <c r="AC41" s="71"/>
      <c r="AD41" s="72"/>
      <c r="AE41" s="78" t="s">
        <v>584</v>
      </c>
      <c r="AF41" s="78">
        <v>1937</v>
      </c>
      <c r="AG41" s="78">
        <v>10647</v>
      </c>
      <c r="AH41" s="78">
        <v>8972</v>
      </c>
      <c r="AI41" s="78">
        <v>11537</v>
      </c>
      <c r="AJ41" s="78"/>
      <c r="AK41" s="78" t="s">
        <v>631</v>
      </c>
      <c r="AL41" s="78" t="s">
        <v>641</v>
      </c>
      <c r="AM41" s="82" t="s">
        <v>697</v>
      </c>
      <c r="AN41" s="78"/>
      <c r="AO41" s="80">
        <v>40129.585023148145</v>
      </c>
      <c r="AP41" s="82" t="s">
        <v>739</v>
      </c>
      <c r="AQ41" s="78" t="b">
        <v>0</v>
      </c>
      <c r="AR41" s="78" t="b">
        <v>0</v>
      </c>
      <c r="AS41" s="78" t="b">
        <v>1</v>
      </c>
      <c r="AT41" s="78" t="s">
        <v>513</v>
      </c>
      <c r="AU41" s="78">
        <v>243</v>
      </c>
      <c r="AV41" s="82" t="s">
        <v>758</v>
      </c>
      <c r="AW41" s="78" t="b">
        <v>0</v>
      </c>
      <c r="AX41" s="78" t="s">
        <v>784</v>
      </c>
      <c r="AY41" s="82" t="s">
        <v>823</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256</v>
      </c>
      <c r="C42" s="65"/>
      <c r="D42" s="65" t="s">
        <v>64</v>
      </c>
      <c r="E42" s="66">
        <v>296.8046041549691</v>
      </c>
      <c r="F42" s="68">
        <v>98.45399766166022</v>
      </c>
      <c r="G42" s="100" t="s">
        <v>778</v>
      </c>
      <c r="H42" s="65"/>
      <c r="I42" s="69" t="s">
        <v>256</v>
      </c>
      <c r="J42" s="70"/>
      <c r="K42" s="70"/>
      <c r="L42" s="69" t="s">
        <v>875</v>
      </c>
      <c r="M42" s="73">
        <v>516.2310459573703</v>
      </c>
      <c r="N42" s="74">
        <v>7497.62548828125</v>
      </c>
      <c r="O42" s="74">
        <v>2106.767333984375</v>
      </c>
      <c r="P42" s="75"/>
      <c r="Q42" s="76"/>
      <c r="R42" s="76"/>
      <c r="S42" s="86"/>
      <c r="T42" s="48">
        <v>1</v>
      </c>
      <c r="U42" s="48">
        <v>0</v>
      </c>
      <c r="V42" s="49">
        <v>0</v>
      </c>
      <c r="W42" s="49">
        <v>0.005556</v>
      </c>
      <c r="X42" s="49">
        <v>0.007151</v>
      </c>
      <c r="Y42" s="49">
        <v>0.505047</v>
      </c>
      <c r="Z42" s="49">
        <v>0</v>
      </c>
      <c r="AA42" s="49">
        <v>0</v>
      </c>
      <c r="AB42" s="71">
        <v>42</v>
      </c>
      <c r="AC42" s="71"/>
      <c r="AD42" s="72"/>
      <c r="AE42" s="78" t="s">
        <v>585</v>
      </c>
      <c r="AF42" s="78">
        <v>532</v>
      </c>
      <c r="AG42" s="78">
        <v>1146</v>
      </c>
      <c r="AH42" s="78">
        <v>888</v>
      </c>
      <c r="AI42" s="78">
        <v>83</v>
      </c>
      <c r="AJ42" s="78"/>
      <c r="AK42" s="78" t="s">
        <v>632</v>
      </c>
      <c r="AL42" s="78" t="s">
        <v>663</v>
      </c>
      <c r="AM42" s="82" t="s">
        <v>698</v>
      </c>
      <c r="AN42" s="78"/>
      <c r="AO42" s="80">
        <v>41394.217152777775</v>
      </c>
      <c r="AP42" s="82" t="s">
        <v>740</v>
      </c>
      <c r="AQ42" s="78" t="b">
        <v>0</v>
      </c>
      <c r="AR42" s="78" t="b">
        <v>0</v>
      </c>
      <c r="AS42" s="78" t="b">
        <v>0</v>
      </c>
      <c r="AT42" s="78" t="s">
        <v>513</v>
      </c>
      <c r="AU42" s="78">
        <v>14</v>
      </c>
      <c r="AV42" s="82" t="s">
        <v>752</v>
      </c>
      <c r="AW42" s="78" t="b">
        <v>0</v>
      </c>
      <c r="AX42" s="78" t="s">
        <v>784</v>
      </c>
      <c r="AY42" s="82" t="s">
        <v>824</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257</v>
      </c>
      <c r="C43" s="65"/>
      <c r="D43" s="65" t="s">
        <v>64</v>
      </c>
      <c r="E43" s="66">
        <v>497.4823133071308</v>
      </c>
      <c r="F43" s="68">
        <v>96.15253170249123</v>
      </c>
      <c r="G43" s="100" t="s">
        <v>779</v>
      </c>
      <c r="H43" s="65"/>
      <c r="I43" s="69" t="s">
        <v>257</v>
      </c>
      <c r="J43" s="70"/>
      <c r="K43" s="70"/>
      <c r="L43" s="69" t="s">
        <v>876</v>
      </c>
      <c r="M43" s="73">
        <v>1283.2329346164224</v>
      </c>
      <c r="N43" s="74">
        <v>4343.2197265625</v>
      </c>
      <c r="O43" s="74">
        <v>1218.439208984375</v>
      </c>
      <c r="P43" s="75"/>
      <c r="Q43" s="76"/>
      <c r="R43" s="76"/>
      <c r="S43" s="86"/>
      <c r="T43" s="48">
        <v>1</v>
      </c>
      <c r="U43" s="48">
        <v>0</v>
      </c>
      <c r="V43" s="49">
        <v>0</v>
      </c>
      <c r="W43" s="49">
        <v>0.005556</v>
      </c>
      <c r="X43" s="49">
        <v>0.007151</v>
      </c>
      <c r="Y43" s="49">
        <v>0.505047</v>
      </c>
      <c r="Z43" s="49">
        <v>0</v>
      </c>
      <c r="AA43" s="49">
        <v>0</v>
      </c>
      <c r="AB43" s="71">
        <v>43</v>
      </c>
      <c r="AC43" s="71"/>
      <c r="AD43" s="72"/>
      <c r="AE43" s="78" t="s">
        <v>586</v>
      </c>
      <c r="AF43" s="78">
        <v>2419</v>
      </c>
      <c r="AG43" s="78">
        <v>2852</v>
      </c>
      <c r="AH43" s="78">
        <v>3577</v>
      </c>
      <c r="AI43" s="78">
        <v>760</v>
      </c>
      <c r="AJ43" s="78"/>
      <c r="AK43" s="78" t="s">
        <v>633</v>
      </c>
      <c r="AL43" s="78" t="s">
        <v>641</v>
      </c>
      <c r="AM43" s="82" t="s">
        <v>699</v>
      </c>
      <c r="AN43" s="78"/>
      <c r="AO43" s="80">
        <v>39911.20611111111</v>
      </c>
      <c r="AP43" s="82" t="s">
        <v>741</v>
      </c>
      <c r="AQ43" s="78" t="b">
        <v>0</v>
      </c>
      <c r="AR43" s="78" t="b">
        <v>0</v>
      </c>
      <c r="AS43" s="78" t="b">
        <v>1</v>
      </c>
      <c r="AT43" s="78" t="s">
        <v>513</v>
      </c>
      <c r="AU43" s="78">
        <v>98</v>
      </c>
      <c r="AV43" s="82" t="s">
        <v>755</v>
      </c>
      <c r="AW43" s="78" t="b">
        <v>0</v>
      </c>
      <c r="AX43" s="78" t="s">
        <v>784</v>
      </c>
      <c r="AY43" s="82" t="s">
        <v>825</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258</v>
      </c>
      <c r="C44" s="65"/>
      <c r="D44" s="65" t="s">
        <v>64</v>
      </c>
      <c r="E44" s="66">
        <v>245.51768669286918</v>
      </c>
      <c r="F44" s="68">
        <v>99.04218005216296</v>
      </c>
      <c r="G44" s="100" t="s">
        <v>780</v>
      </c>
      <c r="H44" s="65"/>
      <c r="I44" s="69" t="s">
        <v>258</v>
      </c>
      <c r="J44" s="70"/>
      <c r="K44" s="70"/>
      <c r="L44" s="69" t="s">
        <v>877</v>
      </c>
      <c r="M44" s="73">
        <v>320.2094612824894</v>
      </c>
      <c r="N44" s="74">
        <v>5480.65673828125</v>
      </c>
      <c r="O44" s="74">
        <v>419.6048889160156</v>
      </c>
      <c r="P44" s="75"/>
      <c r="Q44" s="76"/>
      <c r="R44" s="76"/>
      <c r="S44" s="86"/>
      <c r="T44" s="48">
        <v>1</v>
      </c>
      <c r="U44" s="48">
        <v>0</v>
      </c>
      <c r="V44" s="49">
        <v>0</v>
      </c>
      <c r="W44" s="49">
        <v>0.005556</v>
      </c>
      <c r="X44" s="49">
        <v>0.007151</v>
      </c>
      <c r="Y44" s="49">
        <v>0.505047</v>
      </c>
      <c r="Z44" s="49">
        <v>0</v>
      </c>
      <c r="AA44" s="49">
        <v>0</v>
      </c>
      <c r="AB44" s="71">
        <v>44</v>
      </c>
      <c r="AC44" s="71"/>
      <c r="AD44" s="72"/>
      <c r="AE44" s="78" t="s">
        <v>587</v>
      </c>
      <c r="AF44" s="78">
        <v>667</v>
      </c>
      <c r="AG44" s="78">
        <v>710</v>
      </c>
      <c r="AH44" s="78">
        <v>1513</v>
      </c>
      <c r="AI44" s="78">
        <v>14</v>
      </c>
      <c r="AJ44" s="78"/>
      <c r="AK44" s="78" t="s">
        <v>634</v>
      </c>
      <c r="AL44" s="78" t="s">
        <v>663</v>
      </c>
      <c r="AM44" s="82" t="s">
        <v>700</v>
      </c>
      <c r="AN44" s="78"/>
      <c r="AO44" s="80">
        <v>40620.850648148145</v>
      </c>
      <c r="AP44" s="82" t="s">
        <v>742</v>
      </c>
      <c r="AQ44" s="78" t="b">
        <v>0</v>
      </c>
      <c r="AR44" s="78" t="b">
        <v>0</v>
      </c>
      <c r="AS44" s="78" t="b">
        <v>1</v>
      </c>
      <c r="AT44" s="78" t="s">
        <v>513</v>
      </c>
      <c r="AU44" s="78">
        <v>20</v>
      </c>
      <c r="AV44" s="82" t="s">
        <v>753</v>
      </c>
      <c r="AW44" s="78" t="b">
        <v>0</v>
      </c>
      <c r="AX44" s="78" t="s">
        <v>784</v>
      </c>
      <c r="AY44" s="82" t="s">
        <v>826</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259</v>
      </c>
      <c r="C45" s="65"/>
      <c r="D45" s="65" t="s">
        <v>64</v>
      </c>
      <c r="E45" s="66">
        <v>1000</v>
      </c>
      <c r="F45" s="68">
        <v>70</v>
      </c>
      <c r="G45" s="100" t="s">
        <v>781</v>
      </c>
      <c r="H45" s="65"/>
      <c r="I45" s="69" t="s">
        <v>259</v>
      </c>
      <c r="J45" s="70"/>
      <c r="K45" s="70"/>
      <c r="L45" s="69" t="s">
        <v>878</v>
      </c>
      <c r="M45" s="73">
        <v>9999</v>
      </c>
      <c r="N45" s="74">
        <v>7195.58935546875</v>
      </c>
      <c r="O45" s="74">
        <v>3698.731201171875</v>
      </c>
      <c r="P45" s="75"/>
      <c r="Q45" s="76"/>
      <c r="R45" s="76"/>
      <c r="S45" s="86"/>
      <c r="T45" s="48">
        <v>2</v>
      </c>
      <c r="U45" s="48">
        <v>0</v>
      </c>
      <c r="V45" s="49">
        <v>0</v>
      </c>
      <c r="W45" s="49">
        <v>0.007246</v>
      </c>
      <c r="X45" s="49">
        <v>0.027604</v>
      </c>
      <c r="Y45" s="49">
        <v>0.77849</v>
      </c>
      <c r="Z45" s="49">
        <v>0.5</v>
      </c>
      <c r="AA45" s="49">
        <v>0</v>
      </c>
      <c r="AB45" s="71">
        <v>45</v>
      </c>
      <c r="AC45" s="71"/>
      <c r="AD45" s="72"/>
      <c r="AE45" s="78" t="s">
        <v>588</v>
      </c>
      <c r="AF45" s="78">
        <v>295</v>
      </c>
      <c r="AG45" s="78">
        <v>22238</v>
      </c>
      <c r="AH45" s="78">
        <v>10356</v>
      </c>
      <c r="AI45" s="78">
        <v>1934</v>
      </c>
      <c r="AJ45" s="78"/>
      <c r="AK45" s="78" t="s">
        <v>635</v>
      </c>
      <c r="AL45" s="78" t="s">
        <v>641</v>
      </c>
      <c r="AM45" s="82" t="s">
        <v>701</v>
      </c>
      <c r="AN45" s="78"/>
      <c r="AO45" s="80">
        <v>40955.64034722222</v>
      </c>
      <c r="AP45" s="82" t="s">
        <v>743</v>
      </c>
      <c r="AQ45" s="78" t="b">
        <v>0</v>
      </c>
      <c r="AR45" s="78" t="b">
        <v>0</v>
      </c>
      <c r="AS45" s="78" t="b">
        <v>1</v>
      </c>
      <c r="AT45" s="78" t="s">
        <v>513</v>
      </c>
      <c r="AU45" s="78">
        <v>537</v>
      </c>
      <c r="AV45" s="82" t="s">
        <v>752</v>
      </c>
      <c r="AW45" s="78" t="b">
        <v>1</v>
      </c>
      <c r="AX45" s="78" t="s">
        <v>784</v>
      </c>
      <c r="AY45" s="82" t="s">
        <v>827</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235</v>
      </c>
      <c r="C46" s="65"/>
      <c r="D46" s="65" t="s">
        <v>64</v>
      </c>
      <c r="E46" s="66">
        <v>171.99859629421672</v>
      </c>
      <c r="F46" s="68">
        <v>99.88533141469557</v>
      </c>
      <c r="G46" s="100" t="s">
        <v>381</v>
      </c>
      <c r="H46" s="65"/>
      <c r="I46" s="69" t="s">
        <v>235</v>
      </c>
      <c r="J46" s="70"/>
      <c r="K46" s="70"/>
      <c r="L46" s="69" t="s">
        <v>879</v>
      </c>
      <c r="M46" s="73">
        <v>39.21521719579099</v>
      </c>
      <c r="N46" s="74">
        <v>8397.716796875</v>
      </c>
      <c r="O46" s="74">
        <v>3564.349365234375</v>
      </c>
      <c r="P46" s="75"/>
      <c r="Q46" s="76"/>
      <c r="R46" s="76"/>
      <c r="S46" s="86"/>
      <c r="T46" s="48">
        <v>0</v>
      </c>
      <c r="U46" s="48">
        <v>2</v>
      </c>
      <c r="V46" s="49">
        <v>8.666667</v>
      </c>
      <c r="W46" s="49">
        <v>0.00578</v>
      </c>
      <c r="X46" s="49">
        <v>0.010874</v>
      </c>
      <c r="Y46" s="49">
        <v>0.714751</v>
      </c>
      <c r="Z46" s="49">
        <v>0</v>
      </c>
      <c r="AA46" s="49">
        <v>0</v>
      </c>
      <c r="AB46" s="71">
        <v>46</v>
      </c>
      <c r="AC46" s="71"/>
      <c r="AD46" s="72"/>
      <c r="AE46" s="78" t="s">
        <v>589</v>
      </c>
      <c r="AF46" s="78">
        <v>124</v>
      </c>
      <c r="AG46" s="78">
        <v>85</v>
      </c>
      <c r="AH46" s="78">
        <v>308</v>
      </c>
      <c r="AI46" s="78">
        <v>6</v>
      </c>
      <c r="AJ46" s="78"/>
      <c r="AK46" s="78" t="s">
        <v>636</v>
      </c>
      <c r="AL46" s="78" t="s">
        <v>664</v>
      </c>
      <c r="AM46" s="82" t="s">
        <v>702</v>
      </c>
      <c r="AN46" s="78"/>
      <c r="AO46" s="80">
        <v>42982.57326388889</v>
      </c>
      <c r="AP46" s="78"/>
      <c r="AQ46" s="78" t="b">
        <v>0</v>
      </c>
      <c r="AR46" s="78" t="b">
        <v>0</v>
      </c>
      <c r="AS46" s="78" t="b">
        <v>0</v>
      </c>
      <c r="AT46" s="78" t="s">
        <v>513</v>
      </c>
      <c r="AU46" s="78">
        <v>0</v>
      </c>
      <c r="AV46" s="82" t="s">
        <v>752</v>
      </c>
      <c r="AW46" s="78" t="b">
        <v>0</v>
      </c>
      <c r="AX46" s="78" t="s">
        <v>784</v>
      </c>
      <c r="AY46" s="82" t="s">
        <v>828</v>
      </c>
      <c r="AZ46" s="78" t="s">
        <v>66</v>
      </c>
      <c r="BA46" s="78" t="str">
        <f>REPLACE(INDEX(GroupVertices[Group],MATCH(Vertices[[#This Row],[Vertex]],GroupVertices[Vertex],0)),1,1,"")</f>
        <v>4</v>
      </c>
      <c r="BB46" s="48"/>
      <c r="BC46" s="48"/>
      <c r="BD46" s="48"/>
      <c r="BE46" s="48"/>
      <c r="BF46" s="48"/>
      <c r="BG46" s="48"/>
      <c r="BH46" s="121" t="s">
        <v>1163</v>
      </c>
      <c r="BI46" s="121" t="s">
        <v>1163</v>
      </c>
      <c r="BJ46" s="121" t="s">
        <v>1196</v>
      </c>
      <c r="BK46" s="121" t="s">
        <v>1196</v>
      </c>
      <c r="BL46" s="121">
        <v>0</v>
      </c>
      <c r="BM46" s="124">
        <v>0</v>
      </c>
      <c r="BN46" s="121">
        <v>1</v>
      </c>
      <c r="BO46" s="124">
        <v>4.761904761904762</v>
      </c>
      <c r="BP46" s="121">
        <v>0</v>
      </c>
      <c r="BQ46" s="124">
        <v>0</v>
      </c>
      <c r="BR46" s="121">
        <v>20</v>
      </c>
      <c r="BS46" s="124">
        <v>95.23809523809524</v>
      </c>
      <c r="BT46" s="121">
        <v>21</v>
      </c>
      <c r="BU46" s="2"/>
      <c r="BV46" s="3"/>
      <c r="BW46" s="3"/>
      <c r="BX46" s="3"/>
      <c r="BY46" s="3"/>
    </row>
    <row r="47" spans="1:77" ht="41.45" customHeight="1">
      <c r="A47" s="64" t="s">
        <v>260</v>
      </c>
      <c r="C47" s="65"/>
      <c r="D47" s="65" t="s">
        <v>64</v>
      </c>
      <c r="E47" s="66">
        <v>162.11763054463785</v>
      </c>
      <c r="F47" s="68">
        <v>99.99865095781995</v>
      </c>
      <c r="G47" s="100" t="s">
        <v>378</v>
      </c>
      <c r="H47" s="65"/>
      <c r="I47" s="69" t="s">
        <v>260</v>
      </c>
      <c r="J47" s="70"/>
      <c r="K47" s="70"/>
      <c r="L47" s="69" t="s">
        <v>880</v>
      </c>
      <c r="M47" s="73">
        <v>1.4495907905387175</v>
      </c>
      <c r="N47" s="74">
        <v>7692.5380859375</v>
      </c>
      <c r="O47" s="74">
        <v>4563.07568359375</v>
      </c>
      <c r="P47" s="75"/>
      <c r="Q47" s="76"/>
      <c r="R47" s="76"/>
      <c r="S47" s="86"/>
      <c r="T47" s="48">
        <v>2</v>
      </c>
      <c r="U47" s="48">
        <v>0</v>
      </c>
      <c r="V47" s="49">
        <v>1</v>
      </c>
      <c r="W47" s="49">
        <v>0.005525</v>
      </c>
      <c r="X47" s="49">
        <v>0.009872</v>
      </c>
      <c r="Y47" s="49">
        <v>0.720893</v>
      </c>
      <c r="Z47" s="49">
        <v>0</v>
      </c>
      <c r="AA47" s="49">
        <v>0</v>
      </c>
      <c r="AB47" s="71">
        <v>47</v>
      </c>
      <c r="AC47" s="71"/>
      <c r="AD47" s="72"/>
      <c r="AE47" s="78" t="s">
        <v>260</v>
      </c>
      <c r="AF47" s="78">
        <v>0</v>
      </c>
      <c r="AG47" s="78">
        <v>1</v>
      </c>
      <c r="AH47" s="78">
        <v>0</v>
      </c>
      <c r="AI47" s="78">
        <v>0</v>
      </c>
      <c r="AJ47" s="78"/>
      <c r="AK47" s="78"/>
      <c r="AL47" s="78"/>
      <c r="AM47" s="78"/>
      <c r="AN47" s="78"/>
      <c r="AO47" s="80">
        <v>39872.22675925926</v>
      </c>
      <c r="AP47" s="78"/>
      <c r="AQ47" s="78" t="b">
        <v>1</v>
      </c>
      <c r="AR47" s="78" t="b">
        <v>1</v>
      </c>
      <c r="AS47" s="78" t="b">
        <v>0</v>
      </c>
      <c r="AT47" s="78" t="s">
        <v>513</v>
      </c>
      <c r="AU47" s="78">
        <v>1</v>
      </c>
      <c r="AV47" s="82" t="s">
        <v>752</v>
      </c>
      <c r="AW47" s="78" t="b">
        <v>0</v>
      </c>
      <c r="AX47" s="78" t="s">
        <v>784</v>
      </c>
      <c r="AY47" s="82" t="s">
        <v>829</v>
      </c>
      <c r="AZ47" s="78" t="s">
        <v>65</v>
      </c>
      <c r="BA47" s="78" t="str">
        <f>REPLACE(INDEX(GroupVertices[Group],MATCH(Vertices[[#This Row],[Vertex]],GroupVertices[Vertex],0)),1,1,"")</f>
        <v>4</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237</v>
      </c>
      <c r="C48" s="65"/>
      <c r="D48" s="65" t="s">
        <v>64</v>
      </c>
      <c r="E48" s="66">
        <v>208.11117349803482</v>
      </c>
      <c r="F48" s="68">
        <v>99.47117546541955</v>
      </c>
      <c r="G48" s="100" t="s">
        <v>383</v>
      </c>
      <c r="H48" s="65"/>
      <c r="I48" s="69" t="s">
        <v>237</v>
      </c>
      <c r="J48" s="70"/>
      <c r="K48" s="70"/>
      <c r="L48" s="69" t="s">
        <v>881</v>
      </c>
      <c r="M48" s="73">
        <v>177.23958989117727</v>
      </c>
      <c r="N48" s="74">
        <v>8740.56640625</v>
      </c>
      <c r="O48" s="74">
        <v>5612.3447265625</v>
      </c>
      <c r="P48" s="75"/>
      <c r="Q48" s="76"/>
      <c r="R48" s="76"/>
      <c r="S48" s="86"/>
      <c r="T48" s="48">
        <v>3</v>
      </c>
      <c r="U48" s="48">
        <v>2</v>
      </c>
      <c r="V48" s="49">
        <v>290.333333</v>
      </c>
      <c r="W48" s="49">
        <v>0.007937</v>
      </c>
      <c r="X48" s="49">
        <v>0.044743</v>
      </c>
      <c r="Y48" s="49">
        <v>1.519836</v>
      </c>
      <c r="Z48" s="49">
        <v>0.2</v>
      </c>
      <c r="AA48" s="49">
        <v>0</v>
      </c>
      <c r="AB48" s="71">
        <v>48</v>
      </c>
      <c r="AC48" s="71"/>
      <c r="AD48" s="72"/>
      <c r="AE48" s="78" t="s">
        <v>590</v>
      </c>
      <c r="AF48" s="78">
        <v>161</v>
      </c>
      <c r="AG48" s="78">
        <v>392</v>
      </c>
      <c r="AH48" s="78">
        <v>86</v>
      </c>
      <c r="AI48" s="78">
        <v>28</v>
      </c>
      <c r="AJ48" s="78"/>
      <c r="AK48" s="78" t="s">
        <v>637</v>
      </c>
      <c r="AL48" s="78" t="s">
        <v>646</v>
      </c>
      <c r="AM48" s="82" t="s">
        <v>703</v>
      </c>
      <c r="AN48" s="78"/>
      <c r="AO48" s="80">
        <v>40010.65828703704</v>
      </c>
      <c r="AP48" s="82" t="s">
        <v>744</v>
      </c>
      <c r="AQ48" s="78" t="b">
        <v>1</v>
      </c>
      <c r="AR48" s="78" t="b">
        <v>0</v>
      </c>
      <c r="AS48" s="78" t="b">
        <v>0</v>
      </c>
      <c r="AT48" s="78" t="s">
        <v>513</v>
      </c>
      <c r="AU48" s="78">
        <v>7</v>
      </c>
      <c r="AV48" s="82" t="s">
        <v>752</v>
      </c>
      <c r="AW48" s="78" t="b">
        <v>0</v>
      </c>
      <c r="AX48" s="78" t="s">
        <v>784</v>
      </c>
      <c r="AY48" s="82" t="s">
        <v>830</v>
      </c>
      <c r="AZ48" s="78" t="s">
        <v>66</v>
      </c>
      <c r="BA48" s="78" t="str">
        <f>REPLACE(INDEX(GroupVertices[Group],MATCH(Vertices[[#This Row],[Vertex]],GroupVertices[Vertex],0)),1,1,"")</f>
        <v>4</v>
      </c>
      <c r="BB48" s="48" t="s">
        <v>1137</v>
      </c>
      <c r="BC48" s="48" t="s">
        <v>1137</v>
      </c>
      <c r="BD48" s="48" t="s">
        <v>323</v>
      </c>
      <c r="BE48" s="48" t="s">
        <v>323</v>
      </c>
      <c r="BF48" s="48"/>
      <c r="BG48" s="48"/>
      <c r="BH48" s="121" t="s">
        <v>1164</v>
      </c>
      <c r="BI48" s="121" t="s">
        <v>1176</v>
      </c>
      <c r="BJ48" s="121" t="s">
        <v>1197</v>
      </c>
      <c r="BK48" s="121" t="s">
        <v>1197</v>
      </c>
      <c r="BL48" s="121">
        <v>0</v>
      </c>
      <c r="BM48" s="124">
        <v>0</v>
      </c>
      <c r="BN48" s="121">
        <v>1</v>
      </c>
      <c r="BO48" s="124">
        <v>2.4390243902439024</v>
      </c>
      <c r="BP48" s="121">
        <v>0</v>
      </c>
      <c r="BQ48" s="124">
        <v>0</v>
      </c>
      <c r="BR48" s="121">
        <v>40</v>
      </c>
      <c r="BS48" s="124">
        <v>97.5609756097561</v>
      </c>
      <c r="BT48" s="121">
        <v>41</v>
      </c>
      <c r="BU48" s="2"/>
      <c r="BV48" s="3"/>
      <c r="BW48" s="3"/>
      <c r="BX48" s="3"/>
      <c r="BY48" s="3"/>
    </row>
    <row r="49" spans="1:77" ht="41.45" customHeight="1">
      <c r="A49" s="64" t="s">
        <v>236</v>
      </c>
      <c r="C49" s="65"/>
      <c r="D49" s="65" t="s">
        <v>64</v>
      </c>
      <c r="E49" s="66">
        <v>162.70578326782706</v>
      </c>
      <c r="F49" s="68">
        <v>99.99190574691968</v>
      </c>
      <c r="G49" s="100" t="s">
        <v>382</v>
      </c>
      <c r="H49" s="65"/>
      <c r="I49" s="69" t="s">
        <v>236</v>
      </c>
      <c r="J49" s="70"/>
      <c r="K49" s="70"/>
      <c r="L49" s="69" t="s">
        <v>882</v>
      </c>
      <c r="M49" s="73">
        <v>3.697544743232305</v>
      </c>
      <c r="N49" s="74">
        <v>8148.2548828125</v>
      </c>
      <c r="O49" s="74">
        <v>6387.98583984375</v>
      </c>
      <c r="P49" s="75"/>
      <c r="Q49" s="76"/>
      <c r="R49" s="76"/>
      <c r="S49" s="86"/>
      <c r="T49" s="48">
        <v>1</v>
      </c>
      <c r="U49" s="48">
        <v>4</v>
      </c>
      <c r="V49" s="49">
        <v>87.333333</v>
      </c>
      <c r="W49" s="49">
        <v>0.007463</v>
      </c>
      <c r="X49" s="49">
        <v>0.038708</v>
      </c>
      <c r="Y49" s="49">
        <v>1.257059</v>
      </c>
      <c r="Z49" s="49">
        <v>0.25</v>
      </c>
      <c r="AA49" s="49">
        <v>0.25</v>
      </c>
      <c r="AB49" s="71">
        <v>49</v>
      </c>
      <c r="AC49" s="71"/>
      <c r="AD49" s="72"/>
      <c r="AE49" s="78" t="s">
        <v>591</v>
      </c>
      <c r="AF49" s="78">
        <v>33</v>
      </c>
      <c r="AG49" s="78">
        <v>6</v>
      </c>
      <c r="AH49" s="78">
        <v>12</v>
      </c>
      <c r="AI49" s="78">
        <v>6</v>
      </c>
      <c r="AJ49" s="78"/>
      <c r="AK49" s="78"/>
      <c r="AL49" s="78" t="s">
        <v>665</v>
      </c>
      <c r="AM49" s="78"/>
      <c r="AN49" s="78"/>
      <c r="AO49" s="80">
        <v>43457.70244212963</v>
      </c>
      <c r="AP49" s="82" t="s">
        <v>745</v>
      </c>
      <c r="AQ49" s="78" t="b">
        <v>1</v>
      </c>
      <c r="AR49" s="78" t="b">
        <v>0</v>
      </c>
      <c r="AS49" s="78" t="b">
        <v>0</v>
      </c>
      <c r="AT49" s="78" t="s">
        <v>513</v>
      </c>
      <c r="AU49" s="78">
        <v>0</v>
      </c>
      <c r="AV49" s="78"/>
      <c r="AW49" s="78" t="b">
        <v>0</v>
      </c>
      <c r="AX49" s="78" t="s">
        <v>784</v>
      </c>
      <c r="AY49" s="82" t="s">
        <v>831</v>
      </c>
      <c r="AZ49" s="78" t="s">
        <v>66</v>
      </c>
      <c r="BA49" s="78" t="str">
        <f>REPLACE(INDEX(GroupVertices[Group],MATCH(Vertices[[#This Row],[Vertex]],GroupVertices[Vertex],0)),1,1,"")</f>
        <v>4</v>
      </c>
      <c r="BB49" s="48"/>
      <c r="BC49" s="48"/>
      <c r="BD49" s="48"/>
      <c r="BE49" s="48"/>
      <c r="BF49" s="48"/>
      <c r="BG49" s="48"/>
      <c r="BH49" s="121" t="s">
        <v>1165</v>
      </c>
      <c r="BI49" s="121" t="s">
        <v>1177</v>
      </c>
      <c r="BJ49" s="121" t="s">
        <v>1198</v>
      </c>
      <c r="BK49" s="121" t="s">
        <v>1198</v>
      </c>
      <c r="BL49" s="121">
        <v>2</v>
      </c>
      <c r="BM49" s="124">
        <v>3.7735849056603774</v>
      </c>
      <c r="BN49" s="121">
        <v>1</v>
      </c>
      <c r="BO49" s="124">
        <v>1.8867924528301887</v>
      </c>
      <c r="BP49" s="121">
        <v>0</v>
      </c>
      <c r="BQ49" s="124">
        <v>0</v>
      </c>
      <c r="BR49" s="121">
        <v>50</v>
      </c>
      <c r="BS49" s="124">
        <v>94.33962264150944</v>
      </c>
      <c r="BT49" s="121">
        <v>53</v>
      </c>
      <c r="BU49" s="2"/>
      <c r="BV49" s="3"/>
      <c r="BW49" s="3"/>
      <c r="BX49" s="3"/>
      <c r="BY49" s="3"/>
    </row>
    <row r="50" spans="1:77" ht="41.45" customHeight="1">
      <c r="A50" s="64" t="s">
        <v>238</v>
      </c>
      <c r="C50" s="65"/>
      <c r="D50" s="65" t="s">
        <v>64</v>
      </c>
      <c r="E50" s="66">
        <v>165.29365524985963</v>
      </c>
      <c r="F50" s="68">
        <v>99.96222681895854</v>
      </c>
      <c r="G50" s="100" t="s">
        <v>384</v>
      </c>
      <c r="H50" s="65"/>
      <c r="I50" s="69" t="s">
        <v>238</v>
      </c>
      <c r="J50" s="70"/>
      <c r="K50" s="70"/>
      <c r="L50" s="69" t="s">
        <v>883</v>
      </c>
      <c r="M50" s="73">
        <v>13.58854213508409</v>
      </c>
      <c r="N50" s="74">
        <v>8273.9140625</v>
      </c>
      <c r="O50" s="74">
        <v>7647.955078125</v>
      </c>
      <c r="P50" s="75"/>
      <c r="Q50" s="76"/>
      <c r="R50" s="76"/>
      <c r="S50" s="86"/>
      <c r="T50" s="48">
        <v>1</v>
      </c>
      <c r="U50" s="48">
        <v>3</v>
      </c>
      <c r="V50" s="49">
        <v>0</v>
      </c>
      <c r="W50" s="49">
        <v>0.007407</v>
      </c>
      <c r="X50" s="49">
        <v>0.037069</v>
      </c>
      <c r="Y50" s="49">
        <v>0.948939</v>
      </c>
      <c r="Z50" s="49">
        <v>0.5</v>
      </c>
      <c r="AA50" s="49">
        <v>0.3333333333333333</v>
      </c>
      <c r="AB50" s="71">
        <v>50</v>
      </c>
      <c r="AC50" s="71"/>
      <c r="AD50" s="72"/>
      <c r="AE50" s="78" t="s">
        <v>592</v>
      </c>
      <c r="AF50" s="78">
        <v>48</v>
      </c>
      <c r="AG50" s="78">
        <v>28</v>
      </c>
      <c r="AH50" s="78">
        <v>145</v>
      </c>
      <c r="AI50" s="78">
        <v>337</v>
      </c>
      <c r="AJ50" s="78"/>
      <c r="AK50" s="78"/>
      <c r="AL50" s="78" t="s">
        <v>666</v>
      </c>
      <c r="AM50" s="78"/>
      <c r="AN50" s="78"/>
      <c r="AO50" s="80">
        <v>42262.64271990741</v>
      </c>
      <c r="AP50" s="82" t="s">
        <v>746</v>
      </c>
      <c r="AQ50" s="78" t="b">
        <v>1</v>
      </c>
      <c r="AR50" s="78" t="b">
        <v>0</v>
      </c>
      <c r="AS50" s="78" t="b">
        <v>0</v>
      </c>
      <c r="AT50" s="78" t="s">
        <v>513</v>
      </c>
      <c r="AU50" s="78">
        <v>0</v>
      </c>
      <c r="AV50" s="82" t="s">
        <v>752</v>
      </c>
      <c r="AW50" s="78" t="b">
        <v>0</v>
      </c>
      <c r="AX50" s="78" t="s">
        <v>784</v>
      </c>
      <c r="AY50" s="82" t="s">
        <v>832</v>
      </c>
      <c r="AZ50" s="78" t="s">
        <v>66</v>
      </c>
      <c r="BA50" s="78" t="str">
        <f>REPLACE(INDEX(GroupVertices[Group],MATCH(Vertices[[#This Row],[Vertex]],GroupVertices[Vertex],0)),1,1,"")</f>
        <v>4</v>
      </c>
      <c r="BB50" s="48"/>
      <c r="BC50" s="48"/>
      <c r="BD50" s="48"/>
      <c r="BE50" s="48"/>
      <c r="BF50" s="48"/>
      <c r="BG50" s="48"/>
      <c r="BH50" s="121" t="s">
        <v>1166</v>
      </c>
      <c r="BI50" s="121" t="s">
        <v>1178</v>
      </c>
      <c r="BJ50" s="121" t="s">
        <v>1199</v>
      </c>
      <c r="BK50" s="121" t="s">
        <v>1199</v>
      </c>
      <c r="BL50" s="121">
        <v>1</v>
      </c>
      <c r="BM50" s="124">
        <v>7.142857142857143</v>
      </c>
      <c r="BN50" s="121">
        <v>0</v>
      </c>
      <c r="BO50" s="124">
        <v>0</v>
      </c>
      <c r="BP50" s="121">
        <v>0</v>
      </c>
      <c r="BQ50" s="124">
        <v>0</v>
      </c>
      <c r="BR50" s="121">
        <v>13</v>
      </c>
      <c r="BS50" s="124">
        <v>92.85714285714286</v>
      </c>
      <c r="BT50" s="121">
        <v>14</v>
      </c>
      <c r="BU50" s="2"/>
      <c r="BV50" s="3"/>
      <c r="BW50" s="3"/>
      <c r="BX50" s="3"/>
      <c r="BY50" s="3"/>
    </row>
    <row r="51" spans="1:77" ht="41.45" customHeight="1">
      <c r="A51" s="64" t="s">
        <v>239</v>
      </c>
      <c r="C51" s="65"/>
      <c r="D51" s="65" t="s">
        <v>64</v>
      </c>
      <c r="E51" s="66">
        <v>1000</v>
      </c>
      <c r="F51" s="68">
        <v>86.30182570375034</v>
      </c>
      <c r="G51" s="100" t="s">
        <v>385</v>
      </c>
      <c r="H51" s="65"/>
      <c r="I51" s="69" t="s">
        <v>239</v>
      </c>
      <c r="J51" s="70"/>
      <c r="K51" s="70"/>
      <c r="L51" s="69" t="s">
        <v>884</v>
      </c>
      <c r="M51" s="73">
        <v>4566.144887130137</v>
      </c>
      <c r="N51" s="74">
        <v>9629.51171875</v>
      </c>
      <c r="O51" s="74">
        <v>7207.732421875</v>
      </c>
      <c r="P51" s="75"/>
      <c r="Q51" s="76"/>
      <c r="R51" s="76"/>
      <c r="S51" s="86"/>
      <c r="T51" s="48">
        <v>2</v>
      </c>
      <c r="U51" s="48">
        <v>1</v>
      </c>
      <c r="V51" s="49">
        <v>0</v>
      </c>
      <c r="W51" s="49">
        <v>0.006849</v>
      </c>
      <c r="X51" s="49">
        <v>0.025538</v>
      </c>
      <c r="Y51" s="49">
        <v>0.736422</v>
      </c>
      <c r="Z51" s="49">
        <v>0</v>
      </c>
      <c r="AA51" s="49">
        <v>0</v>
      </c>
      <c r="AB51" s="71">
        <v>51</v>
      </c>
      <c r="AC51" s="71"/>
      <c r="AD51" s="72"/>
      <c r="AE51" s="78" t="s">
        <v>593</v>
      </c>
      <c r="AF51" s="78">
        <v>0</v>
      </c>
      <c r="AG51" s="78">
        <v>10154</v>
      </c>
      <c r="AH51" s="78">
        <v>3692</v>
      </c>
      <c r="AI51" s="78">
        <v>0</v>
      </c>
      <c r="AJ51" s="78"/>
      <c r="AK51" s="78" t="s">
        <v>638</v>
      </c>
      <c r="AL51" s="78"/>
      <c r="AM51" s="82" t="s">
        <v>704</v>
      </c>
      <c r="AN51" s="78"/>
      <c r="AO51" s="80">
        <v>40722.61733796296</v>
      </c>
      <c r="AP51" s="82" t="s">
        <v>747</v>
      </c>
      <c r="AQ51" s="78" t="b">
        <v>0</v>
      </c>
      <c r="AR51" s="78" t="b">
        <v>0</v>
      </c>
      <c r="AS51" s="78" t="b">
        <v>0</v>
      </c>
      <c r="AT51" s="78" t="s">
        <v>513</v>
      </c>
      <c r="AU51" s="78">
        <v>347</v>
      </c>
      <c r="AV51" s="82" t="s">
        <v>759</v>
      </c>
      <c r="AW51" s="78" t="b">
        <v>1</v>
      </c>
      <c r="AX51" s="78" t="s">
        <v>784</v>
      </c>
      <c r="AY51" s="82" t="s">
        <v>833</v>
      </c>
      <c r="AZ51" s="78" t="s">
        <v>66</v>
      </c>
      <c r="BA51" s="78" t="str">
        <f>REPLACE(INDEX(GroupVertices[Group],MATCH(Vertices[[#This Row],[Vertex]],GroupVertices[Vertex],0)),1,1,"")</f>
        <v>4</v>
      </c>
      <c r="BB51" s="48"/>
      <c r="BC51" s="48"/>
      <c r="BD51" s="48"/>
      <c r="BE51" s="48"/>
      <c r="BF51" s="48" t="s">
        <v>329</v>
      </c>
      <c r="BG51" s="48" t="s">
        <v>329</v>
      </c>
      <c r="BH51" s="121" t="s">
        <v>1167</v>
      </c>
      <c r="BI51" s="121" t="s">
        <v>1167</v>
      </c>
      <c r="BJ51" s="121" t="s">
        <v>1200</v>
      </c>
      <c r="BK51" s="121" t="s">
        <v>1200</v>
      </c>
      <c r="BL51" s="121">
        <v>1</v>
      </c>
      <c r="BM51" s="124">
        <v>4.166666666666667</v>
      </c>
      <c r="BN51" s="121">
        <v>1</v>
      </c>
      <c r="BO51" s="124">
        <v>4.166666666666667</v>
      </c>
      <c r="BP51" s="121">
        <v>0</v>
      </c>
      <c r="BQ51" s="124">
        <v>0</v>
      </c>
      <c r="BR51" s="121">
        <v>22</v>
      </c>
      <c r="BS51" s="124">
        <v>91.66666666666667</v>
      </c>
      <c r="BT51" s="121">
        <v>24</v>
      </c>
      <c r="BU51" s="2"/>
      <c r="BV51" s="3"/>
      <c r="BW51" s="3"/>
      <c r="BX51" s="3"/>
      <c r="BY51" s="3"/>
    </row>
    <row r="52" spans="1:77" ht="41.45" customHeight="1">
      <c r="A52" s="64" t="s">
        <v>261</v>
      </c>
      <c r="C52" s="65"/>
      <c r="D52" s="65" t="s">
        <v>64</v>
      </c>
      <c r="E52" s="66">
        <v>207.40539023020776</v>
      </c>
      <c r="F52" s="68">
        <v>99.47926971849986</v>
      </c>
      <c r="G52" s="100" t="s">
        <v>782</v>
      </c>
      <c r="H52" s="65"/>
      <c r="I52" s="69" t="s">
        <v>261</v>
      </c>
      <c r="J52" s="70"/>
      <c r="K52" s="70"/>
      <c r="L52" s="69" t="s">
        <v>885</v>
      </c>
      <c r="M52" s="73">
        <v>174.54204514794495</v>
      </c>
      <c r="N52" s="74">
        <v>5848.6796875</v>
      </c>
      <c r="O52" s="74">
        <v>4917.1552734375</v>
      </c>
      <c r="P52" s="75"/>
      <c r="Q52" s="76"/>
      <c r="R52" s="76"/>
      <c r="S52" s="86"/>
      <c r="T52" s="48">
        <v>2</v>
      </c>
      <c r="U52" s="48">
        <v>0</v>
      </c>
      <c r="V52" s="49">
        <v>150</v>
      </c>
      <c r="W52" s="49">
        <v>0.007634</v>
      </c>
      <c r="X52" s="49">
        <v>0.027491</v>
      </c>
      <c r="Y52" s="49">
        <v>0.680078</v>
      </c>
      <c r="Z52" s="49">
        <v>0</v>
      </c>
      <c r="AA52" s="49">
        <v>0</v>
      </c>
      <c r="AB52" s="71">
        <v>52</v>
      </c>
      <c r="AC52" s="71"/>
      <c r="AD52" s="72"/>
      <c r="AE52" s="78" t="s">
        <v>594</v>
      </c>
      <c r="AF52" s="78">
        <v>149</v>
      </c>
      <c r="AG52" s="78">
        <v>386</v>
      </c>
      <c r="AH52" s="78">
        <v>183</v>
      </c>
      <c r="AI52" s="78">
        <v>21</v>
      </c>
      <c r="AJ52" s="78"/>
      <c r="AK52" s="78" t="s">
        <v>639</v>
      </c>
      <c r="AL52" s="78" t="s">
        <v>667</v>
      </c>
      <c r="AM52" s="82" t="s">
        <v>705</v>
      </c>
      <c r="AN52" s="78"/>
      <c r="AO52" s="80">
        <v>41720.68648148148</v>
      </c>
      <c r="AP52" s="82" t="s">
        <v>748</v>
      </c>
      <c r="AQ52" s="78" t="b">
        <v>1</v>
      </c>
      <c r="AR52" s="78" t="b">
        <v>0</v>
      </c>
      <c r="AS52" s="78" t="b">
        <v>1</v>
      </c>
      <c r="AT52" s="78" t="s">
        <v>513</v>
      </c>
      <c r="AU52" s="78">
        <v>8</v>
      </c>
      <c r="AV52" s="82" t="s">
        <v>752</v>
      </c>
      <c r="AW52" s="78" t="b">
        <v>0</v>
      </c>
      <c r="AX52" s="78" t="s">
        <v>784</v>
      </c>
      <c r="AY52" s="82" t="s">
        <v>834</v>
      </c>
      <c r="AZ52" s="78" t="s">
        <v>65</v>
      </c>
      <c r="BA52" s="78" t="str">
        <f>REPLACE(INDEX(GroupVertices[Group],MATCH(Vertices[[#This Row],[Vertex]],GroupVertices[Vertex],0)),1,1,"")</f>
        <v>2</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87" t="s">
        <v>262</v>
      </c>
      <c r="C53" s="88"/>
      <c r="D53" s="88" t="s">
        <v>64</v>
      </c>
      <c r="E53" s="89">
        <v>852.7265581134194</v>
      </c>
      <c r="F53" s="90">
        <v>92.0784243187337</v>
      </c>
      <c r="G53" s="101" t="s">
        <v>783</v>
      </c>
      <c r="H53" s="88"/>
      <c r="I53" s="91" t="s">
        <v>262</v>
      </c>
      <c r="J53" s="92"/>
      <c r="K53" s="92"/>
      <c r="L53" s="91" t="s">
        <v>886</v>
      </c>
      <c r="M53" s="93">
        <v>2640.997122043349</v>
      </c>
      <c r="N53" s="94">
        <v>6232.4228515625</v>
      </c>
      <c r="O53" s="94">
        <v>9367.416015625</v>
      </c>
      <c r="P53" s="95"/>
      <c r="Q53" s="96"/>
      <c r="R53" s="96"/>
      <c r="S53" s="97"/>
      <c r="T53" s="48">
        <v>2</v>
      </c>
      <c r="U53" s="48">
        <v>0</v>
      </c>
      <c r="V53" s="49">
        <v>150</v>
      </c>
      <c r="W53" s="49">
        <v>0.007634</v>
      </c>
      <c r="X53" s="49">
        <v>0.027491</v>
      </c>
      <c r="Y53" s="49">
        <v>0.680078</v>
      </c>
      <c r="Z53" s="49">
        <v>0</v>
      </c>
      <c r="AA53" s="49">
        <v>0</v>
      </c>
      <c r="AB53" s="98">
        <v>53</v>
      </c>
      <c r="AC53" s="98"/>
      <c r="AD53" s="99"/>
      <c r="AE53" s="78" t="s">
        <v>595</v>
      </c>
      <c r="AF53" s="78">
        <v>107</v>
      </c>
      <c r="AG53" s="78">
        <v>5872</v>
      </c>
      <c r="AH53" s="78">
        <v>2758</v>
      </c>
      <c r="AI53" s="78">
        <v>369</v>
      </c>
      <c r="AJ53" s="78"/>
      <c r="AK53" s="78" t="s">
        <v>640</v>
      </c>
      <c r="AL53" s="78" t="s">
        <v>668</v>
      </c>
      <c r="AM53" s="82" t="s">
        <v>706</v>
      </c>
      <c r="AN53" s="78"/>
      <c r="AO53" s="80">
        <v>40875.86384259259</v>
      </c>
      <c r="AP53" s="82" t="s">
        <v>749</v>
      </c>
      <c r="AQ53" s="78" t="b">
        <v>0</v>
      </c>
      <c r="AR53" s="78" t="b">
        <v>0</v>
      </c>
      <c r="AS53" s="78" t="b">
        <v>1</v>
      </c>
      <c r="AT53" s="78" t="s">
        <v>513</v>
      </c>
      <c r="AU53" s="78">
        <v>35</v>
      </c>
      <c r="AV53" s="82" t="s">
        <v>752</v>
      </c>
      <c r="AW53" s="78" t="b">
        <v>1</v>
      </c>
      <c r="AX53" s="78" t="s">
        <v>784</v>
      </c>
      <c r="AY53" s="82" t="s">
        <v>835</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3"/>
    <dataValidation allowBlank="1" showInputMessage="1" promptTitle="Vertex Tooltip" prompt="Enter optional text that will pop up when the mouse is hovered over the vertex." errorTitle="Invalid Vertex Image Key" sqref="L3:L5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3"/>
    <dataValidation allowBlank="1" showInputMessage="1" promptTitle="Vertex Label Fill Color" prompt="To select an optional fill color for the Label shape, right-click and select Select Color on the right-click menu." sqref="J3:J53"/>
    <dataValidation allowBlank="1" showInputMessage="1" promptTitle="Vertex Image File" prompt="Enter the path to an image file.  Hover over the column header for examples." errorTitle="Invalid Vertex Image Key" sqref="G3:G53"/>
    <dataValidation allowBlank="1" showInputMessage="1" promptTitle="Vertex Color" prompt="To select an optional vertex color, right-click and select Select Color on the right-click menu." sqref="C3:C53"/>
    <dataValidation allowBlank="1" showInputMessage="1" promptTitle="Vertex Opacity" prompt="Enter an optional vertex opacity between 0 (transparent) and 100 (opaque)." errorTitle="Invalid Vertex Opacity" error="The optional vertex opacity must be a whole number between 0 and 10." sqref="F3:F53"/>
    <dataValidation type="list" allowBlank="1" showInputMessage="1" showErrorMessage="1" promptTitle="Vertex Shape" prompt="Select an optional vertex shape." errorTitle="Invalid Vertex Shape" error="You have entered an invalid vertex shape.  Try selecting from the drop-down list instead." sqref="D3:D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3">
      <formula1>ValidVertexLabelPositions</formula1>
    </dataValidation>
    <dataValidation allowBlank="1" showInputMessage="1" showErrorMessage="1" promptTitle="Vertex Name" prompt="Enter the name of the vertex." sqref="A3:A53"/>
  </dataValidations>
  <hyperlinks>
    <hyperlink ref="AM3" r:id="rId1" display="https://t.co/rOFSFDvoKA"/>
    <hyperlink ref="AM4" r:id="rId2" display="https://t.co/12tFCRXn6k"/>
    <hyperlink ref="AM5" r:id="rId3" display="https://t.co/mBX6JxCGL1"/>
    <hyperlink ref="AM6" r:id="rId4" display="https://t.co/XFkAuzuAZj"/>
    <hyperlink ref="AM7" r:id="rId5" display="http://t.co/vM2aJZdMpc"/>
    <hyperlink ref="AM8" r:id="rId6" display="https://t.co/bH0FjrYXay"/>
    <hyperlink ref="AM9" r:id="rId7" display="https://t.co/Npst3YWsbY"/>
    <hyperlink ref="AM10" r:id="rId8" display="http://t.co/cC2rdkwEfC"/>
    <hyperlink ref="AM11" r:id="rId9" display="http://t.co/6msbbOhj06"/>
    <hyperlink ref="AM12" r:id="rId10" display="http://t.co/0VwBtPQBXs"/>
    <hyperlink ref="AM14" r:id="rId11" display="https://t.co/G5Ct7Rlnwq"/>
    <hyperlink ref="AM15" r:id="rId12" display="https://t.co/1PAD1FWkXY"/>
    <hyperlink ref="AM18" r:id="rId13" display="https://t.co/TvftYCeKxV"/>
    <hyperlink ref="AM19" r:id="rId14" display="https://t.co/bbdaTM5mxr"/>
    <hyperlink ref="AM20" r:id="rId15" display="https://t.co/cPtsJn7quS"/>
    <hyperlink ref="AM23" r:id="rId16" display="https://t.co/9wIGnWZadU"/>
    <hyperlink ref="AM24" r:id="rId17" display="http://t.co/Ttjgn9a8J2"/>
    <hyperlink ref="AM26" r:id="rId18" display="https://t.co/QsPdS9tvUR"/>
    <hyperlink ref="AM28" r:id="rId19" display="http://t.co/mDQhqE1il4"/>
    <hyperlink ref="AM29" r:id="rId20" display="http://t.co/Lbs6Tks7Ip"/>
    <hyperlink ref="AM30" r:id="rId21" display="https://t.co/Nr0IP0Q1Xl"/>
    <hyperlink ref="AM31" r:id="rId22" display="http://t.co/6Ltc5ratlZ"/>
    <hyperlink ref="AM32" r:id="rId23" display="http://t.co/e2Q38y8dQM"/>
    <hyperlink ref="AM35" r:id="rId24" display="https://t.co/UacBRDtzO5"/>
    <hyperlink ref="AM36" r:id="rId25" display="https://t.co/A60OrzRyw3"/>
    <hyperlink ref="AM37" r:id="rId26" display="https://t.co/J374fmDENb"/>
    <hyperlink ref="AM38" r:id="rId27" display="http://t.co/ot0Y1QwKh6"/>
    <hyperlink ref="AM39" r:id="rId28" display="http://t.co/yTtbpDMOIY"/>
    <hyperlink ref="AM41" r:id="rId29" display="http://t.co/EGVwoyQHqz"/>
    <hyperlink ref="AM42" r:id="rId30" display="http://t.co/vt7vWHZCfm"/>
    <hyperlink ref="AM43" r:id="rId31" display="http://t.co/EJgOnjDQXf"/>
    <hyperlink ref="AM44" r:id="rId32" display="https://t.co/QnVNQjwpGo"/>
    <hyperlink ref="AM45" r:id="rId33" display="https://t.co/eTEbKYzNGw"/>
    <hyperlink ref="AM46" r:id="rId34" display="https://t.co/cFfZSRzQUO"/>
    <hyperlink ref="AM48" r:id="rId35" display="http://t.co/n775Ch581a"/>
    <hyperlink ref="AM51" r:id="rId36" display="http://t.co/1m3khZO8D3"/>
    <hyperlink ref="AM52" r:id="rId37" display="http://t.co/LSLLd7pNH5"/>
    <hyperlink ref="AM53" r:id="rId38" display="http://t.co/sTLyrmbO9q"/>
    <hyperlink ref="AP3" r:id="rId39" display="https://pbs.twimg.com/profile_banners/1484948112/1549288658"/>
    <hyperlink ref="AP4" r:id="rId40" display="https://pbs.twimg.com/profile_banners/245601025/1552319751"/>
    <hyperlink ref="AP5" r:id="rId41" display="https://pbs.twimg.com/profile_banners/755476641049092096/1472996969"/>
    <hyperlink ref="AP6" r:id="rId42" display="https://pbs.twimg.com/profile_banners/1482935155/1549288344"/>
    <hyperlink ref="AP8" r:id="rId43" display="https://pbs.twimg.com/profile_banners/98907691/1518806905"/>
    <hyperlink ref="AP9" r:id="rId44" display="https://pbs.twimg.com/profile_banners/344748965/1517838532"/>
    <hyperlink ref="AP10" r:id="rId45" display="https://pbs.twimg.com/profile_banners/28150927/1547760901"/>
    <hyperlink ref="AP11" r:id="rId46" display="https://pbs.twimg.com/profile_banners/2800606407/1516202146"/>
    <hyperlink ref="AP12" r:id="rId47" display="https://pbs.twimg.com/profile_banners/1516310964/1398439413"/>
    <hyperlink ref="AP14" r:id="rId48" display="https://pbs.twimg.com/profile_banners/450409352/1523058481"/>
    <hyperlink ref="AP15" r:id="rId49" display="https://pbs.twimg.com/profile_banners/1477577485/1547841101"/>
    <hyperlink ref="AP16" r:id="rId50" display="https://pbs.twimg.com/profile_banners/725026622596849666/1543566537"/>
    <hyperlink ref="AP18" r:id="rId51" display="https://pbs.twimg.com/profile_banners/1001946734786895872/1528934772"/>
    <hyperlink ref="AP19" r:id="rId52" display="https://pbs.twimg.com/profile_banners/33451099/1487201956"/>
    <hyperlink ref="AP20" r:id="rId53" display="https://pbs.twimg.com/profile_banners/85438654/1472565953"/>
    <hyperlink ref="AP21" r:id="rId54" display="https://pbs.twimg.com/profile_banners/2997973844/1424291546"/>
    <hyperlink ref="AP22" r:id="rId55" display="https://pbs.twimg.com/profile_banners/747197781878652929/1469057845"/>
    <hyperlink ref="AP23" r:id="rId56" display="https://pbs.twimg.com/profile_banners/6482562/1364764831"/>
    <hyperlink ref="AP24" r:id="rId57" display="https://pbs.twimg.com/profile_banners/30223767/1546503702"/>
    <hyperlink ref="AP25" r:id="rId58" display="https://pbs.twimg.com/profile_banners/1618703767/1374744381"/>
    <hyperlink ref="AP26" r:id="rId59" display="https://pbs.twimg.com/profile_banners/1085946312820961280/1547745628"/>
    <hyperlink ref="AP27" r:id="rId60" display="https://pbs.twimg.com/profile_banners/251780593/1427765893"/>
    <hyperlink ref="AP28" r:id="rId61" display="https://pbs.twimg.com/profile_banners/432615166/1398967329"/>
    <hyperlink ref="AP29" r:id="rId62" display="https://pbs.twimg.com/profile_banners/2550548910/1510058346"/>
    <hyperlink ref="AP30" r:id="rId63" display="https://pbs.twimg.com/profile_banners/1071113645348679680/1549917936"/>
    <hyperlink ref="AP31" r:id="rId64" display="https://pbs.twimg.com/profile_banners/16689633/1497794388"/>
    <hyperlink ref="AP32" r:id="rId65" display="https://pbs.twimg.com/profile_banners/2795224977/1510340697"/>
    <hyperlink ref="AP35" r:id="rId66" display="https://pbs.twimg.com/profile_banners/1096433778703126528/1552874989"/>
    <hyperlink ref="AP36" r:id="rId67" display="https://pbs.twimg.com/profile_banners/494142086/1549915930"/>
    <hyperlink ref="AP37" r:id="rId68" display="https://pbs.twimg.com/profile_banners/2381176716/1449676541"/>
    <hyperlink ref="AP38" r:id="rId69" display="https://pbs.twimg.com/profile_banners/251402200/1442432299"/>
    <hyperlink ref="AP39" r:id="rId70" display="https://pbs.twimg.com/profile_banners/114873702/1525117823"/>
    <hyperlink ref="AP41" r:id="rId71" display="https://pbs.twimg.com/profile_banners/89452000/1544191828"/>
    <hyperlink ref="AP42" r:id="rId72" display="https://pbs.twimg.com/profile_banners/1391224021/1552336254"/>
    <hyperlink ref="AP43" r:id="rId73" display="https://pbs.twimg.com/profile_banners/29644907/1435332776"/>
    <hyperlink ref="AP44" r:id="rId74" display="https://pbs.twimg.com/profile_banners/268456128/1398282499"/>
    <hyperlink ref="AP45" r:id="rId75" display="https://pbs.twimg.com/profile_banners/494134556/1549915891"/>
    <hyperlink ref="AP48" r:id="rId76" display="https://pbs.twimg.com/profile_banners/57365677/1552054632"/>
    <hyperlink ref="AP49" r:id="rId77" display="https://pbs.twimg.com/profile_banners/1076883008966311937/1546003498"/>
    <hyperlink ref="AP50" r:id="rId78" display="https://pbs.twimg.com/profile_banners/3665170277/1484886741"/>
    <hyperlink ref="AP51" r:id="rId79" display="https://pbs.twimg.com/profile_banners/325581008/1402604160"/>
    <hyperlink ref="AP52" r:id="rId80" display="https://pbs.twimg.com/profile_banners/2404710938/1522920869"/>
    <hyperlink ref="AP53" r:id="rId81" display="https://pbs.twimg.com/profile_banners/423698722/1549540806"/>
    <hyperlink ref="AV3" r:id="rId82" display="http://abs.twimg.com/images/themes/theme1/bg.png"/>
    <hyperlink ref="AV4" r:id="rId83" display="http://abs.twimg.com/images/themes/theme1/bg.png"/>
    <hyperlink ref="AV5" r:id="rId84" display="http://abs.twimg.com/images/themes/theme1/bg.png"/>
    <hyperlink ref="AV6" r:id="rId85" display="http://abs.twimg.com/images/themes/theme1/bg.png"/>
    <hyperlink ref="AV7" r:id="rId86" display="http://abs.twimg.com/images/themes/theme1/bg.png"/>
    <hyperlink ref="AV8" r:id="rId87" display="http://abs.twimg.com/images/themes/theme1/bg.png"/>
    <hyperlink ref="AV9" r:id="rId88" display="http://abs.twimg.com/images/themes/theme15/bg.png"/>
    <hyperlink ref="AV10" r:id="rId89" display="http://abs.twimg.com/images/themes/theme2/bg.gif"/>
    <hyperlink ref="AV11" r:id="rId90" display="http://abs.twimg.com/images/themes/theme1/bg.png"/>
    <hyperlink ref="AV12" r:id="rId91" display="http://abs.twimg.com/images/themes/theme1/bg.png"/>
    <hyperlink ref="AV14" r:id="rId92" display="http://abs.twimg.com/images/themes/theme1/bg.png"/>
    <hyperlink ref="AV15" r:id="rId93" display="http://abs.twimg.com/images/themes/theme1/bg.png"/>
    <hyperlink ref="AV17" r:id="rId94" display="http://abs.twimg.com/images/themes/theme1/bg.png"/>
    <hyperlink ref="AV18" r:id="rId95" display="http://abs.twimg.com/images/themes/theme1/bg.png"/>
    <hyperlink ref="AV19" r:id="rId96" display="http://abs.twimg.com/images/themes/theme2/bg.gif"/>
    <hyperlink ref="AV20" r:id="rId97" display="http://abs.twimg.com/images/themes/theme1/bg.png"/>
    <hyperlink ref="AV21" r:id="rId98" display="http://abs.twimg.com/images/themes/theme1/bg.png"/>
    <hyperlink ref="AV23" r:id="rId99" display="http://abs.twimg.com/images/themes/theme1/bg.png"/>
    <hyperlink ref="AV24" r:id="rId100" display="http://abs.twimg.com/images/themes/theme1/bg.png"/>
    <hyperlink ref="AV25" r:id="rId101" display="http://abs.twimg.com/images/themes/theme1/bg.png"/>
    <hyperlink ref="AV26" r:id="rId102" display="http://abs.twimg.com/images/themes/theme1/bg.png"/>
    <hyperlink ref="AV27" r:id="rId103" display="http://abs.twimg.com/images/themes/theme1/bg.png"/>
    <hyperlink ref="AV28" r:id="rId104" display="http://abs.twimg.com/images/themes/theme3/bg.gif"/>
    <hyperlink ref="AV29" r:id="rId105" display="http://abs.twimg.com/images/themes/theme1/bg.png"/>
    <hyperlink ref="AV30" r:id="rId106" display="http://abs.twimg.com/images/themes/theme1/bg.png"/>
    <hyperlink ref="AV31" r:id="rId107" display="http://abs.twimg.com/images/themes/theme6/bg.gif"/>
    <hyperlink ref="AV32" r:id="rId108" display="http://abs.twimg.com/images/themes/theme1/bg.png"/>
    <hyperlink ref="AV34" r:id="rId109" display="http://abs.twimg.com/images/themes/theme1/bg.png"/>
    <hyperlink ref="AV35" r:id="rId110" display="http://abs.twimg.com/images/themes/theme1/bg.png"/>
    <hyperlink ref="AV36" r:id="rId111" display="http://abs.twimg.com/images/themes/theme1/bg.png"/>
    <hyperlink ref="AV37" r:id="rId112" display="http://abs.twimg.com/images/themes/theme1/bg.png"/>
    <hyperlink ref="AV38" r:id="rId113" display="http://abs.twimg.com/images/themes/theme1/bg.png"/>
    <hyperlink ref="AV39" r:id="rId114" display="http://abs.twimg.com/images/themes/theme1/bg.png"/>
    <hyperlink ref="AV40" r:id="rId115" display="http://abs.twimg.com/images/themes/theme10/bg.gif"/>
    <hyperlink ref="AV41" r:id="rId116" display="http://abs.twimg.com/images/themes/theme13/bg.gif"/>
    <hyperlink ref="AV42" r:id="rId117" display="http://abs.twimg.com/images/themes/theme1/bg.png"/>
    <hyperlink ref="AV43" r:id="rId118" display="http://abs.twimg.com/images/themes/theme3/bg.gif"/>
    <hyperlink ref="AV44" r:id="rId119" display="http://abs.twimg.com/images/themes/theme15/bg.png"/>
    <hyperlink ref="AV45" r:id="rId120" display="http://abs.twimg.com/images/themes/theme1/bg.png"/>
    <hyperlink ref="AV46" r:id="rId121" display="http://abs.twimg.com/images/themes/theme1/bg.png"/>
    <hyperlink ref="AV47" r:id="rId122" display="http://abs.twimg.com/images/themes/theme1/bg.png"/>
    <hyperlink ref="AV48" r:id="rId123" display="http://abs.twimg.com/images/themes/theme1/bg.png"/>
    <hyperlink ref="AV50" r:id="rId124" display="http://abs.twimg.com/images/themes/theme1/bg.png"/>
    <hyperlink ref="AV51" r:id="rId125" display="http://abs.twimg.com/images/themes/theme16/bg.gif"/>
    <hyperlink ref="AV52" r:id="rId126" display="http://abs.twimg.com/images/themes/theme1/bg.png"/>
    <hyperlink ref="AV53" r:id="rId127" display="http://abs.twimg.com/images/themes/theme1/bg.png"/>
    <hyperlink ref="G3" r:id="rId128" display="http://pbs.twimg.com/profile_images/1092916421946982400/x8mb6KxT_normal.jpg"/>
    <hyperlink ref="G4" r:id="rId129" display="http://pbs.twimg.com/profile_images/992491152455516160/N-FSCHDV_normal.jpg"/>
    <hyperlink ref="G5" r:id="rId130" display="http://pbs.twimg.com/profile_images/1068577980971016197/yAshQPMf_normal.jpg"/>
    <hyperlink ref="G6" r:id="rId131" display="http://pbs.twimg.com/profile_images/1092916254443270144/6rVd1POI_normal.jpg"/>
    <hyperlink ref="G7" r:id="rId132" display="http://pbs.twimg.com/profile_images/1961035410/NEI_facebook_flash_logo_v1_normal.jpg"/>
    <hyperlink ref="G8" r:id="rId133" display="http://pbs.twimg.com/profile_images/908021404867678210/aulHwUE-_normal.jpg"/>
    <hyperlink ref="G9" r:id="rId134" display="http://pbs.twimg.com/profile_images/3366545284/f5d4f83adc5f9e7a1d97e37225364b85_normal.jpeg"/>
    <hyperlink ref="G10" r:id="rId135" display="http://pbs.twimg.com/profile_images/1103372101199806465/haAnvoeU_normal.png"/>
    <hyperlink ref="G11" r:id="rId136" display="http://pbs.twimg.com/profile_images/567408686977396737/50Nm5IaK_normal.jpeg"/>
    <hyperlink ref="G12" r:id="rId137" display="http://pbs.twimg.com/profile_images/344513261577462268/f6c251d40986a2a3ec972d322ab8df6d_normal.jpeg"/>
    <hyperlink ref="G13" r:id="rId138" display="http://pbs.twimg.com/profile_images/1062021126178521088/3w0dDZZZ_normal.jpg"/>
    <hyperlink ref="G14" r:id="rId139" display="http://pbs.twimg.com/profile_images/815450169739120640/R0c5tHTO_normal.jpg"/>
    <hyperlink ref="G15" r:id="rId140" display="http://pbs.twimg.com/profile_images/993903265283760129/h_yGAjEF_normal.jpg"/>
    <hyperlink ref="G16" r:id="rId141" display="http://pbs.twimg.com/profile_images/1081957139566997509/R3kEZoP8_normal.jpg"/>
    <hyperlink ref="G17" r:id="rId142" display="http://pbs.twimg.com/profile_images/821140320737849344/3zr3gXw0_normal.jpg"/>
    <hyperlink ref="G18" r:id="rId143" display="http://pbs.twimg.com/profile_images/1007051468552134656/lSV8U_gX_normal.jpg"/>
    <hyperlink ref="G19" r:id="rId144" display="http://pbs.twimg.com/profile_images/830168612371460096/QP5k1wIA_normal.jpg"/>
    <hyperlink ref="G20" r:id="rId145" display="http://pbs.twimg.com/profile_images/1107536013117796352/h1GoXnQf_normal.jpg"/>
    <hyperlink ref="G21" r:id="rId146" display="http://pbs.twimg.com/profile_images/568146590649425920/BwT-ZNLg_normal.jpeg"/>
    <hyperlink ref="G22" r:id="rId147" display="http://pbs.twimg.com/profile_images/755909511374839808/xudZx8ku_normal.jpg"/>
    <hyperlink ref="G23" r:id="rId148" display="http://pbs.twimg.com/profile_images/646360742170624000/EGNsZUMw_normal.jpg"/>
    <hyperlink ref="G24" r:id="rId149" display="http://pbs.twimg.com/profile_images/780471322589691904/pk36tGET_normal.jpg"/>
    <hyperlink ref="G25" r:id="rId150" display="http://pbs.twimg.com/profile_images/378800000185415882/b5d2dc66bbc07f49b07762f9d49d059f_normal.jpeg"/>
    <hyperlink ref="G26" r:id="rId151" display="http://pbs.twimg.com/profile_images/1086549477299757057/ljIcv_JF_normal.jpg"/>
    <hyperlink ref="G27" r:id="rId152" display="http://pbs.twimg.com/profile_images/658443961556738048/02kf8p_A_normal.jpg"/>
    <hyperlink ref="G28" r:id="rId153" display="http://pbs.twimg.com/profile_images/461929795467481088/YNGCJt61_normal.jpeg"/>
    <hyperlink ref="G29" r:id="rId154" display="http://pbs.twimg.com/profile_images/928713862626414592/VdPRZ4R1_normal.jpg"/>
    <hyperlink ref="G30" r:id="rId155" display="http://pbs.twimg.com/profile_images/1095055445578792960/Fw_KlBfN_normal.jpg"/>
    <hyperlink ref="G31" r:id="rId156" display="http://pbs.twimg.com/profile_images/876431082865868800/OrOBU_GE_normal.jpg"/>
    <hyperlink ref="G32" r:id="rId157" display="http://pbs.twimg.com/profile_images/928984593729863680/47pP1CR4_normal.jpg"/>
    <hyperlink ref="G33" r:id="rId158" display="http://abs.twimg.com/sticky/default_profile_images/default_profile_normal.png"/>
    <hyperlink ref="G34" r:id="rId159" display="http://abs.twimg.com/sticky/default_profile_images/default_profile_normal.png"/>
    <hyperlink ref="G35" r:id="rId160" display="http://pbs.twimg.com/profile_images/1104601817558732800/ZXGunb5l_normal.jpg"/>
    <hyperlink ref="G36" r:id="rId161" display="http://pbs.twimg.com/profile_images/461234247840186368/Zavedgkx_normal.jpeg"/>
    <hyperlink ref="G37" r:id="rId162" display="http://pbs.twimg.com/profile_images/785930991495892992/kV1pF79A_normal.jpg"/>
    <hyperlink ref="G38" r:id="rId163" display="http://pbs.twimg.com/profile_images/550017289131532289/MdF2IMPR_normal.png"/>
    <hyperlink ref="G39" r:id="rId164" display="http://pbs.twimg.com/profile_images/989986922821926913/gYaOwUwj_normal.jpg"/>
    <hyperlink ref="G40" r:id="rId165" display="http://pbs.twimg.com/profile_images/2701638852/56c71bef9c96686a48e946a6ac66647c_normal.jpeg"/>
    <hyperlink ref="G41" r:id="rId166" display="http://pbs.twimg.com/profile_images/905571392644456448/ooe1Eg8T_normal.jpg"/>
    <hyperlink ref="G42" r:id="rId167" display="http://pbs.twimg.com/profile_images/494235107549388800/ILmigAIb_normal.jpeg"/>
    <hyperlink ref="G43" r:id="rId168" display="http://pbs.twimg.com/profile_images/700141926805209088/SNy19V4j_normal.jpg"/>
    <hyperlink ref="G44" r:id="rId169" display="http://pbs.twimg.com/profile_images/822118124908462080/YocHiJLb_normal.jpg"/>
    <hyperlink ref="G45" r:id="rId170" display="http://pbs.twimg.com/profile_images/461233295779307520/Lx_PFjhd_normal.jpeg"/>
    <hyperlink ref="G46" r:id="rId171" display="http://pbs.twimg.com/profile_images/915699043308679169/VvIAAFsv_normal.jpg"/>
    <hyperlink ref="G47" r:id="rId172" display="http://abs.twimg.com/sticky/default_profile_images/default_profile_normal.png"/>
    <hyperlink ref="G48" r:id="rId173" display="http://pbs.twimg.com/profile_images/1104027883549405184/U3B7hafx_normal.png"/>
    <hyperlink ref="G49" r:id="rId174" display="http://pbs.twimg.com/profile_images/1078639812612100098/Y2J4yLgW_normal.jpg"/>
    <hyperlink ref="G50" r:id="rId175" display="http://pbs.twimg.com/profile_images/703053164543676416/L4tebOqm_normal.jpg"/>
    <hyperlink ref="G51" r:id="rId176" display="http://pbs.twimg.com/profile_images/476697399688056833/JopddDVf_normal.jpeg"/>
    <hyperlink ref="G52" r:id="rId177" display="http://pbs.twimg.com/profile_images/930083103095312384/UWoDMTvZ_normal.jpg"/>
    <hyperlink ref="G53" r:id="rId178" display="http://pbs.twimg.com/profile_images/646966092359794688/B8U_SC9s_normal.png"/>
    <hyperlink ref="AY3" r:id="rId179" display="https://twitter.com/beyondgc2020"/>
    <hyperlink ref="AY4" r:id="rId180" display="https://twitter.com/pspc_spac"/>
    <hyperlink ref="AY5" r:id="rId181" display="https://twitter.com/gccollab"/>
    <hyperlink ref="AY6" r:id="rId182" display="https://twitter.com/audelagc2020"/>
    <hyperlink ref="AY7" r:id="rId183" display="https://twitter.com/nuclearenergy1"/>
    <hyperlink ref="AY8" r:id="rId184" display="https://twitter.com/thirdwayenergy"/>
    <hyperlink ref="AY9" r:id="rId185" display="https://twitter.com/bruce_power"/>
    <hyperlink ref="AY10" r:id="rId186" display="https://twitter.com/opg"/>
    <hyperlink ref="AY11" r:id="rId187" display="https://twitter.com/cnl_lnc"/>
    <hyperlink ref="AY12" r:id="rId188" display="https://twitter.com/starcorenuclear"/>
    <hyperlink ref="AY13" r:id="rId189" display="https://twitter.com/global1stpower"/>
    <hyperlink ref="AY14" r:id="rId190" display="https://twitter.com/benross_akl"/>
    <hyperlink ref="AY15" r:id="rId191" display="https://twitter.com/terrestrialmsr"/>
    <hyperlink ref="AY16" r:id="rId192" display="https://twitter.com/juhanipiri"/>
    <hyperlink ref="AY17" r:id="rId193" display="https://twitter.com/dodijusra"/>
    <hyperlink ref="AY18" r:id="rId194" display="https://twitter.com/4thgenblog"/>
    <hyperlink ref="AY19" r:id="rId195" display="https://twitter.com/keirdouglas"/>
    <hyperlink ref="AY20" r:id="rId196" display="https://twitter.com/pronuclear"/>
    <hyperlink ref="AY21" r:id="rId197" display="https://twitter.com/fashermichael"/>
    <hyperlink ref="AY22" r:id="rId198" display="https://twitter.com/janebenholtz"/>
    <hyperlink ref="AY23" r:id="rId199" display="https://twitter.com/nikopol"/>
    <hyperlink ref="AY24" r:id="rId200" display="https://twitter.com/lejdc_fr"/>
    <hyperlink ref="AY25" r:id="rId201" display="https://twitter.com/fraggyfred"/>
    <hyperlink ref="AY26" r:id="rId202" display="https://twitter.com/catalinakentia"/>
    <hyperlink ref="AY27" r:id="rId203" display="https://twitter.com/craig_hotrum"/>
    <hyperlink ref="AY28" r:id="rId204" display="https://twitter.com/phai_port_hope"/>
    <hyperlink ref="AY29" r:id="rId205" display="https://twitter.com/cnsc_ccsn"/>
    <hyperlink ref="AY30" r:id="rId206" display="https://twitter.com/albertanuclear"/>
    <hyperlink ref="AY31" r:id="rId207" display="https://twitter.com/djysrv"/>
    <hyperlink ref="AY32" r:id="rId208" display="https://twitter.com/ccsn_cnsc"/>
    <hyperlink ref="AY33" r:id="rId209" display="https://twitter.com/petitarnaud13"/>
    <hyperlink ref="AY34" r:id="rId210" display="https://twitter.com/bobehpearson"/>
    <hyperlink ref="AY35" r:id="rId211" display="https://twitter.com/fabdark2"/>
    <hyperlink ref="AY36" r:id="rId212" display="https://twitter.com/rncan"/>
    <hyperlink ref="AY37" r:id="rId213" display="https://twitter.com/esfs_canada"/>
    <hyperlink ref="AY38" r:id="rId214" display="https://twitter.com/specalgary"/>
    <hyperlink ref="AY39" r:id="rId215" display="https://twitter.com/petrolmi"/>
    <hyperlink ref="AY40" r:id="rId216" display="https://twitter.com/petrolm"/>
    <hyperlink ref="AY41" r:id="rId217" display="https://twitter.com/letstalkscience"/>
    <hyperlink ref="AY42" r:id="rId218" display="https://twitter.com/cspgeologists"/>
    <hyperlink ref="AY43" r:id="rId219" display="https://twitter.com/cangea"/>
    <hyperlink ref="AY44" r:id="rId220" display="https://twitter.com/cagcseismic"/>
    <hyperlink ref="AY45" r:id="rId221" display="https://twitter.com/nrcan"/>
    <hyperlink ref="AY46" r:id="rId222" display="https://twitter.com/cvouicni"/>
    <hyperlink ref="AY47" r:id="rId223" display="https://twitter.com/cnsc"/>
    <hyperlink ref="AY48" r:id="rId224" display="https://twitter.com/aecl_eacl"/>
    <hyperlink ref="AY49" r:id="rId225" display="https://twitter.com/davidhe88839831"/>
    <hyperlink ref="AY50" r:id="rId226" display="https://twitter.com/bekkawwww"/>
    <hyperlink ref="AY51" r:id="rId227" display="https://twitter.com/nrcgov"/>
    <hyperlink ref="AY52" r:id="rId228" display="https://twitter.com/wins_org"/>
    <hyperlink ref="AY53" r:id="rId229" display="https://twitter.com/fanruae"/>
  </hyperlinks>
  <printOptions/>
  <pageMargins left="0.7" right="0.7" top="0.75" bottom="0.75" header="0.3" footer="0.3"/>
  <pageSetup horizontalDpi="600" verticalDpi="600" orientation="portrait" r:id="rId234"/>
  <drawing r:id="rId233"/>
  <legacyDrawing r:id="rId231"/>
  <tableParts>
    <tablePart r:id="rId2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958</v>
      </c>
      <c r="Z2" s="13" t="s">
        <v>967</v>
      </c>
      <c r="AA2" s="13" t="s">
        <v>996</v>
      </c>
      <c r="AB2" s="13" t="s">
        <v>1044</v>
      </c>
      <c r="AC2" s="13" t="s">
        <v>1095</v>
      </c>
      <c r="AD2" s="13" t="s">
        <v>1113</v>
      </c>
      <c r="AE2" s="13" t="s">
        <v>1116</v>
      </c>
      <c r="AF2" s="13" t="s">
        <v>1128</v>
      </c>
      <c r="AG2" s="118" t="s">
        <v>1336</v>
      </c>
      <c r="AH2" s="118" t="s">
        <v>1337</v>
      </c>
      <c r="AI2" s="118" t="s">
        <v>1338</v>
      </c>
      <c r="AJ2" s="118" t="s">
        <v>1339</v>
      </c>
      <c r="AK2" s="118" t="s">
        <v>1340</v>
      </c>
      <c r="AL2" s="118" t="s">
        <v>1341</v>
      </c>
      <c r="AM2" s="118" t="s">
        <v>1342</v>
      </c>
      <c r="AN2" s="118" t="s">
        <v>1343</v>
      </c>
      <c r="AO2" s="118" t="s">
        <v>1346</v>
      </c>
    </row>
    <row r="3" spans="1:41" ht="15">
      <c r="A3" s="87" t="s">
        <v>926</v>
      </c>
      <c r="B3" s="65" t="s">
        <v>931</v>
      </c>
      <c r="C3" s="65" t="s">
        <v>56</v>
      </c>
      <c r="D3" s="104"/>
      <c r="E3" s="103"/>
      <c r="F3" s="105" t="s">
        <v>1352</v>
      </c>
      <c r="G3" s="106"/>
      <c r="H3" s="106"/>
      <c r="I3" s="107">
        <v>3</v>
      </c>
      <c r="J3" s="108"/>
      <c r="K3" s="48">
        <v>20</v>
      </c>
      <c r="L3" s="48">
        <v>11</v>
      </c>
      <c r="M3" s="48">
        <v>27</v>
      </c>
      <c r="N3" s="48">
        <v>38</v>
      </c>
      <c r="O3" s="48">
        <v>0</v>
      </c>
      <c r="P3" s="49">
        <v>0.05263157894736842</v>
      </c>
      <c r="Q3" s="49">
        <v>0.1</v>
      </c>
      <c r="R3" s="48">
        <v>1</v>
      </c>
      <c r="S3" s="48">
        <v>0</v>
      </c>
      <c r="T3" s="48">
        <v>20</v>
      </c>
      <c r="U3" s="48">
        <v>38</v>
      </c>
      <c r="V3" s="48">
        <v>2</v>
      </c>
      <c r="W3" s="49">
        <v>1.805</v>
      </c>
      <c r="X3" s="49">
        <v>0.05263157894736842</v>
      </c>
      <c r="Y3" s="78" t="s">
        <v>308</v>
      </c>
      <c r="Z3" s="78" t="s">
        <v>322</v>
      </c>
      <c r="AA3" s="78" t="s">
        <v>327</v>
      </c>
      <c r="AB3" s="84" t="s">
        <v>1045</v>
      </c>
      <c r="AC3" s="84" t="s">
        <v>1096</v>
      </c>
      <c r="AD3" s="84"/>
      <c r="AE3" s="84" t="s">
        <v>1117</v>
      </c>
      <c r="AF3" s="84" t="s">
        <v>1129</v>
      </c>
      <c r="AG3" s="121">
        <v>15</v>
      </c>
      <c r="AH3" s="124">
        <v>4.201680672268908</v>
      </c>
      <c r="AI3" s="121">
        <v>0</v>
      </c>
      <c r="AJ3" s="124">
        <v>0</v>
      </c>
      <c r="AK3" s="121">
        <v>0</v>
      </c>
      <c r="AL3" s="124">
        <v>0</v>
      </c>
      <c r="AM3" s="121">
        <v>342</v>
      </c>
      <c r="AN3" s="124">
        <v>95.7983193277311</v>
      </c>
      <c r="AO3" s="121">
        <v>357</v>
      </c>
    </row>
    <row r="4" spans="1:41" ht="15">
      <c r="A4" s="87" t="s">
        <v>927</v>
      </c>
      <c r="B4" s="65" t="s">
        <v>932</v>
      </c>
      <c r="C4" s="65" t="s">
        <v>56</v>
      </c>
      <c r="D4" s="110"/>
      <c r="E4" s="109"/>
      <c r="F4" s="111" t="s">
        <v>1353</v>
      </c>
      <c r="G4" s="112"/>
      <c r="H4" s="112"/>
      <c r="I4" s="113">
        <v>4</v>
      </c>
      <c r="J4" s="114"/>
      <c r="K4" s="48">
        <v>10</v>
      </c>
      <c r="L4" s="48">
        <v>12</v>
      </c>
      <c r="M4" s="48">
        <v>7</v>
      </c>
      <c r="N4" s="48">
        <v>19</v>
      </c>
      <c r="O4" s="48">
        <v>5</v>
      </c>
      <c r="P4" s="49">
        <v>0.08333333333333333</v>
      </c>
      <c r="Q4" s="49">
        <v>0.15384615384615385</v>
      </c>
      <c r="R4" s="48">
        <v>1</v>
      </c>
      <c r="S4" s="48">
        <v>0</v>
      </c>
      <c r="T4" s="48">
        <v>10</v>
      </c>
      <c r="U4" s="48">
        <v>19</v>
      </c>
      <c r="V4" s="48">
        <v>4</v>
      </c>
      <c r="W4" s="49">
        <v>1.94</v>
      </c>
      <c r="X4" s="49">
        <v>0.14444444444444443</v>
      </c>
      <c r="Y4" s="78" t="s">
        <v>959</v>
      </c>
      <c r="Z4" s="78" t="s">
        <v>968</v>
      </c>
      <c r="AA4" s="78" t="s">
        <v>997</v>
      </c>
      <c r="AB4" s="84" t="s">
        <v>1046</v>
      </c>
      <c r="AC4" s="84" t="s">
        <v>1097</v>
      </c>
      <c r="AD4" s="84" t="s">
        <v>1114</v>
      </c>
      <c r="AE4" s="84" t="s">
        <v>1118</v>
      </c>
      <c r="AF4" s="84" t="s">
        <v>1130</v>
      </c>
      <c r="AG4" s="121">
        <v>1</v>
      </c>
      <c r="AH4" s="124">
        <v>0.23201856148491878</v>
      </c>
      <c r="AI4" s="121">
        <v>7</v>
      </c>
      <c r="AJ4" s="124">
        <v>1.6241299303944317</v>
      </c>
      <c r="AK4" s="121">
        <v>0</v>
      </c>
      <c r="AL4" s="124">
        <v>0</v>
      </c>
      <c r="AM4" s="121">
        <v>423</v>
      </c>
      <c r="AN4" s="124">
        <v>98.14385150812065</v>
      </c>
      <c r="AO4" s="121">
        <v>431</v>
      </c>
    </row>
    <row r="5" spans="1:41" ht="15">
      <c r="A5" s="87" t="s">
        <v>928</v>
      </c>
      <c r="B5" s="65" t="s">
        <v>933</v>
      </c>
      <c r="C5" s="65" t="s">
        <v>56</v>
      </c>
      <c r="D5" s="110"/>
      <c r="E5" s="109"/>
      <c r="F5" s="111" t="s">
        <v>1354</v>
      </c>
      <c r="G5" s="112"/>
      <c r="H5" s="112"/>
      <c r="I5" s="113">
        <v>5</v>
      </c>
      <c r="J5" s="114"/>
      <c r="K5" s="48">
        <v>9</v>
      </c>
      <c r="L5" s="48">
        <v>3</v>
      </c>
      <c r="M5" s="48">
        <v>10</v>
      </c>
      <c r="N5" s="48">
        <v>13</v>
      </c>
      <c r="O5" s="48">
        <v>0</v>
      </c>
      <c r="P5" s="49">
        <v>0</v>
      </c>
      <c r="Q5" s="49">
        <v>0</v>
      </c>
      <c r="R5" s="48">
        <v>1</v>
      </c>
      <c r="S5" s="48">
        <v>0</v>
      </c>
      <c r="T5" s="48">
        <v>9</v>
      </c>
      <c r="U5" s="48">
        <v>13</v>
      </c>
      <c r="V5" s="48">
        <v>2</v>
      </c>
      <c r="W5" s="49">
        <v>1.580247</v>
      </c>
      <c r="X5" s="49">
        <v>0.1111111111111111</v>
      </c>
      <c r="Y5" s="78" t="s">
        <v>310</v>
      </c>
      <c r="Z5" s="78" t="s">
        <v>323</v>
      </c>
      <c r="AA5" s="78"/>
      <c r="AB5" s="84" t="s">
        <v>1047</v>
      </c>
      <c r="AC5" s="84" t="s">
        <v>1098</v>
      </c>
      <c r="AD5" s="84"/>
      <c r="AE5" s="84" t="s">
        <v>1119</v>
      </c>
      <c r="AF5" s="84" t="s">
        <v>1131</v>
      </c>
      <c r="AG5" s="121">
        <v>0</v>
      </c>
      <c r="AH5" s="124">
        <v>0</v>
      </c>
      <c r="AI5" s="121">
        <v>0</v>
      </c>
      <c r="AJ5" s="124">
        <v>0</v>
      </c>
      <c r="AK5" s="121">
        <v>0</v>
      </c>
      <c r="AL5" s="124">
        <v>0</v>
      </c>
      <c r="AM5" s="121">
        <v>29</v>
      </c>
      <c r="AN5" s="124">
        <v>100</v>
      </c>
      <c r="AO5" s="121">
        <v>29</v>
      </c>
    </row>
    <row r="6" spans="1:41" ht="15">
      <c r="A6" s="87" t="s">
        <v>929</v>
      </c>
      <c r="B6" s="65" t="s">
        <v>934</v>
      </c>
      <c r="C6" s="65" t="s">
        <v>56</v>
      </c>
      <c r="D6" s="110"/>
      <c r="E6" s="109"/>
      <c r="F6" s="111" t="s">
        <v>1355</v>
      </c>
      <c r="G6" s="112"/>
      <c r="H6" s="112"/>
      <c r="I6" s="113">
        <v>6</v>
      </c>
      <c r="J6" s="114"/>
      <c r="K6" s="48">
        <v>8</v>
      </c>
      <c r="L6" s="48">
        <v>9</v>
      </c>
      <c r="M6" s="48">
        <v>13</v>
      </c>
      <c r="N6" s="48">
        <v>22</v>
      </c>
      <c r="O6" s="48">
        <v>6</v>
      </c>
      <c r="P6" s="49">
        <v>0.09090909090909091</v>
      </c>
      <c r="Q6" s="49">
        <v>0.16666666666666666</v>
      </c>
      <c r="R6" s="48">
        <v>1</v>
      </c>
      <c r="S6" s="48">
        <v>0</v>
      </c>
      <c r="T6" s="48">
        <v>8</v>
      </c>
      <c r="U6" s="48">
        <v>22</v>
      </c>
      <c r="V6" s="48">
        <v>3</v>
      </c>
      <c r="W6" s="49">
        <v>1.53125</v>
      </c>
      <c r="X6" s="49">
        <v>0.21428571428571427</v>
      </c>
      <c r="Y6" s="78" t="s">
        <v>960</v>
      </c>
      <c r="Z6" s="78" t="s">
        <v>969</v>
      </c>
      <c r="AA6" s="78" t="s">
        <v>998</v>
      </c>
      <c r="AB6" s="84" t="s">
        <v>1048</v>
      </c>
      <c r="AC6" s="84" t="s">
        <v>1099</v>
      </c>
      <c r="AD6" s="84" t="s">
        <v>1115</v>
      </c>
      <c r="AE6" s="84" t="s">
        <v>1120</v>
      </c>
      <c r="AF6" s="84" t="s">
        <v>1132</v>
      </c>
      <c r="AG6" s="121">
        <v>13</v>
      </c>
      <c r="AH6" s="124">
        <v>2.9953917050691246</v>
      </c>
      <c r="AI6" s="121">
        <v>9</v>
      </c>
      <c r="AJ6" s="124">
        <v>2.0737327188940093</v>
      </c>
      <c r="AK6" s="121">
        <v>0</v>
      </c>
      <c r="AL6" s="124">
        <v>0</v>
      </c>
      <c r="AM6" s="121">
        <v>412</v>
      </c>
      <c r="AN6" s="124">
        <v>94.93087557603687</v>
      </c>
      <c r="AO6" s="121">
        <v>434</v>
      </c>
    </row>
    <row r="7" spans="1:41" ht="15">
      <c r="A7" s="87" t="s">
        <v>930</v>
      </c>
      <c r="B7" s="65" t="s">
        <v>935</v>
      </c>
      <c r="C7" s="65" t="s">
        <v>56</v>
      </c>
      <c r="D7" s="110"/>
      <c r="E7" s="109"/>
      <c r="F7" s="111" t="s">
        <v>1356</v>
      </c>
      <c r="G7" s="112"/>
      <c r="H7" s="112"/>
      <c r="I7" s="113">
        <v>7</v>
      </c>
      <c r="J7" s="114"/>
      <c r="K7" s="48">
        <v>4</v>
      </c>
      <c r="L7" s="48">
        <v>3</v>
      </c>
      <c r="M7" s="48">
        <v>0</v>
      </c>
      <c r="N7" s="48">
        <v>3</v>
      </c>
      <c r="O7" s="48">
        <v>0</v>
      </c>
      <c r="P7" s="49">
        <v>0</v>
      </c>
      <c r="Q7" s="49">
        <v>0</v>
      </c>
      <c r="R7" s="48">
        <v>1</v>
      </c>
      <c r="S7" s="48">
        <v>0</v>
      </c>
      <c r="T7" s="48">
        <v>4</v>
      </c>
      <c r="U7" s="48">
        <v>3</v>
      </c>
      <c r="V7" s="48">
        <v>3</v>
      </c>
      <c r="W7" s="49">
        <v>1.25</v>
      </c>
      <c r="X7" s="49">
        <v>0.25</v>
      </c>
      <c r="Y7" s="78" t="s">
        <v>307</v>
      </c>
      <c r="Z7" s="78" t="s">
        <v>321</v>
      </c>
      <c r="AA7" s="78" t="s">
        <v>326</v>
      </c>
      <c r="AB7" s="84" t="s">
        <v>1049</v>
      </c>
      <c r="AC7" s="84" t="s">
        <v>506</v>
      </c>
      <c r="AD7" s="84"/>
      <c r="AE7" s="84" t="s">
        <v>1121</v>
      </c>
      <c r="AF7" s="84" t="s">
        <v>1133</v>
      </c>
      <c r="AG7" s="121">
        <v>3</v>
      </c>
      <c r="AH7" s="124">
        <v>3.896103896103896</v>
      </c>
      <c r="AI7" s="121">
        <v>0</v>
      </c>
      <c r="AJ7" s="124">
        <v>0</v>
      </c>
      <c r="AK7" s="121">
        <v>0</v>
      </c>
      <c r="AL7" s="124">
        <v>0</v>
      </c>
      <c r="AM7" s="121">
        <v>74</v>
      </c>
      <c r="AN7" s="124">
        <v>96.1038961038961</v>
      </c>
      <c r="AO7" s="121">
        <v>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926</v>
      </c>
      <c r="B2" s="84" t="s">
        <v>232</v>
      </c>
      <c r="C2" s="78">
        <f>VLOOKUP(GroupVertices[[#This Row],[Vertex]],Vertices[],MATCH("ID",Vertices[[#Headers],[Vertex]:[Vertex Content Word Count]],0),FALSE)</f>
        <v>34</v>
      </c>
    </row>
    <row r="3" spans="1:3" ht="15">
      <c r="A3" s="78" t="s">
        <v>926</v>
      </c>
      <c r="B3" s="84" t="s">
        <v>214</v>
      </c>
      <c r="C3" s="78">
        <f>VLOOKUP(GroupVertices[[#This Row],[Vertex]],Vertices[],MATCH("ID",Vertices[[#Headers],[Vertex]:[Vertex Content Word Count]],0),FALSE)</f>
        <v>7</v>
      </c>
    </row>
    <row r="4" spans="1:3" ht="15">
      <c r="A4" s="78" t="s">
        <v>926</v>
      </c>
      <c r="B4" s="84" t="s">
        <v>229</v>
      </c>
      <c r="C4" s="78">
        <f>VLOOKUP(GroupVertices[[#This Row],[Vertex]],Vertices[],MATCH("ID",Vertices[[#Headers],[Vertex]:[Vertex Content Word Count]],0),FALSE)</f>
        <v>31</v>
      </c>
    </row>
    <row r="5" spans="1:3" ht="15">
      <c r="A5" s="78" t="s">
        <v>926</v>
      </c>
      <c r="B5" s="84" t="s">
        <v>228</v>
      </c>
      <c r="C5" s="78">
        <f>VLOOKUP(GroupVertices[[#This Row],[Vertex]],Vertices[],MATCH("ID",Vertices[[#Headers],[Vertex]:[Vertex Content Word Count]],0),FALSE)</f>
        <v>30</v>
      </c>
    </row>
    <row r="6" spans="1:3" ht="15">
      <c r="A6" s="78" t="s">
        <v>926</v>
      </c>
      <c r="B6" s="84" t="s">
        <v>226</v>
      </c>
      <c r="C6" s="78">
        <f>VLOOKUP(GroupVertices[[#This Row],[Vertex]],Vertices[],MATCH("ID",Vertices[[#Headers],[Vertex]:[Vertex Content Word Count]],0),FALSE)</f>
        <v>27</v>
      </c>
    </row>
    <row r="7" spans="1:3" ht="15">
      <c r="A7" s="78" t="s">
        <v>926</v>
      </c>
      <c r="B7" s="84" t="s">
        <v>223</v>
      </c>
      <c r="C7" s="78">
        <f>VLOOKUP(GroupVertices[[#This Row],[Vertex]],Vertices[],MATCH("ID",Vertices[[#Headers],[Vertex]:[Vertex Content Word Count]],0),FALSE)</f>
        <v>22</v>
      </c>
    </row>
    <row r="8" spans="1:3" ht="15">
      <c r="A8" s="78" t="s">
        <v>926</v>
      </c>
      <c r="B8" s="84" t="s">
        <v>222</v>
      </c>
      <c r="C8" s="78">
        <f>VLOOKUP(GroupVertices[[#This Row],[Vertex]],Vertices[],MATCH("ID",Vertices[[#Headers],[Vertex]:[Vertex Content Word Count]],0),FALSE)</f>
        <v>21</v>
      </c>
    </row>
    <row r="9" spans="1:3" ht="15">
      <c r="A9" s="78" t="s">
        <v>926</v>
      </c>
      <c r="B9" s="84" t="s">
        <v>221</v>
      </c>
      <c r="C9" s="78">
        <f>VLOOKUP(GroupVertices[[#This Row],[Vertex]],Vertices[],MATCH("ID",Vertices[[#Headers],[Vertex]:[Vertex Content Word Count]],0),FALSE)</f>
        <v>20</v>
      </c>
    </row>
    <row r="10" spans="1:3" ht="15">
      <c r="A10" s="78" t="s">
        <v>926</v>
      </c>
      <c r="B10" s="84" t="s">
        <v>220</v>
      </c>
      <c r="C10" s="78">
        <f>VLOOKUP(GroupVertices[[#This Row],[Vertex]],Vertices[],MATCH("ID",Vertices[[#Headers],[Vertex]:[Vertex Content Word Count]],0),FALSE)</f>
        <v>19</v>
      </c>
    </row>
    <row r="11" spans="1:3" ht="15">
      <c r="A11" s="78" t="s">
        <v>926</v>
      </c>
      <c r="B11" s="84" t="s">
        <v>219</v>
      </c>
      <c r="C11" s="78">
        <f>VLOOKUP(GroupVertices[[#This Row],[Vertex]],Vertices[],MATCH("ID",Vertices[[#Headers],[Vertex]:[Vertex Content Word Count]],0),FALSE)</f>
        <v>18</v>
      </c>
    </row>
    <row r="12" spans="1:3" ht="15">
      <c r="A12" s="78" t="s">
        <v>926</v>
      </c>
      <c r="B12" s="84" t="s">
        <v>218</v>
      </c>
      <c r="C12" s="78">
        <f>VLOOKUP(GroupVertices[[#This Row],[Vertex]],Vertices[],MATCH("ID",Vertices[[#Headers],[Vertex]:[Vertex Content Word Count]],0),FALSE)</f>
        <v>17</v>
      </c>
    </row>
    <row r="13" spans="1:3" ht="15">
      <c r="A13" s="78" t="s">
        <v>926</v>
      </c>
      <c r="B13" s="84" t="s">
        <v>217</v>
      </c>
      <c r="C13" s="78">
        <f>VLOOKUP(GroupVertices[[#This Row],[Vertex]],Vertices[],MATCH("ID",Vertices[[#Headers],[Vertex]:[Vertex Content Word Count]],0),FALSE)</f>
        <v>16</v>
      </c>
    </row>
    <row r="14" spans="1:3" ht="15">
      <c r="A14" s="78" t="s">
        <v>926</v>
      </c>
      <c r="B14" s="84" t="s">
        <v>216</v>
      </c>
      <c r="C14" s="78">
        <f>VLOOKUP(GroupVertices[[#This Row],[Vertex]],Vertices[],MATCH("ID",Vertices[[#Headers],[Vertex]:[Vertex Content Word Count]],0),FALSE)</f>
        <v>15</v>
      </c>
    </row>
    <row r="15" spans="1:3" ht="15">
      <c r="A15" s="78" t="s">
        <v>926</v>
      </c>
      <c r="B15" s="84" t="s">
        <v>215</v>
      </c>
      <c r="C15" s="78">
        <f>VLOOKUP(GroupVertices[[#This Row],[Vertex]],Vertices[],MATCH("ID",Vertices[[#Headers],[Vertex]:[Vertex Content Word Count]],0),FALSE)</f>
        <v>14</v>
      </c>
    </row>
    <row r="16" spans="1:3" ht="15">
      <c r="A16" s="78" t="s">
        <v>926</v>
      </c>
      <c r="B16" s="84" t="s">
        <v>249</v>
      </c>
      <c r="C16" s="78">
        <f>VLOOKUP(GroupVertices[[#This Row],[Vertex]],Vertices[],MATCH("ID",Vertices[[#Headers],[Vertex]:[Vertex Content Word Count]],0),FALSE)</f>
        <v>13</v>
      </c>
    </row>
    <row r="17" spans="1:3" ht="15">
      <c r="A17" s="78" t="s">
        <v>926</v>
      </c>
      <c r="B17" s="84" t="s">
        <v>248</v>
      </c>
      <c r="C17" s="78">
        <f>VLOOKUP(GroupVertices[[#This Row],[Vertex]],Vertices[],MATCH("ID",Vertices[[#Headers],[Vertex]:[Vertex Content Word Count]],0),FALSE)</f>
        <v>12</v>
      </c>
    </row>
    <row r="18" spans="1:3" ht="15">
      <c r="A18" s="78" t="s">
        <v>926</v>
      </c>
      <c r="B18" s="84" t="s">
        <v>247</v>
      </c>
      <c r="C18" s="78">
        <f>VLOOKUP(GroupVertices[[#This Row],[Vertex]],Vertices[],MATCH("ID",Vertices[[#Headers],[Vertex]:[Vertex Content Word Count]],0),FALSE)</f>
        <v>11</v>
      </c>
    </row>
    <row r="19" spans="1:3" ht="15">
      <c r="A19" s="78" t="s">
        <v>926</v>
      </c>
      <c r="B19" s="84" t="s">
        <v>246</v>
      </c>
      <c r="C19" s="78">
        <f>VLOOKUP(GroupVertices[[#This Row],[Vertex]],Vertices[],MATCH("ID",Vertices[[#Headers],[Vertex]:[Vertex Content Word Count]],0),FALSE)</f>
        <v>10</v>
      </c>
    </row>
    <row r="20" spans="1:3" ht="15">
      <c r="A20" s="78" t="s">
        <v>926</v>
      </c>
      <c r="B20" s="84" t="s">
        <v>245</v>
      </c>
      <c r="C20" s="78">
        <f>VLOOKUP(GroupVertices[[#This Row],[Vertex]],Vertices[],MATCH("ID",Vertices[[#Headers],[Vertex]:[Vertex Content Word Count]],0),FALSE)</f>
        <v>9</v>
      </c>
    </row>
    <row r="21" spans="1:3" ht="15">
      <c r="A21" s="78" t="s">
        <v>926</v>
      </c>
      <c r="B21" s="84" t="s">
        <v>244</v>
      </c>
      <c r="C21" s="78">
        <f>VLOOKUP(GroupVertices[[#This Row],[Vertex]],Vertices[],MATCH("ID",Vertices[[#Headers],[Vertex]:[Vertex Content Word Count]],0),FALSE)</f>
        <v>8</v>
      </c>
    </row>
    <row r="22" spans="1:3" ht="15">
      <c r="A22" s="78" t="s">
        <v>927</v>
      </c>
      <c r="B22" s="84" t="s">
        <v>241</v>
      </c>
      <c r="C22" s="78">
        <f>VLOOKUP(GroupVertices[[#This Row],[Vertex]],Vertices[],MATCH("ID",Vertices[[#Headers],[Vertex]:[Vertex Content Word Count]],0),FALSE)</f>
        <v>32</v>
      </c>
    </row>
    <row r="23" spans="1:3" ht="15">
      <c r="A23" s="78" t="s">
        <v>927</v>
      </c>
      <c r="B23" s="84" t="s">
        <v>262</v>
      </c>
      <c r="C23" s="78">
        <f>VLOOKUP(GroupVertices[[#This Row],[Vertex]],Vertices[],MATCH("ID",Vertices[[#Headers],[Vertex]:[Vertex Content Word Count]],0),FALSE)</f>
        <v>53</v>
      </c>
    </row>
    <row r="24" spans="1:3" ht="15">
      <c r="A24" s="78" t="s">
        <v>927</v>
      </c>
      <c r="B24" s="84" t="s">
        <v>261</v>
      </c>
      <c r="C24" s="78">
        <f>VLOOKUP(GroupVertices[[#This Row],[Vertex]],Vertices[],MATCH("ID",Vertices[[#Headers],[Vertex]:[Vertex Content Word Count]],0),FALSE)</f>
        <v>52</v>
      </c>
    </row>
    <row r="25" spans="1:3" ht="15">
      <c r="A25" s="78" t="s">
        <v>927</v>
      </c>
      <c r="B25" s="84" t="s">
        <v>251</v>
      </c>
      <c r="C25" s="78">
        <f>VLOOKUP(GroupVertices[[#This Row],[Vertex]],Vertices[],MATCH("ID",Vertices[[#Headers],[Vertex]:[Vertex Content Word Count]],0),FALSE)</f>
        <v>36</v>
      </c>
    </row>
    <row r="26" spans="1:3" ht="15">
      <c r="A26" s="78" t="s">
        <v>927</v>
      </c>
      <c r="B26" s="84" t="s">
        <v>233</v>
      </c>
      <c r="C26" s="78">
        <f>VLOOKUP(GroupVertices[[#This Row],[Vertex]],Vertices[],MATCH("ID",Vertices[[#Headers],[Vertex]:[Vertex Content Word Count]],0),FALSE)</f>
        <v>35</v>
      </c>
    </row>
    <row r="27" spans="1:3" ht="15">
      <c r="A27" s="78" t="s">
        <v>927</v>
      </c>
      <c r="B27" s="84" t="s">
        <v>231</v>
      </c>
      <c r="C27" s="78">
        <f>VLOOKUP(GroupVertices[[#This Row],[Vertex]],Vertices[],MATCH("ID",Vertices[[#Headers],[Vertex]:[Vertex Content Word Count]],0),FALSE)</f>
        <v>33</v>
      </c>
    </row>
    <row r="28" spans="1:3" ht="15">
      <c r="A28" s="78" t="s">
        <v>927</v>
      </c>
      <c r="B28" s="84" t="s">
        <v>224</v>
      </c>
      <c r="C28" s="78">
        <f>VLOOKUP(GroupVertices[[#This Row],[Vertex]],Vertices[],MATCH("ID",Vertices[[#Headers],[Vertex]:[Vertex Content Word Count]],0),FALSE)</f>
        <v>23</v>
      </c>
    </row>
    <row r="29" spans="1:3" ht="15">
      <c r="A29" s="78" t="s">
        <v>927</v>
      </c>
      <c r="B29" s="84" t="s">
        <v>230</v>
      </c>
      <c r="C29" s="78">
        <f>VLOOKUP(GroupVertices[[#This Row],[Vertex]],Vertices[],MATCH("ID",Vertices[[#Headers],[Vertex]:[Vertex Content Word Count]],0),FALSE)</f>
        <v>26</v>
      </c>
    </row>
    <row r="30" spans="1:3" ht="15">
      <c r="A30" s="78" t="s">
        <v>927</v>
      </c>
      <c r="B30" s="84" t="s">
        <v>225</v>
      </c>
      <c r="C30" s="78">
        <f>VLOOKUP(GroupVertices[[#This Row],[Vertex]],Vertices[],MATCH("ID",Vertices[[#Headers],[Vertex]:[Vertex Content Word Count]],0),FALSE)</f>
        <v>25</v>
      </c>
    </row>
    <row r="31" spans="1:3" ht="15">
      <c r="A31" s="78" t="s">
        <v>927</v>
      </c>
      <c r="B31" s="84" t="s">
        <v>250</v>
      </c>
      <c r="C31" s="78">
        <f>VLOOKUP(GroupVertices[[#This Row],[Vertex]],Vertices[],MATCH("ID",Vertices[[#Headers],[Vertex]:[Vertex Content Word Count]],0),FALSE)</f>
        <v>24</v>
      </c>
    </row>
    <row r="32" spans="1:3" ht="15">
      <c r="A32" s="78" t="s">
        <v>928</v>
      </c>
      <c r="B32" s="84" t="s">
        <v>259</v>
      </c>
      <c r="C32" s="78">
        <f>VLOOKUP(GroupVertices[[#This Row],[Vertex]],Vertices[],MATCH("ID",Vertices[[#Headers],[Vertex]:[Vertex Content Word Count]],0),FALSE)</f>
        <v>45</v>
      </c>
    </row>
    <row r="33" spans="1:3" ht="15">
      <c r="A33" s="78" t="s">
        <v>928</v>
      </c>
      <c r="B33" s="84" t="s">
        <v>234</v>
      </c>
      <c r="C33" s="78">
        <f>VLOOKUP(GroupVertices[[#This Row],[Vertex]],Vertices[],MATCH("ID",Vertices[[#Headers],[Vertex]:[Vertex Content Word Count]],0),FALSE)</f>
        <v>37</v>
      </c>
    </row>
    <row r="34" spans="1:3" ht="15">
      <c r="A34" s="78" t="s">
        <v>928</v>
      </c>
      <c r="B34" s="84" t="s">
        <v>258</v>
      </c>
      <c r="C34" s="78">
        <f>VLOOKUP(GroupVertices[[#This Row],[Vertex]],Vertices[],MATCH("ID",Vertices[[#Headers],[Vertex]:[Vertex Content Word Count]],0),FALSE)</f>
        <v>44</v>
      </c>
    </row>
    <row r="35" spans="1:3" ht="15">
      <c r="A35" s="78" t="s">
        <v>928</v>
      </c>
      <c r="B35" s="84" t="s">
        <v>257</v>
      </c>
      <c r="C35" s="78">
        <f>VLOOKUP(GroupVertices[[#This Row],[Vertex]],Vertices[],MATCH("ID",Vertices[[#Headers],[Vertex]:[Vertex Content Word Count]],0),FALSE)</f>
        <v>43</v>
      </c>
    </row>
    <row r="36" spans="1:3" ht="15">
      <c r="A36" s="78" t="s">
        <v>928</v>
      </c>
      <c r="B36" s="84" t="s">
        <v>256</v>
      </c>
      <c r="C36" s="78">
        <f>VLOOKUP(GroupVertices[[#This Row],[Vertex]],Vertices[],MATCH("ID",Vertices[[#Headers],[Vertex]:[Vertex Content Word Count]],0),FALSE)</f>
        <v>42</v>
      </c>
    </row>
    <row r="37" spans="1:3" ht="15">
      <c r="A37" s="78" t="s">
        <v>928</v>
      </c>
      <c r="B37" s="84" t="s">
        <v>255</v>
      </c>
      <c r="C37" s="78">
        <f>VLOOKUP(GroupVertices[[#This Row],[Vertex]],Vertices[],MATCH("ID",Vertices[[#Headers],[Vertex]:[Vertex Content Word Count]],0),FALSE)</f>
        <v>41</v>
      </c>
    </row>
    <row r="38" spans="1:3" ht="15">
      <c r="A38" s="78" t="s">
        <v>928</v>
      </c>
      <c r="B38" s="84" t="s">
        <v>254</v>
      </c>
      <c r="C38" s="78">
        <f>VLOOKUP(GroupVertices[[#This Row],[Vertex]],Vertices[],MATCH("ID",Vertices[[#Headers],[Vertex]:[Vertex Content Word Count]],0),FALSE)</f>
        <v>40</v>
      </c>
    </row>
    <row r="39" spans="1:3" ht="15">
      <c r="A39" s="78" t="s">
        <v>928</v>
      </c>
      <c r="B39" s="84" t="s">
        <v>253</v>
      </c>
      <c r="C39" s="78">
        <f>VLOOKUP(GroupVertices[[#This Row],[Vertex]],Vertices[],MATCH("ID",Vertices[[#Headers],[Vertex]:[Vertex Content Word Count]],0),FALSE)</f>
        <v>39</v>
      </c>
    </row>
    <row r="40" spans="1:3" ht="15">
      <c r="A40" s="78" t="s">
        <v>928</v>
      </c>
      <c r="B40" s="84" t="s">
        <v>252</v>
      </c>
      <c r="C40" s="78">
        <f>VLOOKUP(GroupVertices[[#This Row],[Vertex]],Vertices[],MATCH("ID",Vertices[[#Headers],[Vertex]:[Vertex Content Word Count]],0),FALSE)</f>
        <v>38</v>
      </c>
    </row>
    <row r="41" spans="1:3" ht="15">
      <c r="A41" s="78" t="s">
        <v>929</v>
      </c>
      <c r="B41" s="84" t="s">
        <v>240</v>
      </c>
      <c r="C41" s="78">
        <f>VLOOKUP(GroupVertices[[#This Row],[Vertex]],Vertices[],MATCH("ID",Vertices[[#Headers],[Vertex]:[Vertex Content Word Count]],0),FALSE)</f>
        <v>29</v>
      </c>
    </row>
    <row r="42" spans="1:3" ht="15">
      <c r="A42" s="78" t="s">
        <v>929</v>
      </c>
      <c r="B42" s="84" t="s">
        <v>239</v>
      </c>
      <c r="C42" s="78">
        <f>VLOOKUP(GroupVertices[[#This Row],[Vertex]],Vertices[],MATCH("ID",Vertices[[#Headers],[Vertex]:[Vertex Content Word Count]],0),FALSE)</f>
        <v>51</v>
      </c>
    </row>
    <row r="43" spans="1:3" ht="15">
      <c r="A43" s="78" t="s">
        <v>929</v>
      </c>
      <c r="B43" s="84" t="s">
        <v>238</v>
      </c>
      <c r="C43" s="78">
        <f>VLOOKUP(GroupVertices[[#This Row],[Vertex]],Vertices[],MATCH("ID",Vertices[[#Headers],[Vertex]:[Vertex Content Word Count]],0),FALSE)</f>
        <v>50</v>
      </c>
    </row>
    <row r="44" spans="1:3" ht="15">
      <c r="A44" s="78" t="s">
        <v>929</v>
      </c>
      <c r="B44" s="84" t="s">
        <v>236</v>
      </c>
      <c r="C44" s="78">
        <f>VLOOKUP(GroupVertices[[#This Row],[Vertex]],Vertices[],MATCH("ID",Vertices[[#Headers],[Vertex]:[Vertex Content Word Count]],0),FALSE)</f>
        <v>49</v>
      </c>
    </row>
    <row r="45" spans="1:3" ht="15">
      <c r="A45" s="78" t="s">
        <v>929</v>
      </c>
      <c r="B45" s="84" t="s">
        <v>237</v>
      </c>
      <c r="C45" s="78">
        <f>VLOOKUP(GroupVertices[[#This Row],[Vertex]],Vertices[],MATCH("ID",Vertices[[#Headers],[Vertex]:[Vertex Content Word Count]],0),FALSE)</f>
        <v>48</v>
      </c>
    </row>
    <row r="46" spans="1:3" ht="15">
      <c r="A46" s="78" t="s">
        <v>929</v>
      </c>
      <c r="B46" s="84" t="s">
        <v>260</v>
      </c>
      <c r="C46" s="78">
        <f>VLOOKUP(GroupVertices[[#This Row],[Vertex]],Vertices[],MATCH("ID",Vertices[[#Headers],[Vertex]:[Vertex Content Word Count]],0),FALSE)</f>
        <v>47</v>
      </c>
    </row>
    <row r="47" spans="1:3" ht="15">
      <c r="A47" s="78" t="s">
        <v>929</v>
      </c>
      <c r="B47" s="84" t="s">
        <v>235</v>
      </c>
      <c r="C47" s="78">
        <f>VLOOKUP(GroupVertices[[#This Row],[Vertex]],Vertices[],MATCH("ID",Vertices[[#Headers],[Vertex]:[Vertex Content Word Count]],0),FALSE)</f>
        <v>46</v>
      </c>
    </row>
    <row r="48" spans="1:3" ht="15">
      <c r="A48" s="78" t="s">
        <v>929</v>
      </c>
      <c r="B48" s="84" t="s">
        <v>227</v>
      </c>
      <c r="C48" s="78">
        <f>VLOOKUP(GroupVertices[[#This Row],[Vertex]],Vertices[],MATCH("ID",Vertices[[#Headers],[Vertex]:[Vertex Content Word Count]],0),FALSE)</f>
        <v>28</v>
      </c>
    </row>
    <row r="49" spans="1:3" ht="15">
      <c r="A49" s="78" t="s">
        <v>930</v>
      </c>
      <c r="B49" s="84" t="s">
        <v>213</v>
      </c>
      <c r="C49" s="78">
        <f>VLOOKUP(GroupVertices[[#This Row],[Vertex]],Vertices[],MATCH("ID",Vertices[[#Headers],[Vertex]:[Vertex Content Word Count]],0),FALSE)</f>
        <v>6</v>
      </c>
    </row>
    <row r="50" spans="1:3" ht="15">
      <c r="A50" s="78" t="s">
        <v>930</v>
      </c>
      <c r="B50" s="84" t="s">
        <v>212</v>
      </c>
      <c r="C50" s="78">
        <f>VLOOKUP(GroupVertices[[#This Row],[Vertex]],Vertices[],MATCH("ID",Vertices[[#Headers],[Vertex]:[Vertex Content Word Count]],0),FALSE)</f>
        <v>3</v>
      </c>
    </row>
    <row r="51" spans="1:3" ht="15">
      <c r="A51" s="78" t="s">
        <v>930</v>
      </c>
      <c r="B51" s="84" t="s">
        <v>243</v>
      </c>
      <c r="C51" s="78">
        <f>VLOOKUP(GroupVertices[[#This Row],[Vertex]],Vertices[],MATCH("ID",Vertices[[#Headers],[Vertex]:[Vertex Content Word Count]],0),FALSE)</f>
        <v>5</v>
      </c>
    </row>
    <row r="52" spans="1:3" ht="15">
      <c r="A52" s="78" t="s">
        <v>930</v>
      </c>
      <c r="B52" s="84" t="s">
        <v>242</v>
      </c>
      <c r="C52"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942</v>
      </c>
      <c r="B2" s="34" t="s">
        <v>887</v>
      </c>
      <c r="D2" s="31">
        <f>MIN(Vertices[Degree])</f>
        <v>0</v>
      </c>
      <c r="E2" s="3">
        <f>COUNTIF(Vertices[Degree],"&gt;= "&amp;D2)-COUNTIF(Vertices[Degree],"&gt;="&amp;D3)</f>
        <v>0</v>
      </c>
      <c r="F2" s="37">
        <f>MIN(Vertices[In-Degree])</f>
        <v>0</v>
      </c>
      <c r="G2" s="38">
        <f>COUNTIF(Vertices[In-Degree],"&gt;= "&amp;F2)-COUNTIF(Vertices[In-Degree],"&gt;="&amp;F3)</f>
        <v>18</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39</v>
      </c>
      <c r="L2" s="37">
        <f>MIN(Vertices[Closeness Centrality])</f>
        <v>0.004082</v>
      </c>
      <c r="M2" s="38">
        <f>COUNTIF(Vertices[Closeness Centrality],"&gt;= "&amp;L2)-COUNTIF(Vertices[Closeness Centrality],"&gt;="&amp;L3)</f>
        <v>3</v>
      </c>
      <c r="N2" s="37">
        <f>MIN(Vertices[Eigenvector Centrality])</f>
        <v>0.00229</v>
      </c>
      <c r="O2" s="38">
        <f>COUNTIF(Vertices[Eigenvector Centrality],"&gt;= "&amp;N2)-COUNTIF(Vertices[Eigenvector Centrality],"&gt;="&amp;N3)</f>
        <v>1</v>
      </c>
      <c r="P2" s="37">
        <f>MIN(Vertices[PageRank])</f>
        <v>0.423443</v>
      </c>
      <c r="Q2" s="38">
        <f>COUNTIF(Vertices[PageRank],"&gt;= "&amp;P2)-COUNTIF(Vertices[PageRank],"&gt;="&amp;P3)</f>
        <v>29</v>
      </c>
      <c r="R2" s="37">
        <f>MIN(Vertices[Clustering Coefficient])</f>
        <v>0</v>
      </c>
      <c r="S2" s="43">
        <f>COUNTIF(Vertices[Clustering Coefficient],"&gt;= "&amp;R2)-COUNTIF(Vertices[Clustering Coefficient],"&gt;="&amp;R3)</f>
        <v>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0.16363636363636364</v>
      </c>
      <c r="I3" s="40">
        <f>COUNTIF(Vertices[Out-Degree],"&gt;= "&amp;H3)-COUNTIF(Vertices[Out-Degree],"&gt;="&amp;H4)</f>
        <v>0</v>
      </c>
      <c r="J3" s="39">
        <f aca="true" t="shared" si="4" ref="J3:J26">J2+($J$57-$J$2)/BinDivisor</f>
        <v>31.921212127272728</v>
      </c>
      <c r="K3" s="40">
        <f>COUNTIF(Vertices[Betweenness Centrality],"&gt;= "&amp;J3)-COUNTIF(Vertices[Betweenness Centrality],"&gt;="&amp;J4)</f>
        <v>0</v>
      </c>
      <c r="L3" s="39">
        <f aca="true" t="shared" si="5" ref="L3:L26">L2+($L$57-$L$2)/BinDivisor</f>
        <v>0.004195218181818182</v>
      </c>
      <c r="M3" s="40">
        <f>COUNTIF(Vertices[Closeness Centrality],"&gt;= "&amp;L3)-COUNTIF(Vertices[Closeness Centrality],"&gt;="&amp;L4)</f>
        <v>0</v>
      </c>
      <c r="N3" s="39">
        <f aca="true" t="shared" si="6" ref="N3:N26">N2+($N$57-$N$2)/BinDivisor</f>
        <v>0.004116127272727273</v>
      </c>
      <c r="O3" s="40">
        <f>COUNTIF(Vertices[Eigenvector Centrality],"&gt;= "&amp;N3)-COUNTIF(Vertices[Eigenvector Centrality],"&gt;="&amp;N4)</f>
        <v>3</v>
      </c>
      <c r="P3" s="39">
        <f aca="true" t="shared" si="7" ref="P3:P26">P2+($P$57-$P$2)/BinDivisor</f>
        <v>0.580731</v>
      </c>
      <c r="Q3" s="40">
        <f>COUNTIF(Vertices[PageRank],"&gt;= "&amp;P3)-COUNTIF(Vertices[PageRank],"&gt;="&amp;P4)</f>
        <v>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51</v>
      </c>
      <c r="D4" s="32">
        <f t="shared" si="1"/>
        <v>0</v>
      </c>
      <c r="E4" s="3">
        <f>COUNTIF(Vertices[Degree],"&gt;= "&amp;D4)-COUNTIF(Vertices[Degree],"&gt;="&amp;D5)</f>
        <v>0</v>
      </c>
      <c r="F4" s="37">
        <f t="shared" si="2"/>
        <v>0.4727272727272727</v>
      </c>
      <c r="G4" s="38">
        <f>COUNTIF(Vertices[In-Degree],"&gt;= "&amp;F4)-COUNTIF(Vertices[In-Degree],"&gt;="&amp;F5)</f>
        <v>0</v>
      </c>
      <c r="H4" s="37">
        <f t="shared" si="3"/>
        <v>0.32727272727272727</v>
      </c>
      <c r="I4" s="38">
        <f>COUNTIF(Vertices[Out-Degree],"&gt;= "&amp;H4)-COUNTIF(Vertices[Out-Degree],"&gt;="&amp;H5)</f>
        <v>0</v>
      </c>
      <c r="J4" s="37">
        <f t="shared" si="4"/>
        <v>63.842424254545456</v>
      </c>
      <c r="K4" s="38">
        <f>COUNTIF(Vertices[Betweenness Centrality],"&gt;= "&amp;J4)-COUNTIF(Vertices[Betweenness Centrality],"&gt;="&amp;J5)</f>
        <v>3</v>
      </c>
      <c r="L4" s="37">
        <f t="shared" si="5"/>
        <v>0.004308436363636364</v>
      </c>
      <c r="M4" s="38">
        <f>COUNTIF(Vertices[Closeness Centrality],"&gt;= "&amp;L4)-COUNTIF(Vertices[Closeness Centrality],"&gt;="&amp;L5)</f>
        <v>0</v>
      </c>
      <c r="N4" s="37">
        <f t="shared" si="6"/>
        <v>0.005942254545454545</v>
      </c>
      <c r="O4" s="38">
        <f>COUNTIF(Vertices[Eigenvector Centrality],"&gt;= "&amp;N4)-COUNTIF(Vertices[Eigenvector Centrality],"&gt;="&amp;N5)</f>
        <v>8</v>
      </c>
      <c r="P4" s="37">
        <f t="shared" si="7"/>
        <v>0.738019</v>
      </c>
      <c r="Q4" s="38">
        <f>COUNTIF(Vertices[PageRank],"&gt;= "&amp;P4)-COUNTIF(Vertices[PageRank],"&gt;="&amp;P5)</f>
        <v>3</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0.7090909090909091</v>
      </c>
      <c r="G5" s="40">
        <f>COUNTIF(Vertices[In-Degree],"&gt;= "&amp;F5)-COUNTIF(Vertices[In-Degree],"&gt;="&amp;F6)</f>
        <v>0</v>
      </c>
      <c r="H5" s="39">
        <f t="shared" si="3"/>
        <v>0.4909090909090909</v>
      </c>
      <c r="I5" s="40">
        <f>COUNTIF(Vertices[Out-Degree],"&gt;= "&amp;H5)-COUNTIF(Vertices[Out-Degree],"&gt;="&amp;H6)</f>
        <v>0</v>
      </c>
      <c r="J5" s="39">
        <f t="shared" si="4"/>
        <v>95.76363638181819</v>
      </c>
      <c r="K5" s="40">
        <f>COUNTIF(Vertices[Betweenness Centrality],"&gt;= "&amp;J5)-COUNTIF(Vertices[Betweenness Centrality],"&gt;="&amp;J6)</f>
        <v>0</v>
      </c>
      <c r="L5" s="39">
        <f t="shared" si="5"/>
        <v>0.004421654545454546</v>
      </c>
      <c r="M5" s="40">
        <f>COUNTIF(Vertices[Closeness Centrality],"&gt;= "&amp;L5)-COUNTIF(Vertices[Closeness Centrality],"&gt;="&amp;L6)</f>
        <v>0</v>
      </c>
      <c r="N5" s="39">
        <f t="shared" si="6"/>
        <v>0.007768381818181818</v>
      </c>
      <c r="O5" s="40">
        <f>COUNTIF(Vertices[Eigenvector Centrality],"&gt;= "&amp;N5)-COUNTIF(Vertices[Eigenvector Centrality],"&gt;="&amp;N6)</f>
        <v>1</v>
      </c>
      <c r="P5" s="39">
        <f t="shared" si="7"/>
        <v>0.895307</v>
      </c>
      <c r="Q5" s="40">
        <f>COUNTIF(Vertices[PageRank],"&gt;= "&amp;P5)-COUNTIF(Vertices[PageRank],"&gt;="&amp;P6)</f>
        <v>1</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45</v>
      </c>
      <c r="D6" s="32">
        <f t="shared" si="1"/>
        <v>0</v>
      </c>
      <c r="E6" s="3">
        <f>COUNTIF(Vertices[Degree],"&gt;= "&amp;D6)-COUNTIF(Vertices[Degree],"&gt;="&amp;D7)</f>
        <v>0</v>
      </c>
      <c r="F6" s="37">
        <f t="shared" si="2"/>
        <v>0.9454545454545454</v>
      </c>
      <c r="G6" s="38">
        <f>COUNTIF(Vertices[In-Degree],"&gt;= "&amp;F6)-COUNTIF(Vertices[In-Degree],"&gt;="&amp;F7)</f>
        <v>20</v>
      </c>
      <c r="H6" s="37">
        <f t="shared" si="3"/>
        <v>0.6545454545454545</v>
      </c>
      <c r="I6" s="38">
        <f>COUNTIF(Vertices[Out-Degree],"&gt;= "&amp;H6)-COUNTIF(Vertices[Out-Degree],"&gt;="&amp;H7)</f>
        <v>0</v>
      </c>
      <c r="J6" s="37">
        <f t="shared" si="4"/>
        <v>127.68484850909091</v>
      </c>
      <c r="K6" s="38">
        <f>COUNTIF(Vertices[Betweenness Centrality],"&gt;= "&amp;J6)-COUNTIF(Vertices[Betweenness Centrality],"&gt;="&amp;J7)</f>
        <v>2</v>
      </c>
      <c r="L6" s="37">
        <f t="shared" si="5"/>
        <v>0.004534872727272728</v>
      </c>
      <c r="M6" s="38">
        <f>COUNTIF(Vertices[Closeness Centrality],"&gt;= "&amp;L6)-COUNTIF(Vertices[Closeness Centrality],"&gt;="&amp;L7)</f>
        <v>0</v>
      </c>
      <c r="N6" s="37">
        <f t="shared" si="6"/>
        <v>0.00959450909090909</v>
      </c>
      <c r="O6" s="38">
        <f>COUNTIF(Vertices[Eigenvector Centrality],"&gt;= "&amp;N6)-COUNTIF(Vertices[Eigenvector Centrality],"&gt;="&amp;N7)</f>
        <v>3</v>
      </c>
      <c r="P6" s="37">
        <f t="shared" si="7"/>
        <v>1.052595</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62</v>
      </c>
      <c r="D7" s="32">
        <f t="shared" si="1"/>
        <v>0</v>
      </c>
      <c r="E7" s="3">
        <f>COUNTIF(Vertices[Degree],"&gt;= "&amp;D7)-COUNTIF(Vertices[Degree],"&gt;="&amp;D8)</f>
        <v>0</v>
      </c>
      <c r="F7" s="39">
        <f t="shared" si="2"/>
        <v>1.1818181818181819</v>
      </c>
      <c r="G7" s="40">
        <f>COUNTIF(Vertices[In-Degree],"&gt;= "&amp;F7)-COUNTIF(Vertices[In-Degree],"&gt;="&amp;F8)</f>
        <v>0</v>
      </c>
      <c r="H7" s="39">
        <f t="shared" si="3"/>
        <v>0.8181818181818181</v>
      </c>
      <c r="I7" s="40">
        <f>COUNTIF(Vertices[Out-Degree],"&gt;= "&amp;H7)-COUNTIF(Vertices[Out-Degree],"&gt;="&amp;H8)</f>
        <v>0</v>
      </c>
      <c r="J7" s="39">
        <f t="shared" si="4"/>
        <v>159.60606063636365</v>
      </c>
      <c r="K7" s="40">
        <f>COUNTIF(Vertices[Betweenness Centrality],"&gt;= "&amp;J7)-COUNTIF(Vertices[Betweenness Centrality],"&gt;="&amp;J8)</f>
        <v>2</v>
      </c>
      <c r="L7" s="39">
        <f t="shared" si="5"/>
        <v>0.00464809090909091</v>
      </c>
      <c r="M7" s="40">
        <f>COUNTIF(Vertices[Closeness Centrality],"&gt;= "&amp;L7)-COUNTIF(Vertices[Closeness Centrality],"&gt;="&amp;L8)</f>
        <v>0</v>
      </c>
      <c r="N7" s="39">
        <f t="shared" si="6"/>
        <v>0.011420636363636364</v>
      </c>
      <c r="O7" s="40">
        <f>COUNTIF(Vertices[Eigenvector Centrality],"&gt;= "&amp;N7)-COUNTIF(Vertices[Eigenvector Centrality],"&gt;="&amp;N8)</f>
        <v>2</v>
      </c>
      <c r="P7" s="39">
        <f t="shared" si="7"/>
        <v>1.209883</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107</v>
      </c>
      <c r="D8" s="32">
        <f t="shared" si="1"/>
        <v>0</v>
      </c>
      <c r="E8" s="3">
        <f>COUNTIF(Vertices[Degree],"&gt;= "&amp;D8)-COUNTIF(Vertices[Degree],"&gt;="&amp;D9)</f>
        <v>0</v>
      </c>
      <c r="F8" s="37">
        <f t="shared" si="2"/>
        <v>1.4181818181818182</v>
      </c>
      <c r="G8" s="38">
        <f>COUNTIF(Vertices[In-Degree],"&gt;= "&amp;F8)-COUNTIF(Vertices[In-Degree],"&gt;="&amp;F9)</f>
        <v>0</v>
      </c>
      <c r="H8" s="37">
        <f t="shared" si="3"/>
        <v>0.9818181818181817</v>
      </c>
      <c r="I8" s="38">
        <f>COUNTIF(Vertices[Out-Degree],"&gt;= "&amp;H8)-COUNTIF(Vertices[Out-Degree],"&gt;="&amp;H9)</f>
        <v>16</v>
      </c>
      <c r="J8" s="37">
        <f t="shared" si="4"/>
        <v>191.52727276363638</v>
      </c>
      <c r="K8" s="38">
        <f>COUNTIF(Vertices[Betweenness Centrality],"&gt;= "&amp;J8)-COUNTIF(Vertices[Betweenness Centrality],"&gt;="&amp;J9)</f>
        <v>0</v>
      </c>
      <c r="L8" s="37">
        <f t="shared" si="5"/>
        <v>0.004761309090909092</v>
      </c>
      <c r="M8" s="38">
        <f>COUNTIF(Vertices[Closeness Centrality],"&gt;= "&amp;L8)-COUNTIF(Vertices[Closeness Centrality],"&gt;="&amp;L9)</f>
        <v>0</v>
      </c>
      <c r="N8" s="37">
        <f t="shared" si="6"/>
        <v>0.013246763636363637</v>
      </c>
      <c r="O8" s="38">
        <f>COUNTIF(Vertices[Eigenvector Centrality],"&gt;= "&amp;N8)-COUNTIF(Vertices[Eigenvector Centrality],"&gt;="&amp;N9)</f>
        <v>0</v>
      </c>
      <c r="P8" s="37">
        <f t="shared" si="7"/>
        <v>1.367171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1.6545454545454545</v>
      </c>
      <c r="G9" s="40">
        <f>COUNTIF(Vertices[In-Degree],"&gt;= "&amp;F9)-COUNTIF(Vertices[In-Degree],"&gt;="&amp;F10)</f>
        <v>0</v>
      </c>
      <c r="H9" s="39">
        <f t="shared" si="3"/>
        <v>1.1454545454545453</v>
      </c>
      <c r="I9" s="40">
        <f>COUNTIF(Vertices[Out-Degree],"&gt;= "&amp;H9)-COUNTIF(Vertices[Out-Degree],"&gt;="&amp;H10)</f>
        <v>0</v>
      </c>
      <c r="J9" s="39">
        <f t="shared" si="4"/>
        <v>223.4484848909091</v>
      </c>
      <c r="K9" s="40">
        <f>COUNTIF(Vertices[Betweenness Centrality],"&gt;= "&amp;J9)-COUNTIF(Vertices[Betweenness Centrality],"&gt;="&amp;J10)</f>
        <v>0</v>
      </c>
      <c r="L9" s="39">
        <f t="shared" si="5"/>
        <v>0.004874527272727274</v>
      </c>
      <c r="M9" s="40">
        <f>COUNTIF(Vertices[Closeness Centrality],"&gt;= "&amp;L9)-COUNTIF(Vertices[Closeness Centrality],"&gt;="&amp;L10)</f>
        <v>0</v>
      </c>
      <c r="N9" s="39">
        <f t="shared" si="6"/>
        <v>0.01507289090909091</v>
      </c>
      <c r="O9" s="40">
        <f>COUNTIF(Vertices[Eigenvector Centrality],"&gt;= "&amp;N9)-COUNTIF(Vertices[Eigenvector Centrality],"&gt;="&amp;N10)</f>
        <v>19</v>
      </c>
      <c r="P9" s="39">
        <f t="shared" si="7"/>
        <v>1.5244589999999998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11</v>
      </c>
      <c r="D10" s="32">
        <f t="shared" si="1"/>
        <v>0</v>
      </c>
      <c r="E10" s="3">
        <f>COUNTIF(Vertices[Degree],"&gt;= "&amp;D10)-COUNTIF(Vertices[Degree],"&gt;="&amp;D11)</f>
        <v>0</v>
      </c>
      <c r="F10" s="37">
        <f t="shared" si="2"/>
        <v>1.8909090909090909</v>
      </c>
      <c r="G10" s="38">
        <f>COUNTIF(Vertices[In-Degree],"&gt;= "&amp;F10)-COUNTIF(Vertices[In-Degree],"&gt;="&amp;F11)</f>
        <v>7</v>
      </c>
      <c r="H10" s="37">
        <f t="shared" si="3"/>
        <v>1.3090909090909089</v>
      </c>
      <c r="I10" s="38">
        <f>COUNTIF(Vertices[Out-Degree],"&gt;= "&amp;H10)-COUNTIF(Vertices[Out-Degree],"&gt;="&amp;H11)</f>
        <v>0</v>
      </c>
      <c r="J10" s="37">
        <f t="shared" si="4"/>
        <v>255.36969701818182</v>
      </c>
      <c r="K10" s="38">
        <f>COUNTIF(Vertices[Betweenness Centrality],"&gt;= "&amp;J10)-COUNTIF(Vertices[Betweenness Centrality],"&gt;="&amp;J11)</f>
        <v>0</v>
      </c>
      <c r="L10" s="37">
        <f t="shared" si="5"/>
        <v>0.004987745454545456</v>
      </c>
      <c r="M10" s="38">
        <f>COUNTIF(Vertices[Closeness Centrality],"&gt;= "&amp;L10)-COUNTIF(Vertices[Closeness Centrality],"&gt;="&amp;L11)</f>
        <v>2</v>
      </c>
      <c r="N10" s="37">
        <f t="shared" si="6"/>
        <v>0.016899018181818184</v>
      </c>
      <c r="O10" s="38">
        <f>COUNTIF(Vertices[Eigenvector Centrality],"&gt;= "&amp;N10)-COUNTIF(Vertices[Eigenvector Centrality],"&gt;="&amp;N11)</f>
        <v>0</v>
      </c>
      <c r="P10" s="37">
        <f t="shared" si="7"/>
        <v>1.6817469999999997</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9"/>
      <c r="B11" s="119"/>
      <c r="D11" s="32">
        <f t="shared" si="1"/>
        <v>0</v>
      </c>
      <c r="E11" s="3">
        <f>COUNTIF(Vertices[Degree],"&gt;= "&amp;D11)-COUNTIF(Vertices[Degree],"&gt;="&amp;D12)</f>
        <v>0</v>
      </c>
      <c r="F11" s="39">
        <f t="shared" si="2"/>
        <v>2.1272727272727274</v>
      </c>
      <c r="G11" s="40">
        <f>COUNTIF(Vertices[In-Degree],"&gt;= "&amp;F11)-COUNTIF(Vertices[In-Degree],"&gt;="&amp;F12)</f>
        <v>0</v>
      </c>
      <c r="H11" s="39">
        <f t="shared" si="3"/>
        <v>1.4727272727272724</v>
      </c>
      <c r="I11" s="40">
        <f>COUNTIF(Vertices[Out-Degree],"&gt;= "&amp;H11)-COUNTIF(Vertices[Out-Degree],"&gt;="&amp;H12)</f>
        <v>0</v>
      </c>
      <c r="J11" s="39">
        <f t="shared" si="4"/>
        <v>287.2909091454546</v>
      </c>
      <c r="K11" s="40">
        <f>COUNTIF(Vertices[Betweenness Centrality],"&gt;= "&amp;J11)-COUNTIF(Vertices[Betweenness Centrality],"&gt;="&amp;J12)</f>
        <v>1</v>
      </c>
      <c r="L11" s="39">
        <f t="shared" si="5"/>
        <v>0.005100963636363638</v>
      </c>
      <c r="M11" s="40">
        <f>COUNTIF(Vertices[Closeness Centrality],"&gt;= "&amp;L11)-COUNTIF(Vertices[Closeness Centrality],"&gt;="&amp;L12)</f>
        <v>1</v>
      </c>
      <c r="N11" s="39">
        <f t="shared" si="6"/>
        <v>0.018725145454545455</v>
      </c>
      <c r="O11" s="40">
        <f>COUNTIF(Vertices[Eigenvector Centrality],"&gt;= "&amp;N11)-COUNTIF(Vertices[Eigenvector Centrality],"&gt;="&amp;N12)</f>
        <v>1</v>
      </c>
      <c r="P11" s="39">
        <f t="shared" si="7"/>
        <v>1.8390349999999995</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0.04838709677419355</v>
      </c>
      <c r="D12" s="32">
        <f t="shared" si="1"/>
        <v>0</v>
      </c>
      <c r="E12" s="3">
        <f>COUNTIF(Vertices[Degree],"&gt;= "&amp;D12)-COUNTIF(Vertices[Degree],"&gt;="&amp;D13)</f>
        <v>0</v>
      </c>
      <c r="F12" s="37">
        <f t="shared" si="2"/>
        <v>2.3636363636363638</v>
      </c>
      <c r="G12" s="38">
        <f>COUNTIF(Vertices[In-Degree],"&gt;= "&amp;F12)-COUNTIF(Vertices[In-Degree],"&gt;="&amp;F13)</f>
        <v>0</v>
      </c>
      <c r="H12" s="37">
        <f t="shared" si="3"/>
        <v>1.636363636363636</v>
      </c>
      <c r="I12" s="38">
        <f>COUNTIF(Vertices[Out-Degree],"&gt;= "&amp;H12)-COUNTIF(Vertices[Out-Degree],"&gt;="&amp;H13)</f>
        <v>0</v>
      </c>
      <c r="J12" s="37">
        <f t="shared" si="4"/>
        <v>319.2121212727273</v>
      </c>
      <c r="K12" s="38">
        <f>COUNTIF(Vertices[Betweenness Centrality],"&gt;= "&amp;J12)-COUNTIF(Vertices[Betweenness Centrality],"&gt;="&amp;J13)</f>
        <v>0</v>
      </c>
      <c r="L12" s="37">
        <f t="shared" si="5"/>
        <v>0.00521418181818182</v>
      </c>
      <c r="M12" s="38">
        <f>COUNTIF(Vertices[Closeness Centrality],"&gt;= "&amp;L12)-COUNTIF(Vertices[Closeness Centrality],"&gt;="&amp;L13)</f>
        <v>1</v>
      </c>
      <c r="N12" s="37">
        <f t="shared" si="6"/>
        <v>0.020551272727272727</v>
      </c>
      <c r="O12" s="38">
        <f>COUNTIF(Vertices[Eigenvector Centrality],"&gt;= "&amp;N12)-COUNTIF(Vertices[Eigenvector Centrality],"&gt;="&amp;N13)</f>
        <v>0</v>
      </c>
      <c r="P12" s="37">
        <f t="shared" si="7"/>
        <v>1.9963229999999994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0.09230769230769231</v>
      </c>
      <c r="D13" s="32">
        <f t="shared" si="1"/>
        <v>0</v>
      </c>
      <c r="E13" s="3">
        <f>COUNTIF(Vertices[Degree],"&gt;= "&amp;D13)-COUNTIF(Vertices[Degree],"&gt;="&amp;D14)</f>
        <v>0</v>
      </c>
      <c r="F13" s="39">
        <f t="shared" si="2"/>
        <v>2.6</v>
      </c>
      <c r="G13" s="40">
        <f>COUNTIF(Vertices[In-Degree],"&gt;= "&amp;F13)-COUNTIF(Vertices[In-Degree],"&gt;="&amp;F14)</f>
        <v>0</v>
      </c>
      <c r="H13" s="39">
        <f t="shared" si="3"/>
        <v>1.7999999999999996</v>
      </c>
      <c r="I13" s="40">
        <f>COUNTIF(Vertices[Out-Degree],"&gt;= "&amp;H13)-COUNTIF(Vertices[Out-Degree],"&gt;="&amp;H14)</f>
        <v>0</v>
      </c>
      <c r="J13" s="39">
        <f t="shared" si="4"/>
        <v>351.1333334</v>
      </c>
      <c r="K13" s="40">
        <f>COUNTIF(Vertices[Betweenness Centrality],"&gt;= "&amp;J13)-COUNTIF(Vertices[Betweenness Centrality],"&gt;="&amp;J14)</f>
        <v>0</v>
      </c>
      <c r="L13" s="39">
        <f t="shared" si="5"/>
        <v>0.005327400000000002</v>
      </c>
      <c r="M13" s="40">
        <f>COUNTIF(Vertices[Closeness Centrality],"&gt;= "&amp;L13)-COUNTIF(Vertices[Closeness Centrality],"&gt;="&amp;L14)</f>
        <v>0</v>
      </c>
      <c r="N13" s="39">
        <f t="shared" si="6"/>
        <v>0.0223774</v>
      </c>
      <c r="O13" s="40">
        <f>COUNTIF(Vertices[Eigenvector Centrality],"&gt;= "&amp;N13)-COUNTIF(Vertices[Eigenvector Centrality],"&gt;="&amp;N14)</f>
        <v>2</v>
      </c>
      <c r="P13" s="39">
        <f t="shared" si="7"/>
        <v>2.1536109999999993</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2.8363636363636364</v>
      </c>
      <c r="G14" s="38">
        <f>COUNTIF(Vertices[In-Degree],"&gt;= "&amp;F14)-COUNTIF(Vertices[In-Degree],"&gt;="&amp;F15)</f>
        <v>3</v>
      </c>
      <c r="H14" s="37">
        <f t="shared" si="3"/>
        <v>1.9636363636363632</v>
      </c>
      <c r="I14" s="38">
        <f>COUNTIF(Vertices[Out-Degree],"&gt;= "&amp;H14)-COUNTIF(Vertices[Out-Degree],"&gt;="&amp;H15)</f>
        <v>7</v>
      </c>
      <c r="J14" s="37">
        <f t="shared" si="4"/>
        <v>383.05454552727275</v>
      </c>
      <c r="K14" s="38">
        <f>COUNTIF(Vertices[Betweenness Centrality],"&gt;= "&amp;J14)-COUNTIF(Vertices[Betweenness Centrality],"&gt;="&amp;J15)</f>
        <v>0</v>
      </c>
      <c r="L14" s="37">
        <f t="shared" si="5"/>
        <v>0.005440618181818184</v>
      </c>
      <c r="M14" s="38">
        <f>COUNTIF(Vertices[Closeness Centrality],"&gt;= "&amp;L14)-COUNTIF(Vertices[Closeness Centrality],"&gt;="&amp;L15)</f>
        <v>1</v>
      </c>
      <c r="N14" s="37">
        <f t="shared" si="6"/>
        <v>0.02420352727272727</v>
      </c>
      <c r="O14" s="38">
        <f>COUNTIF(Vertices[Eigenvector Centrality],"&gt;= "&amp;N14)-COUNTIF(Vertices[Eigenvector Centrality],"&gt;="&amp;N15)</f>
        <v>1</v>
      </c>
      <c r="P14" s="37">
        <f t="shared" si="7"/>
        <v>2.310898999999999</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3.0727272727272728</v>
      </c>
      <c r="G15" s="40">
        <f>COUNTIF(Vertices[In-Degree],"&gt;= "&amp;F15)-COUNTIF(Vertices[In-Degree],"&gt;="&amp;F16)</f>
        <v>0</v>
      </c>
      <c r="H15" s="39">
        <f t="shared" si="3"/>
        <v>2.127272727272727</v>
      </c>
      <c r="I15" s="40">
        <f>COUNTIF(Vertices[Out-Degree],"&gt;= "&amp;H15)-COUNTIF(Vertices[Out-Degree],"&gt;="&amp;H16)</f>
        <v>0</v>
      </c>
      <c r="J15" s="39">
        <f t="shared" si="4"/>
        <v>414.9757576545455</v>
      </c>
      <c r="K15" s="40">
        <f>COUNTIF(Vertices[Betweenness Centrality],"&gt;= "&amp;J15)-COUNTIF(Vertices[Betweenness Centrality],"&gt;="&amp;J16)</f>
        <v>0</v>
      </c>
      <c r="L15" s="39">
        <f t="shared" si="5"/>
        <v>0.005553836363636366</v>
      </c>
      <c r="M15" s="40">
        <f>COUNTIF(Vertices[Closeness Centrality],"&gt;= "&amp;L15)-COUNTIF(Vertices[Closeness Centrality],"&gt;="&amp;L16)</f>
        <v>7</v>
      </c>
      <c r="N15" s="39">
        <f t="shared" si="6"/>
        <v>0.026029654545454542</v>
      </c>
      <c r="O15" s="40">
        <f>COUNTIF(Vertices[Eigenvector Centrality],"&gt;= "&amp;N15)-COUNTIF(Vertices[Eigenvector Centrality],"&gt;="&amp;N16)</f>
        <v>3</v>
      </c>
      <c r="P15" s="39">
        <f t="shared" si="7"/>
        <v>2.468186999999999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3.309090909090909</v>
      </c>
      <c r="G16" s="38">
        <f>COUNTIF(Vertices[In-Degree],"&gt;= "&amp;F16)-COUNTIF(Vertices[In-Degree],"&gt;="&amp;F17)</f>
        <v>0</v>
      </c>
      <c r="H16" s="37">
        <f t="shared" si="3"/>
        <v>2.2909090909090906</v>
      </c>
      <c r="I16" s="38">
        <f>COUNTIF(Vertices[Out-Degree],"&gt;= "&amp;H16)-COUNTIF(Vertices[Out-Degree],"&gt;="&amp;H17)</f>
        <v>0</v>
      </c>
      <c r="J16" s="37">
        <f t="shared" si="4"/>
        <v>446.8969697818182</v>
      </c>
      <c r="K16" s="38">
        <f>COUNTIF(Vertices[Betweenness Centrality],"&gt;= "&amp;J16)-COUNTIF(Vertices[Betweenness Centrality],"&gt;="&amp;J17)</f>
        <v>0</v>
      </c>
      <c r="L16" s="37">
        <f t="shared" si="5"/>
        <v>0.005667054545454548</v>
      </c>
      <c r="M16" s="38">
        <f>COUNTIF(Vertices[Closeness Centrality],"&gt;= "&amp;L16)-COUNTIF(Vertices[Closeness Centrality],"&gt;="&amp;L17)</f>
        <v>2</v>
      </c>
      <c r="N16" s="37">
        <f t="shared" si="6"/>
        <v>0.027855781818181814</v>
      </c>
      <c r="O16" s="38">
        <f>COUNTIF(Vertices[Eigenvector Centrality],"&gt;= "&amp;N16)-COUNTIF(Vertices[Eigenvector Centrality],"&gt;="&amp;N17)</f>
        <v>0</v>
      </c>
      <c r="P16" s="37">
        <f t="shared" si="7"/>
        <v>2.625474999999999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51</v>
      </c>
      <c r="D17" s="32">
        <f t="shared" si="1"/>
        <v>0</v>
      </c>
      <c r="E17" s="3">
        <f>COUNTIF(Vertices[Degree],"&gt;= "&amp;D17)-COUNTIF(Vertices[Degree],"&gt;="&amp;D18)</f>
        <v>0</v>
      </c>
      <c r="F17" s="39">
        <f t="shared" si="2"/>
        <v>3.5454545454545454</v>
      </c>
      <c r="G17" s="40">
        <f>COUNTIF(Vertices[In-Degree],"&gt;= "&amp;F17)-COUNTIF(Vertices[In-Degree],"&gt;="&amp;F18)</f>
        <v>0</v>
      </c>
      <c r="H17" s="39">
        <f t="shared" si="3"/>
        <v>2.454545454545454</v>
      </c>
      <c r="I17" s="40">
        <f>COUNTIF(Vertices[Out-Degree],"&gt;= "&amp;H17)-COUNTIF(Vertices[Out-Degree],"&gt;="&amp;H18)</f>
        <v>0</v>
      </c>
      <c r="J17" s="39">
        <f t="shared" si="4"/>
        <v>478.8181819090909</v>
      </c>
      <c r="K17" s="40">
        <f>COUNTIF(Vertices[Betweenness Centrality],"&gt;= "&amp;J17)-COUNTIF(Vertices[Betweenness Centrality],"&gt;="&amp;J18)</f>
        <v>0</v>
      </c>
      <c r="L17" s="39">
        <f t="shared" si="5"/>
        <v>0.00578027272727273</v>
      </c>
      <c r="M17" s="40">
        <f>COUNTIF(Vertices[Closeness Centrality],"&gt;= "&amp;L17)-COUNTIF(Vertices[Closeness Centrality],"&gt;="&amp;L18)</f>
        <v>0</v>
      </c>
      <c r="N17" s="39">
        <f t="shared" si="6"/>
        <v>0.029681909090909085</v>
      </c>
      <c r="O17" s="40">
        <f>COUNTIF(Vertices[Eigenvector Centrality],"&gt;= "&amp;N17)-COUNTIF(Vertices[Eigenvector Centrality],"&gt;="&amp;N18)</f>
        <v>0</v>
      </c>
      <c r="P17" s="39">
        <f t="shared" si="7"/>
        <v>2.7827629999999988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107</v>
      </c>
      <c r="D18" s="32">
        <f t="shared" si="1"/>
        <v>0</v>
      </c>
      <c r="E18" s="3">
        <f>COUNTIF(Vertices[Degree],"&gt;= "&amp;D18)-COUNTIF(Vertices[Degree],"&gt;="&amp;D19)</f>
        <v>0</v>
      </c>
      <c r="F18" s="37">
        <f t="shared" si="2"/>
        <v>3.7818181818181817</v>
      </c>
      <c r="G18" s="38">
        <f>COUNTIF(Vertices[In-Degree],"&gt;= "&amp;F18)-COUNTIF(Vertices[In-Degree],"&gt;="&amp;F19)</f>
        <v>1</v>
      </c>
      <c r="H18" s="37">
        <f t="shared" si="3"/>
        <v>2.6181818181818177</v>
      </c>
      <c r="I18" s="38">
        <f>COUNTIF(Vertices[Out-Degree],"&gt;= "&amp;H18)-COUNTIF(Vertices[Out-Degree],"&gt;="&amp;H19)</f>
        <v>0</v>
      </c>
      <c r="J18" s="37">
        <f t="shared" si="4"/>
        <v>510.73939403636365</v>
      </c>
      <c r="K18" s="38">
        <f>COUNTIF(Vertices[Betweenness Centrality],"&gt;= "&amp;J18)-COUNTIF(Vertices[Betweenness Centrality],"&gt;="&amp;J19)</f>
        <v>1</v>
      </c>
      <c r="L18" s="37">
        <f t="shared" si="5"/>
        <v>0.005893490909090912</v>
      </c>
      <c r="M18" s="38">
        <f>COUNTIF(Vertices[Closeness Centrality],"&gt;= "&amp;L18)-COUNTIF(Vertices[Closeness Centrality],"&gt;="&amp;L19)</f>
        <v>1</v>
      </c>
      <c r="N18" s="37">
        <f t="shared" si="6"/>
        <v>0.03150803636363636</v>
      </c>
      <c r="O18" s="38">
        <f>COUNTIF(Vertices[Eigenvector Centrality],"&gt;= "&amp;N18)-COUNTIF(Vertices[Eigenvector Centrality],"&gt;="&amp;N19)</f>
        <v>0</v>
      </c>
      <c r="P18" s="37">
        <f t="shared" si="7"/>
        <v>2.9400509999999986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4.0181818181818185</v>
      </c>
      <c r="G19" s="40">
        <f>COUNTIF(Vertices[In-Degree],"&gt;= "&amp;F19)-COUNTIF(Vertices[In-Degree],"&gt;="&amp;F20)</f>
        <v>0</v>
      </c>
      <c r="H19" s="39">
        <f t="shared" si="3"/>
        <v>2.7818181818181813</v>
      </c>
      <c r="I19" s="40">
        <f>COUNTIF(Vertices[Out-Degree],"&gt;= "&amp;H19)-COUNTIF(Vertices[Out-Degree],"&gt;="&amp;H20)</f>
        <v>0</v>
      </c>
      <c r="J19" s="39">
        <f t="shared" si="4"/>
        <v>542.6606061636364</v>
      </c>
      <c r="K19" s="40">
        <f>COUNTIF(Vertices[Betweenness Centrality],"&gt;= "&amp;J19)-COUNTIF(Vertices[Betweenness Centrality],"&gt;="&amp;J20)</f>
        <v>0</v>
      </c>
      <c r="L19" s="39">
        <f t="shared" si="5"/>
        <v>0.006006709090909094</v>
      </c>
      <c r="M19" s="40">
        <f>COUNTIF(Vertices[Closeness Centrality],"&gt;= "&amp;L19)-COUNTIF(Vertices[Closeness Centrality],"&gt;="&amp;L20)</f>
        <v>0</v>
      </c>
      <c r="N19" s="39">
        <f t="shared" si="6"/>
        <v>0.033334163636363635</v>
      </c>
      <c r="O19" s="40">
        <f>COUNTIF(Vertices[Eigenvector Centrality],"&gt;= "&amp;N19)-COUNTIF(Vertices[Eigenvector Centrality],"&gt;="&amp;N20)</f>
        <v>0</v>
      </c>
      <c r="P19" s="39">
        <f t="shared" si="7"/>
        <v>3.0973389999999985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4.254545454545455</v>
      </c>
      <c r="G20" s="38">
        <f>COUNTIF(Vertices[In-Degree],"&gt;= "&amp;F20)-COUNTIF(Vertices[In-Degree],"&gt;="&amp;F21)</f>
        <v>0</v>
      </c>
      <c r="H20" s="37">
        <f t="shared" si="3"/>
        <v>2.945454545454545</v>
      </c>
      <c r="I20" s="38">
        <f>COUNTIF(Vertices[Out-Degree],"&gt;= "&amp;H20)-COUNTIF(Vertices[Out-Degree],"&gt;="&amp;H21)</f>
        <v>2</v>
      </c>
      <c r="J20" s="37">
        <f t="shared" si="4"/>
        <v>574.5818182909092</v>
      </c>
      <c r="K20" s="38">
        <f>COUNTIF(Vertices[Betweenness Centrality],"&gt;= "&amp;J20)-COUNTIF(Vertices[Betweenness Centrality],"&gt;="&amp;J21)</f>
        <v>0</v>
      </c>
      <c r="L20" s="37">
        <f t="shared" si="5"/>
        <v>0.006119927272727276</v>
      </c>
      <c r="M20" s="38">
        <f>COUNTIF(Vertices[Closeness Centrality],"&gt;= "&amp;L20)-COUNTIF(Vertices[Closeness Centrality],"&gt;="&amp;L21)</f>
        <v>0</v>
      </c>
      <c r="N20" s="37">
        <f t="shared" si="6"/>
        <v>0.03516029090909091</v>
      </c>
      <c r="O20" s="38">
        <f>COUNTIF(Vertices[Eigenvector Centrality],"&gt;= "&amp;N20)-COUNTIF(Vertices[Eigenvector Centrality],"&gt;="&amp;N21)</f>
        <v>2</v>
      </c>
      <c r="P20" s="37">
        <f t="shared" si="7"/>
        <v>3.2546269999999984</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3.192618</v>
      </c>
      <c r="D21" s="32">
        <f t="shared" si="1"/>
        <v>0</v>
      </c>
      <c r="E21" s="3">
        <f>COUNTIF(Vertices[Degree],"&gt;= "&amp;D21)-COUNTIF(Vertices[Degree],"&gt;="&amp;D22)</f>
        <v>0</v>
      </c>
      <c r="F21" s="39">
        <f t="shared" si="2"/>
        <v>4.490909090909091</v>
      </c>
      <c r="G21" s="40">
        <f>COUNTIF(Vertices[In-Degree],"&gt;= "&amp;F21)-COUNTIF(Vertices[In-Degree],"&gt;="&amp;F22)</f>
        <v>0</v>
      </c>
      <c r="H21" s="39">
        <f t="shared" si="3"/>
        <v>3.1090909090909085</v>
      </c>
      <c r="I21" s="40">
        <f>COUNTIF(Vertices[Out-Degree],"&gt;= "&amp;H21)-COUNTIF(Vertices[Out-Degree],"&gt;="&amp;H22)</f>
        <v>0</v>
      </c>
      <c r="J21" s="39">
        <f t="shared" si="4"/>
        <v>606.5030304181819</v>
      </c>
      <c r="K21" s="40">
        <f>COUNTIF(Vertices[Betweenness Centrality],"&gt;= "&amp;J21)-COUNTIF(Vertices[Betweenness Centrality],"&gt;="&amp;J22)</f>
        <v>0</v>
      </c>
      <c r="L21" s="39">
        <f t="shared" si="5"/>
        <v>0.006233145454545458</v>
      </c>
      <c r="M21" s="40">
        <f>COUNTIF(Vertices[Closeness Centrality],"&gt;= "&amp;L21)-COUNTIF(Vertices[Closeness Centrality],"&gt;="&amp;L22)</f>
        <v>0</v>
      </c>
      <c r="N21" s="39">
        <f t="shared" si="6"/>
        <v>0.036986418181818186</v>
      </c>
      <c r="O21" s="40">
        <f>COUNTIF(Vertices[Eigenvector Centrality],"&gt;= "&amp;N21)-COUNTIF(Vertices[Eigenvector Centrality],"&gt;="&amp;N22)</f>
        <v>2</v>
      </c>
      <c r="P21" s="39">
        <f t="shared" si="7"/>
        <v>3.4119149999999983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4.7272727272727275</v>
      </c>
      <c r="G22" s="38">
        <f>COUNTIF(Vertices[In-Degree],"&gt;= "&amp;F22)-COUNTIF(Vertices[In-Degree],"&gt;="&amp;F23)</f>
        <v>0</v>
      </c>
      <c r="H22" s="37">
        <f t="shared" si="3"/>
        <v>3.272727272727272</v>
      </c>
      <c r="I22" s="38">
        <f>COUNTIF(Vertices[Out-Degree],"&gt;= "&amp;H22)-COUNTIF(Vertices[Out-Degree],"&gt;="&amp;H23)</f>
        <v>0</v>
      </c>
      <c r="J22" s="37">
        <f t="shared" si="4"/>
        <v>638.4242425454546</v>
      </c>
      <c r="K22" s="38">
        <f>COUNTIF(Vertices[Betweenness Centrality],"&gt;= "&amp;J22)-COUNTIF(Vertices[Betweenness Centrality],"&gt;="&amp;J23)</f>
        <v>1</v>
      </c>
      <c r="L22" s="37">
        <f t="shared" si="5"/>
        <v>0.00634636363636364</v>
      </c>
      <c r="M22" s="38">
        <f>COUNTIF(Vertices[Closeness Centrality],"&gt;= "&amp;L22)-COUNTIF(Vertices[Closeness Centrality],"&gt;="&amp;L23)</f>
        <v>19</v>
      </c>
      <c r="N22" s="37">
        <f t="shared" si="6"/>
        <v>0.03881254545454546</v>
      </c>
      <c r="O22" s="38">
        <f>COUNTIF(Vertices[Eigenvector Centrality],"&gt;= "&amp;N22)-COUNTIF(Vertices[Eigenvector Centrality],"&gt;="&amp;N23)</f>
        <v>0</v>
      </c>
      <c r="P22" s="37">
        <f t="shared" si="7"/>
        <v>3.569202999999998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0.025490196078431372</v>
      </c>
      <c r="D23" s="32">
        <f t="shared" si="1"/>
        <v>0</v>
      </c>
      <c r="E23" s="3">
        <f>COUNTIF(Vertices[Degree],"&gt;= "&amp;D23)-COUNTIF(Vertices[Degree],"&gt;="&amp;D24)</f>
        <v>0</v>
      </c>
      <c r="F23" s="39">
        <f t="shared" si="2"/>
        <v>4.963636363636364</v>
      </c>
      <c r="G23" s="40">
        <f>COUNTIF(Vertices[In-Degree],"&gt;= "&amp;F23)-COUNTIF(Vertices[In-Degree],"&gt;="&amp;F24)</f>
        <v>0</v>
      </c>
      <c r="H23" s="39">
        <f t="shared" si="3"/>
        <v>3.4363636363636356</v>
      </c>
      <c r="I23" s="40">
        <f>COUNTIF(Vertices[Out-Degree],"&gt;= "&amp;H23)-COUNTIF(Vertices[Out-Degree],"&gt;="&amp;H24)</f>
        <v>0</v>
      </c>
      <c r="J23" s="39">
        <f t="shared" si="4"/>
        <v>670.3454546727273</v>
      </c>
      <c r="K23" s="40">
        <f>COUNTIF(Vertices[Betweenness Centrality],"&gt;= "&amp;J23)-COUNTIF(Vertices[Betweenness Centrality],"&gt;="&amp;J24)</f>
        <v>0</v>
      </c>
      <c r="L23" s="39">
        <f t="shared" si="5"/>
        <v>0.0064595818181818225</v>
      </c>
      <c r="M23" s="40">
        <f>COUNTIF(Vertices[Closeness Centrality],"&gt;= "&amp;L23)-COUNTIF(Vertices[Closeness Centrality],"&gt;="&amp;L24)</f>
        <v>1</v>
      </c>
      <c r="N23" s="39">
        <f t="shared" si="6"/>
        <v>0.040638672727272736</v>
      </c>
      <c r="O23" s="40">
        <f>COUNTIF(Vertices[Eigenvector Centrality],"&gt;= "&amp;N23)-COUNTIF(Vertices[Eigenvector Centrality],"&gt;="&amp;N24)</f>
        <v>0</v>
      </c>
      <c r="P23" s="39">
        <f t="shared" si="7"/>
        <v>3.726490999999998</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943</v>
      </c>
      <c r="B24" s="34">
        <v>0.425649</v>
      </c>
      <c r="D24" s="32">
        <f t="shared" si="1"/>
        <v>0</v>
      </c>
      <c r="E24" s="3">
        <f>COUNTIF(Vertices[Degree],"&gt;= "&amp;D24)-COUNTIF(Vertices[Degree],"&gt;="&amp;D25)</f>
        <v>0</v>
      </c>
      <c r="F24" s="37">
        <f t="shared" si="2"/>
        <v>5.2</v>
      </c>
      <c r="G24" s="38">
        <f>COUNTIF(Vertices[In-Degree],"&gt;= "&amp;F24)-COUNTIF(Vertices[In-Degree],"&gt;="&amp;F25)</f>
        <v>0</v>
      </c>
      <c r="H24" s="37">
        <f t="shared" si="3"/>
        <v>3.599999999999999</v>
      </c>
      <c r="I24" s="38">
        <f>COUNTIF(Vertices[Out-Degree],"&gt;= "&amp;H24)-COUNTIF(Vertices[Out-Degree],"&gt;="&amp;H25)</f>
        <v>0</v>
      </c>
      <c r="J24" s="37">
        <f t="shared" si="4"/>
        <v>702.2666668</v>
      </c>
      <c r="K24" s="38">
        <f>COUNTIF(Vertices[Betweenness Centrality],"&gt;= "&amp;J24)-COUNTIF(Vertices[Betweenness Centrality],"&gt;="&amp;J25)</f>
        <v>0</v>
      </c>
      <c r="L24" s="37">
        <f t="shared" si="5"/>
        <v>0.0065728000000000045</v>
      </c>
      <c r="M24" s="38">
        <f>COUNTIF(Vertices[Closeness Centrality],"&gt;= "&amp;L24)-COUNTIF(Vertices[Closeness Centrality],"&gt;="&amp;L25)</f>
        <v>0</v>
      </c>
      <c r="N24" s="37">
        <f t="shared" si="6"/>
        <v>0.04246480000000001</v>
      </c>
      <c r="O24" s="38">
        <f>COUNTIF(Vertices[Eigenvector Centrality],"&gt;= "&amp;N24)-COUNTIF(Vertices[Eigenvector Centrality],"&gt;="&amp;N25)</f>
        <v>0</v>
      </c>
      <c r="P24" s="37">
        <f t="shared" si="7"/>
        <v>3.883778999999998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5.4363636363636365</v>
      </c>
      <c r="G25" s="40">
        <f>COUNTIF(Vertices[In-Degree],"&gt;= "&amp;F25)-COUNTIF(Vertices[In-Degree],"&gt;="&amp;F26)</f>
        <v>0</v>
      </c>
      <c r="H25" s="39">
        <f t="shared" si="3"/>
        <v>3.763636363636363</v>
      </c>
      <c r="I25" s="40">
        <f>COUNTIF(Vertices[Out-Degree],"&gt;= "&amp;H25)-COUNTIF(Vertices[Out-Degree],"&gt;="&amp;H26)</f>
        <v>0</v>
      </c>
      <c r="J25" s="39">
        <f t="shared" si="4"/>
        <v>734.1878789272728</v>
      </c>
      <c r="K25" s="40">
        <f>COUNTIF(Vertices[Betweenness Centrality],"&gt;= "&amp;J25)-COUNTIF(Vertices[Betweenness Centrality],"&gt;="&amp;J26)</f>
        <v>0</v>
      </c>
      <c r="L25" s="39">
        <f t="shared" si="5"/>
        <v>0.0066860181818181865</v>
      </c>
      <c r="M25" s="40">
        <f>COUNTIF(Vertices[Closeness Centrality],"&gt;= "&amp;L25)-COUNTIF(Vertices[Closeness Centrality],"&gt;="&amp;L26)</f>
        <v>0</v>
      </c>
      <c r="N25" s="39">
        <f t="shared" si="6"/>
        <v>0.044290927272727286</v>
      </c>
      <c r="O25" s="40">
        <f>COUNTIF(Vertices[Eigenvector Centrality],"&gt;= "&amp;N25)-COUNTIF(Vertices[Eigenvector Centrality],"&gt;="&amp;N26)</f>
        <v>1</v>
      </c>
      <c r="P25" s="39">
        <f t="shared" si="7"/>
        <v>4.041066999999998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944</v>
      </c>
      <c r="B26" s="34" t="s">
        <v>945</v>
      </c>
      <c r="D26" s="32">
        <f t="shared" si="1"/>
        <v>0</v>
      </c>
      <c r="E26" s="3">
        <f>COUNTIF(Vertices[Degree],"&gt;= "&amp;D26)-COUNTIF(Vertices[Degree],"&gt;="&amp;D28)</f>
        <v>0</v>
      </c>
      <c r="F26" s="37">
        <f t="shared" si="2"/>
        <v>5.672727272727273</v>
      </c>
      <c r="G26" s="38">
        <f>COUNTIF(Vertices[In-Degree],"&gt;= "&amp;F26)-COUNTIF(Vertices[In-Degree],"&gt;="&amp;F28)</f>
        <v>0</v>
      </c>
      <c r="H26" s="37">
        <f t="shared" si="3"/>
        <v>3.9272727272727264</v>
      </c>
      <c r="I26" s="38">
        <f>COUNTIF(Vertices[Out-Degree],"&gt;= "&amp;H26)-COUNTIF(Vertices[Out-Degree],"&gt;="&amp;H28)</f>
        <v>1</v>
      </c>
      <c r="J26" s="37">
        <f t="shared" si="4"/>
        <v>766.1090910545455</v>
      </c>
      <c r="K26" s="38">
        <f>COUNTIF(Vertices[Betweenness Centrality],"&gt;= "&amp;J26)-COUNTIF(Vertices[Betweenness Centrality],"&gt;="&amp;J28)</f>
        <v>0</v>
      </c>
      <c r="L26" s="37">
        <f t="shared" si="5"/>
        <v>0.006799236363636369</v>
      </c>
      <c r="M26" s="38">
        <f>COUNTIF(Vertices[Closeness Centrality],"&gt;= "&amp;L26)-COUNTIF(Vertices[Closeness Centrality],"&gt;="&amp;L28)</f>
        <v>2</v>
      </c>
      <c r="N26" s="37">
        <f t="shared" si="6"/>
        <v>0.04611705454545456</v>
      </c>
      <c r="O26" s="38">
        <f>COUNTIF(Vertices[Eigenvector Centrality],"&gt;= "&amp;N26)-COUNTIF(Vertices[Eigenvector Centrality],"&gt;="&amp;N28)</f>
        <v>0</v>
      </c>
      <c r="P26" s="37">
        <f t="shared" si="7"/>
        <v>4.1983549999999985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-11</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4.09090909090909</v>
      </c>
      <c r="I28" s="40">
        <f>COUNTIF(Vertices[Out-Degree],"&gt;= "&amp;H28)-COUNTIF(Vertices[Out-Degree],"&gt;="&amp;H40)</f>
        <v>0</v>
      </c>
      <c r="J28" s="39">
        <f>J26+($J$57-$J$2)/BinDivisor</f>
        <v>798.0303031818182</v>
      </c>
      <c r="K28" s="40">
        <f>COUNTIF(Vertices[Betweenness Centrality],"&gt;= "&amp;J28)-COUNTIF(Vertices[Betweenness Centrality],"&gt;="&amp;J40)</f>
        <v>0</v>
      </c>
      <c r="L28" s="39">
        <f>L26+($L$57-$L$2)/BinDivisor</f>
        <v>0.006912454545454551</v>
      </c>
      <c r="M28" s="40">
        <f>COUNTIF(Vertices[Closeness Centrality],"&gt;= "&amp;L28)-COUNTIF(Vertices[Closeness Centrality],"&gt;="&amp;L40)</f>
        <v>0</v>
      </c>
      <c r="N28" s="39">
        <f>N26+($N$57-$N$2)/BinDivisor</f>
        <v>0.047943181818181836</v>
      </c>
      <c r="O28" s="40">
        <f>COUNTIF(Vertices[Eigenvector Centrality],"&gt;= "&amp;N28)-COUNTIF(Vertices[Eigenvector Centrality],"&gt;="&amp;N40)</f>
        <v>0</v>
      </c>
      <c r="P28" s="39">
        <f>P26+($P$57-$P$2)/BinDivisor</f>
        <v>4.355642999999999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-11</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-11</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4.254545454545454</v>
      </c>
      <c r="I40" s="38">
        <f>COUNTIF(Vertices[Out-Degree],"&gt;= "&amp;H40)-COUNTIF(Vertices[Out-Degree],"&gt;="&amp;H41)</f>
        <v>0</v>
      </c>
      <c r="J40" s="37">
        <f>J28+($J$57-$J$2)/BinDivisor</f>
        <v>829.951515309091</v>
      </c>
      <c r="K40" s="38">
        <f>COUNTIF(Vertices[Betweenness Centrality],"&gt;= "&amp;J40)-COUNTIF(Vertices[Betweenness Centrality],"&gt;="&amp;J41)</f>
        <v>0</v>
      </c>
      <c r="L40" s="37">
        <f>L28+($L$57-$L$2)/BinDivisor</f>
        <v>0.007025672727272733</v>
      </c>
      <c r="M40" s="38">
        <f>COUNTIF(Vertices[Closeness Centrality],"&gt;= "&amp;L40)-COUNTIF(Vertices[Closeness Centrality],"&gt;="&amp;L41)</f>
        <v>0</v>
      </c>
      <c r="N40" s="37">
        <f>N28+($N$57-$N$2)/BinDivisor</f>
        <v>0.04976930909090911</v>
      </c>
      <c r="O40" s="38">
        <f>COUNTIF(Vertices[Eigenvector Centrality],"&gt;= "&amp;N40)-COUNTIF(Vertices[Eigenvector Centrality],"&gt;="&amp;N41)</f>
        <v>0</v>
      </c>
      <c r="P40" s="37">
        <f>P28+($P$57-$P$2)/BinDivisor</f>
        <v>4.512930999999999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4.418181818181818</v>
      </c>
      <c r="I41" s="40">
        <f>COUNTIF(Vertices[Out-Degree],"&gt;= "&amp;H41)-COUNTIF(Vertices[Out-Degree],"&gt;="&amp;H42)</f>
        <v>0</v>
      </c>
      <c r="J41" s="39">
        <f aca="true" t="shared" si="13" ref="J41:J56">J40+($J$57-$J$2)/BinDivisor</f>
        <v>861.8727274363637</v>
      </c>
      <c r="K41" s="40">
        <f>COUNTIF(Vertices[Betweenness Centrality],"&gt;= "&amp;J41)-COUNTIF(Vertices[Betweenness Centrality],"&gt;="&amp;J42)</f>
        <v>0</v>
      </c>
      <c r="L41" s="39">
        <f aca="true" t="shared" si="14" ref="L41:L56">L40+($L$57-$L$2)/BinDivisor</f>
        <v>0.007138890909090915</v>
      </c>
      <c r="M41" s="40">
        <f>COUNTIF(Vertices[Closeness Centrality],"&gt;= "&amp;L41)-COUNTIF(Vertices[Closeness Centrality],"&gt;="&amp;L42)</f>
        <v>2</v>
      </c>
      <c r="N41" s="39">
        <f aca="true" t="shared" si="15" ref="N41:N56">N40+($N$57-$N$2)/BinDivisor</f>
        <v>0.051595436363636386</v>
      </c>
      <c r="O41" s="40">
        <f>COUNTIF(Vertices[Eigenvector Centrality],"&gt;= "&amp;N41)-COUNTIF(Vertices[Eigenvector Centrality],"&gt;="&amp;N42)</f>
        <v>0</v>
      </c>
      <c r="P41" s="39">
        <f aca="true" t="shared" si="16" ref="P41:P56">P40+($P$57-$P$2)/BinDivisor</f>
        <v>4.6702189999999995</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4.581818181818182</v>
      </c>
      <c r="I42" s="38">
        <f>COUNTIF(Vertices[Out-Degree],"&gt;= "&amp;H42)-COUNTIF(Vertices[Out-Degree],"&gt;="&amp;H43)</f>
        <v>0</v>
      </c>
      <c r="J42" s="37">
        <f t="shared" si="13"/>
        <v>893.7939395636364</v>
      </c>
      <c r="K42" s="38">
        <f>COUNTIF(Vertices[Betweenness Centrality],"&gt;= "&amp;J42)-COUNTIF(Vertices[Betweenness Centrality],"&gt;="&amp;J43)</f>
        <v>0</v>
      </c>
      <c r="L42" s="37">
        <f t="shared" si="14"/>
        <v>0.007252109090909097</v>
      </c>
      <c r="M42" s="38">
        <f>COUNTIF(Vertices[Closeness Centrality],"&gt;= "&amp;L42)-COUNTIF(Vertices[Closeness Centrality],"&gt;="&amp;L43)</f>
        <v>1</v>
      </c>
      <c r="N42" s="37">
        <f t="shared" si="15"/>
        <v>0.05342156363636366</v>
      </c>
      <c r="O42" s="38">
        <f>COUNTIF(Vertices[Eigenvector Centrality],"&gt;= "&amp;N42)-COUNTIF(Vertices[Eigenvector Centrality],"&gt;="&amp;N43)</f>
        <v>0</v>
      </c>
      <c r="P42" s="37">
        <f t="shared" si="16"/>
        <v>4.827507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0</v>
      </c>
      <c r="H43" s="39">
        <f t="shared" si="12"/>
        <v>4.745454545454546</v>
      </c>
      <c r="I43" s="40">
        <f>COUNTIF(Vertices[Out-Degree],"&gt;= "&amp;H43)-COUNTIF(Vertices[Out-Degree],"&gt;="&amp;H44)</f>
        <v>0</v>
      </c>
      <c r="J43" s="39">
        <f t="shared" si="13"/>
        <v>925.7151516909091</v>
      </c>
      <c r="K43" s="40">
        <f>COUNTIF(Vertices[Betweenness Centrality],"&gt;= "&amp;J43)-COUNTIF(Vertices[Betweenness Centrality],"&gt;="&amp;J44)</f>
        <v>0</v>
      </c>
      <c r="L43" s="39">
        <f t="shared" si="14"/>
        <v>0.007365327272727279</v>
      </c>
      <c r="M43" s="40">
        <f>COUNTIF(Vertices[Closeness Centrality],"&gt;= "&amp;L43)-COUNTIF(Vertices[Closeness Centrality],"&gt;="&amp;L44)</f>
        <v>2</v>
      </c>
      <c r="N43" s="39">
        <f t="shared" si="15"/>
        <v>0.05524769090909094</v>
      </c>
      <c r="O43" s="40">
        <f>COUNTIF(Vertices[Eigenvector Centrality],"&gt;= "&amp;N43)-COUNTIF(Vertices[Eigenvector Centrality],"&gt;="&amp;N44)</f>
        <v>0</v>
      </c>
      <c r="P43" s="39">
        <f t="shared" si="16"/>
        <v>4.984795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4.90909090909091</v>
      </c>
      <c r="I44" s="38">
        <f>COUNTIF(Vertices[Out-Degree],"&gt;= "&amp;H44)-COUNTIF(Vertices[Out-Degree],"&gt;="&amp;H45)</f>
        <v>1</v>
      </c>
      <c r="J44" s="37">
        <f t="shared" si="13"/>
        <v>957.6363638181818</v>
      </c>
      <c r="K44" s="38">
        <f>COUNTIF(Vertices[Betweenness Centrality],"&gt;= "&amp;J44)-COUNTIF(Vertices[Betweenness Centrality],"&gt;="&amp;J45)</f>
        <v>0</v>
      </c>
      <c r="L44" s="37">
        <f t="shared" si="14"/>
        <v>0.007478545454545461</v>
      </c>
      <c r="M44" s="38">
        <f>COUNTIF(Vertices[Closeness Centrality],"&gt;= "&amp;L44)-COUNTIF(Vertices[Closeness Centrality],"&gt;="&amp;L45)</f>
        <v>0</v>
      </c>
      <c r="N44" s="37">
        <f t="shared" si="15"/>
        <v>0.05707381818181821</v>
      </c>
      <c r="O44" s="38">
        <f>COUNTIF(Vertices[Eigenvector Centrality],"&gt;= "&amp;N44)-COUNTIF(Vertices[Eigenvector Centrality],"&gt;="&amp;N45)</f>
        <v>0</v>
      </c>
      <c r="P44" s="37">
        <f t="shared" si="16"/>
        <v>5.142083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5.072727272727274</v>
      </c>
      <c r="I45" s="40">
        <f>COUNTIF(Vertices[Out-Degree],"&gt;= "&amp;H45)-COUNTIF(Vertices[Out-Degree],"&gt;="&amp;H46)</f>
        <v>0</v>
      </c>
      <c r="J45" s="39">
        <f t="shared" si="13"/>
        <v>989.5575759454546</v>
      </c>
      <c r="K45" s="40">
        <f>COUNTIF(Vertices[Betweenness Centrality],"&gt;= "&amp;J45)-COUNTIF(Vertices[Betweenness Centrality],"&gt;="&amp;J46)</f>
        <v>0</v>
      </c>
      <c r="L45" s="39">
        <f t="shared" si="14"/>
        <v>0.007591763636363643</v>
      </c>
      <c r="M45" s="40">
        <f>COUNTIF(Vertices[Closeness Centrality],"&gt;= "&amp;L45)-COUNTIF(Vertices[Closeness Centrality],"&gt;="&amp;L46)</f>
        <v>3</v>
      </c>
      <c r="N45" s="39">
        <f t="shared" si="15"/>
        <v>0.05889994545454549</v>
      </c>
      <c r="O45" s="40">
        <f>COUNTIF(Vertices[Eigenvector Centrality],"&gt;= "&amp;N45)-COUNTIF(Vertices[Eigenvector Centrality],"&gt;="&amp;N46)</f>
        <v>0</v>
      </c>
      <c r="P45" s="39">
        <f t="shared" si="16"/>
        <v>5.299371000000001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5.236363636363638</v>
      </c>
      <c r="I46" s="38">
        <f>COUNTIF(Vertices[Out-Degree],"&gt;= "&amp;H46)-COUNTIF(Vertices[Out-Degree],"&gt;="&amp;H47)</f>
        <v>0</v>
      </c>
      <c r="J46" s="37">
        <f t="shared" si="13"/>
        <v>1021.4787880727273</v>
      </c>
      <c r="K46" s="38">
        <f>COUNTIF(Vertices[Betweenness Centrality],"&gt;= "&amp;J46)-COUNTIF(Vertices[Betweenness Centrality],"&gt;="&amp;J47)</f>
        <v>0</v>
      </c>
      <c r="L46" s="37">
        <f t="shared" si="14"/>
        <v>0.007704981818181825</v>
      </c>
      <c r="M46" s="38">
        <f>COUNTIF(Vertices[Closeness Centrality],"&gt;= "&amp;L46)-COUNTIF(Vertices[Closeness Centrality],"&gt;="&amp;L47)</f>
        <v>0</v>
      </c>
      <c r="N46" s="37">
        <f t="shared" si="15"/>
        <v>0.06072607272727276</v>
      </c>
      <c r="O46" s="38">
        <f>COUNTIF(Vertices[Eigenvector Centrality],"&gt;= "&amp;N46)-COUNTIF(Vertices[Eigenvector Centrality],"&gt;="&amp;N47)</f>
        <v>0</v>
      </c>
      <c r="P46" s="37">
        <f t="shared" si="16"/>
        <v>5.456659000000001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5.400000000000002</v>
      </c>
      <c r="I47" s="40">
        <f>COUNTIF(Vertices[Out-Degree],"&gt;= "&amp;H47)-COUNTIF(Vertices[Out-Degree],"&gt;="&amp;H48)</f>
        <v>0</v>
      </c>
      <c r="J47" s="39">
        <f t="shared" si="13"/>
        <v>1053.4000002</v>
      </c>
      <c r="K47" s="40">
        <f>COUNTIF(Vertices[Betweenness Centrality],"&gt;= "&amp;J47)-COUNTIF(Vertices[Betweenness Centrality],"&gt;="&amp;J48)</f>
        <v>0</v>
      </c>
      <c r="L47" s="39">
        <f t="shared" si="14"/>
        <v>0.007818200000000006</v>
      </c>
      <c r="M47" s="40">
        <f>COUNTIF(Vertices[Closeness Centrality],"&gt;= "&amp;L47)-COUNTIF(Vertices[Closeness Centrality],"&gt;="&amp;L48)</f>
        <v>0</v>
      </c>
      <c r="N47" s="39">
        <f t="shared" si="15"/>
        <v>0.06255220000000003</v>
      </c>
      <c r="O47" s="40">
        <f>COUNTIF(Vertices[Eigenvector Centrality],"&gt;= "&amp;N47)-COUNTIF(Vertices[Eigenvector Centrality],"&gt;="&amp;N48)</f>
        <v>0</v>
      </c>
      <c r="P47" s="39">
        <f t="shared" si="16"/>
        <v>5.613947000000001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5.563636363636366</v>
      </c>
      <c r="I48" s="38">
        <f>COUNTIF(Vertices[Out-Degree],"&gt;= "&amp;H48)-COUNTIF(Vertices[Out-Degree],"&gt;="&amp;H49)</f>
        <v>0</v>
      </c>
      <c r="J48" s="37">
        <f t="shared" si="13"/>
        <v>1085.3212123272729</v>
      </c>
      <c r="K48" s="38">
        <f>COUNTIF(Vertices[Betweenness Centrality],"&gt;= "&amp;J48)-COUNTIF(Vertices[Betweenness Centrality],"&gt;="&amp;J49)</f>
        <v>0</v>
      </c>
      <c r="L48" s="37">
        <f t="shared" si="14"/>
        <v>0.007931418181818188</v>
      </c>
      <c r="M48" s="38">
        <f>COUNTIF(Vertices[Closeness Centrality],"&gt;= "&amp;L48)-COUNTIF(Vertices[Closeness Centrality],"&gt;="&amp;L49)</f>
        <v>1</v>
      </c>
      <c r="N48" s="37">
        <f t="shared" si="15"/>
        <v>0.0643783272727273</v>
      </c>
      <c r="O48" s="38">
        <f>COUNTIF(Vertices[Eigenvector Centrality],"&gt;= "&amp;N48)-COUNTIF(Vertices[Eigenvector Centrality],"&gt;="&amp;N49)</f>
        <v>0</v>
      </c>
      <c r="P48" s="37">
        <f t="shared" si="16"/>
        <v>5.771235000000002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5.72727272727273</v>
      </c>
      <c r="I49" s="40">
        <f>COUNTIF(Vertices[Out-Degree],"&gt;= "&amp;H49)-COUNTIF(Vertices[Out-Degree],"&gt;="&amp;H50)</f>
        <v>0</v>
      </c>
      <c r="J49" s="39">
        <f t="shared" si="13"/>
        <v>1117.2424244545457</v>
      </c>
      <c r="K49" s="40">
        <f>COUNTIF(Vertices[Betweenness Centrality],"&gt;= "&amp;J49)-COUNTIF(Vertices[Betweenness Centrality],"&gt;="&amp;J50)</f>
        <v>0</v>
      </c>
      <c r="L49" s="39">
        <f t="shared" si="14"/>
        <v>0.00804463636363637</v>
      </c>
      <c r="M49" s="40">
        <f>COUNTIF(Vertices[Closeness Centrality],"&gt;= "&amp;L49)-COUNTIF(Vertices[Closeness Centrality],"&gt;="&amp;L50)</f>
        <v>0</v>
      </c>
      <c r="N49" s="39">
        <f t="shared" si="15"/>
        <v>0.06620445454545457</v>
      </c>
      <c r="O49" s="40">
        <f>COUNTIF(Vertices[Eigenvector Centrality],"&gt;= "&amp;N49)-COUNTIF(Vertices[Eigenvector Centrality],"&gt;="&amp;N50)</f>
        <v>0</v>
      </c>
      <c r="P49" s="39">
        <f t="shared" si="16"/>
        <v>5.928523000000002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5.890909090909094</v>
      </c>
      <c r="I50" s="38">
        <f>COUNTIF(Vertices[Out-Degree],"&gt;= "&amp;H50)-COUNTIF(Vertices[Out-Degree],"&gt;="&amp;H51)</f>
        <v>1</v>
      </c>
      <c r="J50" s="37">
        <f t="shared" si="13"/>
        <v>1149.1636365818185</v>
      </c>
      <c r="K50" s="38">
        <f>COUNTIF(Vertices[Betweenness Centrality],"&gt;= "&amp;J50)-COUNTIF(Vertices[Betweenness Centrality],"&gt;="&amp;J51)</f>
        <v>0</v>
      </c>
      <c r="L50" s="37">
        <f t="shared" si="14"/>
        <v>0.008157854545454552</v>
      </c>
      <c r="M50" s="38">
        <f>COUNTIF(Vertices[Closeness Centrality],"&gt;= "&amp;L50)-COUNTIF(Vertices[Closeness Centrality],"&gt;="&amp;L51)</f>
        <v>0</v>
      </c>
      <c r="N50" s="37">
        <f t="shared" si="15"/>
        <v>0.06803058181818183</v>
      </c>
      <c r="O50" s="38">
        <f>COUNTIF(Vertices[Eigenvector Centrality],"&gt;= "&amp;N50)-COUNTIF(Vertices[Eigenvector Centrality],"&gt;="&amp;N51)</f>
        <v>0</v>
      </c>
      <c r="P50" s="37">
        <f t="shared" si="16"/>
        <v>6.085811000000002</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6.054545454545458</v>
      </c>
      <c r="I51" s="40">
        <f>COUNTIF(Vertices[Out-Degree],"&gt;= "&amp;H51)-COUNTIF(Vertices[Out-Degree],"&gt;="&amp;H52)</f>
        <v>0</v>
      </c>
      <c r="J51" s="39">
        <f t="shared" si="13"/>
        <v>1181.0848487090914</v>
      </c>
      <c r="K51" s="40">
        <f>COUNTIF(Vertices[Betweenness Centrality],"&gt;= "&amp;J51)-COUNTIF(Vertices[Betweenness Centrality],"&gt;="&amp;J52)</f>
        <v>0</v>
      </c>
      <c r="L51" s="39">
        <f t="shared" si="14"/>
        <v>0.008271072727272734</v>
      </c>
      <c r="M51" s="40">
        <f>COUNTIF(Vertices[Closeness Centrality],"&gt;= "&amp;L51)-COUNTIF(Vertices[Closeness Centrality],"&gt;="&amp;L52)</f>
        <v>0</v>
      </c>
      <c r="N51" s="39">
        <f t="shared" si="15"/>
        <v>0.0698567090909091</v>
      </c>
      <c r="O51" s="40">
        <f>COUNTIF(Vertices[Eigenvector Centrality],"&gt;= "&amp;N51)-COUNTIF(Vertices[Eigenvector Centrality],"&gt;="&amp;N52)</f>
        <v>0</v>
      </c>
      <c r="P51" s="39">
        <f t="shared" si="16"/>
        <v>6.243099000000003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6.218181818181822</v>
      </c>
      <c r="I52" s="38">
        <f>COUNTIF(Vertices[Out-Degree],"&gt;= "&amp;H52)-COUNTIF(Vertices[Out-Degree],"&gt;="&amp;H53)</f>
        <v>0</v>
      </c>
      <c r="J52" s="37">
        <f t="shared" si="13"/>
        <v>1213.0060608363642</v>
      </c>
      <c r="K52" s="38">
        <f>COUNTIF(Vertices[Betweenness Centrality],"&gt;= "&amp;J52)-COUNTIF(Vertices[Betweenness Centrality],"&gt;="&amp;J53)</f>
        <v>0</v>
      </c>
      <c r="L52" s="37">
        <f t="shared" si="14"/>
        <v>0.008384290909090916</v>
      </c>
      <c r="M52" s="38">
        <f>COUNTIF(Vertices[Closeness Centrality],"&gt;= "&amp;L52)-COUNTIF(Vertices[Closeness Centrality],"&gt;="&amp;L53)</f>
        <v>0</v>
      </c>
      <c r="N52" s="37">
        <f t="shared" si="15"/>
        <v>0.07168283636363637</v>
      </c>
      <c r="O52" s="38">
        <f>COUNTIF(Vertices[Eigenvector Centrality],"&gt;= "&amp;N52)-COUNTIF(Vertices[Eigenvector Centrality],"&gt;="&amp;N53)</f>
        <v>0</v>
      </c>
      <c r="P52" s="37">
        <f t="shared" si="16"/>
        <v>6.400387000000003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6.381818181818186</v>
      </c>
      <c r="I53" s="40">
        <f>COUNTIF(Vertices[Out-Degree],"&gt;= "&amp;H53)-COUNTIF(Vertices[Out-Degree],"&gt;="&amp;H54)</f>
        <v>0</v>
      </c>
      <c r="J53" s="39">
        <f t="shared" si="13"/>
        <v>1244.927272963637</v>
      </c>
      <c r="K53" s="40">
        <f>COUNTIF(Vertices[Betweenness Centrality],"&gt;= "&amp;J53)-COUNTIF(Vertices[Betweenness Centrality],"&gt;="&amp;J54)</f>
        <v>0</v>
      </c>
      <c r="L53" s="39">
        <f t="shared" si="14"/>
        <v>0.008497509090909098</v>
      </c>
      <c r="M53" s="40">
        <f>COUNTIF(Vertices[Closeness Centrality],"&gt;= "&amp;L53)-COUNTIF(Vertices[Closeness Centrality],"&gt;="&amp;L54)</f>
        <v>0</v>
      </c>
      <c r="N53" s="39">
        <f t="shared" si="15"/>
        <v>0.07350896363636364</v>
      </c>
      <c r="O53" s="40">
        <f>COUNTIF(Vertices[Eigenvector Centrality],"&gt;= "&amp;N53)-COUNTIF(Vertices[Eigenvector Centrality],"&gt;="&amp;N54)</f>
        <v>0</v>
      </c>
      <c r="P53" s="39">
        <f t="shared" si="16"/>
        <v>6.557675000000003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6.54545454545455</v>
      </c>
      <c r="I54" s="38">
        <f>COUNTIF(Vertices[Out-Degree],"&gt;= "&amp;H54)-COUNTIF(Vertices[Out-Degree],"&gt;="&amp;H55)</f>
        <v>0</v>
      </c>
      <c r="J54" s="37">
        <f t="shared" si="13"/>
        <v>1276.84848509091</v>
      </c>
      <c r="K54" s="38">
        <f>COUNTIF(Vertices[Betweenness Centrality],"&gt;= "&amp;J54)-COUNTIF(Vertices[Betweenness Centrality],"&gt;="&amp;J55)</f>
        <v>0</v>
      </c>
      <c r="L54" s="37">
        <f t="shared" si="14"/>
        <v>0.00861072727272728</v>
      </c>
      <c r="M54" s="38">
        <f>COUNTIF(Vertices[Closeness Centrality],"&gt;= "&amp;L54)-COUNTIF(Vertices[Closeness Centrality],"&gt;="&amp;L55)</f>
        <v>0</v>
      </c>
      <c r="N54" s="37">
        <f t="shared" si="15"/>
        <v>0.07533509090909091</v>
      </c>
      <c r="O54" s="38">
        <f>COUNTIF(Vertices[Eigenvector Centrality],"&gt;= "&amp;N54)-COUNTIF(Vertices[Eigenvector Centrality],"&gt;="&amp;N55)</f>
        <v>0</v>
      </c>
      <c r="P54" s="37">
        <f t="shared" si="16"/>
        <v>6.714963000000004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6.709090909090914</v>
      </c>
      <c r="I55" s="40">
        <f>COUNTIF(Vertices[Out-Degree],"&gt;= "&amp;H55)-COUNTIF(Vertices[Out-Degree],"&gt;="&amp;H56)</f>
        <v>0</v>
      </c>
      <c r="J55" s="39">
        <f t="shared" si="13"/>
        <v>1308.7696972181827</v>
      </c>
      <c r="K55" s="40">
        <f>COUNTIF(Vertices[Betweenness Centrality],"&gt;= "&amp;J55)-COUNTIF(Vertices[Betweenness Centrality],"&gt;="&amp;J56)</f>
        <v>0</v>
      </c>
      <c r="L55" s="39">
        <f t="shared" si="14"/>
        <v>0.008723945454545462</v>
      </c>
      <c r="M55" s="40">
        <f>COUNTIF(Vertices[Closeness Centrality],"&gt;= "&amp;L55)-COUNTIF(Vertices[Closeness Centrality],"&gt;="&amp;L56)</f>
        <v>0</v>
      </c>
      <c r="N55" s="39">
        <f t="shared" si="15"/>
        <v>0.07716121818181818</v>
      </c>
      <c r="O55" s="40">
        <f>COUNTIF(Vertices[Eigenvector Centrality],"&gt;= "&amp;N55)-COUNTIF(Vertices[Eigenvector Centrality],"&gt;="&amp;N56)</f>
        <v>0</v>
      </c>
      <c r="P55" s="39">
        <f t="shared" si="16"/>
        <v>6.872251000000004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6.872727272727278</v>
      </c>
      <c r="I56" s="38">
        <f>COUNTIF(Vertices[Out-Degree],"&gt;= "&amp;H56)-COUNTIF(Vertices[Out-Degree],"&gt;="&amp;H57)</f>
        <v>1</v>
      </c>
      <c r="J56" s="37">
        <f t="shared" si="13"/>
        <v>1340.6909093454556</v>
      </c>
      <c r="K56" s="38">
        <f>COUNTIF(Vertices[Betweenness Centrality],"&gt;= "&amp;J56)-COUNTIF(Vertices[Betweenness Centrality],"&gt;="&amp;J57)</f>
        <v>1</v>
      </c>
      <c r="L56" s="37">
        <f t="shared" si="14"/>
        <v>0.008837163636363644</v>
      </c>
      <c r="M56" s="38">
        <f>COUNTIF(Vertices[Closeness Centrality],"&gt;= "&amp;L56)-COUNTIF(Vertices[Closeness Centrality],"&gt;="&amp;L57)</f>
        <v>1</v>
      </c>
      <c r="N56" s="37">
        <f t="shared" si="15"/>
        <v>0.07898734545454544</v>
      </c>
      <c r="O56" s="38">
        <f>COUNTIF(Vertices[Eigenvector Centrality],"&gt;= "&amp;N56)-COUNTIF(Vertices[Eigenvector Centrality],"&gt;="&amp;N57)</f>
        <v>1</v>
      </c>
      <c r="P56" s="37">
        <f t="shared" si="16"/>
        <v>7.029539000000004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9</v>
      </c>
      <c r="I57" s="42">
        <f>COUNTIF(Vertices[Out-Degree],"&gt;= "&amp;H57)-COUNTIF(Vertices[Out-Degree],"&gt;="&amp;H58)</f>
        <v>1</v>
      </c>
      <c r="J57" s="41">
        <f>MAX(Vertices[Betweenness Centrality])</f>
        <v>1755.666667</v>
      </c>
      <c r="K57" s="42">
        <f>COUNTIF(Vertices[Betweenness Centrality],"&gt;= "&amp;J57)-COUNTIF(Vertices[Betweenness Centrality],"&gt;="&amp;J58)</f>
        <v>1</v>
      </c>
      <c r="L57" s="41">
        <f>MAX(Vertices[Closeness Centrality])</f>
        <v>0.010309</v>
      </c>
      <c r="M57" s="42">
        <f>COUNTIF(Vertices[Closeness Centrality],"&gt;= "&amp;L57)-COUNTIF(Vertices[Closeness Centrality],"&gt;="&amp;L58)</f>
        <v>1</v>
      </c>
      <c r="N57" s="41">
        <f>MAX(Vertices[Eigenvector Centrality])</f>
        <v>0.102727</v>
      </c>
      <c r="O57" s="42">
        <f>COUNTIF(Vertices[Eigenvector Centrality],"&gt;= "&amp;N57)-COUNTIF(Vertices[Eigenvector Centrality],"&gt;="&amp;N58)</f>
        <v>1</v>
      </c>
      <c r="P57" s="41">
        <f>MAX(Vertices[PageRank])</f>
        <v>9.074283</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1.3333333333333333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9</v>
      </c>
    </row>
    <row r="85" spans="1:2" ht="15">
      <c r="A85" s="33" t="s">
        <v>96</v>
      </c>
      <c r="B85" s="47">
        <f>_xlfn.IFERROR(AVERAGE(Vertices[Out-Degree]),NoMetricMessage)</f>
        <v>1.3333333333333333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1755.666667</v>
      </c>
    </row>
    <row r="99" spans="1:2" ht="15">
      <c r="A99" s="33" t="s">
        <v>102</v>
      </c>
      <c r="B99" s="47">
        <f>_xlfn.IFERROR(AVERAGE(Vertices[Betweenness Centrality]),NoMetricMessage)</f>
        <v>112.82352941176471</v>
      </c>
    </row>
    <row r="100" spans="1:2" ht="15">
      <c r="A100" s="33" t="s">
        <v>103</v>
      </c>
      <c r="B100" s="47">
        <f>_xlfn.IFERROR(MEDIAN(Vertices[Betweenness Centrality]),NoMetricMessage)</f>
        <v>0</v>
      </c>
    </row>
    <row r="111" spans="1:2" ht="15">
      <c r="A111" s="33" t="s">
        <v>106</v>
      </c>
      <c r="B111" s="47">
        <f>IF(COUNT(Vertices[Closeness Centrality])&gt;0,L2,NoMetricMessage)</f>
        <v>0.004082</v>
      </c>
    </row>
    <row r="112" spans="1:2" ht="15">
      <c r="A112" s="33" t="s">
        <v>107</v>
      </c>
      <c r="B112" s="47">
        <f>IF(COUNT(Vertices[Closeness Centrality])&gt;0,L57,NoMetricMessage)</f>
        <v>0.010309</v>
      </c>
    </row>
    <row r="113" spans="1:2" ht="15">
      <c r="A113" s="33" t="s">
        <v>108</v>
      </c>
      <c r="B113" s="47">
        <f>_xlfn.IFERROR(AVERAGE(Vertices[Closeness Centrality]),NoMetricMessage)</f>
        <v>0.006331823529411763</v>
      </c>
    </row>
    <row r="114" spans="1:2" ht="15">
      <c r="A114" s="33" t="s">
        <v>109</v>
      </c>
      <c r="B114" s="47">
        <f>_xlfn.IFERROR(MEDIAN(Vertices[Closeness Centrality]),NoMetricMessage)</f>
        <v>0.006369</v>
      </c>
    </row>
    <row r="125" spans="1:2" ht="15">
      <c r="A125" s="33" t="s">
        <v>112</v>
      </c>
      <c r="B125" s="47">
        <f>IF(COUNT(Vertices[Eigenvector Centrality])&gt;0,N2,NoMetricMessage)</f>
        <v>0.00229</v>
      </c>
    </row>
    <row r="126" spans="1:2" ht="15">
      <c r="A126" s="33" t="s">
        <v>113</v>
      </c>
      <c r="B126" s="47">
        <f>IF(COUNT(Vertices[Eigenvector Centrality])&gt;0,N57,NoMetricMessage)</f>
        <v>0.102727</v>
      </c>
    </row>
    <row r="127" spans="1:2" ht="15">
      <c r="A127" s="33" t="s">
        <v>114</v>
      </c>
      <c r="B127" s="47">
        <f>_xlfn.IFERROR(AVERAGE(Vertices[Eigenvector Centrality]),NoMetricMessage)</f>
        <v>0.019607627450980387</v>
      </c>
    </row>
    <row r="128" spans="1:2" ht="15">
      <c r="A128" s="33" t="s">
        <v>115</v>
      </c>
      <c r="B128" s="47">
        <f>_xlfn.IFERROR(MEDIAN(Vertices[Eigenvector Centrality]),NoMetricMessage)</f>
        <v>0.016501</v>
      </c>
    </row>
    <row r="139" spans="1:2" ht="15">
      <c r="A139" s="33" t="s">
        <v>140</v>
      </c>
      <c r="B139" s="47">
        <f>IF(COUNT(Vertices[PageRank])&gt;0,P2,NoMetricMessage)</f>
        <v>0.423443</v>
      </c>
    </row>
    <row r="140" spans="1:2" ht="15">
      <c r="A140" s="33" t="s">
        <v>141</v>
      </c>
      <c r="B140" s="47">
        <f>IF(COUNT(Vertices[PageRank])&gt;0,P57,NoMetricMessage)</f>
        <v>9.074283</v>
      </c>
    </row>
    <row r="141" spans="1:2" ht="15">
      <c r="A141" s="33" t="s">
        <v>142</v>
      </c>
      <c r="B141" s="47">
        <f>_xlfn.IFERROR(AVERAGE(Vertices[PageRank]),NoMetricMessage)</f>
        <v>0.9999906470588232</v>
      </c>
    </row>
    <row r="142" spans="1:2" ht="15">
      <c r="A142" s="33" t="s">
        <v>143</v>
      </c>
      <c r="B142" s="47">
        <f>_xlfn.IFERROR(MEDIAN(Vertices[PageRank]),NoMetricMessage)</f>
        <v>0.535657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0.07743895538013185</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889</v>
      </c>
      <c r="K7" s="13" t="s">
        <v>890</v>
      </c>
    </row>
    <row r="8" spans="1:11" ht="409.5">
      <c r="A8"/>
      <c r="B8">
        <v>2</v>
      </c>
      <c r="C8">
        <v>2</v>
      </c>
      <c r="D8" t="s">
        <v>61</v>
      </c>
      <c r="E8" t="s">
        <v>61</v>
      </c>
      <c r="H8" t="s">
        <v>73</v>
      </c>
      <c r="J8" t="s">
        <v>891</v>
      </c>
      <c r="K8" s="13" t="s">
        <v>892</v>
      </c>
    </row>
    <row r="9" spans="1:11" ht="409.5">
      <c r="A9"/>
      <c r="B9">
        <v>3</v>
      </c>
      <c r="C9">
        <v>4</v>
      </c>
      <c r="D9" t="s">
        <v>62</v>
      </c>
      <c r="E9" t="s">
        <v>62</v>
      </c>
      <c r="H9" t="s">
        <v>74</v>
      </c>
      <c r="J9" t="s">
        <v>893</v>
      </c>
      <c r="K9" s="102" t="s">
        <v>894</v>
      </c>
    </row>
    <row r="10" spans="1:11" ht="409.5">
      <c r="A10"/>
      <c r="B10">
        <v>4</v>
      </c>
      <c r="D10" t="s">
        <v>63</v>
      </c>
      <c r="E10" t="s">
        <v>63</v>
      </c>
      <c r="H10" t="s">
        <v>75</v>
      </c>
      <c r="J10" t="s">
        <v>895</v>
      </c>
      <c r="K10" s="13" t="s">
        <v>896</v>
      </c>
    </row>
    <row r="11" spans="1:11" ht="15">
      <c r="A11"/>
      <c r="B11">
        <v>5</v>
      </c>
      <c r="D11" t="s">
        <v>46</v>
      </c>
      <c r="E11">
        <v>1</v>
      </c>
      <c r="H11" t="s">
        <v>76</v>
      </c>
      <c r="J11" t="s">
        <v>897</v>
      </c>
      <c r="K11" t="s">
        <v>898</v>
      </c>
    </row>
    <row r="12" spans="1:11" ht="15">
      <c r="A12"/>
      <c r="B12"/>
      <c r="D12" t="s">
        <v>64</v>
      </c>
      <c r="E12">
        <v>2</v>
      </c>
      <c r="H12">
        <v>0</v>
      </c>
      <c r="J12" t="s">
        <v>899</v>
      </c>
      <c r="K12" t="s">
        <v>900</v>
      </c>
    </row>
    <row r="13" spans="1:11" ht="15">
      <c r="A13"/>
      <c r="B13"/>
      <c r="D13">
        <v>1</v>
      </c>
      <c r="E13">
        <v>3</v>
      </c>
      <c r="H13">
        <v>1</v>
      </c>
      <c r="J13" t="s">
        <v>901</v>
      </c>
      <c r="K13" t="s">
        <v>902</v>
      </c>
    </row>
    <row r="14" spans="4:11" ht="15">
      <c r="D14">
        <v>2</v>
      </c>
      <c r="E14">
        <v>4</v>
      </c>
      <c r="H14">
        <v>2</v>
      </c>
      <c r="J14" t="s">
        <v>903</v>
      </c>
      <c r="K14" t="s">
        <v>904</v>
      </c>
    </row>
    <row r="15" spans="4:11" ht="15">
      <c r="D15">
        <v>3</v>
      </c>
      <c r="E15">
        <v>5</v>
      </c>
      <c r="H15">
        <v>3</v>
      </c>
      <c r="J15" t="s">
        <v>905</v>
      </c>
      <c r="K15" t="s">
        <v>906</v>
      </c>
    </row>
    <row r="16" spans="4:11" ht="15">
      <c r="D16">
        <v>4</v>
      </c>
      <c r="E16">
        <v>6</v>
      </c>
      <c r="H16">
        <v>4</v>
      </c>
      <c r="J16" t="s">
        <v>907</v>
      </c>
      <c r="K16" t="s">
        <v>908</v>
      </c>
    </row>
    <row r="17" spans="4:11" ht="15">
      <c r="D17">
        <v>5</v>
      </c>
      <c r="E17">
        <v>7</v>
      </c>
      <c r="H17">
        <v>5</v>
      </c>
      <c r="J17" t="s">
        <v>909</v>
      </c>
      <c r="K17" t="s">
        <v>910</v>
      </c>
    </row>
    <row r="18" spans="4:11" ht="15">
      <c r="D18">
        <v>6</v>
      </c>
      <c r="E18">
        <v>8</v>
      </c>
      <c r="H18">
        <v>6</v>
      </c>
      <c r="J18" t="s">
        <v>911</v>
      </c>
      <c r="K18" t="s">
        <v>912</v>
      </c>
    </row>
    <row r="19" spans="4:11" ht="15">
      <c r="D19">
        <v>7</v>
      </c>
      <c r="E19">
        <v>9</v>
      </c>
      <c r="H19">
        <v>7</v>
      </c>
      <c r="J19" t="s">
        <v>913</v>
      </c>
      <c r="K19" t="s">
        <v>914</v>
      </c>
    </row>
    <row r="20" spans="4:11" ht="15">
      <c r="D20">
        <v>8</v>
      </c>
      <c r="H20">
        <v>8</v>
      </c>
      <c r="J20" t="s">
        <v>915</v>
      </c>
      <c r="K20" t="s">
        <v>916</v>
      </c>
    </row>
    <row r="21" spans="4:11" ht="409.5">
      <c r="D21">
        <v>9</v>
      </c>
      <c r="H21">
        <v>9</v>
      </c>
      <c r="J21" t="s">
        <v>917</v>
      </c>
      <c r="K21" s="13" t="s">
        <v>918</v>
      </c>
    </row>
    <row r="22" spans="4:11" ht="409.5">
      <c r="D22">
        <v>10</v>
      </c>
      <c r="J22" t="s">
        <v>919</v>
      </c>
      <c r="K22" s="13" t="s">
        <v>920</v>
      </c>
    </row>
    <row r="23" spans="4:11" ht="409.5">
      <c r="D23">
        <v>11</v>
      </c>
      <c r="J23" t="s">
        <v>921</v>
      </c>
      <c r="K23" s="13" t="s">
        <v>922</v>
      </c>
    </row>
    <row r="24" spans="10:11" ht="409.5">
      <c r="J24" t="s">
        <v>923</v>
      </c>
      <c r="K24" s="13" t="s">
        <v>1360</v>
      </c>
    </row>
    <row r="25" spans="10:11" ht="15">
      <c r="J25" t="s">
        <v>924</v>
      </c>
      <c r="K25" t="b">
        <v>0</v>
      </c>
    </row>
    <row r="26" spans="10:11" ht="15">
      <c r="J26" t="s">
        <v>1357</v>
      </c>
      <c r="K26" t="s">
        <v>1358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939</v>
      </c>
      <c r="B2" s="117" t="s">
        <v>940</v>
      </c>
      <c r="C2" s="118" t="s">
        <v>941</v>
      </c>
    </row>
    <row r="3" spans="1:3" ht="15">
      <c r="A3" s="116" t="s">
        <v>926</v>
      </c>
      <c r="B3" s="116" t="s">
        <v>926</v>
      </c>
      <c r="C3" s="34">
        <v>38</v>
      </c>
    </row>
    <row r="4" spans="1:3" ht="15">
      <c r="A4" s="116" t="s">
        <v>926</v>
      </c>
      <c r="B4" s="116" t="s">
        <v>929</v>
      </c>
      <c r="C4" s="34">
        <v>3</v>
      </c>
    </row>
    <row r="5" spans="1:3" ht="15">
      <c r="A5" s="116" t="s">
        <v>927</v>
      </c>
      <c r="B5" s="116" t="s">
        <v>927</v>
      </c>
      <c r="C5" s="34">
        <v>19</v>
      </c>
    </row>
    <row r="6" spans="1:3" ht="15">
      <c r="A6" s="116" t="s">
        <v>927</v>
      </c>
      <c r="B6" s="116" t="s">
        <v>929</v>
      </c>
      <c r="C6" s="34">
        <v>1</v>
      </c>
    </row>
    <row r="7" spans="1:3" ht="15">
      <c r="A7" s="116" t="s">
        <v>927</v>
      </c>
      <c r="B7" s="116" t="s">
        <v>930</v>
      </c>
      <c r="C7" s="34">
        <v>1</v>
      </c>
    </row>
    <row r="8" spans="1:3" ht="15">
      <c r="A8" s="116" t="s">
        <v>928</v>
      </c>
      <c r="B8" s="116" t="s">
        <v>928</v>
      </c>
      <c r="C8" s="34">
        <v>13</v>
      </c>
    </row>
    <row r="9" spans="1:3" ht="15">
      <c r="A9" s="116" t="s">
        <v>928</v>
      </c>
      <c r="B9" s="116" t="s">
        <v>929</v>
      </c>
      <c r="C9" s="34">
        <v>2</v>
      </c>
    </row>
    <row r="10" spans="1:3" ht="15">
      <c r="A10" s="116" t="s">
        <v>929</v>
      </c>
      <c r="B10" s="116" t="s">
        <v>927</v>
      </c>
      <c r="C10" s="34">
        <v>3</v>
      </c>
    </row>
    <row r="11" spans="1:3" ht="15">
      <c r="A11" s="116" t="s">
        <v>929</v>
      </c>
      <c r="B11" s="116" t="s">
        <v>928</v>
      </c>
      <c r="C11" s="34">
        <v>1</v>
      </c>
    </row>
    <row r="12" spans="1:3" ht="15">
      <c r="A12" s="116" t="s">
        <v>929</v>
      </c>
      <c r="B12" s="116" t="s">
        <v>929</v>
      </c>
      <c r="C12" s="34">
        <v>22</v>
      </c>
    </row>
    <row r="13" spans="1:3" ht="15">
      <c r="A13" s="116" t="s">
        <v>929</v>
      </c>
      <c r="B13" s="116" t="s">
        <v>930</v>
      </c>
      <c r="C13" s="34">
        <v>1</v>
      </c>
    </row>
    <row r="14" spans="1:3" ht="15">
      <c r="A14" s="116" t="s">
        <v>930</v>
      </c>
      <c r="B14" s="116" t="s">
        <v>930</v>
      </c>
      <c r="C14"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946</v>
      </c>
      <c r="B1" s="13" t="s">
        <v>947</v>
      </c>
      <c r="C1" s="13" t="s">
        <v>948</v>
      </c>
      <c r="D1" s="13" t="s">
        <v>950</v>
      </c>
      <c r="E1" s="13" t="s">
        <v>949</v>
      </c>
      <c r="F1" s="13" t="s">
        <v>952</v>
      </c>
      <c r="G1" s="13" t="s">
        <v>951</v>
      </c>
      <c r="H1" s="13" t="s">
        <v>954</v>
      </c>
      <c r="I1" s="13" t="s">
        <v>953</v>
      </c>
      <c r="J1" s="13" t="s">
        <v>956</v>
      </c>
      <c r="K1" s="13" t="s">
        <v>955</v>
      </c>
      <c r="L1" s="13" t="s">
        <v>957</v>
      </c>
    </row>
    <row r="2" spans="1:12" ht="15">
      <c r="A2" s="82" t="s">
        <v>308</v>
      </c>
      <c r="B2" s="78">
        <v>13</v>
      </c>
      <c r="C2" s="82" t="s">
        <v>308</v>
      </c>
      <c r="D2" s="78">
        <v>13</v>
      </c>
      <c r="E2" s="82" t="s">
        <v>318</v>
      </c>
      <c r="F2" s="78">
        <v>1</v>
      </c>
      <c r="G2" s="82" t="s">
        <v>310</v>
      </c>
      <c r="H2" s="78">
        <v>1</v>
      </c>
      <c r="I2" s="82" t="s">
        <v>314</v>
      </c>
      <c r="J2" s="78">
        <v>1</v>
      </c>
      <c r="K2" s="82" t="s">
        <v>307</v>
      </c>
      <c r="L2" s="78">
        <v>2</v>
      </c>
    </row>
    <row r="3" spans="1:12" ht="15">
      <c r="A3" s="82" t="s">
        <v>307</v>
      </c>
      <c r="B3" s="78">
        <v>2</v>
      </c>
      <c r="C3" s="78"/>
      <c r="D3" s="78"/>
      <c r="E3" s="82" t="s">
        <v>319</v>
      </c>
      <c r="F3" s="78">
        <v>1</v>
      </c>
      <c r="G3" s="78"/>
      <c r="H3" s="78"/>
      <c r="I3" s="82" t="s">
        <v>315</v>
      </c>
      <c r="J3" s="78">
        <v>1</v>
      </c>
      <c r="K3" s="78"/>
      <c r="L3" s="78"/>
    </row>
    <row r="4" spans="1:12" ht="15">
      <c r="A4" s="82" t="s">
        <v>312</v>
      </c>
      <c r="B4" s="78">
        <v>1</v>
      </c>
      <c r="C4" s="78"/>
      <c r="D4" s="78"/>
      <c r="E4" s="82" t="s">
        <v>320</v>
      </c>
      <c r="F4" s="78">
        <v>1</v>
      </c>
      <c r="G4" s="78"/>
      <c r="H4" s="78"/>
      <c r="I4" s="82" t="s">
        <v>316</v>
      </c>
      <c r="J4" s="78">
        <v>1</v>
      </c>
      <c r="K4" s="78"/>
      <c r="L4" s="78"/>
    </row>
    <row r="5" spans="1:12" ht="15">
      <c r="A5" s="82" t="s">
        <v>311</v>
      </c>
      <c r="B5" s="78">
        <v>1</v>
      </c>
      <c r="C5" s="78"/>
      <c r="D5" s="78"/>
      <c r="E5" s="82" t="s">
        <v>317</v>
      </c>
      <c r="F5" s="78">
        <v>1</v>
      </c>
      <c r="G5" s="78"/>
      <c r="H5" s="78"/>
      <c r="I5" s="82" t="s">
        <v>313</v>
      </c>
      <c r="J5" s="78">
        <v>1</v>
      </c>
      <c r="K5" s="78"/>
      <c r="L5" s="78"/>
    </row>
    <row r="6" spans="1:12" ht="15">
      <c r="A6" s="82" t="s">
        <v>313</v>
      </c>
      <c r="B6" s="78">
        <v>1</v>
      </c>
      <c r="C6" s="78"/>
      <c r="D6" s="78"/>
      <c r="E6" s="82" t="s">
        <v>309</v>
      </c>
      <c r="F6" s="78">
        <v>1</v>
      </c>
      <c r="G6" s="78"/>
      <c r="H6" s="78"/>
      <c r="I6" s="82" t="s">
        <v>312</v>
      </c>
      <c r="J6" s="78">
        <v>1</v>
      </c>
      <c r="K6" s="78"/>
      <c r="L6" s="78"/>
    </row>
    <row r="7" spans="1:12" ht="15">
      <c r="A7" s="82" t="s">
        <v>310</v>
      </c>
      <c r="B7" s="78">
        <v>1</v>
      </c>
      <c r="C7" s="78"/>
      <c r="D7" s="78"/>
      <c r="E7" s="78"/>
      <c r="F7" s="78"/>
      <c r="G7" s="78"/>
      <c r="H7" s="78"/>
      <c r="I7" s="82" t="s">
        <v>311</v>
      </c>
      <c r="J7" s="78">
        <v>1</v>
      </c>
      <c r="K7" s="78"/>
      <c r="L7" s="78"/>
    </row>
    <row r="8" spans="1:12" ht="15">
      <c r="A8" s="82" t="s">
        <v>317</v>
      </c>
      <c r="B8" s="78">
        <v>1</v>
      </c>
      <c r="C8" s="78"/>
      <c r="D8" s="78"/>
      <c r="E8" s="78"/>
      <c r="F8" s="78"/>
      <c r="G8" s="78"/>
      <c r="H8" s="78"/>
      <c r="I8" s="78"/>
      <c r="J8" s="78"/>
      <c r="K8" s="78"/>
      <c r="L8" s="78"/>
    </row>
    <row r="9" spans="1:12" ht="15">
      <c r="A9" s="82" t="s">
        <v>309</v>
      </c>
      <c r="B9" s="78">
        <v>1</v>
      </c>
      <c r="C9" s="78"/>
      <c r="D9" s="78"/>
      <c r="E9" s="78"/>
      <c r="F9" s="78"/>
      <c r="G9" s="78"/>
      <c r="H9" s="78"/>
      <c r="I9" s="78"/>
      <c r="J9" s="78"/>
      <c r="K9" s="78"/>
      <c r="L9" s="78"/>
    </row>
    <row r="10" spans="1:12" ht="15">
      <c r="A10" s="82" t="s">
        <v>320</v>
      </c>
      <c r="B10" s="78">
        <v>1</v>
      </c>
      <c r="C10" s="78"/>
      <c r="D10" s="78"/>
      <c r="E10" s="78"/>
      <c r="F10" s="78"/>
      <c r="G10" s="78"/>
      <c r="H10" s="78"/>
      <c r="I10" s="78"/>
      <c r="J10" s="78"/>
      <c r="K10" s="78"/>
      <c r="L10" s="78"/>
    </row>
    <row r="11" spans="1:12" ht="15">
      <c r="A11" s="82" t="s">
        <v>319</v>
      </c>
      <c r="B11" s="78">
        <v>1</v>
      </c>
      <c r="C11" s="78"/>
      <c r="D11" s="78"/>
      <c r="E11" s="78"/>
      <c r="F11" s="78"/>
      <c r="G11" s="78"/>
      <c r="H11" s="78"/>
      <c r="I11" s="78"/>
      <c r="J11" s="78"/>
      <c r="K11" s="78"/>
      <c r="L11" s="78"/>
    </row>
    <row r="14" spans="1:12" ht="15" customHeight="1">
      <c r="A14" s="13" t="s">
        <v>961</v>
      </c>
      <c r="B14" s="13" t="s">
        <v>947</v>
      </c>
      <c r="C14" s="13" t="s">
        <v>962</v>
      </c>
      <c r="D14" s="13" t="s">
        <v>950</v>
      </c>
      <c r="E14" s="13" t="s">
        <v>963</v>
      </c>
      <c r="F14" s="13" t="s">
        <v>952</v>
      </c>
      <c r="G14" s="13" t="s">
        <v>964</v>
      </c>
      <c r="H14" s="13" t="s">
        <v>954</v>
      </c>
      <c r="I14" s="13" t="s">
        <v>965</v>
      </c>
      <c r="J14" s="13" t="s">
        <v>956</v>
      </c>
      <c r="K14" s="13" t="s">
        <v>966</v>
      </c>
      <c r="L14" s="13" t="s">
        <v>957</v>
      </c>
    </row>
    <row r="15" spans="1:12" ht="15">
      <c r="A15" s="78" t="s">
        <v>322</v>
      </c>
      <c r="B15" s="78">
        <v>13</v>
      </c>
      <c r="C15" s="78" t="s">
        <v>322</v>
      </c>
      <c r="D15" s="78">
        <v>13</v>
      </c>
      <c r="E15" s="78" t="s">
        <v>325</v>
      </c>
      <c r="F15" s="78">
        <v>3</v>
      </c>
      <c r="G15" s="78" t="s">
        <v>323</v>
      </c>
      <c r="H15" s="78">
        <v>1</v>
      </c>
      <c r="I15" s="78" t="s">
        <v>325</v>
      </c>
      <c r="J15" s="78">
        <v>3</v>
      </c>
      <c r="K15" s="78" t="s">
        <v>321</v>
      </c>
      <c r="L15" s="78">
        <v>2</v>
      </c>
    </row>
    <row r="16" spans="1:12" ht="15">
      <c r="A16" s="78" t="s">
        <v>325</v>
      </c>
      <c r="B16" s="78">
        <v>6</v>
      </c>
      <c r="C16" s="78"/>
      <c r="D16" s="78"/>
      <c r="E16" s="78" t="s">
        <v>324</v>
      </c>
      <c r="F16" s="78">
        <v>1</v>
      </c>
      <c r="G16" s="78"/>
      <c r="H16" s="78"/>
      <c r="I16" s="78" t="s">
        <v>323</v>
      </c>
      <c r="J16" s="78">
        <v>2</v>
      </c>
      <c r="K16" s="78"/>
      <c r="L16" s="78"/>
    </row>
    <row r="17" spans="1:12" ht="15">
      <c r="A17" s="78" t="s">
        <v>323</v>
      </c>
      <c r="B17" s="78">
        <v>4</v>
      </c>
      <c r="C17" s="78"/>
      <c r="D17" s="78"/>
      <c r="E17" s="78" t="s">
        <v>323</v>
      </c>
      <c r="F17" s="78">
        <v>1</v>
      </c>
      <c r="G17" s="78"/>
      <c r="H17" s="78"/>
      <c r="I17" s="78" t="s">
        <v>324</v>
      </c>
      <c r="J17" s="78">
        <v>1</v>
      </c>
      <c r="K17" s="78"/>
      <c r="L17" s="78"/>
    </row>
    <row r="18" spans="1:12" ht="15">
      <c r="A18" s="78" t="s">
        <v>324</v>
      </c>
      <c r="B18" s="78">
        <v>2</v>
      </c>
      <c r="C18" s="78"/>
      <c r="D18" s="78"/>
      <c r="E18" s="78"/>
      <c r="F18" s="78"/>
      <c r="G18" s="78"/>
      <c r="H18" s="78"/>
      <c r="I18" s="78"/>
      <c r="J18" s="78"/>
      <c r="K18" s="78"/>
      <c r="L18" s="78"/>
    </row>
    <row r="19" spans="1:12" ht="15">
      <c r="A19" s="78" t="s">
        <v>321</v>
      </c>
      <c r="B19" s="78">
        <v>2</v>
      </c>
      <c r="C19" s="78"/>
      <c r="D19" s="78"/>
      <c r="E19" s="78"/>
      <c r="F19" s="78"/>
      <c r="G19" s="78"/>
      <c r="H19" s="78"/>
      <c r="I19" s="78"/>
      <c r="J19" s="78"/>
      <c r="K19" s="78"/>
      <c r="L19" s="78"/>
    </row>
    <row r="22" spans="1:12" ht="15" customHeight="1">
      <c r="A22" s="13" t="s">
        <v>970</v>
      </c>
      <c r="B22" s="13" t="s">
        <v>947</v>
      </c>
      <c r="C22" s="13" t="s">
        <v>979</v>
      </c>
      <c r="D22" s="13" t="s">
        <v>950</v>
      </c>
      <c r="E22" s="13" t="s">
        <v>980</v>
      </c>
      <c r="F22" s="13" t="s">
        <v>952</v>
      </c>
      <c r="G22" s="78" t="s">
        <v>988</v>
      </c>
      <c r="H22" s="78" t="s">
        <v>954</v>
      </c>
      <c r="I22" s="13" t="s">
        <v>989</v>
      </c>
      <c r="J22" s="13" t="s">
        <v>956</v>
      </c>
      <c r="K22" s="13" t="s">
        <v>995</v>
      </c>
      <c r="L22" s="13" t="s">
        <v>957</v>
      </c>
    </row>
    <row r="23" spans="1:12" ht="15">
      <c r="A23" s="78" t="s">
        <v>971</v>
      </c>
      <c r="B23" s="78">
        <v>3</v>
      </c>
      <c r="C23" s="78" t="s">
        <v>972</v>
      </c>
      <c r="D23" s="78">
        <v>3</v>
      </c>
      <c r="E23" s="78" t="s">
        <v>338</v>
      </c>
      <c r="F23" s="78">
        <v>2</v>
      </c>
      <c r="G23" s="78"/>
      <c r="H23" s="78"/>
      <c r="I23" s="78" t="s">
        <v>971</v>
      </c>
      <c r="J23" s="78">
        <v>3</v>
      </c>
      <c r="K23" s="78" t="s">
        <v>326</v>
      </c>
      <c r="L23" s="78">
        <v>2</v>
      </c>
    </row>
    <row r="24" spans="1:12" ht="15">
      <c r="A24" s="78" t="s">
        <v>972</v>
      </c>
      <c r="B24" s="78">
        <v>3</v>
      </c>
      <c r="C24" s="78" t="s">
        <v>973</v>
      </c>
      <c r="D24" s="78">
        <v>3</v>
      </c>
      <c r="E24" s="78" t="s">
        <v>981</v>
      </c>
      <c r="F24" s="78">
        <v>1</v>
      </c>
      <c r="G24" s="78"/>
      <c r="H24" s="78"/>
      <c r="I24" s="78" t="s">
        <v>974</v>
      </c>
      <c r="J24" s="78">
        <v>2</v>
      </c>
      <c r="K24" s="78"/>
      <c r="L24" s="78"/>
    </row>
    <row r="25" spans="1:12" ht="15">
      <c r="A25" s="78" t="s">
        <v>973</v>
      </c>
      <c r="B25" s="78">
        <v>3</v>
      </c>
      <c r="C25" s="78"/>
      <c r="D25" s="78"/>
      <c r="E25" s="78" t="s">
        <v>982</v>
      </c>
      <c r="F25" s="78">
        <v>1</v>
      </c>
      <c r="G25" s="78"/>
      <c r="H25" s="78"/>
      <c r="I25" s="78" t="s">
        <v>975</v>
      </c>
      <c r="J25" s="78">
        <v>2</v>
      </c>
      <c r="K25" s="78"/>
      <c r="L25" s="78"/>
    </row>
    <row r="26" spans="1:12" ht="15">
      <c r="A26" s="78" t="s">
        <v>338</v>
      </c>
      <c r="B26" s="78">
        <v>2</v>
      </c>
      <c r="C26" s="78"/>
      <c r="D26" s="78"/>
      <c r="E26" s="78" t="s">
        <v>983</v>
      </c>
      <c r="F26" s="78">
        <v>1</v>
      </c>
      <c r="G26" s="78"/>
      <c r="H26" s="78"/>
      <c r="I26" s="78" t="s">
        <v>990</v>
      </c>
      <c r="J26" s="78">
        <v>1</v>
      </c>
      <c r="K26" s="78"/>
      <c r="L26" s="78"/>
    </row>
    <row r="27" spans="1:12" ht="15">
      <c r="A27" s="78" t="s">
        <v>974</v>
      </c>
      <c r="B27" s="78">
        <v>2</v>
      </c>
      <c r="C27" s="78"/>
      <c r="D27" s="78"/>
      <c r="E27" s="78" t="s">
        <v>340</v>
      </c>
      <c r="F27" s="78">
        <v>1</v>
      </c>
      <c r="G27" s="78"/>
      <c r="H27" s="78"/>
      <c r="I27" s="78" t="s">
        <v>991</v>
      </c>
      <c r="J27" s="78">
        <v>1</v>
      </c>
      <c r="K27" s="78"/>
      <c r="L27" s="78"/>
    </row>
    <row r="28" spans="1:12" ht="15">
      <c r="A28" s="78" t="s">
        <v>975</v>
      </c>
      <c r="B28" s="78">
        <v>2</v>
      </c>
      <c r="C28" s="78"/>
      <c r="D28" s="78"/>
      <c r="E28" s="78" t="s">
        <v>984</v>
      </c>
      <c r="F28" s="78">
        <v>1</v>
      </c>
      <c r="G28" s="78"/>
      <c r="H28" s="78"/>
      <c r="I28" s="78" t="s">
        <v>332</v>
      </c>
      <c r="J28" s="78">
        <v>1</v>
      </c>
      <c r="K28" s="78"/>
      <c r="L28" s="78"/>
    </row>
    <row r="29" spans="1:12" ht="15">
      <c r="A29" s="78" t="s">
        <v>976</v>
      </c>
      <c r="B29" s="78">
        <v>2</v>
      </c>
      <c r="C29" s="78"/>
      <c r="D29" s="78"/>
      <c r="E29" s="78" t="s">
        <v>985</v>
      </c>
      <c r="F29" s="78">
        <v>1</v>
      </c>
      <c r="G29" s="78"/>
      <c r="H29" s="78"/>
      <c r="I29" s="78" t="s">
        <v>992</v>
      </c>
      <c r="J29" s="78">
        <v>1</v>
      </c>
      <c r="K29" s="78"/>
      <c r="L29" s="78"/>
    </row>
    <row r="30" spans="1:12" ht="15">
      <c r="A30" s="78" t="s">
        <v>326</v>
      </c>
      <c r="B30" s="78">
        <v>2</v>
      </c>
      <c r="C30" s="78"/>
      <c r="D30" s="78"/>
      <c r="E30" s="78" t="s">
        <v>976</v>
      </c>
      <c r="F30" s="78">
        <v>1</v>
      </c>
      <c r="G30" s="78"/>
      <c r="H30" s="78"/>
      <c r="I30" s="78" t="s">
        <v>976</v>
      </c>
      <c r="J30" s="78">
        <v>1</v>
      </c>
      <c r="K30" s="78"/>
      <c r="L30" s="78"/>
    </row>
    <row r="31" spans="1:12" ht="15">
      <c r="A31" s="78" t="s">
        <v>977</v>
      </c>
      <c r="B31" s="78">
        <v>1</v>
      </c>
      <c r="C31" s="78"/>
      <c r="D31" s="78"/>
      <c r="E31" s="78" t="s">
        <v>986</v>
      </c>
      <c r="F31" s="78">
        <v>1</v>
      </c>
      <c r="G31" s="78"/>
      <c r="H31" s="78"/>
      <c r="I31" s="78" t="s">
        <v>993</v>
      </c>
      <c r="J31" s="78">
        <v>1</v>
      </c>
      <c r="K31" s="78"/>
      <c r="L31" s="78"/>
    </row>
    <row r="32" spans="1:12" ht="15">
      <c r="A32" s="78" t="s">
        <v>978</v>
      </c>
      <c r="B32" s="78">
        <v>1</v>
      </c>
      <c r="C32" s="78"/>
      <c r="D32" s="78"/>
      <c r="E32" s="78" t="s">
        <v>987</v>
      </c>
      <c r="F32" s="78">
        <v>1</v>
      </c>
      <c r="G32" s="78"/>
      <c r="H32" s="78"/>
      <c r="I32" s="78" t="s">
        <v>994</v>
      </c>
      <c r="J32" s="78">
        <v>1</v>
      </c>
      <c r="K32" s="78"/>
      <c r="L32" s="78"/>
    </row>
    <row r="35" spans="1:12" ht="15" customHeight="1">
      <c r="A35" s="13" t="s">
        <v>999</v>
      </c>
      <c r="B35" s="13" t="s">
        <v>947</v>
      </c>
      <c r="C35" s="13" t="s">
        <v>1010</v>
      </c>
      <c r="D35" s="13" t="s">
        <v>950</v>
      </c>
      <c r="E35" s="13" t="s">
        <v>1015</v>
      </c>
      <c r="F35" s="13" t="s">
        <v>952</v>
      </c>
      <c r="G35" s="13" t="s">
        <v>1026</v>
      </c>
      <c r="H35" s="13" t="s">
        <v>954</v>
      </c>
      <c r="I35" s="13" t="s">
        <v>1031</v>
      </c>
      <c r="J35" s="13" t="s">
        <v>956</v>
      </c>
      <c r="K35" s="13" t="s">
        <v>1038</v>
      </c>
      <c r="L35" s="13" t="s">
        <v>957</v>
      </c>
    </row>
    <row r="36" spans="1:12" ht="15">
      <c r="A36" s="84" t="s">
        <v>1000</v>
      </c>
      <c r="B36" s="84">
        <v>32</v>
      </c>
      <c r="C36" s="84" t="s">
        <v>1005</v>
      </c>
      <c r="D36" s="84">
        <v>20</v>
      </c>
      <c r="E36" s="84" t="s">
        <v>1016</v>
      </c>
      <c r="F36" s="84">
        <v>13</v>
      </c>
      <c r="G36" s="84" t="s">
        <v>1027</v>
      </c>
      <c r="H36" s="84">
        <v>2</v>
      </c>
      <c r="I36" s="84" t="s">
        <v>1032</v>
      </c>
      <c r="J36" s="84">
        <v>6</v>
      </c>
      <c r="K36" s="84" t="s">
        <v>1016</v>
      </c>
      <c r="L36" s="84">
        <v>3</v>
      </c>
    </row>
    <row r="37" spans="1:12" ht="15">
      <c r="A37" s="84" t="s">
        <v>1001</v>
      </c>
      <c r="B37" s="84">
        <v>16</v>
      </c>
      <c r="C37" s="84" t="s">
        <v>1006</v>
      </c>
      <c r="D37" s="84">
        <v>20</v>
      </c>
      <c r="E37" s="84" t="s">
        <v>1017</v>
      </c>
      <c r="F37" s="84">
        <v>11</v>
      </c>
      <c r="G37" s="84" t="s">
        <v>1028</v>
      </c>
      <c r="H37" s="84">
        <v>2</v>
      </c>
      <c r="I37" s="84" t="s">
        <v>332</v>
      </c>
      <c r="J37" s="84">
        <v>5</v>
      </c>
      <c r="K37" s="84" t="s">
        <v>1039</v>
      </c>
      <c r="L37" s="84">
        <v>2</v>
      </c>
    </row>
    <row r="38" spans="1:12" ht="15">
      <c r="A38" s="84" t="s">
        <v>1002</v>
      </c>
      <c r="B38" s="84">
        <v>0</v>
      </c>
      <c r="C38" s="84" t="s">
        <v>1007</v>
      </c>
      <c r="D38" s="84">
        <v>20</v>
      </c>
      <c r="E38" s="84" t="s">
        <v>1018</v>
      </c>
      <c r="F38" s="84">
        <v>8</v>
      </c>
      <c r="G38" s="84" t="s">
        <v>1029</v>
      </c>
      <c r="H38" s="84">
        <v>2</v>
      </c>
      <c r="I38" s="84" t="s">
        <v>237</v>
      </c>
      <c r="J38" s="84">
        <v>5</v>
      </c>
      <c r="K38" s="84" t="s">
        <v>1040</v>
      </c>
      <c r="L38" s="84">
        <v>2</v>
      </c>
    </row>
    <row r="39" spans="1:12" ht="15">
      <c r="A39" s="84" t="s">
        <v>1003</v>
      </c>
      <c r="B39" s="84">
        <v>1280</v>
      </c>
      <c r="C39" s="84" t="s">
        <v>1008</v>
      </c>
      <c r="D39" s="84">
        <v>20</v>
      </c>
      <c r="E39" s="84" t="s">
        <v>1019</v>
      </c>
      <c r="F39" s="84">
        <v>8</v>
      </c>
      <c r="G39" s="84" t="s">
        <v>1030</v>
      </c>
      <c r="H39" s="84">
        <v>2</v>
      </c>
      <c r="I39" s="84" t="s">
        <v>240</v>
      </c>
      <c r="J39" s="84">
        <v>5</v>
      </c>
      <c r="K39" s="84" t="s">
        <v>1023</v>
      </c>
      <c r="L39" s="84">
        <v>2</v>
      </c>
    </row>
    <row r="40" spans="1:12" ht="15">
      <c r="A40" s="84" t="s">
        <v>1004</v>
      </c>
      <c r="B40" s="84">
        <v>1328</v>
      </c>
      <c r="C40" s="84" t="s">
        <v>1009</v>
      </c>
      <c r="D40" s="84">
        <v>20</v>
      </c>
      <c r="E40" s="84" t="s">
        <v>1020</v>
      </c>
      <c r="F40" s="84">
        <v>7</v>
      </c>
      <c r="G40" s="84" t="s">
        <v>258</v>
      </c>
      <c r="H40" s="84">
        <v>2</v>
      </c>
      <c r="I40" s="84" t="s">
        <v>973</v>
      </c>
      <c r="J40" s="84">
        <v>4</v>
      </c>
      <c r="K40" s="84" t="s">
        <v>1041</v>
      </c>
      <c r="L40" s="84">
        <v>2</v>
      </c>
    </row>
    <row r="41" spans="1:12" ht="15">
      <c r="A41" s="84" t="s">
        <v>1005</v>
      </c>
      <c r="B41" s="84">
        <v>25</v>
      </c>
      <c r="C41" s="84" t="s">
        <v>214</v>
      </c>
      <c r="D41" s="84">
        <v>17</v>
      </c>
      <c r="E41" s="84" t="s">
        <v>1021</v>
      </c>
      <c r="F41" s="84">
        <v>6</v>
      </c>
      <c r="G41" s="84" t="s">
        <v>240</v>
      </c>
      <c r="H41" s="84">
        <v>2</v>
      </c>
      <c r="I41" s="84" t="s">
        <v>1033</v>
      </c>
      <c r="J41" s="84">
        <v>4</v>
      </c>
      <c r="K41" s="84" t="s">
        <v>1042</v>
      </c>
      <c r="L41" s="84">
        <v>2</v>
      </c>
    </row>
    <row r="42" spans="1:12" ht="15">
      <c r="A42" s="84" t="s">
        <v>1006</v>
      </c>
      <c r="B42" s="84">
        <v>21</v>
      </c>
      <c r="C42" s="84" t="s">
        <v>1011</v>
      </c>
      <c r="D42" s="84">
        <v>15</v>
      </c>
      <c r="E42" s="84" t="s">
        <v>1022</v>
      </c>
      <c r="F42" s="84">
        <v>6</v>
      </c>
      <c r="G42" s="84" t="s">
        <v>257</v>
      </c>
      <c r="H42" s="84">
        <v>2</v>
      </c>
      <c r="I42" s="84" t="s">
        <v>1034</v>
      </c>
      <c r="J42" s="84">
        <v>4</v>
      </c>
      <c r="K42" s="84" t="s">
        <v>1043</v>
      </c>
      <c r="L42" s="84">
        <v>2</v>
      </c>
    </row>
    <row r="43" spans="1:12" ht="15">
      <c r="A43" s="84" t="s">
        <v>1007</v>
      </c>
      <c r="B43" s="84">
        <v>20</v>
      </c>
      <c r="C43" s="84" t="s">
        <v>1012</v>
      </c>
      <c r="D43" s="84">
        <v>13</v>
      </c>
      <c r="E43" s="84" t="s">
        <v>1023</v>
      </c>
      <c r="F43" s="84">
        <v>5</v>
      </c>
      <c r="G43" s="84" t="s">
        <v>256</v>
      </c>
      <c r="H43" s="84">
        <v>2</v>
      </c>
      <c r="I43" s="84" t="s">
        <v>1035</v>
      </c>
      <c r="J43" s="84">
        <v>4</v>
      </c>
      <c r="K43" s="84" t="s">
        <v>326</v>
      </c>
      <c r="L43" s="84">
        <v>2</v>
      </c>
    </row>
    <row r="44" spans="1:12" ht="15">
      <c r="A44" s="84" t="s">
        <v>1008</v>
      </c>
      <c r="B44" s="84">
        <v>20</v>
      </c>
      <c r="C44" s="84" t="s">
        <v>1013</v>
      </c>
      <c r="D44" s="84">
        <v>8</v>
      </c>
      <c r="E44" s="84" t="s">
        <v>1024</v>
      </c>
      <c r="F44" s="84">
        <v>5</v>
      </c>
      <c r="G44" s="84" t="s">
        <v>255</v>
      </c>
      <c r="H44" s="84">
        <v>2</v>
      </c>
      <c r="I44" s="84" t="s">
        <v>1036</v>
      </c>
      <c r="J44" s="84">
        <v>4</v>
      </c>
      <c r="K44" s="84" t="s">
        <v>243</v>
      </c>
      <c r="L44" s="84">
        <v>2</v>
      </c>
    </row>
    <row r="45" spans="1:12" ht="15">
      <c r="A45" s="84" t="s">
        <v>1009</v>
      </c>
      <c r="B45" s="84">
        <v>20</v>
      </c>
      <c r="C45" s="84" t="s">
        <v>1014</v>
      </c>
      <c r="D45" s="84">
        <v>8</v>
      </c>
      <c r="E45" s="84" t="s">
        <v>1025</v>
      </c>
      <c r="F45" s="84">
        <v>4</v>
      </c>
      <c r="G45" s="84" t="s">
        <v>259</v>
      </c>
      <c r="H45" s="84">
        <v>2</v>
      </c>
      <c r="I45" s="84" t="s">
        <v>1037</v>
      </c>
      <c r="J45" s="84">
        <v>4</v>
      </c>
      <c r="K45" s="84" t="s">
        <v>1033</v>
      </c>
      <c r="L45" s="84">
        <v>2</v>
      </c>
    </row>
    <row r="48" spans="1:12" ht="15" customHeight="1">
      <c r="A48" s="13" t="s">
        <v>1050</v>
      </c>
      <c r="B48" s="13" t="s">
        <v>947</v>
      </c>
      <c r="C48" s="13" t="s">
        <v>1061</v>
      </c>
      <c r="D48" s="13" t="s">
        <v>950</v>
      </c>
      <c r="E48" s="13" t="s">
        <v>1062</v>
      </c>
      <c r="F48" s="13" t="s">
        <v>952</v>
      </c>
      <c r="G48" s="13" t="s">
        <v>1073</v>
      </c>
      <c r="H48" s="13" t="s">
        <v>954</v>
      </c>
      <c r="I48" s="13" t="s">
        <v>1083</v>
      </c>
      <c r="J48" s="13" t="s">
        <v>956</v>
      </c>
      <c r="K48" s="78" t="s">
        <v>1094</v>
      </c>
      <c r="L48" s="78" t="s">
        <v>957</v>
      </c>
    </row>
    <row r="49" spans="1:12" ht="15">
      <c r="A49" s="84" t="s">
        <v>1051</v>
      </c>
      <c r="B49" s="84">
        <v>20</v>
      </c>
      <c r="C49" s="84" t="s">
        <v>1051</v>
      </c>
      <c r="D49" s="84">
        <v>20</v>
      </c>
      <c r="E49" s="84" t="s">
        <v>1063</v>
      </c>
      <c r="F49" s="84">
        <v>4</v>
      </c>
      <c r="G49" s="84" t="s">
        <v>1074</v>
      </c>
      <c r="H49" s="84">
        <v>2</v>
      </c>
      <c r="I49" s="84" t="s">
        <v>1084</v>
      </c>
      <c r="J49" s="84">
        <v>4</v>
      </c>
      <c r="K49" s="84"/>
      <c r="L49" s="84"/>
    </row>
    <row r="50" spans="1:12" ht="15">
      <c r="A50" s="84" t="s">
        <v>1052</v>
      </c>
      <c r="B50" s="84">
        <v>20</v>
      </c>
      <c r="C50" s="84" t="s">
        <v>1052</v>
      </c>
      <c r="D50" s="84">
        <v>20</v>
      </c>
      <c r="E50" s="84" t="s">
        <v>1064</v>
      </c>
      <c r="F50" s="84">
        <v>4</v>
      </c>
      <c r="G50" s="84" t="s">
        <v>1075</v>
      </c>
      <c r="H50" s="84">
        <v>2</v>
      </c>
      <c r="I50" s="84" t="s">
        <v>1085</v>
      </c>
      <c r="J50" s="84">
        <v>4</v>
      </c>
      <c r="K50" s="84"/>
      <c r="L50" s="84"/>
    </row>
    <row r="51" spans="1:12" ht="15">
      <c r="A51" s="84" t="s">
        <v>1053</v>
      </c>
      <c r="B51" s="84">
        <v>20</v>
      </c>
      <c r="C51" s="84" t="s">
        <v>1053</v>
      </c>
      <c r="D51" s="84">
        <v>20</v>
      </c>
      <c r="E51" s="84" t="s">
        <v>1065</v>
      </c>
      <c r="F51" s="84">
        <v>3</v>
      </c>
      <c r="G51" s="84" t="s">
        <v>1076</v>
      </c>
      <c r="H51" s="84">
        <v>2</v>
      </c>
      <c r="I51" s="84" t="s">
        <v>1086</v>
      </c>
      <c r="J51" s="84">
        <v>4</v>
      </c>
      <c r="K51" s="84"/>
      <c r="L51" s="84"/>
    </row>
    <row r="52" spans="1:12" ht="15">
      <c r="A52" s="84" t="s">
        <v>1054</v>
      </c>
      <c r="B52" s="84">
        <v>15</v>
      </c>
      <c r="C52" s="84" t="s">
        <v>1054</v>
      </c>
      <c r="D52" s="84">
        <v>15</v>
      </c>
      <c r="E52" s="84" t="s">
        <v>1066</v>
      </c>
      <c r="F52" s="84">
        <v>3</v>
      </c>
      <c r="G52" s="84" t="s">
        <v>1077</v>
      </c>
      <c r="H52" s="84">
        <v>2</v>
      </c>
      <c r="I52" s="84" t="s">
        <v>1087</v>
      </c>
      <c r="J52" s="84">
        <v>3</v>
      </c>
      <c r="K52" s="84"/>
      <c r="L52" s="84"/>
    </row>
    <row r="53" spans="1:12" ht="15">
      <c r="A53" s="84" t="s">
        <v>1055</v>
      </c>
      <c r="B53" s="84">
        <v>13</v>
      </c>
      <c r="C53" s="84" t="s">
        <v>1055</v>
      </c>
      <c r="D53" s="84">
        <v>13</v>
      </c>
      <c r="E53" s="84" t="s">
        <v>1067</v>
      </c>
      <c r="F53" s="84">
        <v>3</v>
      </c>
      <c r="G53" s="84" t="s">
        <v>1078</v>
      </c>
      <c r="H53" s="84">
        <v>2</v>
      </c>
      <c r="I53" s="84" t="s">
        <v>1088</v>
      </c>
      <c r="J53" s="84">
        <v>3</v>
      </c>
      <c r="K53" s="84"/>
      <c r="L53" s="84"/>
    </row>
    <row r="54" spans="1:12" ht="15">
      <c r="A54" s="84" t="s">
        <v>1056</v>
      </c>
      <c r="B54" s="84">
        <v>8</v>
      </c>
      <c r="C54" s="84" t="s">
        <v>1056</v>
      </c>
      <c r="D54" s="84">
        <v>8</v>
      </c>
      <c r="E54" s="84" t="s">
        <v>1068</v>
      </c>
      <c r="F54" s="84">
        <v>3</v>
      </c>
      <c r="G54" s="84" t="s">
        <v>1079</v>
      </c>
      <c r="H54" s="84">
        <v>2</v>
      </c>
      <c r="I54" s="84" t="s">
        <v>1089</v>
      </c>
      <c r="J54" s="84">
        <v>3</v>
      </c>
      <c r="K54" s="84"/>
      <c r="L54" s="84"/>
    </row>
    <row r="55" spans="1:12" ht="15">
      <c r="A55" s="84" t="s">
        <v>1057</v>
      </c>
      <c r="B55" s="84">
        <v>8</v>
      </c>
      <c r="C55" s="84" t="s">
        <v>1057</v>
      </c>
      <c r="D55" s="84">
        <v>8</v>
      </c>
      <c r="E55" s="84" t="s">
        <v>1069</v>
      </c>
      <c r="F55" s="84">
        <v>3</v>
      </c>
      <c r="G55" s="84" t="s">
        <v>1080</v>
      </c>
      <c r="H55" s="84">
        <v>2</v>
      </c>
      <c r="I55" s="84" t="s">
        <v>1090</v>
      </c>
      <c r="J55" s="84">
        <v>3</v>
      </c>
      <c r="K55" s="84"/>
      <c r="L55" s="84"/>
    </row>
    <row r="56" spans="1:12" ht="15">
      <c r="A56" s="84" t="s">
        <v>1058</v>
      </c>
      <c r="B56" s="84">
        <v>8</v>
      </c>
      <c r="C56" s="84" t="s">
        <v>1058</v>
      </c>
      <c r="D56" s="84">
        <v>8</v>
      </c>
      <c r="E56" s="84" t="s">
        <v>1070</v>
      </c>
      <c r="F56" s="84">
        <v>3</v>
      </c>
      <c r="G56" s="84" t="s">
        <v>1081</v>
      </c>
      <c r="H56" s="84">
        <v>2</v>
      </c>
      <c r="I56" s="84" t="s">
        <v>1091</v>
      </c>
      <c r="J56" s="84">
        <v>3</v>
      </c>
      <c r="K56" s="84"/>
      <c r="L56" s="84"/>
    </row>
    <row r="57" spans="1:12" ht="15">
      <c r="A57" s="84" t="s">
        <v>1059</v>
      </c>
      <c r="B57" s="84">
        <v>8</v>
      </c>
      <c r="C57" s="84" t="s">
        <v>1059</v>
      </c>
      <c r="D57" s="84">
        <v>8</v>
      </c>
      <c r="E57" s="84" t="s">
        <v>1071</v>
      </c>
      <c r="F57" s="84">
        <v>3</v>
      </c>
      <c r="G57" s="84" t="s">
        <v>1082</v>
      </c>
      <c r="H57" s="84">
        <v>2</v>
      </c>
      <c r="I57" s="84" t="s">
        <v>1092</v>
      </c>
      <c r="J57" s="84">
        <v>2</v>
      </c>
      <c r="K57" s="84"/>
      <c r="L57" s="84"/>
    </row>
    <row r="58" spans="1:12" ht="15">
      <c r="A58" s="84" t="s">
        <v>1060</v>
      </c>
      <c r="B58" s="84">
        <v>8</v>
      </c>
      <c r="C58" s="84" t="s">
        <v>1060</v>
      </c>
      <c r="D58" s="84">
        <v>8</v>
      </c>
      <c r="E58" s="84" t="s">
        <v>1072</v>
      </c>
      <c r="F58" s="84">
        <v>3</v>
      </c>
      <c r="G58" s="84"/>
      <c r="H58" s="84"/>
      <c r="I58" s="84" t="s">
        <v>1093</v>
      </c>
      <c r="J58" s="84">
        <v>2</v>
      </c>
      <c r="K58" s="84"/>
      <c r="L58" s="84"/>
    </row>
    <row r="61" spans="1:12" ht="15" customHeight="1">
      <c r="A61" s="13" t="s">
        <v>1100</v>
      </c>
      <c r="B61" s="13" t="s">
        <v>947</v>
      </c>
      <c r="C61" s="78" t="s">
        <v>1103</v>
      </c>
      <c r="D61" s="78" t="s">
        <v>950</v>
      </c>
      <c r="E61" s="13" t="s">
        <v>1104</v>
      </c>
      <c r="F61" s="13" t="s">
        <v>952</v>
      </c>
      <c r="G61" s="78" t="s">
        <v>1107</v>
      </c>
      <c r="H61" s="78" t="s">
        <v>954</v>
      </c>
      <c r="I61" s="13" t="s">
        <v>1109</v>
      </c>
      <c r="J61" s="13" t="s">
        <v>956</v>
      </c>
      <c r="K61" s="78" t="s">
        <v>1111</v>
      </c>
      <c r="L61" s="78" t="s">
        <v>957</v>
      </c>
    </row>
    <row r="62" spans="1:12" ht="15">
      <c r="A62" s="78" t="s">
        <v>236</v>
      </c>
      <c r="B62" s="78">
        <v>1</v>
      </c>
      <c r="C62" s="78"/>
      <c r="D62" s="78"/>
      <c r="E62" s="78" t="s">
        <v>230</v>
      </c>
      <c r="F62" s="78">
        <v>1</v>
      </c>
      <c r="G62" s="78"/>
      <c r="H62" s="78"/>
      <c r="I62" s="78" t="s">
        <v>236</v>
      </c>
      <c r="J62" s="78">
        <v>1</v>
      </c>
      <c r="K62" s="78"/>
      <c r="L62" s="78"/>
    </row>
    <row r="63" spans="1:12" ht="15">
      <c r="A63" s="78" t="s">
        <v>237</v>
      </c>
      <c r="B63" s="78">
        <v>1</v>
      </c>
      <c r="C63" s="78"/>
      <c r="D63" s="78"/>
      <c r="E63" s="78" t="s">
        <v>250</v>
      </c>
      <c r="F63" s="78">
        <v>1</v>
      </c>
      <c r="G63" s="78"/>
      <c r="H63" s="78"/>
      <c r="I63" s="78" t="s">
        <v>237</v>
      </c>
      <c r="J63" s="78">
        <v>1</v>
      </c>
      <c r="K63" s="78"/>
      <c r="L63" s="78"/>
    </row>
    <row r="64" spans="1:12" ht="15">
      <c r="A64" s="78" t="s">
        <v>238</v>
      </c>
      <c r="B64" s="78">
        <v>1</v>
      </c>
      <c r="C64" s="78"/>
      <c r="D64" s="78"/>
      <c r="E64" s="78" t="s">
        <v>224</v>
      </c>
      <c r="F64" s="78">
        <v>1</v>
      </c>
      <c r="G64" s="78"/>
      <c r="H64" s="78"/>
      <c r="I64" s="78" t="s">
        <v>238</v>
      </c>
      <c r="J64" s="78">
        <v>1</v>
      </c>
      <c r="K64" s="78"/>
      <c r="L64" s="78"/>
    </row>
    <row r="65" spans="1:12" ht="15">
      <c r="A65" s="78" t="s">
        <v>230</v>
      </c>
      <c r="B65" s="78">
        <v>1</v>
      </c>
      <c r="C65" s="78"/>
      <c r="D65" s="78"/>
      <c r="E65" s="78"/>
      <c r="F65" s="78"/>
      <c r="G65" s="78"/>
      <c r="H65" s="78"/>
      <c r="I65" s="78"/>
      <c r="J65" s="78"/>
      <c r="K65" s="78"/>
      <c r="L65" s="78"/>
    </row>
    <row r="66" spans="1:12" ht="15">
      <c r="A66" s="78" t="s">
        <v>250</v>
      </c>
      <c r="B66" s="78">
        <v>1</v>
      </c>
      <c r="C66" s="78"/>
      <c r="D66" s="78"/>
      <c r="E66" s="78"/>
      <c r="F66" s="78"/>
      <c r="G66" s="78"/>
      <c r="H66" s="78"/>
      <c r="I66" s="78"/>
      <c r="J66" s="78"/>
      <c r="K66" s="78"/>
      <c r="L66" s="78"/>
    </row>
    <row r="67" spans="1:12" ht="15">
      <c r="A67" s="78" t="s">
        <v>224</v>
      </c>
      <c r="B67" s="78">
        <v>1</v>
      </c>
      <c r="C67" s="78"/>
      <c r="D67" s="78"/>
      <c r="E67" s="78"/>
      <c r="F67" s="78"/>
      <c r="G67" s="78"/>
      <c r="H67" s="78"/>
      <c r="I67" s="78"/>
      <c r="J67" s="78"/>
      <c r="K67" s="78"/>
      <c r="L67" s="78"/>
    </row>
    <row r="70" spans="1:12" ht="15" customHeight="1">
      <c r="A70" s="13" t="s">
        <v>1101</v>
      </c>
      <c r="B70" s="13" t="s">
        <v>947</v>
      </c>
      <c r="C70" s="13" t="s">
        <v>1105</v>
      </c>
      <c r="D70" s="13" t="s">
        <v>950</v>
      </c>
      <c r="E70" s="13" t="s">
        <v>1106</v>
      </c>
      <c r="F70" s="13" t="s">
        <v>952</v>
      </c>
      <c r="G70" s="13" t="s">
        <v>1108</v>
      </c>
      <c r="H70" s="13" t="s">
        <v>954</v>
      </c>
      <c r="I70" s="13" t="s">
        <v>1110</v>
      </c>
      <c r="J70" s="13" t="s">
        <v>956</v>
      </c>
      <c r="K70" s="13" t="s">
        <v>1112</v>
      </c>
      <c r="L70" s="13" t="s">
        <v>957</v>
      </c>
    </row>
    <row r="71" spans="1:12" ht="15">
      <c r="A71" s="78" t="s">
        <v>214</v>
      </c>
      <c r="B71" s="78">
        <v>17</v>
      </c>
      <c r="C71" s="78" t="s">
        <v>214</v>
      </c>
      <c r="D71" s="78">
        <v>17</v>
      </c>
      <c r="E71" s="78" t="s">
        <v>241</v>
      </c>
      <c r="F71" s="78">
        <v>3</v>
      </c>
      <c r="G71" s="78" t="s">
        <v>258</v>
      </c>
      <c r="H71" s="78">
        <v>2</v>
      </c>
      <c r="I71" s="78" t="s">
        <v>240</v>
      </c>
      <c r="J71" s="78">
        <v>5</v>
      </c>
      <c r="K71" s="78" t="s">
        <v>243</v>
      </c>
      <c r="L71" s="78">
        <v>2</v>
      </c>
    </row>
    <row r="72" spans="1:12" ht="15">
      <c r="A72" s="78" t="s">
        <v>240</v>
      </c>
      <c r="B72" s="78">
        <v>11</v>
      </c>
      <c r="C72" s="78" t="s">
        <v>1102</v>
      </c>
      <c r="D72" s="78">
        <v>4</v>
      </c>
      <c r="E72" s="78" t="s">
        <v>251</v>
      </c>
      <c r="F72" s="78">
        <v>2</v>
      </c>
      <c r="G72" s="78" t="s">
        <v>240</v>
      </c>
      <c r="H72" s="78">
        <v>2</v>
      </c>
      <c r="I72" s="78" t="s">
        <v>237</v>
      </c>
      <c r="J72" s="78">
        <v>4</v>
      </c>
      <c r="K72" s="78" t="s">
        <v>242</v>
      </c>
      <c r="L72" s="78">
        <v>1</v>
      </c>
    </row>
    <row r="73" spans="1:12" ht="15">
      <c r="A73" s="78" t="s">
        <v>237</v>
      </c>
      <c r="B73" s="78">
        <v>4</v>
      </c>
      <c r="C73" s="78" t="s">
        <v>249</v>
      </c>
      <c r="D73" s="78">
        <v>3</v>
      </c>
      <c r="E73" s="78" t="s">
        <v>224</v>
      </c>
      <c r="F73" s="78">
        <v>2</v>
      </c>
      <c r="G73" s="78" t="s">
        <v>257</v>
      </c>
      <c r="H73" s="78">
        <v>2</v>
      </c>
      <c r="I73" s="78" t="s">
        <v>260</v>
      </c>
      <c r="J73" s="78">
        <v>2</v>
      </c>
      <c r="K73" s="78"/>
      <c r="L73" s="78"/>
    </row>
    <row r="74" spans="1:12" ht="15">
      <c r="A74" s="78" t="s">
        <v>241</v>
      </c>
      <c r="B74" s="78">
        <v>4</v>
      </c>
      <c r="C74" s="78" t="s">
        <v>216</v>
      </c>
      <c r="D74" s="78">
        <v>3</v>
      </c>
      <c r="E74" s="78" t="s">
        <v>230</v>
      </c>
      <c r="F74" s="78">
        <v>2</v>
      </c>
      <c r="G74" s="78" t="s">
        <v>256</v>
      </c>
      <c r="H74" s="78">
        <v>2</v>
      </c>
      <c r="I74" s="78" t="s">
        <v>262</v>
      </c>
      <c r="J74" s="78">
        <v>1</v>
      </c>
      <c r="K74" s="78"/>
      <c r="L74" s="78"/>
    </row>
    <row r="75" spans="1:12" ht="15">
      <c r="A75" s="78" t="s">
        <v>1102</v>
      </c>
      <c r="B75" s="78">
        <v>4</v>
      </c>
      <c r="C75" s="78" t="s">
        <v>248</v>
      </c>
      <c r="D75" s="78">
        <v>3</v>
      </c>
      <c r="E75" s="78" t="s">
        <v>262</v>
      </c>
      <c r="F75" s="78">
        <v>1</v>
      </c>
      <c r="G75" s="78" t="s">
        <v>255</v>
      </c>
      <c r="H75" s="78">
        <v>2</v>
      </c>
      <c r="I75" s="78" t="s">
        <v>212</v>
      </c>
      <c r="J75" s="78">
        <v>1</v>
      </c>
      <c r="K75" s="78"/>
      <c r="L75" s="78"/>
    </row>
    <row r="76" spans="1:12" ht="15">
      <c r="A76" s="78" t="s">
        <v>259</v>
      </c>
      <c r="B76" s="78">
        <v>3</v>
      </c>
      <c r="C76" s="78" t="s">
        <v>247</v>
      </c>
      <c r="D76" s="78">
        <v>3</v>
      </c>
      <c r="E76" s="78" t="s">
        <v>213</v>
      </c>
      <c r="F76" s="78">
        <v>1</v>
      </c>
      <c r="G76" s="78" t="s">
        <v>259</v>
      </c>
      <c r="H76" s="78">
        <v>2</v>
      </c>
      <c r="I76" s="78" t="s">
        <v>259</v>
      </c>
      <c r="J76" s="78">
        <v>1</v>
      </c>
      <c r="K76" s="78"/>
      <c r="L76" s="78"/>
    </row>
    <row r="77" spans="1:12" ht="15">
      <c r="A77" s="78" t="s">
        <v>249</v>
      </c>
      <c r="B77" s="78">
        <v>3</v>
      </c>
      <c r="C77" s="78" t="s">
        <v>240</v>
      </c>
      <c r="D77" s="78">
        <v>3</v>
      </c>
      <c r="E77" s="78" t="s">
        <v>261</v>
      </c>
      <c r="F77" s="78">
        <v>1</v>
      </c>
      <c r="G77" s="78" t="s">
        <v>234</v>
      </c>
      <c r="H77" s="78">
        <v>1</v>
      </c>
      <c r="I77" s="78" t="s">
        <v>239</v>
      </c>
      <c r="J77" s="78">
        <v>1</v>
      </c>
      <c r="K77" s="78"/>
      <c r="L77" s="78"/>
    </row>
    <row r="78" spans="1:12" ht="15">
      <c r="A78" s="78" t="s">
        <v>216</v>
      </c>
      <c r="B78" s="78">
        <v>3</v>
      </c>
      <c r="C78" s="78" t="s">
        <v>246</v>
      </c>
      <c r="D78" s="78">
        <v>3</v>
      </c>
      <c r="E78" s="78" t="s">
        <v>240</v>
      </c>
      <c r="F78" s="78">
        <v>1</v>
      </c>
      <c r="G78" s="78" t="s">
        <v>254</v>
      </c>
      <c r="H78" s="78">
        <v>1</v>
      </c>
      <c r="I78" s="78" t="s">
        <v>261</v>
      </c>
      <c r="J78" s="78">
        <v>1</v>
      </c>
      <c r="K78" s="78"/>
      <c r="L78" s="78"/>
    </row>
    <row r="79" spans="1:12" ht="15">
      <c r="A79" s="78" t="s">
        <v>248</v>
      </c>
      <c r="B79" s="78">
        <v>3</v>
      </c>
      <c r="C79" s="78" t="s">
        <v>245</v>
      </c>
      <c r="D79" s="78">
        <v>3</v>
      </c>
      <c r="E79" s="78"/>
      <c r="F79" s="78"/>
      <c r="G79" s="78" t="s">
        <v>253</v>
      </c>
      <c r="H79" s="78">
        <v>1</v>
      </c>
      <c r="I79" s="78" t="s">
        <v>236</v>
      </c>
      <c r="J79" s="78">
        <v>1</v>
      </c>
      <c r="K79" s="78"/>
      <c r="L79" s="78"/>
    </row>
    <row r="80" spans="1:12" ht="15">
      <c r="A80" s="78" t="s">
        <v>247</v>
      </c>
      <c r="B80" s="78">
        <v>3</v>
      </c>
      <c r="C80" s="78" t="s">
        <v>244</v>
      </c>
      <c r="D80" s="78">
        <v>3</v>
      </c>
      <c r="E80" s="78"/>
      <c r="F80" s="78"/>
      <c r="G80" s="78" t="s">
        <v>252</v>
      </c>
      <c r="H80" s="78">
        <v>1</v>
      </c>
      <c r="I80" s="78" t="s">
        <v>241</v>
      </c>
      <c r="J80" s="78">
        <v>1</v>
      </c>
      <c r="K80" s="78"/>
      <c r="L80" s="78"/>
    </row>
    <row r="83" spans="1:12" ht="15" customHeight="1">
      <c r="A83" s="13" t="s">
        <v>1122</v>
      </c>
      <c r="B83" s="13" t="s">
        <v>947</v>
      </c>
      <c r="C83" s="13" t="s">
        <v>1123</v>
      </c>
      <c r="D83" s="13" t="s">
        <v>950</v>
      </c>
      <c r="E83" s="13" t="s">
        <v>1124</v>
      </c>
      <c r="F83" s="13" t="s">
        <v>952</v>
      </c>
      <c r="G83" s="13" t="s">
        <v>1125</v>
      </c>
      <c r="H83" s="13" t="s">
        <v>954</v>
      </c>
      <c r="I83" s="13" t="s">
        <v>1126</v>
      </c>
      <c r="J83" s="13" t="s">
        <v>956</v>
      </c>
      <c r="K83" s="13" t="s">
        <v>1127</v>
      </c>
      <c r="L83" s="13" t="s">
        <v>957</v>
      </c>
    </row>
    <row r="84" spans="1:12" ht="15">
      <c r="A84" s="115" t="s">
        <v>215</v>
      </c>
      <c r="B84" s="78">
        <v>249718</v>
      </c>
      <c r="C84" s="115" t="s">
        <v>215</v>
      </c>
      <c r="D84" s="78">
        <v>249718</v>
      </c>
      <c r="E84" s="115" t="s">
        <v>224</v>
      </c>
      <c r="F84" s="78">
        <v>64874</v>
      </c>
      <c r="G84" s="115" t="s">
        <v>259</v>
      </c>
      <c r="H84" s="78">
        <v>10356</v>
      </c>
      <c r="I84" s="115" t="s">
        <v>240</v>
      </c>
      <c r="J84" s="78">
        <v>5604</v>
      </c>
      <c r="K84" s="115" t="s">
        <v>242</v>
      </c>
      <c r="L84" s="78">
        <v>8145</v>
      </c>
    </row>
    <row r="85" spans="1:12" ht="15">
      <c r="A85" s="115" t="s">
        <v>222</v>
      </c>
      <c r="B85" s="78">
        <v>124369</v>
      </c>
      <c r="C85" s="115" t="s">
        <v>222</v>
      </c>
      <c r="D85" s="78">
        <v>124369</v>
      </c>
      <c r="E85" s="115" t="s">
        <v>250</v>
      </c>
      <c r="F85" s="78">
        <v>48037</v>
      </c>
      <c r="G85" s="115" t="s">
        <v>234</v>
      </c>
      <c r="H85" s="78">
        <v>9022</v>
      </c>
      <c r="I85" s="115" t="s">
        <v>239</v>
      </c>
      <c r="J85" s="78">
        <v>3692</v>
      </c>
      <c r="K85" s="115" t="s">
        <v>212</v>
      </c>
      <c r="L85" s="78">
        <v>3115</v>
      </c>
    </row>
    <row r="86" spans="1:12" ht="15">
      <c r="A86" s="115" t="s">
        <v>224</v>
      </c>
      <c r="B86" s="78">
        <v>64874</v>
      </c>
      <c r="C86" s="115" t="s">
        <v>229</v>
      </c>
      <c r="D86" s="78">
        <v>39182</v>
      </c>
      <c r="E86" s="115" t="s">
        <v>225</v>
      </c>
      <c r="F86" s="78">
        <v>33162</v>
      </c>
      <c r="G86" s="115" t="s">
        <v>255</v>
      </c>
      <c r="H86" s="78">
        <v>8972</v>
      </c>
      <c r="I86" s="115" t="s">
        <v>227</v>
      </c>
      <c r="J86" s="78">
        <v>1423</v>
      </c>
      <c r="K86" s="115" t="s">
        <v>213</v>
      </c>
      <c r="L86" s="78">
        <v>2920</v>
      </c>
    </row>
    <row r="87" spans="1:12" ht="15">
      <c r="A87" s="115" t="s">
        <v>250</v>
      </c>
      <c r="B87" s="78">
        <v>48037</v>
      </c>
      <c r="C87" s="115" t="s">
        <v>218</v>
      </c>
      <c r="D87" s="78">
        <v>30058</v>
      </c>
      <c r="E87" s="115" t="s">
        <v>251</v>
      </c>
      <c r="F87" s="78">
        <v>8561</v>
      </c>
      <c r="G87" s="115" t="s">
        <v>257</v>
      </c>
      <c r="H87" s="78">
        <v>3577</v>
      </c>
      <c r="I87" s="115" t="s">
        <v>235</v>
      </c>
      <c r="J87" s="78">
        <v>308</v>
      </c>
      <c r="K87" s="115" t="s">
        <v>243</v>
      </c>
      <c r="L87" s="78">
        <v>219</v>
      </c>
    </row>
    <row r="88" spans="1:12" ht="15">
      <c r="A88" s="115" t="s">
        <v>229</v>
      </c>
      <c r="B88" s="78">
        <v>39182</v>
      </c>
      <c r="C88" s="115" t="s">
        <v>223</v>
      </c>
      <c r="D88" s="78">
        <v>22781</v>
      </c>
      <c r="E88" s="115" t="s">
        <v>241</v>
      </c>
      <c r="F88" s="78">
        <v>5043</v>
      </c>
      <c r="G88" s="115" t="s">
        <v>258</v>
      </c>
      <c r="H88" s="78">
        <v>1513</v>
      </c>
      <c r="I88" s="115" t="s">
        <v>238</v>
      </c>
      <c r="J88" s="78">
        <v>145</v>
      </c>
      <c r="K88" s="115"/>
      <c r="L88" s="78"/>
    </row>
    <row r="89" spans="1:12" ht="15">
      <c r="A89" s="115" t="s">
        <v>225</v>
      </c>
      <c r="B89" s="78">
        <v>33162</v>
      </c>
      <c r="C89" s="115" t="s">
        <v>232</v>
      </c>
      <c r="D89" s="78">
        <v>18825</v>
      </c>
      <c r="E89" s="115" t="s">
        <v>262</v>
      </c>
      <c r="F89" s="78">
        <v>2758</v>
      </c>
      <c r="G89" s="115" t="s">
        <v>256</v>
      </c>
      <c r="H89" s="78">
        <v>888</v>
      </c>
      <c r="I89" s="115" t="s">
        <v>237</v>
      </c>
      <c r="J89" s="78">
        <v>86</v>
      </c>
      <c r="K89" s="115"/>
      <c r="L89" s="78"/>
    </row>
    <row r="90" spans="1:12" ht="15">
      <c r="A90" s="115" t="s">
        <v>218</v>
      </c>
      <c r="B90" s="78">
        <v>30058</v>
      </c>
      <c r="C90" s="115" t="s">
        <v>216</v>
      </c>
      <c r="D90" s="78">
        <v>9435</v>
      </c>
      <c r="E90" s="115" t="s">
        <v>231</v>
      </c>
      <c r="F90" s="78">
        <v>1923</v>
      </c>
      <c r="G90" s="115" t="s">
        <v>252</v>
      </c>
      <c r="H90" s="78">
        <v>650</v>
      </c>
      <c r="I90" s="115" t="s">
        <v>236</v>
      </c>
      <c r="J90" s="78">
        <v>12</v>
      </c>
      <c r="K90" s="115"/>
      <c r="L90" s="78"/>
    </row>
    <row r="91" spans="1:12" ht="15">
      <c r="A91" s="115" t="s">
        <v>223</v>
      </c>
      <c r="B91" s="78">
        <v>22781</v>
      </c>
      <c r="C91" s="115" t="s">
        <v>244</v>
      </c>
      <c r="D91" s="78">
        <v>8937</v>
      </c>
      <c r="E91" s="115" t="s">
        <v>230</v>
      </c>
      <c r="F91" s="78">
        <v>517</v>
      </c>
      <c r="G91" s="115" t="s">
        <v>253</v>
      </c>
      <c r="H91" s="78">
        <v>631</v>
      </c>
      <c r="I91" s="115" t="s">
        <v>260</v>
      </c>
      <c r="J91" s="78">
        <v>0</v>
      </c>
      <c r="K91" s="115"/>
      <c r="L91" s="78"/>
    </row>
    <row r="92" spans="1:12" ht="15">
      <c r="A92" s="115" t="s">
        <v>232</v>
      </c>
      <c r="B92" s="78">
        <v>18825</v>
      </c>
      <c r="C92" s="115" t="s">
        <v>226</v>
      </c>
      <c r="D92" s="78">
        <v>7708</v>
      </c>
      <c r="E92" s="115" t="s">
        <v>233</v>
      </c>
      <c r="F92" s="78">
        <v>468</v>
      </c>
      <c r="G92" s="115" t="s">
        <v>254</v>
      </c>
      <c r="H92" s="78">
        <v>9</v>
      </c>
      <c r="I92" s="115"/>
      <c r="J92" s="78"/>
      <c r="K92" s="115"/>
      <c r="L92" s="78"/>
    </row>
    <row r="93" spans="1:12" ht="15">
      <c r="A93" s="115" t="s">
        <v>259</v>
      </c>
      <c r="B93" s="78">
        <v>10356</v>
      </c>
      <c r="C93" s="115" t="s">
        <v>220</v>
      </c>
      <c r="D93" s="78">
        <v>6615</v>
      </c>
      <c r="E93" s="115" t="s">
        <v>261</v>
      </c>
      <c r="F93" s="78">
        <v>183</v>
      </c>
      <c r="G93" s="115"/>
      <c r="H93" s="78"/>
      <c r="I93" s="115"/>
      <c r="J93" s="78"/>
      <c r="K93" s="115"/>
      <c r="L93" s="78"/>
    </row>
  </sheetData>
  <hyperlinks>
    <hyperlink ref="A2" r:id="rId1" display="http://analysis.nuclearenergyinsider.com/canada-smr-groups-pass-early-development-tests-first-reactor-push"/>
    <hyperlink ref="A3" r:id="rId2" display="https://gccollab.ca/groups/profile/1227749"/>
    <hyperlink ref="A4" r:id="rId3" display="https://twitter.com/CNSC_CCSN/status/1107667515348529152"/>
    <hyperlink ref="A5" r:id="rId4" display="https://twitter.com/CCSN_CNSC/status/1107667867368083458"/>
    <hyperlink ref="A6" r:id="rId5" display="https://www.youtube.com/watch?v=EaaVmMuIfjI&amp;feature=youtu.be"/>
    <hyperlink ref="A7" r:id="rId6" display="https://twitter.com/ESfS_canada/status/1106967383833362432"/>
    <hyperlink ref="A8" r:id="rId7" display="https://www.youtube.com/watch?v=lCeuOCCUIxE&amp;feature=youtu.be"/>
    <hyperlink ref="A9" r:id="rId8" display="https://twitter.com/CCSN_CNSC/status/1106565737043365893"/>
    <hyperlink ref="A10" r:id="rId9" display="http://suretenucleaire.gc.ca/fra/resources/infographics/waste/index.cfm?hootPostID=f8bb73c677eb8942cc915ce6a3377700"/>
    <hyperlink ref="A11" r:id="rId10" display="http://www.nuclearsafety.gc.ca/fra/the-commission/hearings/documents_browse/results.cfm?dt=15-May-2019&amp;yr=2019"/>
    <hyperlink ref="C2" r:id="rId11" display="http://analysis.nuclearenergyinsider.com/canada-smr-groups-pass-early-development-tests-first-reactor-push"/>
    <hyperlink ref="E2" r:id="rId12" display="http://nuclearsafety.gc.ca/fra/acts-and-regulations/regulatory-action/orbit-engineering-ltd.cfm"/>
    <hyperlink ref="E3" r:id="rId13" display="http://www.nuclearsafety.gc.ca/fra/the-commission/hearings/documents_browse/results.cfm?dt=15-May-2019&amp;yr=2019"/>
    <hyperlink ref="E4" r:id="rId14" display="http://suretenucleaire.gc.ca/fra/resources/infographics/waste/index.cfm?hootPostID=f8bb73c677eb8942cc915ce6a3377700"/>
    <hyperlink ref="E5" r:id="rId15" display="https://www.youtube.com/watch?v=lCeuOCCUIxE&amp;feature=youtu.be"/>
    <hyperlink ref="E6" r:id="rId16" display="https://twitter.com/CCSN_CNSC/status/1106565737043365893"/>
    <hyperlink ref="G2" r:id="rId17" display="https://twitter.com/ESfS_canada/status/1106967383833362432"/>
    <hyperlink ref="I2" r:id="rId18" display="http://nuclearsafety.gc.ca/eng/acts-and-regulations/regulatory-action/orbit-engineering-ltd.cfm"/>
    <hyperlink ref="I3" r:id="rId19" display="http://www.nuclearsafety.gc.ca/eng/the-commission/hearings/documents_browse/results.cfm?dt=15-May-2019&amp;yr=2019"/>
    <hyperlink ref="I4" r:id="rId20" display="http://nuclearsafety.gc.ca/eng/resources/infographics/waste/index.cfm?hootPostID=61269fd74c1151bc2a16ec7ae19378d9"/>
    <hyperlink ref="I5" r:id="rId21" display="https://www.youtube.com/watch?v=EaaVmMuIfjI&amp;feature=youtu.be"/>
    <hyperlink ref="I6" r:id="rId22" display="https://twitter.com/CNSC_CCSN/status/1107667515348529152"/>
    <hyperlink ref="I7" r:id="rId23" display="https://twitter.com/CCSN_CNSC/status/1107667867368083458"/>
    <hyperlink ref="K2" r:id="rId24" display="https://gccollab.ca/groups/profile/1227749"/>
  </hyperlinks>
  <printOptions/>
  <pageMargins left="0.7" right="0.7" top="0.75" bottom="0.75" header="0.3" footer="0.3"/>
  <pageSetup orientation="portrait" paperSize="9"/>
  <tableParts>
    <tablePart r:id="rId30"/>
    <tablePart r:id="rId28"/>
    <tablePart r:id="rId27"/>
    <tablePart r:id="rId31"/>
    <tablePart r:id="rId29"/>
    <tablePart r:id="rId32"/>
    <tablePart r:id="rId26"/>
    <tablePart r:id="rId2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2019-03-23T16:19:49Z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